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110" windowHeight="11415" activeTab="1"/>
  </bookViews>
  <sheets>
    <sheet name="Hodnocení" sheetId="7" r:id="rId1"/>
    <sheet name="Hodnocení 2014" sheetId="2" r:id="rId2"/>
    <sheet name="Seznam oblastí podpory" sheetId="3" r:id="rId3"/>
    <sheet name="Hodnocení vs AP_statické" sheetId="6" r:id="rId4"/>
  </sheets>
  <definedNames>
    <definedName name="_xlnm._FilterDatabase" localSheetId="1" hidden="1">'Hodnocení 2014'!$A$3:$T$438</definedName>
    <definedName name="_xlnm._FilterDatabase" localSheetId="3" hidden="1">'Hodnocení vs AP_statické'!$A$3:$AB$455</definedName>
    <definedName name="_xlnm.Print_Titles" localSheetId="1">'Hodnocení 2014'!$2:$3</definedName>
    <definedName name="_xlnm.Print_Titles" localSheetId="3">'Hodnocení vs AP_statické'!$2:$3</definedName>
  </definedNames>
  <calcPr calcId="145621"/>
  <pivotCaches>
    <pivotCache cacheId="0" r:id="rId5"/>
  </pivotCaches>
</workbook>
</file>

<file path=xl/calcChain.xml><?xml version="1.0" encoding="utf-8"?>
<calcChain xmlns="http://schemas.openxmlformats.org/spreadsheetml/2006/main">
  <c r="M292" i="6" l="1"/>
  <c r="M269" i="6"/>
  <c r="M261" i="6"/>
  <c r="M311" i="6"/>
  <c r="M432" i="6"/>
  <c r="M283" i="6"/>
  <c r="M312" i="6"/>
  <c r="M313" i="6"/>
  <c r="M285" i="6"/>
  <c r="M308" i="6"/>
  <c r="M314" i="6"/>
  <c r="M307" i="6"/>
  <c r="M315" i="6"/>
  <c r="M416" i="6"/>
  <c r="M259" i="6"/>
  <c r="M236" i="6"/>
  <c r="M422" i="6"/>
  <c r="M229" i="6"/>
  <c r="M215" i="6"/>
  <c r="M240" i="6"/>
  <c r="M425" i="6"/>
  <c r="M427" i="6"/>
  <c r="M262" i="6"/>
  <c r="M451" i="6"/>
  <c r="M444" i="6"/>
  <c r="M238" i="6"/>
  <c r="M447" i="6"/>
  <c r="M220" i="6"/>
  <c r="M232" i="6"/>
  <c r="M418" i="6"/>
  <c r="M306" i="6"/>
  <c r="M296" i="6"/>
  <c r="M264" i="6"/>
  <c r="M297" i="6"/>
  <c r="M282" i="6"/>
  <c r="M239" i="6"/>
  <c r="M301" i="6"/>
  <c r="M241" i="6"/>
  <c r="M448" i="6"/>
  <c r="M247" i="6"/>
  <c r="M4" i="6"/>
  <c r="M291" i="6"/>
  <c r="M304" i="6"/>
  <c r="M279" i="6"/>
  <c r="M295" i="6"/>
  <c r="M426" i="6"/>
  <c r="M421" i="6"/>
  <c r="M300" i="6"/>
  <c r="M417" i="6"/>
  <c r="M298" i="6"/>
  <c r="M294" i="6"/>
  <c r="M303" i="6"/>
  <c r="M286" i="6"/>
  <c r="M265" i="6"/>
  <c r="M293" i="6"/>
  <c r="M299" i="6"/>
  <c r="M302" i="6"/>
  <c r="M5" i="6"/>
  <c r="M423" i="6"/>
  <c r="M273" i="6"/>
  <c r="M226" i="6"/>
  <c r="M438" i="6"/>
  <c r="M258" i="6"/>
  <c r="M268" i="6"/>
  <c r="M225" i="6"/>
  <c r="M316" i="6"/>
  <c r="M317" i="6"/>
  <c r="M318" i="6"/>
  <c r="M310" i="6"/>
  <c r="M253" i="6"/>
  <c r="M319" i="6"/>
  <c r="M320" i="6"/>
  <c r="M233" i="6"/>
  <c r="M321" i="6"/>
  <c r="M322" i="6"/>
  <c r="M305" i="6"/>
  <c r="M227" i="6"/>
  <c r="M242" i="6"/>
  <c r="M255" i="6"/>
  <c r="M439" i="6"/>
  <c r="M266" i="6"/>
  <c r="M323" i="6"/>
  <c r="M419" i="6"/>
  <c r="M231" i="6"/>
  <c r="M324" i="6"/>
  <c r="M453" i="6"/>
  <c r="M452" i="6"/>
  <c r="M245" i="6"/>
  <c r="M252" i="6"/>
  <c r="M278" i="6"/>
  <c r="M445" i="6"/>
  <c r="M257" i="6"/>
  <c r="M325" i="6"/>
  <c r="M437" i="6"/>
  <c r="M272" i="6"/>
  <c r="M326" i="6"/>
  <c r="M420" i="6"/>
  <c r="M327" i="6"/>
  <c r="M263" i="6"/>
  <c r="M277" i="6"/>
  <c r="M328" i="6"/>
  <c r="M212" i="6"/>
  <c r="M329" i="6"/>
  <c r="M428" i="6"/>
  <c r="M289" i="6"/>
  <c r="M243" i="6"/>
  <c r="M280" i="6"/>
  <c r="M250" i="6"/>
  <c r="M434" i="6"/>
  <c r="M260" i="6"/>
  <c r="M237" i="6"/>
  <c r="M6" i="6"/>
  <c r="M7" i="6"/>
  <c r="M8" i="6"/>
  <c r="M9" i="6"/>
  <c r="M10" i="6"/>
  <c r="M213" i="6"/>
  <c r="M441" i="6"/>
  <c r="M443" i="6"/>
  <c r="M429" i="6"/>
  <c r="M442" i="6"/>
  <c r="M330" i="6"/>
  <c r="M430" i="6"/>
  <c r="M254" i="6"/>
  <c r="M331" i="6"/>
  <c r="M436" i="6"/>
  <c r="M251" i="6"/>
  <c r="M288" i="6"/>
  <c r="M11" i="6"/>
  <c r="M332" i="6"/>
  <c r="M249" i="6"/>
  <c r="M234" i="6"/>
  <c r="M256" i="6"/>
  <c r="M244" i="6"/>
  <c r="M267" i="6"/>
  <c r="M219" i="6"/>
  <c r="M216" i="6"/>
  <c r="M248" i="6"/>
  <c r="M333" i="6"/>
  <c r="M218" i="6"/>
  <c r="M235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290" i="6"/>
  <c r="M42" i="6"/>
  <c r="M334" i="6"/>
  <c r="M335" i="6"/>
  <c r="M336" i="6"/>
  <c r="M337" i="6"/>
  <c r="M338" i="6"/>
  <c r="M339" i="6"/>
  <c r="M340" i="6"/>
  <c r="M275" i="6"/>
  <c r="M43" i="6"/>
  <c r="M44" i="6"/>
  <c r="M45" i="6"/>
  <c r="M46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230" i="6"/>
  <c r="M369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370" i="6"/>
  <c r="M371" i="6"/>
  <c r="M455" i="6"/>
  <c r="M446" i="6"/>
  <c r="M372" i="6"/>
  <c r="M373" i="6"/>
  <c r="M374" i="6"/>
  <c r="M440" i="6"/>
  <c r="M375" i="6"/>
  <c r="M376" i="6"/>
  <c r="M377" i="6"/>
  <c r="M378" i="6"/>
  <c r="M379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228" i="6"/>
  <c r="M449" i="6"/>
  <c r="M270" i="6"/>
  <c r="M433" i="6"/>
  <c r="M217" i="6"/>
  <c r="M246" i="6"/>
  <c r="M309" i="6"/>
  <c r="M284" i="6"/>
  <c r="M224" i="6"/>
  <c r="M395" i="6"/>
  <c r="M396" i="6"/>
  <c r="M397" i="6"/>
  <c r="M221" i="6"/>
  <c r="M271" i="6"/>
  <c r="M450" i="6"/>
  <c r="M435" i="6"/>
  <c r="M274" i="6"/>
  <c r="M424" i="6"/>
  <c r="M431" i="6"/>
  <c r="M398" i="6"/>
  <c r="M399" i="6"/>
  <c r="M400" i="6"/>
  <c r="M401" i="6"/>
  <c r="M402" i="6"/>
  <c r="M403" i="6"/>
  <c r="M404" i="6"/>
  <c r="M405" i="6"/>
  <c r="M406" i="6"/>
  <c r="M407" i="6"/>
  <c r="M408" i="6"/>
  <c r="M409" i="6"/>
  <c r="M410" i="6"/>
  <c r="M411" i="6"/>
  <c r="M412" i="6"/>
  <c r="M454" i="6"/>
  <c r="M413" i="6"/>
  <c r="M414" i="6"/>
  <c r="M222" i="6"/>
  <c r="M223" i="6"/>
  <c r="M89" i="6"/>
  <c r="M90" i="6"/>
  <c r="M91" i="6"/>
  <c r="M92" i="6"/>
  <c r="M214" i="6"/>
  <c r="M415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76" i="6"/>
  <c r="N211" i="6"/>
  <c r="O211" i="6" s="1"/>
  <c r="N210" i="6"/>
  <c r="O210" i="6" s="1"/>
  <c r="N209" i="6"/>
  <c r="O209" i="6" s="1"/>
  <c r="N208" i="6"/>
  <c r="O208" i="6" s="1"/>
  <c r="N207" i="6"/>
  <c r="O207" i="6" s="1"/>
  <c r="N206" i="6"/>
  <c r="O206" i="6" s="1"/>
  <c r="N205" i="6"/>
  <c r="O205" i="6" s="1"/>
  <c r="N204" i="6"/>
  <c r="O204" i="6" s="1"/>
  <c r="N203" i="6"/>
  <c r="O203" i="6" s="1"/>
  <c r="N202" i="6"/>
  <c r="O202" i="6" s="1"/>
  <c r="N201" i="6"/>
  <c r="O201" i="6" s="1"/>
  <c r="N200" i="6"/>
  <c r="O200" i="6" s="1"/>
  <c r="N199" i="6"/>
  <c r="O199" i="6" s="1"/>
  <c r="N198" i="6"/>
  <c r="O198" i="6" s="1"/>
  <c r="N197" i="6"/>
  <c r="O197" i="6" s="1"/>
  <c r="N196" i="6"/>
  <c r="O196" i="6" s="1"/>
  <c r="N194" i="6"/>
  <c r="O194" i="6" s="1"/>
  <c r="N193" i="6"/>
  <c r="O193" i="6" s="1"/>
  <c r="N192" i="6"/>
  <c r="O192" i="6" s="1"/>
  <c r="N191" i="6"/>
  <c r="O191" i="6" s="1"/>
  <c r="N190" i="6"/>
  <c r="O190" i="6" s="1"/>
  <c r="N189" i="6"/>
  <c r="O189" i="6" s="1"/>
  <c r="N188" i="6"/>
  <c r="O188" i="6" s="1"/>
  <c r="N187" i="6"/>
  <c r="O187" i="6" s="1"/>
  <c r="N186" i="6"/>
  <c r="O186" i="6" s="1"/>
  <c r="N185" i="6"/>
  <c r="O185" i="6" s="1"/>
  <c r="N184" i="6"/>
  <c r="O184" i="6" s="1"/>
  <c r="N183" i="6"/>
  <c r="O183" i="6" s="1"/>
  <c r="N182" i="6"/>
  <c r="O182" i="6" s="1"/>
  <c r="N181" i="6"/>
  <c r="O181" i="6" s="1"/>
  <c r="N180" i="6"/>
  <c r="O180" i="6" s="1"/>
  <c r="N179" i="6"/>
  <c r="O179" i="6" s="1"/>
  <c r="N178" i="6"/>
  <c r="O178" i="6" s="1"/>
  <c r="N177" i="6"/>
  <c r="O177" i="6" s="1"/>
  <c r="N176" i="6"/>
  <c r="O176" i="6" s="1"/>
  <c r="N175" i="6"/>
  <c r="O175" i="6" s="1"/>
  <c r="N174" i="6"/>
  <c r="O174" i="6" s="1"/>
  <c r="N173" i="6"/>
  <c r="O173" i="6" s="1"/>
  <c r="N172" i="6"/>
  <c r="O172" i="6" s="1"/>
  <c r="N171" i="6"/>
  <c r="O171" i="6" s="1"/>
  <c r="N170" i="6"/>
  <c r="O170" i="6" s="1"/>
  <c r="N169" i="6"/>
  <c r="O169" i="6" s="1"/>
  <c r="N168" i="6"/>
  <c r="O168" i="6" s="1"/>
  <c r="N167" i="6"/>
  <c r="O167" i="6" s="1"/>
  <c r="N166" i="6"/>
  <c r="O166" i="6" s="1"/>
  <c r="N165" i="6"/>
  <c r="O165" i="6" s="1"/>
  <c r="N164" i="6"/>
  <c r="O164" i="6" s="1"/>
  <c r="N163" i="6"/>
  <c r="O163" i="6" s="1"/>
  <c r="N162" i="6"/>
  <c r="O162" i="6" s="1"/>
  <c r="N161" i="6"/>
  <c r="O161" i="6" s="1"/>
  <c r="N160" i="6"/>
  <c r="O160" i="6" s="1"/>
  <c r="N159" i="6"/>
  <c r="O159" i="6" s="1"/>
  <c r="N158" i="6"/>
  <c r="O158" i="6" s="1"/>
  <c r="N157" i="6"/>
  <c r="O157" i="6" s="1"/>
  <c r="N156" i="6"/>
  <c r="O156" i="6" s="1"/>
  <c r="N155" i="6"/>
  <c r="O155" i="6" s="1"/>
  <c r="N154" i="6"/>
  <c r="O154" i="6" s="1"/>
  <c r="N153" i="6"/>
  <c r="O153" i="6" s="1"/>
  <c r="N152" i="6"/>
  <c r="O152" i="6" s="1"/>
  <c r="N151" i="6"/>
  <c r="O151" i="6" s="1"/>
  <c r="N150" i="6"/>
  <c r="O150" i="6" s="1"/>
  <c r="N149" i="6"/>
  <c r="O149" i="6" s="1"/>
  <c r="N148" i="6"/>
  <c r="O148" i="6" s="1"/>
  <c r="N147" i="6"/>
  <c r="O147" i="6" s="1"/>
  <c r="N146" i="6"/>
  <c r="O146" i="6" s="1"/>
  <c r="N145" i="6"/>
  <c r="O145" i="6" s="1"/>
  <c r="N144" i="6"/>
  <c r="O144" i="6" s="1"/>
  <c r="N143" i="6"/>
  <c r="O143" i="6" s="1"/>
  <c r="N142" i="6"/>
  <c r="O142" i="6" s="1"/>
  <c r="N141" i="6"/>
  <c r="O141" i="6" s="1"/>
  <c r="N140" i="6"/>
  <c r="O140" i="6" s="1"/>
  <c r="N139" i="6"/>
  <c r="O139" i="6" s="1"/>
  <c r="N138" i="6"/>
  <c r="O138" i="6" s="1"/>
  <c r="N137" i="6"/>
  <c r="O137" i="6" s="1"/>
  <c r="N136" i="6"/>
  <c r="O136" i="6" s="1"/>
  <c r="N135" i="6"/>
  <c r="O135" i="6" s="1"/>
  <c r="N134" i="6"/>
  <c r="O134" i="6" s="1"/>
  <c r="N133" i="6"/>
  <c r="O133" i="6" s="1"/>
  <c r="N132" i="6"/>
  <c r="O132" i="6" s="1"/>
  <c r="N131" i="6"/>
  <c r="O131" i="6" s="1"/>
  <c r="N130" i="6"/>
  <c r="O130" i="6" s="1"/>
  <c r="N129" i="6"/>
  <c r="O129" i="6" s="1"/>
  <c r="N128" i="6"/>
  <c r="O128" i="6" s="1"/>
  <c r="N127" i="6"/>
  <c r="O127" i="6" s="1"/>
  <c r="N126" i="6"/>
  <c r="O126" i="6" s="1"/>
  <c r="N125" i="6"/>
  <c r="O125" i="6" s="1"/>
  <c r="N124" i="6"/>
  <c r="O124" i="6" s="1"/>
  <c r="N123" i="6"/>
  <c r="O123" i="6" s="1"/>
  <c r="N122" i="6"/>
  <c r="O122" i="6" s="1"/>
  <c r="N121" i="6"/>
  <c r="O121" i="6" s="1"/>
  <c r="N120" i="6"/>
  <c r="O120" i="6" s="1"/>
  <c r="N119" i="6"/>
  <c r="O119" i="6" s="1"/>
  <c r="N118" i="6"/>
  <c r="O118" i="6" s="1"/>
  <c r="N117" i="6"/>
  <c r="O117" i="6" s="1"/>
  <c r="N116" i="6"/>
  <c r="O116" i="6" s="1"/>
  <c r="N115" i="6"/>
  <c r="O115" i="6" s="1"/>
  <c r="N114" i="6"/>
  <c r="O114" i="6" s="1"/>
  <c r="N113" i="6"/>
  <c r="O113" i="6" s="1"/>
  <c r="N112" i="6"/>
  <c r="O112" i="6" s="1"/>
  <c r="N111" i="6"/>
  <c r="O111" i="6" s="1"/>
  <c r="N110" i="6"/>
  <c r="O110" i="6" s="1"/>
  <c r="N109" i="6"/>
  <c r="O109" i="6" s="1"/>
  <c r="N108" i="6"/>
  <c r="O108" i="6" s="1"/>
  <c r="N107" i="6"/>
  <c r="O107" i="6" s="1"/>
  <c r="N106" i="6"/>
  <c r="O106" i="6" s="1"/>
  <c r="N105" i="6"/>
  <c r="O105" i="6" s="1"/>
  <c r="N104" i="6"/>
  <c r="O104" i="6" s="1"/>
  <c r="N103" i="6"/>
  <c r="O103" i="6" s="1"/>
  <c r="N102" i="6"/>
  <c r="O102" i="6" s="1"/>
  <c r="N101" i="6"/>
  <c r="O101" i="6" s="1"/>
  <c r="N100" i="6"/>
  <c r="O100" i="6" s="1"/>
  <c r="N99" i="6"/>
  <c r="O99" i="6" s="1"/>
  <c r="N98" i="6"/>
  <c r="O98" i="6" s="1"/>
  <c r="N97" i="6"/>
  <c r="O97" i="6" s="1"/>
  <c r="N96" i="6"/>
  <c r="O96" i="6" s="1"/>
  <c r="N95" i="6"/>
  <c r="O95" i="6" s="1"/>
  <c r="N94" i="6"/>
  <c r="O94" i="6" s="1"/>
  <c r="N93" i="6"/>
  <c r="O93" i="6" s="1"/>
  <c r="N415" i="6"/>
  <c r="O415" i="6" s="1"/>
  <c r="N214" i="6"/>
  <c r="O214" i="6" s="1"/>
  <c r="N92" i="6"/>
  <c r="O92" i="6" s="1"/>
  <c r="N91" i="6"/>
  <c r="O91" i="6" s="1"/>
  <c r="N90" i="6"/>
  <c r="O90" i="6" s="1"/>
  <c r="N89" i="6"/>
  <c r="O89" i="6" s="1"/>
  <c r="N223" i="6"/>
  <c r="O223" i="6" s="1"/>
  <c r="N222" i="6"/>
  <c r="O222" i="6" s="1"/>
  <c r="N414" i="6"/>
  <c r="O414" i="6" s="1"/>
  <c r="N413" i="6"/>
  <c r="O413" i="6" s="1"/>
  <c r="N454" i="6"/>
  <c r="O454" i="6" s="1"/>
  <c r="N412" i="6"/>
  <c r="O412" i="6" s="1"/>
  <c r="N411" i="6"/>
  <c r="O411" i="6" s="1"/>
  <c r="N410" i="6"/>
  <c r="O410" i="6" s="1"/>
  <c r="N409" i="6"/>
  <c r="O409" i="6" s="1"/>
  <c r="N408" i="6"/>
  <c r="O408" i="6" s="1"/>
  <c r="N407" i="6"/>
  <c r="O407" i="6" s="1"/>
  <c r="N406" i="6"/>
  <c r="O406" i="6" s="1"/>
  <c r="N405" i="6"/>
  <c r="O405" i="6" s="1"/>
  <c r="N404" i="6"/>
  <c r="O404" i="6" s="1"/>
  <c r="N403" i="6"/>
  <c r="O403" i="6" s="1"/>
  <c r="N402" i="6"/>
  <c r="O402" i="6" s="1"/>
  <c r="N401" i="6"/>
  <c r="O401" i="6" s="1"/>
  <c r="N400" i="6"/>
  <c r="O400" i="6" s="1"/>
  <c r="N399" i="6"/>
  <c r="O399" i="6" s="1"/>
  <c r="N398" i="6"/>
  <c r="O398" i="6" s="1"/>
  <c r="N431" i="6"/>
  <c r="O431" i="6" s="1"/>
  <c r="N424" i="6"/>
  <c r="O424" i="6" s="1"/>
  <c r="N274" i="6"/>
  <c r="O274" i="6" s="1"/>
  <c r="N435" i="6"/>
  <c r="O435" i="6" s="1"/>
  <c r="N450" i="6"/>
  <c r="O450" i="6" s="1"/>
  <c r="N271" i="6"/>
  <c r="O271" i="6" s="1"/>
  <c r="N221" i="6"/>
  <c r="O221" i="6" s="1"/>
  <c r="N397" i="6"/>
  <c r="O397" i="6" s="1"/>
  <c r="N396" i="6"/>
  <c r="O396" i="6" s="1"/>
  <c r="N395" i="6"/>
  <c r="O395" i="6" s="1"/>
  <c r="N224" i="6"/>
  <c r="O224" i="6" s="1"/>
  <c r="N284" i="6"/>
  <c r="O284" i="6" s="1"/>
  <c r="N309" i="6"/>
  <c r="O309" i="6" s="1"/>
  <c r="N246" i="6"/>
  <c r="O246" i="6" s="1"/>
  <c r="N217" i="6"/>
  <c r="O217" i="6" s="1"/>
  <c r="N433" i="6"/>
  <c r="O433" i="6" s="1"/>
  <c r="N270" i="6"/>
  <c r="O270" i="6" s="1"/>
  <c r="N449" i="6"/>
  <c r="O449" i="6" s="1"/>
  <c r="N228" i="6"/>
  <c r="O228" i="6" s="1"/>
  <c r="N394" i="6"/>
  <c r="O394" i="6" s="1"/>
  <c r="N393" i="6"/>
  <c r="O393" i="6" s="1"/>
  <c r="N392" i="6"/>
  <c r="O392" i="6" s="1"/>
  <c r="N391" i="6"/>
  <c r="O391" i="6" s="1"/>
  <c r="N390" i="6"/>
  <c r="O390" i="6" s="1"/>
  <c r="N389" i="6"/>
  <c r="O389" i="6" s="1"/>
  <c r="N388" i="6"/>
  <c r="O388" i="6" s="1"/>
  <c r="N387" i="6"/>
  <c r="O387" i="6" s="1"/>
  <c r="N386" i="6"/>
  <c r="O386" i="6" s="1"/>
  <c r="N385" i="6"/>
  <c r="O385" i="6" s="1"/>
  <c r="N384" i="6"/>
  <c r="O384" i="6" s="1"/>
  <c r="N383" i="6"/>
  <c r="O383" i="6" s="1"/>
  <c r="N382" i="6"/>
  <c r="O382" i="6" s="1"/>
  <c r="N381" i="6"/>
  <c r="O381" i="6" s="1"/>
  <c r="N380" i="6"/>
  <c r="O380" i="6" s="1"/>
  <c r="N88" i="6"/>
  <c r="O88" i="6" s="1"/>
  <c r="N87" i="6"/>
  <c r="O87" i="6" s="1"/>
  <c r="N86" i="6"/>
  <c r="O86" i="6" s="1"/>
  <c r="N85" i="6"/>
  <c r="O85" i="6" s="1"/>
  <c r="N84" i="6"/>
  <c r="O84" i="6" s="1"/>
  <c r="N83" i="6"/>
  <c r="O83" i="6" s="1"/>
  <c r="N82" i="6"/>
  <c r="O82" i="6" s="1"/>
  <c r="N81" i="6"/>
  <c r="O81" i="6" s="1"/>
  <c r="N80" i="6"/>
  <c r="O80" i="6" s="1"/>
  <c r="N79" i="6"/>
  <c r="O79" i="6" s="1"/>
  <c r="N78" i="6"/>
  <c r="O78" i="6" s="1"/>
  <c r="N77" i="6"/>
  <c r="O77" i="6" s="1"/>
  <c r="N76" i="6"/>
  <c r="O76" i="6" s="1"/>
  <c r="N75" i="6"/>
  <c r="O75" i="6" s="1"/>
  <c r="N379" i="6"/>
  <c r="O379" i="6" s="1"/>
  <c r="N378" i="6"/>
  <c r="O378" i="6" s="1"/>
  <c r="N377" i="6"/>
  <c r="O377" i="6" s="1"/>
  <c r="N376" i="6"/>
  <c r="O376" i="6" s="1"/>
  <c r="N375" i="6"/>
  <c r="O375" i="6" s="1"/>
  <c r="N440" i="6"/>
  <c r="O440" i="6" s="1"/>
  <c r="N374" i="6"/>
  <c r="O374" i="6" s="1"/>
  <c r="N373" i="6"/>
  <c r="O373" i="6" s="1"/>
  <c r="N372" i="6"/>
  <c r="O372" i="6" s="1"/>
  <c r="N446" i="6"/>
  <c r="O446" i="6" s="1"/>
  <c r="N455" i="6"/>
  <c r="O455" i="6" s="1"/>
  <c r="N371" i="6"/>
  <c r="O371" i="6" s="1"/>
  <c r="N370" i="6"/>
  <c r="O370" i="6" s="1"/>
  <c r="N74" i="6"/>
  <c r="O74" i="6" s="1"/>
  <c r="N73" i="6"/>
  <c r="O73" i="6" s="1"/>
  <c r="N72" i="6"/>
  <c r="O72" i="6" s="1"/>
  <c r="N71" i="6"/>
  <c r="O71" i="6" s="1"/>
  <c r="N70" i="6"/>
  <c r="O70" i="6" s="1"/>
  <c r="N69" i="6"/>
  <c r="O69" i="6" s="1"/>
  <c r="N68" i="6"/>
  <c r="O68" i="6" s="1"/>
  <c r="N67" i="6"/>
  <c r="O67" i="6" s="1"/>
  <c r="N66" i="6"/>
  <c r="O66" i="6" s="1"/>
  <c r="N65" i="6"/>
  <c r="O65" i="6" s="1"/>
  <c r="N64" i="6"/>
  <c r="O64" i="6" s="1"/>
  <c r="N63" i="6"/>
  <c r="O63" i="6" s="1"/>
  <c r="N62" i="6"/>
  <c r="O62" i="6" s="1"/>
  <c r="N61" i="6"/>
  <c r="O61" i="6" s="1"/>
  <c r="N60" i="6"/>
  <c r="O60" i="6" s="1"/>
  <c r="N59" i="6"/>
  <c r="O59" i="6" s="1"/>
  <c r="N58" i="6"/>
  <c r="O58" i="6" s="1"/>
  <c r="N57" i="6"/>
  <c r="O57" i="6" s="1"/>
  <c r="N56" i="6"/>
  <c r="O56" i="6" s="1"/>
  <c r="N55" i="6"/>
  <c r="O55" i="6" s="1"/>
  <c r="N54" i="6"/>
  <c r="O54" i="6" s="1"/>
  <c r="N53" i="6"/>
  <c r="O53" i="6" s="1"/>
  <c r="N52" i="6"/>
  <c r="O52" i="6" s="1"/>
  <c r="N51" i="6"/>
  <c r="O51" i="6" s="1"/>
  <c r="N50" i="6"/>
  <c r="O50" i="6" s="1"/>
  <c r="N49" i="6"/>
  <c r="O49" i="6" s="1"/>
  <c r="N48" i="6"/>
  <c r="O48" i="6" s="1"/>
  <c r="N47" i="6"/>
  <c r="O47" i="6" s="1"/>
  <c r="N369" i="6"/>
  <c r="O369" i="6" s="1"/>
  <c r="N230" i="6"/>
  <c r="O230" i="6" s="1"/>
  <c r="N368" i="6"/>
  <c r="O368" i="6" s="1"/>
  <c r="N367" i="6"/>
  <c r="O367" i="6" s="1"/>
  <c r="N366" i="6"/>
  <c r="O366" i="6" s="1"/>
  <c r="N365" i="6"/>
  <c r="O365" i="6" s="1"/>
  <c r="N364" i="6"/>
  <c r="O364" i="6" s="1"/>
  <c r="N363" i="6"/>
  <c r="O363" i="6" s="1"/>
  <c r="N362" i="6"/>
  <c r="O362" i="6" s="1"/>
  <c r="N361" i="6"/>
  <c r="O361" i="6" s="1"/>
  <c r="N360" i="6"/>
  <c r="O360" i="6" s="1"/>
  <c r="N359" i="6"/>
  <c r="O359" i="6" s="1"/>
  <c r="N358" i="6"/>
  <c r="O358" i="6" s="1"/>
  <c r="N357" i="6"/>
  <c r="O357" i="6" s="1"/>
  <c r="N356" i="6"/>
  <c r="O356" i="6" s="1"/>
  <c r="N355" i="6"/>
  <c r="O355" i="6" s="1"/>
  <c r="N354" i="6"/>
  <c r="O354" i="6" s="1"/>
  <c r="N353" i="6"/>
  <c r="O353" i="6" s="1"/>
  <c r="N352" i="6"/>
  <c r="O352" i="6" s="1"/>
  <c r="N351" i="6"/>
  <c r="O351" i="6" s="1"/>
  <c r="N350" i="6"/>
  <c r="O350" i="6" s="1"/>
  <c r="N349" i="6"/>
  <c r="O349" i="6" s="1"/>
  <c r="N348" i="6"/>
  <c r="O348" i="6" s="1"/>
  <c r="N347" i="6"/>
  <c r="O347" i="6" s="1"/>
  <c r="N346" i="6"/>
  <c r="O346" i="6" s="1"/>
  <c r="N345" i="6"/>
  <c r="O345" i="6" s="1"/>
  <c r="N344" i="6"/>
  <c r="O344" i="6" s="1"/>
  <c r="N343" i="6"/>
  <c r="O343" i="6" s="1"/>
  <c r="N342" i="6"/>
  <c r="O342" i="6" s="1"/>
  <c r="N341" i="6"/>
  <c r="O341" i="6" s="1"/>
  <c r="N46" i="6"/>
  <c r="O46" i="6" s="1"/>
  <c r="N45" i="6"/>
  <c r="O45" i="6" s="1"/>
  <c r="N44" i="6"/>
  <c r="O44" i="6" s="1"/>
  <c r="N43" i="6"/>
  <c r="O43" i="6" s="1"/>
  <c r="N275" i="6"/>
  <c r="O275" i="6" s="1"/>
  <c r="N340" i="6"/>
  <c r="O340" i="6" s="1"/>
  <c r="N339" i="6"/>
  <c r="O339" i="6" s="1"/>
  <c r="N338" i="6"/>
  <c r="O338" i="6" s="1"/>
  <c r="N337" i="6"/>
  <c r="O337" i="6" s="1"/>
  <c r="N336" i="6"/>
  <c r="O336" i="6" s="1"/>
  <c r="N335" i="6"/>
  <c r="O335" i="6" s="1"/>
  <c r="N334" i="6"/>
  <c r="O334" i="6" s="1"/>
  <c r="N42" i="6"/>
  <c r="O42" i="6" s="1"/>
  <c r="N290" i="6"/>
  <c r="O290" i="6" s="1"/>
  <c r="N41" i="6"/>
  <c r="O41" i="6" s="1"/>
  <c r="N40" i="6"/>
  <c r="O40" i="6" s="1"/>
  <c r="N39" i="6"/>
  <c r="O39" i="6" s="1"/>
  <c r="N38" i="6"/>
  <c r="O38" i="6" s="1"/>
  <c r="N37" i="6"/>
  <c r="O37" i="6" s="1"/>
  <c r="N36" i="6"/>
  <c r="O36" i="6" s="1"/>
  <c r="N35" i="6"/>
  <c r="O35" i="6" s="1"/>
  <c r="N34" i="6"/>
  <c r="O34" i="6" s="1"/>
  <c r="N33" i="6"/>
  <c r="O33" i="6" s="1"/>
  <c r="N32" i="6"/>
  <c r="O32" i="6" s="1"/>
  <c r="N31" i="6"/>
  <c r="O31" i="6" s="1"/>
  <c r="N30" i="6"/>
  <c r="O30" i="6" s="1"/>
  <c r="N29" i="6"/>
  <c r="O29" i="6" s="1"/>
  <c r="N28" i="6"/>
  <c r="O28" i="6" s="1"/>
  <c r="N27" i="6"/>
  <c r="O27" i="6" s="1"/>
  <c r="N26" i="6"/>
  <c r="O26" i="6" s="1"/>
  <c r="N25" i="6"/>
  <c r="O25" i="6" s="1"/>
  <c r="N24" i="6"/>
  <c r="O24" i="6" s="1"/>
  <c r="N23" i="6"/>
  <c r="O23" i="6" s="1"/>
  <c r="N22" i="6"/>
  <c r="O22" i="6" s="1"/>
  <c r="N21" i="6"/>
  <c r="O21" i="6" s="1"/>
  <c r="N20" i="6"/>
  <c r="O20" i="6" s="1"/>
  <c r="N19" i="6"/>
  <c r="O19" i="6" s="1"/>
  <c r="N18" i="6"/>
  <c r="O18" i="6" s="1"/>
  <c r="N17" i="6"/>
  <c r="O17" i="6" s="1"/>
  <c r="N16" i="6"/>
  <c r="O16" i="6" s="1"/>
  <c r="N15" i="6"/>
  <c r="O15" i="6" s="1"/>
  <c r="N14" i="6"/>
  <c r="O14" i="6" s="1"/>
  <c r="N13" i="6"/>
  <c r="O13" i="6" s="1"/>
  <c r="N12" i="6"/>
  <c r="O12" i="6" s="1"/>
  <c r="N235" i="6"/>
  <c r="O235" i="6" s="1"/>
  <c r="N218" i="6"/>
  <c r="O218" i="6" s="1"/>
  <c r="N333" i="6"/>
  <c r="O333" i="6" s="1"/>
  <c r="N248" i="6"/>
  <c r="O248" i="6" s="1"/>
  <c r="N216" i="6"/>
  <c r="O216" i="6" s="1"/>
  <c r="N219" i="6"/>
  <c r="O219" i="6" s="1"/>
  <c r="N267" i="6"/>
  <c r="O267" i="6" s="1"/>
  <c r="N244" i="6"/>
  <c r="O244" i="6" s="1"/>
  <c r="N256" i="6"/>
  <c r="O256" i="6" s="1"/>
  <c r="N234" i="6"/>
  <c r="O234" i="6" s="1"/>
  <c r="N249" i="6"/>
  <c r="O249" i="6" s="1"/>
  <c r="N332" i="6"/>
  <c r="O332" i="6" s="1"/>
  <c r="N11" i="6"/>
  <c r="O11" i="6" s="1"/>
  <c r="N288" i="6"/>
  <c r="O288" i="6" s="1"/>
  <c r="N251" i="6"/>
  <c r="O251" i="6" s="1"/>
  <c r="N436" i="6"/>
  <c r="O436" i="6" s="1"/>
  <c r="N331" i="6"/>
  <c r="O331" i="6" s="1"/>
  <c r="N254" i="6"/>
  <c r="O254" i="6" s="1"/>
  <c r="N430" i="6"/>
  <c r="O430" i="6" s="1"/>
  <c r="N330" i="6"/>
  <c r="O330" i="6" s="1"/>
  <c r="N442" i="6"/>
  <c r="O442" i="6" s="1"/>
  <c r="N429" i="6"/>
  <c r="O429" i="6" s="1"/>
  <c r="N443" i="6"/>
  <c r="O443" i="6" s="1"/>
  <c r="N441" i="6"/>
  <c r="O441" i="6" s="1"/>
  <c r="N213" i="6"/>
  <c r="O213" i="6" s="1"/>
  <c r="N10" i="6"/>
  <c r="O10" i="6" s="1"/>
  <c r="N9" i="6"/>
  <c r="O9" i="6" s="1"/>
  <c r="N8" i="6"/>
  <c r="O8" i="6" s="1"/>
  <c r="N7" i="6"/>
  <c r="O7" i="6" s="1"/>
  <c r="N6" i="6"/>
  <c r="O6" i="6" s="1"/>
  <c r="N237" i="6"/>
  <c r="O237" i="6" s="1"/>
  <c r="N260" i="6"/>
  <c r="O260" i="6" s="1"/>
  <c r="N434" i="6"/>
  <c r="O434" i="6" s="1"/>
  <c r="N250" i="6"/>
  <c r="O250" i="6" s="1"/>
  <c r="N280" i="6"/>
  <c r="O280" i="6" s="1"/>
  <c r="N243" i="6"/>
  <c r="O243" i="6" s="1"/>
  <c r="N289" i="6"/>
  <c r="O289" i="6" s="1"/>
  <c r="N428" i="6"/>
  <c r="O428" i="6" s="1"/>
  <c r="N329" i="6"/>
  <c r="O329" i="6" s="1"/>
  <c r="N212" i="6"/>
  <c r="O212" i="6" s="1"/>
  <c r="N328" i="6"/>
  <c r="O328" i="6" s="1"/>
  <c r="N277" i="6"/>
  <c r="O277" i="6" s="1"/>
  <c r="N263" i="6"/>
  <c r="O263" i="6" s="1"/>
  <c r="N327" i="6"/>
  <c r="O327" i="6" s="1"/>
  <c r="N420" i="6"/>
  <c r="O420" i="6" s="1"/>
  <c r="N326" i="6"/>
  <c r="O326" i="6" s="1"/>
  <c r="N272" i="6"/>
  <c r="O272" i="6" s="1"/>
  <c r="N437" i="6"/>
  <c r="O437" i="6" s="1"/>
  <c r="N325" i="6"/>
  <c r="O325" i="6" s="1"/>
  <c r="N257" i="6"/>
  <c r="O257" i="6" s="1"/>
  <c r="N445" i="6"/>
  <c r="O445" i="6" s="1"/>
  <c r="N278" i="6"/>
  <c r="O278" i="6" s="1"/>
  <c r="N252" i="6"/>
  <c r="O252" i="6" s="1"/>
  <c r="N245" i="6"/>
  <c r="O245" i="6" s="1"/>
  <c r="N452" i="6"/>
  <c r="O452" i="6" s="1"/>
  <c r="N453" i="6"/>
  <c r="O453" i="6" s="1"/>
  <c r="N324" i="6"/>
  <c r="O324" i="6" s="1"/>
  <c r="N231" i="6"/>
  <c r="O231" i="6" s="1"/>
  <c r="N419" i="6"/>
  <c r="O419" i="6" s="1"/>
  <c r="N323" i="6"/>
  <c r="O323" i="6" s="1"/>
  <c r="N266" i="6"/>
  <c r="O266" i="6" s="1"/>
  <c r="N439" i="6"/>
  <c r="O439" i="6" s="1"/>
  <c r="N255" i="6"/>
  <c r="O255" i="6" s="1"/>
  <c r="N242" i="6"/>
  <c r="O242" i="6" s="1"/>
  <c r="N227" i="6"/>
  <c r="O227" i="6" s="1"/>
  <c r="N305" i="6"/>
  <c r="O305" i="6" s="1"/>
  <c r="N322" i="6"/>
  <c r="O322" i="6" s="1"/>
  <c r="N321" i="6"/>
  <c r="O321" i="6" s="1"/>
  <c r="N233" i="6"/>
  <c r="O233" i="6" s="1"/>
  <c r="N320" i="6"/>
  <c r="O320" i="6" s="1"/>
  <c r="N319" i="6"/>
  <c r="O319" i="6" s="1"/>
  <c r="N253" i="6"/>
  <c r="O253" i="6" s="1"/>
  <c r="N310" i="6"/>
  <c r="O310" i="6" s="1"/>
  <c r="N318" i="6"/>
  <c r="O318" i="6" s="1"/>
  <c r="N317" i="6"/>
  <c r="O317" i="6" s="1"/>
  <c r="N316" i="6"/>
  <c r="O316" i="6" s="1"/>
  <c r="N225" i="6"/>
  <c r="O225" i="6" s="1"/>
  <c r="N268" i="6"/>
  <c r="O268" i="6" s="1"/>
  <c r="N258" i="6"/>
  <c r="O258" i="6" s="1"/>
  <c r="N438" i="6"/>
  <c r="O438" i="6" s="1"/>
  <c r="N226" i="6"/>
  <c r="O226" i="6" s="1"/>
  <c r="N273" i="6"/>
  <c r="O273" i="6" s="1"/>
  <c r="N423" i="6"/>
  <c r="O423" i="6" s="1"/>
  <c r="N5" i="6"/>
  <c r="O5" i="6" s="1"/>
  <c r="N302" i="6"/>
  <c r="O302" i="6" s="1"/>
  <c r="N299" i="6"/>
  <c r="O299" i="6" s="1"/>
  <c r="N293" i="6"/>
  <c r="O293" i="6" s="1"/>
  <c r="N265" i="6"/>
  <c r="O265" i="6" s="1"/>
  <c r="N286" i="6"/>
  <c r="O286" i="6" s="1"/>
  <c r="N303" i="6"/>
  <c r="O303" i="6" s="1"/>
  <c r="N294" i="6"/>
  <c r="O294" i="6" s="1"/>
  <c r="N298" i="6"/>
  <c r="O298" i="6" s="1"/>
  <c r="N417" i="6"/>
  <c r="O417" i="6" s="1"/>
  <c r="N300" i="6"/>
  <c r="O300" i="6" s="1"/>
  <c r="N421" i="6"/>
  <c r="O421" i="6" s="1"/>
  <c r="N426" i="6"/>
  <c r="O426" i="6" s="1"/>
  <c r="N295" i="6"/>
  <c r="O295" i="6" s="1"/>
  <c r="N279" i="6"/>
  <c r="O279" i="6" s="1"/>
  <c r="N304" i="6"/>
  <c r="O304" i="6" s="1"/>
  <c r="N291" i="6"/>
  <c r="O291" i="6" s="1"/>
  <c r="N4" i="6"/>
  <c r="O4" i="6" s="1"/>
  <c r="N247" i="6"/>
  <c r="O247" i="6" s="1"/>
  <c r="N448" i="6"/>
  <c r="O448" i="6" s="1"/>
  <c r="N241" i="6"/>
  <c r="O241" i="6" s="1"/>
  <c r="N301" i="6"/>
  <c r="O301" i="6" s="1"/>
  <c r="N239" i="6"/>
  <c r="O239" i="6" s="1"/>
  <c r="N282" i="6"/>
  <c r="O282" i="6" s="1"/>
  <c r="N297" i="6"/>
  <c r="O297" i="6" s="1"/>
  <c r="N287" i="6"/>
  <c r="O287" i="6" s="1"/>
  <c r="N281" i="6"/>
  <c r="O281" i="6" s="1"/>
  <c r="N264" i="6"/>
  <c r="O264" i="6" s="1"/>
  <c r="N296" i="6"/>
  <c r="O296" i="6" s="1"/>
  <c r="N306" i="6"/>
  <c r="O306" i="6" s="1"/>
  <c r="N418" i="6"/>
  <c r="O418" i="6" s="1"/>
  <c r="N232" i="6"/>
  <c r="O232" i="6" s="1"/>
  <c r="N220" i="6"/>
  <c r="O220" i="6" s="1"/>
  <c r="N447" i="6"/>
  <c r="O447" i="6" s="1"/>
  <c r="N238" i="6"/>
  <c r="O238" i="6" s="1"/>
  <c r="N444" i="6"/>
  <c r="O444" i="6" s="1"/>
  <c r="N451" i="6"/>
  <c r="O451" i="6" s="1"/>
  <c r="N262" i="6"/>
  <c r="O262" i="6" s="1"/>
  <c r="N427" i="6"/>
  <c r="O427" i="6" s="1"/>
  <c r="N425" i="6"/>
  <c r="O425" i="6" s="1"/>
  <c r="N240" i="6"/>
  <c r="O240" i="6" s="1"/>
  <c r="N215" i="6"/>
  <c r="O215" i="6" s="1"/>
  <c r="N229" i="6"/>
  <c r="O229" i="6" s="1"/>
  <c r="N422" i="6"/>
  <c r="O422" i="6" s="1"/>
  <c r="N236" i="6"/>
  <c r="O236" i="6" s="1"/>
  <c r="N259" i="6"/>
  <c r="O259" i="6" s="1"/>
  <c r="N416" i="6"/>
  <c r="O416" i="6" s="1"/>
  <c r="N315" i="6"/>
  <c r="O315" i="6" s="1"/>
  <c r="N307" i="6"/>
  <c r="O307" i="6" s="1"/>
  <c r="N314" i="6"/>
  <c r="O314" i="6" s="1"/>
  <c r="N308" i="6"/>
  <c r="O308" i="6" s="1"/>
  <c r="N285" i="6"/>
  <c r="O285" i="6" s="1"/>
  <c r="N313" i="6"/>
  <c r="O313" i="6" s="1"/>
  <c r="N312" i="6"/>
  <c r="O312" i="6" s="1"/>
  <c r="N283" i="6"/>
  <c r="O283" i="6" s="1"/>
  <c r="N432" i="6"/>
  <c r="O432" i="6" s="1"/>
  <c r="N311" i="6"/>
  <c r="O311" i="6" s="1"/>
  <c r="N261" i="6"/>
  <c r="O261" i="6" s="1"/>
  <c r="N269" i="6"/>
  <c r="O269" i="6" s="1"/>
  <c r="N292" i="6"/>
  <c r="O292" i="6" s="1"/>
  <c r="N276" i="6"/>
  <c r="O276" i="6" s="1"/>
  <c r="N195" i="6"/>
  <c r="O195" i="6" s="1"/>
  <c r="I287" i="6" l="1"/>
  <c r="M287" i="6" s="1"/>
  <c r="I281" i="6"/>
  <c r="M281" i="6" s="1"/>
  <c r="J306" i="6"/>
  <c r="G87" i="7"/>
  <c r="G83" i="7"/>
  <c r="G79" i="7"/>
  <c r="G86" i="7"/>
  <c r="G82" i="7"/>
  <c r="G77" i="7"/>
  <c r="G91" i="7"/>
  <c r="G85" i="7"/>
  <c r="G81" i="7"/>
  <c r="G78" i="7"/>
  <c r="G95" i="7"/>
  <c r="G84" i="7"/>
  <c r="G80" i="7"/>
  <c r="G97" i="7" l="1"/>
  <c r="I39" i="2" l="1"/>
  <c r="I38" i="2"/>
  <c r="J35" i="2"/>
</calcChain>
</file>

<file path=xl/comments1.xml><?xml version="1.0" encoding="utf-8"?>
<comments xmlns="http://schemas.openxmlformats.org/spreadsheetml/2006/main">
  <authors>
    <author>Juránek Jiří</author>
  </authors>
  <commentList>
    <comment ref="I123" authorId="0">
      <text>
        <r>
          <rPr>
            <b/>
            <sz val="8"/>
            <color indexed="81"/>
            <rFont val="Tahoma"/>
            <family val="2"/>
            <charset val="238"/>
          </rPr>
          <t>Juránek Jiří:</t>
        </r>
        <r>
          <rPr>
            <sz val="8"/>
            <color indexed="81"/>
            <rFont val="Tahoma"/>
            <family val="2"/>
            <charset val="238"/>
          </rPr>
          <t xml:space="preserve">
Realizováno bez externích dodávek</t>
        </r>
      </text>
    </comment>
    <comment ref="L138" authorId="0">
      <text>
        <r>
          <rPr>
            <b/>
            <sz val="8"/>
            <color indexed="81"/>
            <rFont val="Tahoma"/>
            <family val="2"/>
            <charset val="238"/>
          </rPr>
          <t>Juránek Jiří:</t>
        </r>
        <r>
          <rPr>
            <sz val="8"/>
            <color indexed="81"/>
            <rFont val="Tahoma"/>
            <family val="2"/>
            <charset val="238"/>
          </rPr>
          <t xml:space="preserve">
Zatím nedokončeno</t>
        </r>
      </text>
    </comment>
    <comment ref="L142" authorId="0">
      <text>
        <r>
          <rPr>
            <b/>
            <sz val="8"/>
            <color indexed="81"/>
            <rFont val="Tahoma"/>
            <family val="2"/>
            <charset val="238"/>
          </rPr>
          <t>Juránek Jiří:</t>
        </r>
        <r>
          <rPr>
            <sz val="8"/>
            <color indexed="81"/>
            <rFont val="Tahoma"/>
            <family val="2"/>
            <charset val="238"/>
          </rPr>
          <t xml:space="preserve">
Zatím nedokončeno</t>
        </r>
      </text>
    </comment>
    <comment ref="L298" authorId="0">
      <text>
        <r>
          <rPr>
            <b/>
            <sz val="8"/>
            <color indexed="81"/>
            <rFont val="Tahoma"/>
            <family val="2"/>
            <charset val="238"/>
          </rPr>
          <t>Juránek Jiří:</t>
        </r>
        <r>
          <rPr>
            <sz val="8"/>
            <color indexed="81"/>
            <rFont val="Tahoma"/>
            <family val="2"/>
            <charset val="238"/>
          </rPr>
          <t xml:space="preserve">
Jedná se o splátku PPP projektu, silnice byla vybudována v roce 2009</t>
        </r>
      </text>
    </comment>
  </commentList>
</comments>
</file>

<file path=xl/comments2.xml><?xml version="1.0" encoding="utf-8"?>
<comments xmlns="http://schemas.openxmlformats.org/spreadsheetml/2006/main">
  <authors>
    <author>Juránek Jiří</author>
  </authors>
  <commentList>
    <comment ref="I213" authorId="0">
      <text>
        <r>
          <rPr>
            <b/>
            <sz val="8"/>
            <color indexed="81"/>
            <rFont val="Tahoma"/>
            <family val="2"/>
            <charset val="238"/>
          </rPr>
          <t>Juránek Jiří:</t>
        </r>
        <r>
          <rPr>
            <sz val="8"/>
            <color indexed="81"/>
            <rFont val="Tahoma"/>
            <family val="2"/>
            <charset val="238"/>
          </rPr>
          <t xml:space="preserve">
Realizováno bez externích dodávek</t>
        </r>
      </text>
    </comment>
    <comment ref="Q219" authorId="0">
      <text>
        <r>
          <rPr>
            <b/>
            <sz val="8"/>
            <color indexed="81"/>
            <rFont val="Tahoma"/>
            <family val="2"/>
            <charset val="238"/>
          </rPr>
          <t>Juránek Jiří:</t>
        </r>
        <r>
          <rPr>
            <sz val="8"/>
            <color indexed="81"/>
            <rFont val="Tahoma"/>
            <family val="2"/>
            <charset val="238"/>
          </rPr>
          <t xml:space="preserve">
Zatím nedokončeno</t>
        </r>
      </text>
    </comment>
    <comment ref="Q234" authorId="0">
      <text>
        <r>
          <rPr>
            <b/>
            <sz val="8"/>
            <color indexed="81"/>
            <rFont val="Tahoma"/>
            <family val="2"/>
            <charset val="238"/>
          </rPr>
          <t>Juránek Jiří:</t>
        </r>
        <r>
          <rPr>
            <sz val="8"/>
            <color indexed="81"/>
            <rFont val="Tahoma"/>
            <family val="2"/>
            <charset val="238"/>
          </rPr>
          <t xml:space="preserve">
Zatím nedokončeno</t>
        </r>
      </text>
    </comment>
    <comment ref="W264" authorId="0">
      <text>
        <r>
          <rPr>
            <b/>
            <sz val="8"/>
            <color indexed="81"/>
            <rFont val="Tahoma"/>
            <family val="2"/>
            <charset val="238"/>
          </rPr>
          <t>Juránek Jiří:</t>
        </r>
        <r>
          <rPr>
            <sz val="8"/>
            <color indexed="81"/>
            <rFont val="Tahoma"/>
            <family val="2"/>
            <charset val="238"/>
          </rPr>
          <t xml:space="preserve">
Rozdílné údaje s OSV</t>
        </r>
      </text>
    </comment>
    <comment ref="X264" authorId="0">
      <text>
        <r>
          <rPr>
            <b/>
            <sz val="8"/>
            <color indexed="81"/>
            <rFont val="Tahoma"/>
            <family val="2"/>
            <charset val="238"/>
          </rPr>
          <t>Juránek Jiří:</t>
        </r>
        <r>
          <rPr>
            <sz val="8"/>
            <color indexed="81"/>
            <rFont val="Tahoma"/>
            <family val="2"/>
            <charset val="238"/>
          </rPr>
          <t xml:space="preserve">
Rozdílné údaje s OSV</t>
        </r>
      </text>
    </comment>
    <comment ref="Q309" authorId="0">
      <text>
        <r>
          <rPr>
            <b/>
            <sz val="8"/>
            <color indexed="81"/>
            <rFont val="Tahoma"/>
            <family val="2"/>
            <charset val="238"/>
          </rPr>
          <t>Juránek Jiří:</t>
        </r>
        <r>
          <rPr>
            <sz val="8"/>
            <color indexed="81"/>
            <rFont val="Tahoma"/>
            <family val="2"/>
            <charset val="238"/>
          </rPr>
          <t xml:space="preserve">
Jedná se o splátku PPP projektu, silnice byla vybudována v roce 2009</t>
        </r>
      </text>
    </comment>
  </commentList>
</comments>
</file>

<file path=xl/sharedStrings.xml><?xml version="1.0" encoding="utf-8"?>
<sst xmlns="http://schemas.openxmlformats.org/spreadsheetml/2006/main" count="10542" uniqueCount="1104">
  <si>
    <t>Finanční zdroje</t>
  </si>
  <si>
    <t>Oblast podpory</t>
  </si>
  <si>
    <t>Název akce</t>
  </si>
  <si>
    <t>Garant akce</t>
  </si>
  <si>
    <t>Nositel akce</t>
  </si>
  <si>
    <t>Popis akce</t>
  </si>
  <si>
    <t>Období realizace projektu</t>
  </si>
  <si>
    <t>Název indikátoru</t>
  </si>
  <si>
    <t>Financování</t>
  </si>
  <si>
    <t>Indikátor 1</t>
  </si>
  <si>
    <t>Indikátor 2</t>
  </si>
  <si>
    <t>Indikátor 3</t>
  </si>
  <si>
    <t>Oblasti podpory PRÚOOK</t>
  </si>
  <si>
    <t>A.1 Podpora vzniku firem a prac. příležitostí</t>
  </si>
  <si>
    <t>A.2 Internacionalizace ekonomiky kraje</t>
  </si>
  <si>
    <t>A.3 Podpora znalostní ekonomiky</t>
  </si>
  <si>
    <t>A.4 Podpora tradiční ekonomiky a stabilizace podniků</t>
  </si>
  <si>
    <t>B.1 Rozvoj vzdělávání</t>
  </si>
  <si>
    <t>C.1 Výstavba a modernizace silniční sítě</t>
  </si>
  <si>
    <t>C.2 Rozvoj letecké dopravy</t>
  </si>
  <si>
    <t>C.3 Rozvoj veřejné dopravy</t>
  </si>
  <si>
    <t>C.4 Energetika</t>
  </si>
  <si>
    <t>D.I.1 Udržitelný rozvoj území kraje</t>
  </si>
  <si>
    <t>D.I.2 Ochrana ovzduší</t>
  </si>
  <si>
    <t>D.I.3 Zlepšování kvality ochrany podz. a povrch. vod</t>
  </si>
  <si>
    <t>D.I.4 Moderní odpadové hospodářství</t>
  </si>
  <si>
    <t>D.II.1 Krizové řízení a IZS</t>
  </si>
  <si>
    <t>D.III.1 Kultura a památková péče</t>
  </si>
  <si>
    <t>D.IV.1 Rozvoj měst a obcí</t>
  </si>
  <si>
    <t>D.V.1 Informační a komunikační technologie</t>
  </si>
  <si>
    <t>D.VI.1 Soc. a zdrav. služby – rozvoj fyzického kapitálu</t>
  </si>
  <si>
    <t>D.VI.2 Soc. a zdrav. služby – rozvoj lidského kapitálu</t>
  </si>
  <si>
    <t>D.VI.4 Soc. a zdrav. služby – Informační podpora</t>
  </si>
  <si>
    <t>D.VII.1 Podpora rozvoje tělovýchovy a sportu</t>
  </si>
  <si>
    <t>D.VI.3 Soulad nabídka/poptávka po soc. a zdrav. službách</t>
  </si>
  <si>
    <t>Dosažená hodnota</t>
  </si>
  <si>
    <t>B.2 Podpora rovných příležitostí</t>
  </si>
  <si>
    <t>B.3 Zefektivnění veřejné správy</t>
  </si>
  <si>
    <t>Doplňkové informace</t>
  </si>
  <si>
    <t>Dotace nebo příspěvěk (A/N)</t>
  </si>
  <si>
    <t>Investiční/Neinvestiční akce</t>
  </si>
  <si>
    <t>Využívá jiné zdroje (A/N)</t>
  </si>
  <si>
    <t>ID</t>
  </si>
  <si>
    <t>Hodnocení plnění PRÚOK 2014</t>
  </si>
  <si>
    <t>Celkové náklady akce v roce 2014 (v tis. Kč)</t>
  </si>
  <si>
    <t>Náklady OK v roce 2014 (v tis. Kč)</t>
  </si>
  <si>
    <t>Příspěvek na dofinancování evropských vzdělávacích programů</t>
  </si>
  <si>
    <t>Ing. Zdeněk Švec</t>
  </si>
  <si>
    <t>OŠMT</t>
  </si>
  <si>
    <t>NIP. Finanční podpora bude poskytnuta ze strany Olomouckého kraje především školám a školským zařízením zřizovaným Olomouckým krajem, občanským sdružením, nadačním fondům při školách a školských zařízeních zřizovaných Olomouckým krajem. Příspěvek bude poskytován zejména v případech, kdy grant získaný od příslušného poskytovatelenení dostatečný pro celkovou realizaci projektu.</t>
  </si>
  <si>
    <t>B.2. Podpora rovných příležitostí</t>
  </si>
  <si>
    <t>Programy škol zaměřené na primární prevenci sociálně - patologických jevů</t>
  </si>
  <si>
    <t xml:space="preserve">NIP. Zahrnje finanční příspěvek k zabezpečení oblasti tzv. specifické primární prevence škol a školských zařízení, nestátních neziskových organizací a další vzdělávání pedagogických pracovníků vykonávajících funkci školního metodika prevence. </t>
  </si>
  <si>
    <t>Přerovský volejbalový klub Přerov</t>
  </si>
  <si>
    <t xml:space="preserve">NIP. Přímá podpora Významných akcí - Příspěvek na činnost „A“ družstva žen hrajícího volejbalovou Extraligu žen a družstvo dorostenek reprezentujících Přerovský volejbalový klub </t>
  </si>
  <si>
    <t>Podpora technického a přírodovědného vzdělávání v Olomouckém kraji</t>
  </si>
  <si>
    <t xml:space="preserve">Hlavním cílem projektu 
je investiční a metodická podpora přírodovědného a technického vzdělávání 
na středních a základních školách v Olomouckém kraji prostřednictvím technického dovybavení škol, rozvoje spolupráce mezi ZŠ, SŠ, firmami a akademickou sférou
</t>
  </si>
  <si>
    <t xml:space="preserve">Stipendia pro žáky učebních oborů </t>
  </si>
  <si>
    <t>NIP. Zavedením motivačních stipendií pro žáky vybraných oborů vzdělání poskytujících střední vzdělání s výučním listem v souladu s požadavky trhu práce.</t>
  </si>
  <si>
    <t>NIP. Poskytnutí příspěvku žadatelů (žáci a studenti SŠ, VOŠ, VŠ) na studijní pobyt v zahraničí</t>
  </si>
  <si>
    <t>Příspěvky vysokým školám</t>
  </si>
  <si>
    <t>NIP+IP. Finanční prostředky budou určeny na kofinancování investičních a neinvestičních projektů pro terciální vzdělávání v Olomouckém kraji</t>
  </si>
  <si>
    <t xml:space="preserve">Environmentální vzdělávání, výchova a osvěta </t>
  </si>
  <si>
    <t xml:space="preserve">NIP. Krajská konference environmentálního vzdělávání, výchovy a osvěty, podpora realizace tradičních a významných akcí regionálního charakteru zaměřených na EVVO (př. Ekologické dny Olomouc aj.), vydání publikace Ekologická výchova Olomouckého kraje, realizace akcí lesní pedagogiky v Olomouckém kraji, podpora projektu EKOŠKOLA atd. </t>
  </si>
  <si>
    <t>Program podpory environmentálního vzdělávání, výchovy a osvěty v Olomouckém kraji</t>
  </si>
  <si>
    <t>NIP. Grantové schéma určené pro školy a školská zařízení (bez rozdílu zřizovatele) zařazená do rejstříku škol a školských zařízení a rejstříku  školských právnických osob sídlící v Olomouckém kraji.</t>
  </si>
  <si>
    <t>Finanční příspěvky v oblasti sportu</t>
  </si>
  <si>
    <t xml:space="preserve">NIP+IP. Zahrnuje podporu vrcholového, výkonnostního a mládežnického sportu v Olomouckém kraji, podpora Centra indviduálních sportů kraje Olomouckého, podpora celoroční sportovní činnosti sportovních subjektů a podpora sportovních akcí regionálního charakteru. </t>
  </si>
  <si>
    <t xml:space="preserve">Talent Olomouckého kraje </t>
  </si>
  <si>
    <t>NIP.   V rámci soutěže jsou oceňováni nadaní a mimořádně nadaní žáci a studenti škol na území kraje.</t>
  </si>
  <si>
    <t>SK Olomouc Sigma MŽ</t>
  </si>
  <si>
    <t>NIP. Přímá podpora Významných akcí - Příspěvek na činnost mládežnickcých družstev reprezentujících SK Olomouc Sigma MŽ</t>
  </si>
  <si>
    <t>NIP. částečná úhrada nákladů souvisejících s celoroční sportovní činností příjemce v roce 2015, konkrétně na činnost hráčů ledního hokeje ve všech mládežnických kategoirích od přípravky až po juniory, kde aktuálně sdružují cca 300 hráčů</t>
  </si>
  <si>
    <t>HOKEJ ŠUMPERK 2003, s.r.o.</t>
  </si>
  <si>
    <t>NIP. Přímá podpora Významných akcí - Příspěvek na činnost „A“mužstva Hokej Šumperk 2003, s.r.o. hrajícího I. ligu ledního hokeje</t>
  </si>
  <si>
    <t>Dámský házenkářský klub Zora Olomouc</t>
  </si>
  <si>
    <t>NIP. Přímá podpora Významných akcí - Příspěvek na činnost družstva žen hrajícího mezinárodní ligu WHIL a družstva mládeže reprezentující DHK Olomouc</t>
  </si>
  <si>
    <t>Tělovýchovná jednota Cement Hranice</t>
  </si>
  <si>
    <t>NIP. Přímá podpora Významných akcí - Příspěvek na činnost házenkářského „A“ mužstva mužů hrajícího Extraligu ČR a na činnost mládeže reprezentující TJ Cement</t>
  </si>
  <si>
    <t>Orli Prostějov, os.s</t>
  </si>
  <si>
    <t>NIP. Přímá podpora Významných akcí - Příspěvek na činnost „A“mužstva mužů BK Prostějov hrajícího Mattoni NBL a družstva mládeže reprezentujícíc Orli Prostějov, o.s.</t>
  </si>
  <si>
    <t>Sportovní klub Univerzity Palackého v Olomouci</t>
  </si>
  <si>
    <t>NIP. Přímá podpora Významných akcí - Příspěvek na činnost „A“družstva žen hrajícího volejbalovou Extraligu žen a družstva mládeže reprezentující SKUP Olomouc</t>
  </si>
  <si>
    <t>VK Prostějov o.s.</t>
  </si>
  <si>
    <t>Tenisový klub Prostějov</t>
  </si>
  <si>
    <t>NIP. Přímá podpora Významných akcí - Příspěvek na činnost týmů dorostu, starších a mladších žáků reprezentujících Tenisový klub Prostějov</t>
  </si>
  <si>
    <t>Tenisový klub Precheza Přerov o.s.</t>
  </si>
  <si>
    <t>NIP. Přímá podpora Významných akcí - Příspěvek na činnost „A“ družstva hrajícího Tenisovou extraligu družstev a týmů dorostu, starších a mladších žáků reprezentujících Tenisový klub Precheza Přerov</t>
  </si>
  <si>
    <t>Ski Klub Šumperk, o. s.</t>
  </si>
  <si>
    <t xml:space="preserve">NIP. Přímá podpora Významných akcí - Příspěvek nákladů na vybrané vrcholové sportovce úseku alpských disciplín (sjezdového lyžování) z řad dospělých a na činnost mládeže reprezentující SKI KLUB Šumperk </t>
  </si>
  <si>
    <t>FENIX SKI TEAM Jeseník o.s.</t>
  </si>
  <si>
    <t xml:space="preserve">NIP. Přímá podpora Významných akcí - Příspěvek na činnost vybraných vrcholových sportovců z řad dospělých a na činnost mládeže reprezentujícíc FENIX SKI TEAM Jeseník </t>
  </si>
  <si>
    <t>Dělnická tělocvičná jednota Prostějov, oddíl boxu</t>
  </si>
  <si>
    <t>NIP. Přímá podpora Významných akcí - Příspěvek na činnost oddílu boxu BC DTJ Prostějov – „A“mužstva startujícího v Extralize ČR v boxu a družstva mládeže reprezentujících BC DTJ Prostějov</t>
  </si>
  <si>
    <t>Tělocvičná jednota SOKOL Šternberk</t>
  </si>
  <si>
    <t>Tělocvičná jednota Sokol Přerov, Handball Club</t>
  </si>
  <si>
    <t>NIP. Přímá podpora Významných akcí - Příspěvek na činnost házenkářského „A“ mužstva mužů hrajícího Extraligu ČR a družstva mládeže reprezentujícíc TJ Sokol Přerov Handball Club</t>
  </si>
  <si>
    <t>CISKO (Centrum individuálních sportů kraje Olomouckého)</t>
  </si>
  <si>
    <t xml:space="preserve">NIP. Přímá podpora Významných akcí - Příspěvek na zabezpečení sportovní přípravy vybraných talentovaných jedinců </t>
  </si>
  <si>
    <t>Automotoklub ECCE HOMO Šternberk</t>
  </si>
  <si>
    <t>NIP. Přímá podpora Významných akcí - Závody ECCE HOMO Šternberk</t>
  </si>
  <si>
    <t>Sportovní klub ŠELA SPORT, o.s.</t>
  </si>
  <si>
    <t>NIP. Přímá podpora Významných akcí - AUTOR ŠELA MARATON</t>
  </si>
  <si>
    <t>AUTO KLUB Přerov</t>
  </si>
  <si>
    <t>NIP. Přímá podpora Významných akcí - Mistrovství Evropy v autokrosu</t>
  </si>
  <si>
    <t>Tělovýchovná jednota Vodní sporty Litovel</t>
  </si>
  <si>
    <t>NIP. Přímá podpora Významných akcí - Příspěvek na "BOBR CUP"</t>
  </si>
  <si>
    <t>Ricardo - racing team, o.s.</t>
  </si>
  <si>
    <t>NIP. Přímá podpora Významných akcí - Grand Prix Prostějov - Memoriál Otmara Malečka</t>
  </si>
  <si>
    <t>Auto klub Dlouhá Loučka, o.s.</t>
  </si>
  <si>
    <t>NIP. Přímá podpora Významných akcí - Mezinárodní mistorovství ČR v motokrosu</t>
  </si>
  <si>
    <t>Tempo team prague s.r.o.</t>
  </si>
  <si>
    <t>NIP. Přímá podpora Významných akcí - Mattoni 1/2 Maraton Olomouc</t>
  </si>
  <si>
    <t>TTV Sport Group</t>
  </si>
  <si>
    <t>NIP. Přímá podpora Významných akcí - Mezinárodní cyklistický etapový závod Czech Cycling Tour</t>
  </si>
  <si>
    <t>Olomoucká krajská organizace ČUS</t>
  </si>
  <si>
    <t xml:space="preserve">NIP. Přímá podpora Významných akcí - Systémová podpora provozu a údržby sportovních zařízení subjektů České unie sportu v Olomouckém kraji </t>
  </si>
  <si>
    <t>Sokolská župa Severomoravská Zábřeh</t>
  </si>
  <si>
    <t>NIP. Přímá podpora Významných akcí - Opravy a údržba sportovních areálů Tělocvičných jednot</t>
  </si>
  <si>
    <t>Sport Management s.r.o. Přerov</t>
  </si>
  <si>
    <t>NIP. Přímá podpora Významných akcí - Zlatý kanár 2014</t>
  </si>
  <si>
    <t>Equine Sport Center, o.p.s. Olomouc</t>
  </si>
  <si>
    <t>NIP. Přímá podpora Významných akcí - Pořádání jezdeckých parkurových závodů</t>
  </si>
  <si>
    <t>Rychlebské stezky, o.s.</t>
  </si>
  <si>
    <t>NIP. Přímá podpora Významných akcí - Dofinancování Superflow trailu a vybudování sociálního zařízení v areálu Rychlebské stezky</t>
  </si>
  <si>
    <t xml:space="preserve">Česká asociace stolního tenisu, o.s. </t>
  </si>
  <si>
    <t>NIP. Přímá podpora Významných akcí - GAC World Tour Czech Open Olomouc</t>
  </si>
  <si>
    <t>Dům dětí a mládeže Olomouc</t>
  </si>
  <si>
    <t>NIP. Přímá podpora Významných akcí - Ozdravný a poznávací pobyt srbských dětí z Vojvodiny</t>
  </si>
  <si>
    <t xml:space="preserve">Středisko volného času a zařízení pro další vzdělávání pedagogockých pracovníků Doris Šumperk </t>
  </si>
  <si>
    <t>NIP. Přímá podpora Významných akcí - Příspěvek na provozní činnost Střediska ekologické výchovy Švagrov</t>
  </si>
  <si>
    <t xml:space="preserve">Sluňákov - centrum ekologických aktivit města Olomouce, o.p.s. </t>
  </si>
  <si>
    <t>NIP. Přímá podpora Významných akcí - Environmentální vzdělávání pro školy a veřejnost Olomouckého kraje</t>
  </si>
  <si>
    <t>Stipendia pro žáky technických oborů</t>
  </si>
  <si>
    <t xml:space="preserve">NIP. Motivační stipendia pro žáky vybraných oborů zakončených maturitní zkouškou s požadavky trhu práce. Podporované obory byly vybrány ve spolupráci s Krajskou hospodářskou komorou Olomouckého kraje. </t>
  </si>
  <si>
    <t xml:space="preserve">Kofinancování mezinárodních výměn dětí a mládeže </t>
  </si>
  <si>
    <t xml:space="preserve">OŠMT </t>
  </si>
  <si>
    <t xml:space="preserve">NIP. poskytování finančních příspěvků na realizaci mezinárodních výměn dětí a mládeže ze škol a školských zařízení zřizovaných OK </t>
  </si>
  <si>
    <t>2014+</t>
  </si>
  <si>
    <t>Rozpočet OK</t>
  </si>
  <si>
    <t xml:space="preserve">Počet podpořených akcí </t>
  </si>
  <si>
    <t xml:space="preserve">Počet podpořených osob </t>
  </si>
  <si>
    <t>A</t>
  </si>
  <si>
    <t>NIP</t>
  </si>
  <si>
    <t>N</t>
  </si>
  <si>
    <t>Počet účastníků</t>
  </si>
  <si>
    <t>Počet podpořených subjektů - škol</t>
  </si>
  <si>
    <t>Počty klubů s účastí v nejvyšších soutěžích ČR</t>
  </si>
  <si>
    <t>IP</t>
  </si>
  <si>
    <t>HC Olomouc s.r.o.</t>
  </si>
  <si>
    <t>Mgr. Radovan Rašťák</t>
  </si>
  <si>
    <t>2013-2015</t>
  </si>
  <si>
    <t>OPVK</t>
  </si>
  <si>
    <t>Počet podpořených středních škol</t>
  </si>
  <si>
    <t>Počet podpořených základních škol</t>
  </si>
  <si>
    <t xml:space="preserve">Rozpočet OK </t>
  </si>
  <si>
    <t xml:space="preserve">počet podpořených akcí </t>
  </si>
  <si>
    <t>Studijní stipendium Olomouckého kraje</t>
  </si>
  <si>
    <t>Příspěvek Centru  služeb pro silniční dopravu</t>
  </si>
  <si>
    <t>PhDr. Alois Mačák, MBA</t>
  </si>
  <si>
    <t>ODSH</t>
  </si>
  <si>
    <t>NIP. Příspěvek krajskému koordinátorovi BESIP  na organizaci výchovných akcí pro děti a dospělé, přípravu instruktorů dopravní výchovy, přispívá na údržbu a  opravy  dětských dopravních hřišť.</t>
  </si>
  <si>
    <t>NIP. Příspěvek krajskému koordinátorovi BESIP na zakoupení jízdních kol na dětská dopravní hřiště.</t>
  </si>
  <si>
    <t>Podpora výstavby cyklostezek</t>
  </si>
  <si>
    <t>IP. Příspěvek obcím a svazkům obcí na území Olomouckého kraje na podporu výstavby a oprav cyklostezek.</t>
  </si>
  <si>
    <t>Příspěvek na bezpečnostní prvky na silnicích</t>
  </si>
  <si>
    <t>IP. Příspěvek obcím a svazkům obcí na realizaci opatření pro zvýšení bezpečnosti dopravy v Olomouckém kraji na silnicích I., II. a III. třídy (výstavba zpomalovacích ostrůvků na vjezdech do obcí, středních dělících ostrůvků,  malých okružních křižovatek a pod.)</t>
  </si>
  <si>
    <t>Příspěvek Olomouckého kraje</t>
  </si>
  <si>
    <t>II/444 Úsov - Medlov</t>
  </si>
  <si>
    <t>SSOK/ODSH</t>
  </si>
  <si>
    <t>IP. Stavební úpravy navazující na příp. rekonstrukci úseku Šternberk - Uničov. Akce realizované z ROP.</t>
  </si>
  <si>
    <t>Délka nových a zrekonstruovaných silnic II. a III. třídy</t>
  </si>
  <si>
    <t>Počet zrekonstruovaných mostů</t>
  </si>
  <si>
    <t>II/635 Příkazy - Olomouc</t>
  </si>
  <si>
    <t xml:space="preserve">IP. Stavební úpravy silnice v úseku Příkazy - čerpací stanice PHM. Akce realizované z ROP. </t>
  </si>
  <si>
    <t>II/447 Tři Dvory - průtah</t>
  </si>
  <si>
    <t>IP. Rekonstrukce průtahu, dokončení posledního úseku Pňovice - Litovel. Akce realizované z ROP.</t>
  </si>
  <si>
    <t>II/437 Most ev.č. 437-007, Skoky</t>
  </si>
  <si>
    <t>IP. Rekonstrukce mostu. Akce realizované z ROP.</t>
  </si>
  <si>
    <t>II/437 Most ev.č. 437-008, Dolní Újezd</t>
  </si>
  <si>
    <t>III/37356 Brodek u Konice</t>
  </si>
  <si>
    <t>II/457 Javorník - Mikulovice</t>
  </si>
  <si>
    <t>IP. Rekonstrukce úseku komunikace. Akce realizované z ROP.</t>
  </si>
  <si>
    <t>Most ev. č. 433 - 007 za obcí Němčice nad Hanou</t>
  </si>
  <si>
    <t>Most ev. č. 433-003 přes ŽT ČD mezi obcemi Výšovice a Němčice nad Hanou</t>
  </si>
  <si>
    <t>Most ev. č. 448 - 003 za obcí Laškov</t>
  </si>
  <si>
    <t>Průtah silnice II/150 obcí Protivanov</t>
  </si>
  <si>
    <t>IP.  Rekonstrukce komunikace v průtahu obce. Akce realizované z ROP.</t>
  </si>
  <si>
    <t>III/36630 Přemyslovice</t>
  </si>
  <si>
    <t>IP.  Rekonstrukce komunikace a mostů v průtahu obce. Akce realizované z ROP.</t>
  </si>
  <si>
    <t>2014-2015</t>
  </si>
  <si>
    <t>ROP SM, Rozpočet OK</t>
  </si>
  <si>
    <t>II/435 Olomouc - kř. R 35</t>
  </si>
  <si>
    <t>IP. Stavební úpravy silnice.</t>
  </si>
  <si>
    <t>III/44434 Jívová - Hraničné Petrovice</t>
  </si>
  <si>
    <t>III/44317 Velká Bystřice</t>
  </si>
  <si>
    <t>IP. Oprava opěrné zdi.</t>
  </si>
  <si>
    <t>III/44027 Hranice - ul. Nádražní</t>
  </si>
  <si>
    <t>II/150 Domaželice - Prusy</t>
  </si>
  <si>
    <t>II/437 Skoky - Dolní Újezd</t>
  </si>
  <si>
    <t>II/367 Prostějov - ul. Dolní</t>
  </si>
  <si>
    <t>III/31116 Štíty - ul. Nákladní</t>
  </si>
  <si>
    <t>III/3703 Šumperk - ul. Žerotínova</t>
  </si>
  <si>
    <t>III/04313 Březná</t>
  </si>
  <si>
    <t>III/44441 křiž. II/447 Sedm Dvorů</t>
  </si>
  <si>
    <t>IP. Stavební úpravy silnice. Spolufinancováno ze SFDI.</t>
  </si>
  <si>
    <t>Rozpočet OK/SFDI</t>
  </si>
  <si>
    <t>II/366 Prostějov - ul. Olomoucká</t>
  </si>
  <si>
    <t>IP. Stavební úpravy silnice. Spolufinancováno Městem Prostějov, VaK, SŽDC.</t>
  </si>
  <si>
    <t>II/444 Úsov - průtah</t>
  </si>
  <si>
    <t>III/36915 Most ev. č. 36915-3 Štědrákova Lhota, včetně silnice</t>
  </si>
  <si>
    <t>IP. Rekonstrukce mostu včetně silnice.</t>
  </si>
  <si>
    <t>II/436 Předmostí, ul. Hranická</t>
  </si>
  <si>
    <t>III/43722 Od křiž. II/437 po začátek zástavby obce Bezuchov</t>
  </si>
  <si>
    <t>III/31299 Malá Morava</t>
  </si>
  <si>
    <t>II/437 Most ev. č. 437-004 Velký Újezd</t>
  </si>
  <si>
    <t>IP. Rekonstrukce mostu.</t>
  </si>
  <si>
    <t>II/370, III/3706 Brníčko - Hrabišín</t>
  </si>
  <si>
    <t>Telematické řízení veřejné dopravy</t>
  </si>
  <si>
    <t>KIDSOK/ODSH</t>
  </si>
  <si>
    <t>IP./NIP Telematická a informační podpora organizování a řízení veřejné dopravy v OK</t>
  </si>
  <si>
    <t>Rozpočet OK + EF</t>
  </si>
  <si>
    <t xml:space="preserve">Počet realizovaných akcí na rozvoj dopravy </t>
  </si>
  <si>
    <t xml:space="preserve">IP./NIP Eelektronické odbavení cestujících </t>
  </si>
  <si>
    <t>IP./NIP Pasportizace linkového vedení s využitím pro zpracování interaktivních map</t>
  </si>
  <si>
    <t>Sjednocení dopravní oblsužnosti</t>
  </si>
  <si>
    <t>NIP Sjednocení dopravní obslužnosti v rámci závazku veřejné služby</t>
  </si>
  <si>
    <t>Úprava tarifního systému</t>
  </si>
  <si>
    <t>NIP Úprava tarifního uspořádání a zónového systému OK</t>
  </si>
  <si>
    <t>IP/NIP</t>
  </si>
  <si>
    <t>NIP. Prezentace kraje v cestovním ruchu</t>
  </si>
  <si>
    <t>Ing. Jiří Rozbořil</t>
  </si>
  <si>
    <t>NIP. Prezentace Olomouckého kraje na veletrzích, v médiích, vydávání prezentačních publikací</t>
  </si>
  <si>
    <t>Počet propagačních materiálů</t>
  </si>
  <si>
    <t>Podpora činnosti turistických informačních center</t>
  </si>
  <si>
    <t>NIP. Podpora činnosti turistických informačních center v Olomouckém kraji ve vybraných aktivitách jako je např. podpora standardizace, zkvalitňování a rozšiřování informačních služeb.</t>
  </si>
  <si>
    <t>Spolupráce moravských krajů</t>
  </si>
  <si>
    <t>NIP. Společné marketingové aktivty JMK, MSK, OK a ZK</t>
  </si>
  <si>
    <t>Rozpočet OK/rozpočty moravských krajů</t>
  </si>
  <si>
    <t>Aktualizace Programu rozvoje CR a Marketingové studie CR</t>
  </si>
  <si>
    <t>NIP. Aktualizace Programu rozvoje CR a Marketingové studie CR</t>
  </si>
  <si>
    <t>2012-2014</t>
  </si>
  <si>
    <t xml:space="preserve">Rezervační systém Olomouckého kraje </t>
  </si>
  <si>
    <t>NIP. Zajištění provozu Rezervačního systému Olomouckého kraje - technická podpora systému</t>
  </si>
  <si>
    <t>Počet uživatelů</t>
  </si>
  <si>
    <t>Seniorské cestování</t>
  </si>
  <si>
    <t>NIP. Aktivita je zaměřena na podporu domácího cestovního ruchu a současně zlepší služby poskytované seniorům. Uskuteční se cca 35 zájezdů za účasti cca 1600 seniorů.</t>
  </si>
  <si>
    <t>Olomouc region Card</t>
  </si>
  <si>
    <t>NIP. Zabezpečení fungování Olomouc region Card</t>
  </si>
  <si>
    <t>Turistické značení - příspěvek KČT</t>
  </si>
  <si>
    <t>NIP. Podpora údržby a obnovy značení turistických, cykloturistických a lyžařských tras na území Olomouckého kraje</t>
  </si>
  <si>
    <t>Příspěvek sdružením cesrovního ruchu</t>
  </si>
  <si>
    <t>NIP. Příspěvky pro sdružení Jeseníky - Sdružení cestovního ruchu a pro sdružení Střední Morava - Sdružení cestovního ruchu</t>
  </si>
  <si>
    <t>Podpora nadregionálních akcí cestovního ruchu</t>
  </si>
  <si>
    <t>NIP. Podpora akcí významných pro cestovní ruch v Olomouckém kraji</t>
  </si>
  <si>
    <t>Turistický informační portál</t>
  </si>
  <si>
    <t>NIP. Zajištění obsahové a technické správy turistického informačního portálu ok-tourism.cz a jeho inovace</t>
  </si>
  <si>
    <t>B.3. Zefektivnění veřejné správy</t>
  </si>
  <si>
    <t>Podpora MEIS</t>
  </si>
  <si>
    <t>NIP - podpora informačního střediska Europe Direct a jeho prostřednictvím sítě MEIS v Olomouckém kraji</t>
  </si>
  <si>
    <t>Rozpočet OK. rozpočet SmO, dotace EK</t>
  </si>
  <si>
    <t>Podpora zahraničních aktivit</t>
  </si>
  <si>
    <t>NIP. Dotační titul Olomouckého kraje na podporu zahraničních aktivit</t>
  </si>
  <si>
    <t>Akce pro NNO</t>
  </si>
  <si>
    <t>OTH</t>
  </si>
  <si>
    <t>NIP. Konference, semináře, veletrhy a jiné akce pořádané pro NNO</t>
  </si>
  <si>
    <t>Zahraniční Aktivity Olomouckého kraje</t>
  </si>
  <si>
    <t>NIP. Spolupráce s partnerskými zahraničními regiony včetně zajišťování prezentací Olomouckého kraje v zahraničí</t>
  </si>
  <si>
    <t>Počet účastníků celkem</t>
  </si>
  <si>
    <t>Počet účastníků OK</t>
  </si>
  <si>
    <t>Jeseníky - Sdružení cestovního ruchu</t>
  </si>
  <si>
    <t>NIP. Přímá podpora Významných akcí - Údržba běžeckých lyžařských tras</t>
  </si>
  <si>
    <t>Transformace Vincentina Šternberk</t>
  </si>
  <si>
    <t>Ing. Jiří Rozbořil/ Mgr. Yvona Kubjátová</t>
  </si>
  <si>
    <t>OIEP/OSV</t>
  </si>
  <si>
    <t>IP. V rámci transformace dojde k rekonstruci a výstavbě sedmi budov do kterých budou přestěhováni klineti Vincentina Šternberk, vše dle platných kritérií pro transformaci vydaných MPSV.</t>
  </si>
  <si>
    <t>IOP, Rozpočet OK</t>
  </si>
  <si>
    <t>Počet podpořených uživatelů</t>
  </si>
  <si>
    <t>Nové sociální služby</t>
  </si>
  <si>
    <t>Vybrané služby sociální prevence v Olomouckém kraji</t>
  </si>
  <si>
    <t>Ing. Jiří Rozbořil/Mgr. Yvona Kubjátová</t>
  </si>
  <si>
    <t>NIP. Projekt je zaměřen na zajištění poskytování vybraných sociálních služeb dle zákona č. 108/2006 Sb., o sociálních službách, ve znění pozdějších předpisů - sociální rehabilitace a azylové domy a zajištění jejich dostupnosti osobám sociálně vyloučeným nebo ohrožených sociálním vyloučením na celém území Olomouckého kraje. Částečně navazuje na projekt Zajištění dostupnosti vybraných sociálních služeb v Olomouckém kraji, který byl realizován od 1.10. 2008 do 30. 9. 2012.</t>
  </si>
  <si>
    <t>OPLZZ</t>
  </si>
  <si>
    <t xml:space="preserve">Počet podpořených organizací </t>
  </si>
  <si>
    <t>Zajištění integrace příslušníků romských komunit v Olomouckém kraji II</t>
  </si>
  <si>
    <t>NIP. Projekt je zacílen na integraci osob ohrožených sociálním vyloučením do společnosti a na otevřený trh práce, na prevenci sociálního vyloučení a to zejména v oblasti na prevenci ztráty bydlení, předluženosti, tedy bariér, které významně znesnadňují vstup na trh práce, ale i vzdělávání dětí. Bezprostředně navazuje na aktuálně realizovaný Individuální projekt OK Zajištění integrace příslušníků romských komunit, který je realizován od 1. 10. 2010 do 30. 9. 2013.</t>
  </si>
  <si>
    <t>Podpora plánování rozvoje sociálních služeb v Olomouckém kraji</t>
  </si>
  <si>
    <t>Počet úspěšných absolventů kurzů</t>
  </si>
  <si>
    <t>Počet inovovaných produktů</t>
  </si>
  <si>
    <t>Realizace energeticky úsporných opatření - Sociální služby pro seniory Olomouc - ubytovací část</t>
  </si>
  <si>
    <t>IP. Zateplování objektů, výměna oken a dalších energeticky úsporných opatření.</t>
  </si>
  <si>
    <t>2013-2014</t>
  </si>
  <si>
    <t>OPŽP, Rozpočet OK</t>
  </si>
  <si>
    <t>Počet investičních akcí na vybudování nebo rekonstrukci objektů pro poskytování sociálních a zdravotnických služeb</t>
  </si>
  <si>
    <t xml:space="preserve">Počet investičních akcí s dopadem na úsporu energie </t>
  </si>
  <si>
    <t>Úspora energie v GJ/rok</t>
  </si>
  <si>
    <t>Realizace energeticky úsporných opatření - Domov seniorů POHODA Chválkovice - budova A a B</t>
  </si>
  <si>
    <t>Ing. Jiří Rozbořil/Ing. Zdeněk Švec</t>
  </si>
  <si>
    <t xml:space="preserve">Počet zrekonstruovaných či nově vytvořených škol </t>
  </si>
  <si>
    <t>Realizace energeticky úsporných opatření - PPD Loštice</t>
  </si>
  <si>
    <t>Realizace energeticky úsporných opatření - Domov důchodců Šumperk</t>
  </si>
  <si>
    <t>Dotační program Olomouckého kraje pro sociální oblast</t>
  </si>
  <si>
    <t>Mgr. Yvona Kubjátová</t>
  </si>
  <si>
    <t>OSV</t>
  </si>
  <si>
    <t>NIP.  Integrace příslušníků romských komunit</t>
  </si>
  <si>
    <t>NIP.  Prevence kriminality</t>
  </si>
  <si>
    <t xml:space="preserve">Počet podpořených neinvestičních akcí </t>
  </si>
  <si>
    <t xml:space="preserve">Počet podpořených investičních akcí </t>
  </si>
  <si>
    <t>Akce pro uživatele sociálních služeb s různými handicapy</t>
  </si>
  <si>
    <t>NIP. Integraci zdravotně postižených do "zdravé" společnosti. Akce Rozloučení s létem v ZOO a Každý může být hvězdou</t>
  </si>
  <si>
    <t>Senior pas</t>
  </si>
  <si>
    <t>NIP. Přímá podpora Významných akcí - Senior pas</t>
  </si>
  <si>
    <t>Prevence kriminality na území Olomouckého kraje</t>
  </si>
  <si>
    <t>NIP. Jedná se o povinnou 10% spoluúčast státní podpory na realizaci pilotního projektu Olomouckého kraje v oblasti prevence kriminality, který bude realizován ve spolupráci s Policií ČR a dalšími partnery projektu.</t>
  </si>
  <si>
    <t>2013-2016</t>
  </si>
  <si>
    <t>Semináře pro sociální pracovníky</t>
  </si>
  <si>
    <t>Rodinné pasy</t>
  </si>
  <si>
    <t>NIP. propojení a zajištění vzájemné uznatelnosti rodinných pasů u krajů, kde je realizován projekt Rodinné pasy a další navazující aktivity</t>
  </si>
  <si>
    <t>Semináře v oblasti prevence kriminality a prevence sociálního vyloučení</t>
  </si>
  <si>
    <t>Benchmarking poskytovatelů sociálních služeb</t>
  </si>
  <si>
    <t>NIP - Metoda benchmarking je účinným nástrojem k efektivnímu plánování a především financování služeb na úrovni kraje.Aktivity - příprava softwarového nástroje pro sledování, analýzu a vyhodnocování dat. Metodika a proškolení poskytovatelů i zaměstnanců KÚOK.Sběr dat a analýzy.</t>
  </si>
  <si>
    <t>OPLZZ + Rozpočet OK</t>
  </si>
  <si>
    <t>Počet subjektů zapojených do benchmarkingových aktivit</t>
  </si>
  <si>
    <t>Domov seniorů POHODA Chválkovice - Modernizace hlavní budovy - část B a C</t>
  </si>
  <si>
    <t>IP. V rámci projektu dojde k přestavbě prostor dnes využívaných pro sociální službu chráněné bydlení na novou sociální službu domov pro seniory, včetně rekonstrukce sociálního zařízení.</t>
  </si>
  <si>
    <t>Počet uživatelů mající prospěch zpodpořených sociálních zařízení</t>
  </si>
  <si>
    <t>Plocha regenerovaných a revitalizovaných objektů pro sociální služby</t>
  </si>
  <si>
    <t xml:space="preserve">Domov seniorů POHODA Chválkovice - Rekonstrukce budovy A </t>
  </si>
  <si>
    <t>Tábor pro děti z pěstounských rodin 2014</t>
  </si>
  <si>
    <t>NIP. Jedná se o realizaci vícedenního  pobytu dětí z pěstounských a poručenských rodin na území Olomouckého kraje.</t>
  </si>
  <si>
    <t>Podpora standardizace orgánu sociálně-právní ochrany na Krajském úřadě Olmouckého kraje</t>
  </si>
  <si>
    <t>NIP. Projekt se zaměřuje na standardizaci činností orgánu sociálně-právní ochrany dětí - Krajského úřadu Olomouckého kraje - v souladu se zákonem č. 359/1999 Sb., o sociálně-právní ochraně dětí, ve znění pozdějších předpisů (dále jen "zákon č. 359/1999 Sb."), zejména pak v souladu s ustanovením § 9a zákona č.359/1999 Sb. a čl. II bod 12 (Přechodná ustanovení) zákona č. 401/2012 Sb., kterým se mění zákon č. 359/1999 Sb., kdy je povinností orgánů sociálně-právní ochrany dětí mít nejpozději do 31. 12. 2014 vypracovány standardy kvality sociálně-právní ochrany a nejpozději od tohoto data se jimi při výkonu své činnosti řídit.</t>
  </si>
  <si>
    <t>Revitalizace zámeckého parku v Domově Větrný mlýn Skalička</t>
  </si>
  <si>
    <t>IP. Revitalizace zámeckého parku v Domově Větrný mlýn Skalička</t>
  </si>
  <si>
    <t>Počet inv. akcí na vybudování nebo rekonstrukci objektů pro poskytování soc. a zdrav. služeb</t>
  </si>
  <si>
    <t>Počet vysazených dřevin</t>
  </si>
  <si>
    <t>Počet ošetřených dřevin</t>
  </si>
  <si>
    <t xml:space="preserve">Nový pavilon areálu Domov pro seniory Radkova Lhota  </t>
  </si>
  <si>
    <t>IP. Nový pavilon pro poskytování sociální služby Domovy se zvláštním režimem s orientací na klienty postižené demencí pro 80 klientů.</t>
  </si>
  <si>
    <t>Domov "Na Zámku" Nezamyslice - Sanace vlhkého zdiva</t>
  </si>
  <si>
    <t>Domov seniorů POHODA Chválkovice - Rekonstrukce budovy B</t>
  </si>
  <si>
    <t>Počet uživatelů mající prospěch z podpořených sociálních zařízení</t>
  </si>
  <si>
    <t>Počet nově vytvořených pracovních míst v rámci projektu na udržitelný rozvoj měst</t>
  </si>
  <si>
    <t>NIP. Přímá podpora Významných akcí - Euroklíč v Olomouckém kraji</t>
  </si>
  <si>
    <t>NIP. Realizace seminářů pro pracovníky obcí o problematice prevence  kriminality</t>
  </si>
  <si>
    <t>NIP. Podpora poskytování sociálních služeb</t>
  </si>
  <si>
    <t>Počet podpořených poskytovatelů sociálních služeb</t>
  </si>
  <si>
    <t>NIP. Realizace seminářů pro sociální pracovníky obcí o problematice sociálních služeb,sociálně-právní ochraně dětí.</t>
  </si>
  <si>
    <t>Financování protidrogové prevence</t>
  </si>
  <si>
    <t>MUDr. Michael Fischer</t>
  </si>
  <si>
    <t>OZ</t>
  </si>
  <si>
    <t>NIP. Dotace na financování protidrogové prevence</t>
  </si>
  <si>
    <t>Program Zdraví 21</t>
  </si>
  <si>
    <t>NIP. Program Zdraví 21pro všechny ve 21. století (WHO), dle jednání se zainteresovanými organizacemi.</t>
  </si>
  <si>
    <t>Počet zúčastněných škol</t>
  </si>
  <si>
    <t>Počet zúčastněných žáků, studentů</t>
  </si>
  <si>
    <t xml:space="preserve">Vzdělávání lékařů </t>
  </si>
  <si>
    <t>NIP. Příspěvek na financování vzdělávání zdravotnických pracovníků</t>
  </si>
  <si>
    <t xml:space="preserve">Počet podporovaných účastníků specializačního vzdělávání podporovaných dotací z OK </t>
  </si>
  <si>
    <t>ARAK, o.p.s.</t>
  </si>
  <si>
    <t>NIP. Přímá podpora Významných akcí - Projekt Mandala</t>
  </si>
  <si>
    <t>Soutěž "Výrobek  Olomouckého kraje"</t>
  </si>
  <si>
    <t>Ing. Michal Symerský</t>
  </si>
  <si>
    <t>OŽPZ</t>
  </si>
  <si>
    <t>Implementace a péče o území soustavy Natura 2000 v Olomouckém kraji II. Část</t>
  </si>
  <si>
    <t>OIEP/OŽPZ</t>
  </si>
  <si>
    <t>NIP. Hlavním cílem projektu je ochrana nejvíce ohrožených druhů planě roustoucích rostlin, volně žijících živočichů a přírodních stanovišť na území Olomouckého kraje.</t>
  </si>
  <si>
    <t>2012-2015</t>
  </si>
  <si>
    <t xml:space="preserve">Počet evropsky významných lokalit, které jsou připraveny k vyhlášení jako ZCHÚ či ke smluvní ochraně </t>
  </si>
  <si>
    <t xml:space="preserve">Rozloha evropsky významných lokalit, které jsou připraveny k vyhlášení jako ZCHÚ či ke smluvní ochraně </t>
  </si>
  <si>
    <t>Počet realizovaných opatření v souvislosti s implementací soustavy Natura 2000</t>
  </si>
  <si>
    <t xml:space="preserve">Příspěvky na hospodaření v lesích </t>
  </si>
  <si>
    <t xml:space="preserve">NIP. Poskytování finančních příspěvků na hospodaření v lesích (obnova, zajištění a výchova lesních porostů) </t>
  </si>
  <si>
    <t>Počet hektarů podpořených akcí obnovy a výchovy lesních porostů</t>
  </si>
  <si>
    <t>Programu podpory včelařům</t>
  </si>
  <si>
    <t>NIP. Programu podpory začínajícím a evidovaným včelařům je určen na nákup  včelařského vybavení a včelstev</t>
  </si>
  <si>
    <t>Zpracování plánů péče o zvláště chráněná území</t>
  </si>
  <si>
    <t>NIP. Zpracování plánů péče o zvláště chráněná území</t>
  </si>
  <si>
    <t xml:space="preserve">Zajišťování péče o zvláště chráněná území </t>
  </si>
  <si>
    <t>NIP. Zajištění péče o zvláště chráněné území v souladu se schválenými plány péče</t>
  </si>
  <si>
    <t xml:space="preserve">Počet realizovaných  akcí </t>
  </si>
  <si>
    <t>NIP. Plány dílčích povodí pořizují správci povodí podle své působnosti ve spolupráci s příslušnými krajskými úřady a ve spolupráci s ústředními vodoprávními úřady.</t>
  </si>
  <si>
    <t>Fond na podporu výstavby a obnovy vodohospodářské infrastruktury</t>
  </si>
  <si>
    <t>IP. Podpora výstavby a obnovy vodohospodářské infrastruktury</t>
  </si>
  <si>
    <t>Počet přiznaných podpor</t>
  </si>
  <si>
    <t>Projekt "Intenzifikace odděleného sběru a zajištění využití komunálního odpadu včetně jeho obalové složky"</t>
  </si>
  <si>
    <t>NIP. Spoluúčast Olomouckého kraje na realizaci projektu, který se zaměřuje na zakoupení sběrových nádob a jejich distribucí obcím, informační kampaně o třídění  a recyklaci komunálních odpadů</t>
  </si>
  <si>
    <t xml:space="preserve">NIP. Prezentace a propagace potravinářských výrobků vyrobených na území Olomouckého kraje. Výrobky oceněné v soutěži o nejlepší regionální potravinářský produkt "Výrobek Olomouckého kraje" </t>
  </si>
  <si>
    <t xml:space="preserve">1. Aktualizace plánů dílčích povodí řeky Moravy, Odry a Dyje 2. Příspěvek na  financování nákladů na provoz srážecích stanic na přítocích do VN Plumlov  </t>
  </si>
  <si>
    <t>Příspěvek pro Oblastní spolek ČČK Olomouc</t>
  </si>
  <si>
    <t>KŘ</t>
  </si>
  <si>
    <t>NIP - Příspěvek pro Oblastní spolek ČČK Olomouc - dárci krve</t>
  </si>
  <si>
    <t>Dotace na jednotky sborů dobrovolných hasičů</t>
  </si>
  <si>
    <t>NIP. Dotace na rozvoj a zajištění činnosti jednotek sborů dobrovolných hasišů při obcích v Olomouckém kraji</t>
  </si>
  <si>
    <t>Příspěvek na pořízení nové cisternové automobilové stříkačky v roce 2014</t>
  </si>
  <si>
    <t>NIP. Příspěvky na činnost, akce aprojekty sdržení hasičů Olomouckého kraje</t>
  </si>
  <si>
    <t>obce</t>
  </si>
  <si>
    <t>Rallye Rejvíz, o.s.</t>
  </si>
  <si>
    <t>NIP. Přímá podpora Významných akcí - Rallye Rejvíz - projekty: mezinárodní odborné metodické zaměstnávání posádek ZZS, Zlaté sluchátko, Helpíkův pohár</t>
  </si>
  <si>
    <t xml:space="preserve">Městká kulturní zařízení Jeseník, p.o. </t>
  </si>
  <si>
    <t>OKPP</t>
  </si>
  <si>
    <t>NIP. Přímá podpora Významných akcí - Jesenické hudební léto</t>
  </si>
  <si>
    <t>Město Velká Bystřice</t>
  </si>
  <si>
    <t>NIP. Přímá podpora Významných akcí - Hanácký rok v Bystřici</t>
  </si>
  <si>
    <t>Sdružení přátel folkloru Severní Hané</t>
  </si>
  <si>
    <t>NIP. Přímá podpora Významných akcí - Mezinárodní folklorní ferstival C.I.O.V Šumperk</t>
  </si>
  <si>
    <t xml:space="preserve">ARKS Plus, s.r.o. </t>
  </si>
  <si>
    <t>NIP. Přímá podpora Významných akcí - Šternberské kulturní léto pod hvězdami</t>
  </si>
  <si>
    <t>Divadlo Tramtarie</t>
  </si>
  <si>
    <t>NIP. Přímá podpora Významných akcí - Příspěvek na činnost</t>
  </si>
  <si>
    <t>Friendly and Loyal, s.r.o.</t>
  </si>
  <si>
    <t>NIP. Přímá podpora Významných akcí - Mezinárodní festival flamensa a španělské kultury Olomouc</t>
  </si>
  <si>
    <t>Gašparovič Libor, agentura Galia</t>
  </si>
  <si>
    <t>NIP. Přímá podpora Významných akcí - Maršál Radecký, publikace a činnost</t>
  </si>
  <si>
    <t>Město Zlaté Hory</t>
  </si>
  <si>
    <t>NIP. Přímá podpora Významných akcí - Zlaté dny - komplexní program kulturních akcí</t>
  </si>
  <si>
    <t>Moravská filharmonie Olomouc, p.o.</t>
  </si>
  <si>
    <t>NIP. Přímá podpora Významných akcí - Má vlast - koncerty s V.Hudečkem</t>
  </si>
  <si>
    <t>BLUES ALIVE, s.r.o.</t>
  </si>
  <si>
    <t>NIP. Přímá podpora Významných akcí - Blues Alive Šumperk</t>
  </si>
  <si>
    <t>Moravská filharmonie Olomouc</t>
  </si>
  <si>
    <t>NIP. Přímá podpora Významných akcí - Mezinárodní hudební festival „Dvořákova Olomouc“</t>
  </si>
  <si>
    <t>Divadlo Konvikt o. s.</t>
  </si>
  <si>
    <t>NIP. Přímá podpora Významných akcí - Divadelní Flora Olomouc</t>
  </si>
  <si>
    <t>Univerzita Palackého v Olomouci</t>
  </si>
  <si>
    <t>NIP. Přímá podpora Významných akcí - Academia film Olomouc</t>
  </si>
  <si>
    <t>NIP. Přímá podpora Významných akcí - Mezinárodní varhanní festival Olomouc</t>
  </si>
  <si>
    <t>Musica Viva</t>
  </si>
  <si>
    <t>NIP. Přímá podpora Významných akcí - Podzimní festival duchovní hudby Olomouc</t>
  </si>
  <si>
    <t>Nadační fond Přerovského jazzového festivalu</t>
  </si>
  <si>
    <t>NIP. Přímá podpora Významných akcí - Československý jazzový festival Přerov</t>
  </si>
  <si>
    <t>Sdružení Karla Ditterse z Dittersdorfu</t>
  </si>
  <si>
    <t xml:space="preserve">NIP. Přímá podpora Významných akcí - Mezinárodní hudební festival Karla Ditterse z Dittersdorfu </t>
  </si>
  <si>
    <t>NIP. Přímá podpora Významných akcí - Wolkerův Prostějov</t>
  </si>
  <si>
    <t>Města Prostějov, Přerov, Šumperk a Jeseník</t>
  </si>
  <si>
    <t>NIP. Přímá podpora Významných akcí - Slavnostní koncerty k příležitosti státního svátku 28. října</t>
  </si>
  <si>
    <t>Mgr. Radek Rašťák</t>
  </si>
  <si>
    <t>Podpora provozu Muzea umění Olomouc</t>
  </si>
  <si>
    <t>Počet stálých expozicí</t>
  </si>
  <si>
    <t>počet krátkodobých výstav</t>
  </si>
  <si>
    <t>Regionální funkce knihoven</t>
  </si>
  <si>
    <t>Podpora regionálních funkcí knihoven</t>
  </si>
  <si>
    <t>Počet knihoven zapojených do systému</t>
  </si>
  <si>
    <t xml:space="preserve">Počet školení </t>
  </si>
  <si>
    <t>Regionální funkce divadel a filharmonie</t>
  </si>
  <si>
    <t>Podpora aktivit profesionálních divadelních a hudebních souborů majících regionální charakter</t>
  </si>
  <si>
    <t>Počet zapojených subjektů</t>
  </si>
  <si>
    <t>Program podpory kultury a památkové péče v OK</t>
  </si>
  <si>
    <t>Mgr..Radovan RašŤák</t>
  </si>
  <si>
    <t>Podpora kulturních aktivit různých subjektů,obnova kulturních památek</t>
  </si>
  <si>
    <t>Počet upravených objektů</t>
  </si>
  <si>
    <t>Hanácké folklorní sdružení se sídlem v Prostějově, o.s.</t>
  </si>
  <si>
    <t>NIP. Přímá podpora Významných akcí - Setkání Hanáků s hejtmanem Olomouckého kraje</t>
  </si>
  <si>
    <t>Příspěvek naprovoz Muzea umění Olomouc</t>
  </si>
  <si>
    <t>Nové Zámky - poskytovatel sociálních služeb - Výměna oken a rekonstrukce venkovního omítkového pláště</t>
  </si>
  <si>
    <t>IP. Jedná se o výměnu oken a o nové omítky objektu včetně nátěru a oprav pískovcových fasádních prvků.</t>
  </si>
  <si>
    <t>Domov seniorů POHODA Chválkovice - Modernizace hlavní budovy - část A</t>
  </si>
  <si>
    <t>CSS Prostějov, rekonstrukce budovy 6F - zřízení odlehčovací služby a denního stacionáře</t>
  </si>
  <si>
    <t>IP. Jedná se o kompletní rekonstrukci budovy 6F v areálu CSS Prostějov a vytvoření zázemí pro poskytování sociální služby, chráněné bydlení, odlehčovací služba a denní stacionář.</t>
  </si>
  <si>
    <t>Rekonstrukce pavilonu CSS Prostějov - zřízení residenčního zařízení pro chronicky nemocné Alzheimerovou chorobou</t>
  </si>
  <si>
    <t>IP. Cílem projektu je kompletní rekonstrukce a přístavba  budovy 12H v areálu CSS Prostějov. Díky této investiční akci dojde k vytvoření zázemí pro poskytování sociální služby pro osoby trpící Alzheimerovou chorobou.</t>
  </si>
  <si>
    <t>2012-2017</t>
  </si>
  <si>
    <t>Projekt je zaměřen na podporu a rozvoj procesu plánování sociálních služeb komunitní formou, a to jak na úrovni ORP, tak na úrovni celého Ol. kraje.Hlavním cílem projektu je nejenom zachovat, ale hlavně dále rozvíjet proces KPSS (a jeho výstupy) v Ol. kraji. Obecným cílem projektu je zamezit sociálnímu vyloučení ohrožených osob i skupin obyvatel pomocí stávajících dostupných sociálních služeb a posílit tak sociální soudržnost komunity v kraji.</t>
  </si>
  <si>
    <t>Marketingové aktivity Olomouckého kraje</t>
  </si>
  <si>
    <t>OIEP/KH</t>
  </si>
  <si>
    <t>NIP. Marketingové aktivity Olomouckého kraje na podporu cestovního ruchu - zajištění roadshow, zajištění tuzemských a zahraničních veletrhů cestovního ruchu, vydání propagační tiskoviny</t>
  </si>
  <si>
    <t>2010-2014</t>
  </si>
  <si>
    <t>Zvýšení návštěvnosti v referenčních místech kraje (%)</t>
  </si>
  <si>
    <t>Marketingové aktivity Olomouckého kraje II</t>
  </si>
  <si>
    <t>II/449 Valšovský Žleb-Dlouhá Loučka</t>
  </si>
  <si>
    <t>Ing. Jiří Rozbořil/PhDr. Alois Mačák, MBA</t>
  </si>
  <si>
    <t>OIEP/ODSH</t>
  </si>
  <si>
    <t>IP. Rekonstrukce silnice</t>
  </si>
  <si>
    <t>2011-2015</t>
  </si>
  <si>
    <t>II/446 Pňovice průtah</t>
  </si>
  <si>
    <t>IP. Rekonstrukce silnice po kanalizaci v délce 2,4 km v obci Pňovice a částečně za obcí. Počátek úseku je v obci Pňovice na křižovatce silnic II/446 a II/447, konec řešeného úseku je za obcí Pňovice na křižovatce se silnicí II/447.</t>
  </si>
  <si>
    <t>2011-2014</t>
  </si>
  <si>
    <t>Silnice II/444 Uničov-Šternberk</t>
  </si>
  <si>
    <t>IP. Rekonstrukce silnice II/444 v majetku Olomouckého kraje.</t>
  </si>
  <si>
    <t>II/436 Přerov-úprava křižovatky silnic, ul. Dluhonská</t>
  </si>
  <si>
    <t>IP. Přestavba stávající průsečné křižovatky na silnici II/436 (ul. Tržní a Polní) s místní komunikací Dluhonská v Přerově na okružní křižovatku.</t>
  </si>
  <si>
    <t>Počet zrekonstruovaných křižovatek</t>
  </si>
  <si>
    <t>II/315 a III/31527 Zábřeh na Moravě - okružní křižovatka ul. Postřelmovská, Čsl.armády</t>
  </si>
  <si>
    <t>IP. Přestavba stávající průsečné křižovatky silnic II/315 (ulice Čsl. Armády)</t>
  </si>
  <si>
    <t>Rozvoj služeb e-Governmentu v Olomouckém kraji</t>
  </si>
  <si>
    <t>OIEP/OIT</t>
  </si>
  <si>
    <t>Realizace naplnění strategie Efektivní veřejná správa a přátelské veřejné služby (Smart Administration), tj realiazce všech 6ti části typizovaného projektu:
- Vybudování Technoogického Centra
- Digitální Mapy Veřejné Správy
- Digitalizace a ukládání
- Vnitřní integrace úřadu
- Datového skladu
- Spisové služby</t>
  </si>
  <si>
    <t>Nové plně elektronizované agendy místní veřejné správy</t>
  </si>
  <si>
    <t>Podíl regionálních portálů integrovaných s Portálem veřejné správy</t>
  </si>
  <si>
    <t>Čechy pod Kosířem - Rekonstrukce a využití objektů a revitalizace parku, 2. etapa</t>
  </si>
  <si>
    <t>OIEP/OKPP</t>
  </si>
  <si>
    <t>IP. 2. etapa rekonstrukce zámku Čechy pod Kosířem - restaurování dřevěných prvků, dveří, podlah a výměnu oken v jižním křídle, zbudování podlahy, rekonstrukci přízemí jižního křídla budovy (topení, elektřina, sanace vlhkosti, podlahy včetně odvětrání), vybudování archeologického centra a výstavních prostor, dokončení opravy sociálního zařízení a zresturování výstavního mobiliáře, který byl původně na zámku v Čechách p.K., a který bude na zámku instalován v rámci vybudování nové zámecké expozice.</t>
  </si>
  <si>
    <t>Počet akcí zaměřených na infrastrukturu pro kulturu a památkovou péči</t>
  </si>
  <si>
    <t>Centrum odborného vzdělávání na SPŠ strojnická, Olomouc</t>
  </si>
  <si>
    <t>OIEP/OŠMT</t>
  </si>
  <si>
    <t>IP. Projekt řeší modernizaci dílen a technického vybavení na Střední průmyslové škole strojnické v Olomouci. Konkrétně se jedná o částečnou rekonstrukci prostor v 1. a 2.NP školních dílen a o nákup nových strojů a zařízení do těchto dílen.</t>
  </si>
  <si>
    <t>Počet uživatelů majících prospěch z podpořených vzdělávacích zařízení</t>
  </si>
  <si>
    <t>Plocha regenerovaných a revitalizovaných objektů určených pro rozvoj vzdělávání (města) m2</t>
  </si>
  <si>
    <t>Podpora technického vybavením dílen-1. část</t>
  </si>
  <si>
    <t>IP. Předmětem projektu je pořízení nového vybavení (strojů a dalšího technického zařízení včetně příslušenství) v rámci 5 vybraných škol, jejichž zřizovatelem je Olomoucký kraj.</t>
  </si>
  <si>
    <t>Podpora technického vybavením dílen-2. část</t>
  </si>
  <si>
    <t>IP.V rámci projektu budou vybaveny dílny středních odborných škol soustruhy, CNC stoji, frézkami a dalším technickým vybavením, součástí projektu je i pořízení tiskového a knihařských strojů. Současně budou provedeny stavební úpravy prostor tak, aby vyhovovaly rozšířené výuce s novým zařízením.</t>
  </si>
  <si>
    <t>Počet podpořených projektů s pozitivním vlivem na rovné příležitosti</t>
  </si>
  <si>
    <t>Inovace výuky československých a českých dějin 20.století na středních školách v Olomouckém a Moravskoslezském kraji</t>
  </si>
  <si>
    <t>Zpracování inovativních výukových pomůcek(učebnic, webu) pro výuku dějepisu na stř. školách v Olomouckém a Moravskoslezkém kraji, vč. následné pilotní výuky na vybraných školách</t>
  </si>
  <si>
    <t>2 500 vč.MSK</t>
  </si>
  <si>
    <t>Realizace energeticky úsporných opatření - Gymnázium Čajkovského Olomouc</t>
  </si>
  <si>
    <t>Realizace energeticky úsporných opatření - VOŠ a SPŠ Šumperk</t>
  </si>
  <si>
    <t>Realizace energeticky úsporných opatření - Gymnázium Jeseník</t>
  </si>
  <si>
    <t>Realizace energeticky úsporných opatření - SŠ zemědělská Olomouc</t>
  </si>
  <si>
    <t>Realizace energeticky úsporných opatření - SOŠ gastronomie a potravinářství Jeseník</t>
  </si>
  <si>
    <t>Realizace energeticky úsporných opatření -
SŠ polygrafická Olomouc</t>
  </si>
  <si>
    <t>Realizace energeticky úsporných opatření - Sigmundova SŠ strojírenská Lutín</t>
  </si>
  <si>
    <t>Realizace energeticky úsporných opatření - VOŠ a SŠ automobilní Zábřeh</t>
  </si>
  <si>
    <t>Realizace energeticky úsporných opatření -Obchodní akademie Přerov</t>
  </si>
  <si>
    <t>Realizace energeticky úsporných opatření -
SŠ polytechnická Olomouc</t>
  </si>
  <si>
    <t>Realizace energeticky úsporných opatření -VOŠ s SPŠE Olomouc</t>
  </si>
  <si>
    <t>Realizace energeticky úsporných opatření -SOŠ Šumperk - domov mládeže</t>
  </si>
  <si>
    <t>Realizace energeticky úsporných opatření -Gymnázium Uničov</t>
  </si>
  <si>
    <t>Realizace energeticky úsporných opatření -
SŠ zemědělská Přerov - domov mládeže</t>
  </si>
  <si>
    <t>Realizace energeticky úsporných opatření -
SŠ Švehlova Prostějov</t>
  </si>
  <si>
    <t>Realizace energeticky úsporných opatření - SŠ designu a módy Prostějov - DM Palečkova</t>
  </si>
  <si>
    <t>Realizace energeticky úsporných opatření - ZŠ a MŠ logopedická Olomouc</t>
  </si>
  <si>
    <t>Energetická úspora na objektu Gymnázia Šternberk</t>
  </si>
  <si>
    <t>Realizace energeticky úsporných opatření - Slovanské gymnázium Olomouc</t>
  </si>
  <si>
    <t>Zdravotnická záchranná služba OK - Rekonstrukce a dostavba provozního zázemí LZZS OK hangáru heliport Olomouc</t>
  </si>
  <si>
    <t>Ing. Jiří Rozbořil/ MUDr. Michael Fischer</t>
  </si>
  <si>
    <t>OIEP/OZ</t>
  </si>
  <si>
    <t>IP. Rekonstrukce a dostavba provozní základny LZZS je nutná pro splnění požadavků ÚCL, které vychází z nařízení Komise ES č. 2042/2003</t>
  </si>
  <si>
    <t>Realizace energeticky úsporných opatření - Nemocnice Šternberk - pavilon pro dlouhodobě nemocné</t>
  </si>
  <si>
    <t>Ing. Jiří Rozbořil/MUDr. Michael Fischer</t>
  </si>
  <si>
    <t>Realizace energeticky úsporných opatření - Nemocnice Přerov - budova LDN</t>
  </si>
  <si>
    <t>Realizace energeticky úsporných opatření - Nemocnice Přerov - pavilon interních oborů</t>
  </si>
  <si>
    <t>III/36719 Pivín - rekonstrukce silnice</t>
  </si>
  <si>
    <t>IP. Rekonstrukce silnice III/36719 v průtahu obcí Pivín.</t>
  </si>
  <si>
    <t>III/37354 Holubice - Hrochov</t>
  </si>
  <si>
    <t>IP. Rekonstrukce silnice III/37354 mezi obcemi Holubice a Hrochov v majektu Olomouckého kraje.</t>
  </si>
  <si>
    <t>II/570 Hněvotín - rekonstruce silnice</t>
  </si>
  <si>
    <t>IP. Rekonstrukce silnice II/570 v průtahu obcí Hněvotín.</t>
  </si>
  <si>
    <t>II/449 Senice - průtah</t>
  </si>
  <si>
    <t>IP. Rekonstrukce silnice II/449 v průtahu obcí Senice na Hané.</t>
  </si>
  <si>
    <t>II/434, II/437 Lipník nad Bečvou - okružní křižovatka</t>
  </si>
  <si>
    <t>IP. Vybudování okružní křižovatky namísto stávací průsečné na křížení silnice II/434 a II/437 ve městě Lipník nad Bečvou</t>
  </si>
  <si>
    <t>Silnice II/444 Uničov – Šternberk, intravilány obcí</t>
  </si>
  <si>
    <t>II/150 Dub nad Moravou - hranice okresů PV/OL - rekonstrukce silnice</t>
  </si>
  <si>
    <t>IP. Rekonstrukce silnice II/150 v majetku Olomouckého kraje.</t>
  </si>
  <si>
    <t>Podpora technického vybavením dílen-3. část</t>
  </si>
  <si>
    <t>Počet nově vytvořených pracovních míst v rámci projektů na udržitelný rozvoj měst</t>
  </si>
  <si>
    <t>Značení kulturních a turistických cílů v Olomouckém kraji - III. etapa</t>
  </si>
  <si>
    <t>NIP. Projekt spočívá v umístění dopravního značení, které upozorní na významné turistické cíle v Olomouckém kraji</t>
  </si>
  <si>
    <t>Počet nově označených turistických cílů</t>
  </si>
  <si>
    <t>Zvýšení efektivity Krajského úřadu Olomouckého kraje</t>
  </si>
  <si>
    <t>OIEP/KŘ</t>
  </si>
  <si>
    <t>NIP. Zvýšení efektivity Krajského úřadu Olomouckého kraje</t>
  </si>
  <si>
    <t>OPLZZ, Rozpočet OK</t>
  </si>
  <si>
    <t>Počet absolventů</t>
  </si>
  <si>
    <t>Krajský standardizovaný projekt ZZS Olomouckého kraje</t>
  </si>
  <si>
    <t>Ing. Jiří Rozbořil / MUDr. Michael Fischer</t>
  </si>
  <si>
    <t>IP. Vybavení Zdravotnické záchranné služby Olomouckého kraje moderními technologiemi a její datové a telefonní propojení s novou společnou infrastrukturou IZS</t>
  </si>
  <si>
    <t>II/150  Dub nad Mor. - hranice krajů OL/ZL, stavební úpravy</t>
  </si>
  <si>
    <t>IP. II/150  Dub nad Mor. - hranice krajů OL/ZL, stavební úpravy</t>
  </si>
  <si>
    <t>2009-2014</t>
  </si>
  <si>
    <t>III/37745 a III/37731 Brodek u Prostějova - okružní křižovatka</t>
  </si>
  <si>
    <t>IP. Úprava křižovatky realizované v roce 2012.</t>
  </si>
  <si>
    <t>II/433 a III/36711 Výšovice - průtah</t>
  </si>
  <si>
    <t>IP. Rekonstrukce silnice II/433 a III/36711 v průtahu obcí Výšovice.</t>
  </si>
  <si>
    <t>III/44029 - Drahotuše - průtah</t>
  </si>
  <si>
    <t>IP. Rekonstrukce silnice III/44029 v průtahu obcí Drahotuše.</t>
  </si>
  <si>
    <t>SŠ polytechnická Olomouc - nástavba dílen</t>
  </si>
  <si>
    <t xml:space="preserve">IP. </t>
  </si>
  <si>
    <t>SŠTZ Mohelnice - přístavba dílen</t>
  </si>
  <si>
    <t>Plocha nově vybudovaných objektů pro vzdělávání (města) m2</t>
  </si>
  <si>
    <t>Nemocnice Přerov-modernizace pavilonu radiodiagnostiky</t>
  </si>
  <si>
    <t>IP. Modernizace pavilonu radiodiagnostiky.</t>
  </si>
  <si>
    <t>Počet uživatelů majících prospěch
z podpořených zdravotních
zařízení</t>
  </si>
  <si>
    <t>Plocha regenerovaných a
revitalizovaných objektů pro
zdravotní péči (města) v m2</t>
  </si>
  <si>
    <t>Komplexní program modernizace geriatrického oddělení OLÚ Moravský Beroun</t>
  </si>
  <si>
    <t>Program švýcarsko-české spolupráce, Rozpočet OK</t>
  </si>
  <si>
    <t xml:space="preserve">Realizace úspor tepla zateplením budov OLÚ Paseka </t>
  </si>
  <si>
    <t>SMN a.s. - o.z. Nemocnice Prostějov            Vybudování dětské jednotky pro dlouhodbou péči</t>
  </si>
  <si>
    <t>IP. Vybudování dětské jednotky pro dlouhodou péči.</t>
  </si>
  <si>
    <t>SMN a.s. - o.z. Nemocnice Prostějov - LDN - ochozy</t>
  </si>
  <si>
    <t>IP. Rekonstrukce havarijního stavu ochozů, hrozí uvolnění zkorodovaného zábradlí, pacienti nyní nemohou ochozy využívat.</t>
  </si>
  <si>
    <t>SMN a.s. - o.z. Nemocnice Prostějov - Rekonstrukce neurologie</t>
  </si>
  <si>
    <t>IP.  Schválený projekt MZČR "Iktové centrum".</t>
  </si>
  <si>
    <t>SMN a.s. - o.z. Nemocnice Přerov - Zateplení LDN</t>
  </si>
  <si>
    <t>IP. Úhrada prací nesouvisejících se zateplením prováděným v rámci dotace z OPŽP.</t>
  </si>
  <si>
    <t>SMN a.s. - o.z. Nemocnice Přerov - Odstavné plochy u lékárny a RDG</t>
  </si>
  <si>
    <t>IP. Staní vozidel před lékárnou, transfúzním střediskem a RDG (návaznost na projekt modernizace RDG).</t>
  </si>
  <si>
    <t>SMN a.s. - o.z. Nemocnice Přerov - LDN - rekonstrukce koupelen a wc</t>
  </si>
  <si>
    <t>IP. Havarijní stav koupelen a WC ve třech podlažích.</t>
  </si>
  <si>
    <t>SMN a.s. - o.z. Nemocnice Šternberk            Rekonstrukce porodnice</t>
  </si>
  <si>
    <t>IP. Kompletní rekonstrukce porodnice s vybudováním sociálního zázemí pro matky na pokojích.</t>
  </si>
  <si>
    <t>SMN a.s. - o.z. Nemocnice Šternberk - LDN - rozvody topení a vody, výměna radiátorů</t>
  </si>
  <si>
    <t>IP. Havarijní stav rozvodů topení a topných těles, rozvodů vody.</t>
  </si>
  <si>
    <t>IP. Předmětem projektu je nákup nových strojírenských strojů a programovacích stanic do Střední odborné školy a středního odborného učiliště v Uničově s cílem modernizovat odbornou výuku.</t>
  </si>
  <si>
    <t>Technické vybavení dílen Střední škola polygrafická, Olomouc</t>
  </si>
  <si>
    <t>IP. Projekt řeší modernizaci technického vybavení dílen na Střední škole polygrafické v Olomouci. Konkrétně se jedná o nákup nových tiskových strojů s cílem modernizovat výuku a zkvalitnit odborné vzdělávání.</t>
  </si>
  <si>
    <t>Strojní vybavení dílen pro praktickou výuku,SOŠ a SOU Uničov</t>
  </si>
  <si>
    <t>IP. Cílem projektu je zlepšení technického zázemí školy pro výuku odborných předmětů. Při realizaci projektu dojde k rekonstrukci odborných dílen školy a přilehlých sociálních zařízení.</t>
  </si>
  <si>
    <t>Počet zrekonstruovaných nebo nově vytvořených škol</t>
  </si>
  <si>
    <t>III/43415 Radslavice - Grymov</t>
  </si>
  <si>
    <t>IP. Rekonstrukce silnice III/43415 v extravilánu od konce obce Radslavice po křižovatku se silnicí  III/43413.</t>
  </si>
  <si>
    <t>III/3679 Čechůvky - Kralice na Hané</t>
  </si>
  <si>
    <t>IP. Rekonstrukce silnice IIII/3679 mezi obcemi Čechůvky a Kralice na Hané a zčásti v intravilánu obce Kralice na Hané v majektu Olomouckého kraje.</t>
  </si>
  <si>
    <t>Výuka technických předmětů s interaktivní tabulí a e-learningem</t>
  </si>
  <si>
    <t>OŠMT/OIEP</t>
  </si>
  <si>
    <t>NIP. Střední škola gastronomie a služeb, Přerov, Šířava 7: Zvyšování kvality ve vzdělávání v oblasti podnikatelských dovedností u žáků škol a školských zařízení Olomouckého kraje a zkvalitnění realizace kariérového poradenství v těchto školách.</t>
  </si>
  <si>
    <t>1.3.2012 - 31.10.2014</t>
  </si>
  <si>
    <t>OP VK, GG</t>
  </si>
  <si>
    <t>Počet podpořených akcí</t>
  </si>
  <si>
    <t>Krok za krokem ke zlepšení výuky automobilních oborů</t>
  </si>
  <si>
    <t>NIP. Švehlova střední škola, Prostějov, nám. Spojenců 17: Zkvalitnění výuky a zvýšení odborných znalostí a dovedností žáků školy. Budou vytvořeny,   které budou mít vliv na rozvoj tvořivého a inovativního myšlení žáků.</t>
  </si>
  <si>
    <t>1.7.2012 - 31.12.2014</t>
  </si>
  <si>
    <t>1.2.2012 - 31.1.2014</t>
  </si>
  <si>
    <t>Digitální projektování ve strojírenství II</t>
  </si>
  <si>
    <t>NIP. Střední průmyslová škola strojnická, Olomouc, tř. 17. listopadu 49: Zlepšení podmínek a inovaci výuky v technických oborech a zatraktivnění výuky pro žáky pomocí
modernizace výukových metod s využitím e-learningových technologií.</t>
  </si>
  <si>
    <t>1.2.2012 - 31.7.2014</t>
  </si>
  <si>
    <t>Zkvalitňování výuky chemie a biologie na GJO</t>
  </si>
  <si>
    <t>NIP. Gymnázium Jana Opletala, Litovel, Opletalova 189: Zatraktivnění výuky chemie a biologie, coby předmětů přírodovědného a
technického vzdělávání, inovace výukových metod v těchto předmětech a vytváření motivačních aktivit, které podnítí a podpoří zájem studentů o přírodní a technické vědy.</t>
  </si>
  <si>
    <t>1.9.2012 - 30.6.2014</t>
  </si>
  <si>
    <t>Cizí jazyky pro odbornost</t>
  </si>
  <si>
    <t>NIP. Vyšší odborná škola a Střední průmyslová škola elektrotechnická, Olomouc, Božetěchova 3: Naučit studenty průmyslových škol bez zábran komunikovat v cizím jazyce a přitom fundovaně řešit specifické otázky z oblasti elektrotechniky pro potřeby výrobní praxe a národního i evropského trhu práce.</t>
  </si>
  <si>
    <t>1.3.2012 - 28.2.2014</t>
  </si>
  <si>
    <t>Přírodní vědy hrou – výuka chemie a biologie s podporou IT</t>
  </si>
  <si>
    <t>NIP. Gymnázium Jiřího Wolkera, Prostějov, Kollárova 3: zlepšit znalosti a kvalitu vzdělánístudentů v povinných vyučovacích předmětech přírodovědného zaměření, především chemie a biologie s využitím informační výpočetní techniky.</t>
  </si>
  <si>
    <t>Technika má zelenou</t>
  </si>
  <si>
    <t xml:space="preserve">NIP. Střední odborná škola a Střední odborné učiliště strojírenské a stavební, Jeseník, Dukelská 1240: Zkvalitnění teoretické výuky tvorbou studijních pomůcek (pracovních listů, sborníku příkladů, výukové SW), školení odborných pedagogů naší školy, účast na odborných výstavách, veletrzích, školeních, stážích ve firmách v regionu. </t>
  </si>
  <si>
    <t>Jak podnikat – podpora firemní gramotnosti</t>
  </si>
  <si>
    <t xml:space="preserve">NIP. Obchodní akademie, Prostějov, Palackého 18: Projekt je zaměřen na podporu firemní a finanční gramotnosti, měly by být vytvářeny fiktivní firmy žáky školy. </t>
  </si>
  <si>
    <t>1.8.2013 - 31.12.2014</t>
  </si>
  <si>
    <t>Experimenty k rozvoji fyzikálního myšlení</t>
  </si>
  <si>
    <t xml:space="preserve">NIP. Gymnázium, Uničov, Gymnazijní 257: Cílem projektu je rozšíření a inovace školního vzdělávacího programuo nepovinné předměty Robotické vnímání světa I a II. </t>
  </si>
  <si>
    <t>Svět práce v každodenním životě</t>
  </si>
  <si>
    <t xml:space="preserve">NIP. Gymnázium, Hranice, Zborovská 293: Projekt chce atraktivnějšími metodami motivovat žáky k získání kladného vztahu k přírodovědným oborům a tím je motivovat ke studiu těchto oborů na vysokých školách. </t>
  </si>
  <si>
    <t>Zlepšování podmínek pro výuku technických oborů a řemesel Švehlovy střední školy polytechnické Prostějov</t>
  </si>
  <si>
    <t xml:space="preserve">NIP. Švehlova střední škola polytechnická Prostějov: Projekt je zaměřen na učební obory Instalatér, Elektrikář, Analýza potravin a technologie potravin a měl by připravit inovované výukové materiály pro tyto obory. </t>
  </si>
  <si>
    <t>1.9.2013 - 31.12.2014</t>
  </si>
  <si>
    <t>Zvýšení kvality vzdělávání na Středním odborném učilišti obchodním Prostějov prohloubením spolupráce s regionálními zaměstnavateli a rozvojem kariérového poradenství</t>
  </si>
  <si>
    <t xml:space="preserve">NIP. Střední odborné učiliště obchodní Prostějov, nám. Edmunda Husserla 1: Projekt je zaměřen na rozvoj kariérového poradenství a zvýšení kvality ve vzdělávání vybraných oborů/řemesel (výrobce kožedělného zboží, řezník, cukrář). </t>
  </si>
  <si>
    <t>Věda kolem nás</t>
  </si>
  <si>
    <t xml:space="preserve">NIP. Gymnázium Jana Blahoslava a Střední pedagogická škola, Přerov, Denisova 3: Cílem projektu je propojit teoretickou výuku s reálným využitím v praktickém životě. Motivuje žáky ke studiu chemie, fyziky a biologie. </t>
  </si>
  <si>
    <t>Inovace elektrotechnického vzdělávání</t>
  </si>
  <si>
    <t xml:space="preserve">NIP. Střední průmyslová škola, Přerov, Havlíčkova 2: Cílem projektu je zatraktivnit výuku elektrotechnických oborů prostřednictvím zavedení nových metod a výukových prvků s využitím ICT. </t>
  </si>
  <si>
    <t>Učme se matematiku nově</t>
  </si>
  <si>
    <t xml:space="preserve">NIP. Slovanské gymnázium, Olomouc, tř. Jiřího z Poděbrad 13: Projekt je zaměřen na využití nových prvků při výuce matematiky na všech typech středních škol. </t>
  </si>
  <si>
    <t>Elektrotechnika prakticky a perspektivně</t>
  </si>
  <si>
    <t xml:space="preserve">NIP. Střední škola technická a obchodní, Olomouc, Kosinova 4: V rámci projektu budou vytvořeny 4 vždělávací produkty v e-learningové podobě (Proudové pole, Základní pojmy a elektrostatické pole, Elektromagnetismus, Střídavé proudy). </t>
  </si>
  <si>
    <t>1.8.2013 - 31.11.2014</t>
  </si>
  <si>
    <t>Příprava, zpracování a optimalizace dat pro digitální tiskové systémy</t>
  </si>
  <si>
    <t xml:space="preserve">NIP. Střední škola polygrafická, Olomouc, Střední novosadská 55: Záměrem projektu je rozšířit odborné znalosti a dovednosti žáků v oblasti moderních pre-press operací u digitálního tisku. </t>
  </si>
  <si>
    <t>Matematika Plus - Podpora matematického vzdělávání žáků středních škol Olomouckého kraje</t>
  </si>
  <si>
    <t xml:space="preserve">NIP. Gymnázium Jakuba Škody, Přerov, Komenského 29: Hlavním cílem projektu je motivovat žáky ke studiu matematiky a podpořit žáky, kteří se o matimatiku zajímají tak, aby pokračovali ve studiu matematiky i na vysokých školách. </t>
  </si>
  <si>
    <t>Chci být instalatérem nebo zedníkem</t>
  </si>
  <si>
    <t xml:space="preserve">NIP. Střední odborná škola a Střední odborné učiliště strojírenské a stavební, Jeseník, Dukelská 1240: Projekt je zaměřen na inovaci a zatraktivnění oboru Instalatér a Zedník, budou vytvořeny nové vzdělávací materiály a vybaveny dílny.  </t>
  </si>
  <si>
    <t>Elearning na střední zdravotnické škole 2</t>
  </si>
  <si>
    <t xml:space="preserve">NIP. Střední zdravotnická škola a Vyšší odborná škola zdravotnická Emanuela Pöttinga, Olomouc, Pöttingova 2: Projekt je zaměřen na inovaci výukových metod a forem oboru Zdravotnický asistent s využitím e-learningových technologií.  </t>
  </si>
  <si>
    <t>Moderní výuka na SZŠ: Tvorba a aplikace výukových modulů</t>
  </si>
  <si>
    <t xml:space="preserve">NIP. Střední zdravotnická škola, Šumperk, Kladská 2: Cílem projektu je vytvoření výukových modulů, které budou obsahovat metodiky práce, učební materiály a budou využívány v teoreticko-praktické výuce ve škole. </t>
  </si>
  <si>
    <t>2.9.2013 - 31.12.2014</t>
  </si>
  <si>
    <t>Podpora vzdělávání fyziky a astronomie</t>
  </si>
  <si>
    <t xml:space="preserve">NIP. Gymnázium Jiřího Wolkera, Prostějov, Kollárova 3: Cílem projektu je popularizace výuky fyziky a astronomie na základních a středních školách. </t>
  </si>
  <si>
    <t>Do života soběstačně</t>
  </si>
  <si>
    <t xml:space="preserve">NIP. Střední odborná škola obchodu a služeb, Olomouc, Štursova 14: Cílem projektu je objasnit žákům specifika podnikání a následně jejich pochopení ověřit ve fiktivní firmě. </t>
  </si>
  <si>
    <t>1. 4. 2014 -         31. 12. 2014</t>
  </si>
  <si>
    <t>Zkvalitnění ICT dovedností žáků SOŠ Šumperk (ECDL)</t>
  </si>
  <si>
    <t xml:space="preserve">NIP. Střední odborná škola, Šumperk, Zemědělská 3: Cílem projektu je rozvoj klíčových dovedností žáků v oblasti ICT tak, aby byli připraveni ke získání cerfitikátu ECDL. </t>
  </si>
  <si>
    <t>Od teorie k praxi</t>
  </si>
  <si>
    <t>NIP. Obchodní akademie, Olomouc, tř. Spojenců 11: Cílem projekru je přiblížení reálného
světa žákům Obchodní akademie Olomouc v průběhu přípravy ke vstupu na trh práce.</t>
  </si>
  <si>
    <t>Centrum ekonomického vzdělávání v Olomouckém kraji</t>
  </si>
  <si>
    <t>NIP. Obchodní akademie, Mohelnice, Olomoucká 82: Cílem projektu je rozvoj podnikatelských znalostí, schopností a dovedností žáků SŠ
Olomouckého kraje</t>
  </si>
  <si>
    <t>Inovace praktické výuky dle zásad udržitelného rozvoje</t>
  </si>
  <si>
    <t xml:space="preserve">NIP. Střední lesnická škola, Hranice, Jurikova 588: Cílem projektu je modernizace výuky předmětu Praxe tak, aby žáci byli schopni správně se rozhodnout v reálném lesnickém provozu. </t>
  </si>
  <si>
    <t>Postavím se na své nohy</t>
  </si>
  <si>
    <t>NIP: Základní škola a Dětský domov Zábřeh: Projekt si klade za cíl motivovat žáky do pokračování vzdělávání, naučit pedagogy vhodně tyto žáky zapojit a připravit na přestup do sekundárního vzdělávání, vybrat jim vhodný studijní obor, ukázat žákům možnosti výuky na středních školách a učilištích atp.</t>
  </si>
  <si>
    <t>1.2.2012 - 30.6.2014</t>
  </si>
  <si>
    <t>Logopedická prevence v Olomouckém kraji</t>
  </si>
  <si>
    <t>NIP: SCHOLA SERVIS – zařízení pro další vzdělávání pedagogických pracovníků a středisko služeb školám, Prostějov, příspěvková organizace: Cílem projektu je zajištění podmínek a metodické podpory k zavedení systému logopedické péče v Olomouckém kraji.</t>
  </si>
  <si>
    <t>Globální svět nás spojuje – Multimediální inkluzivní vzdělávání</t>
  </si>
  <si>
    <t>NIP:  Základní škola, Mateřská škola a Dětský domov Zábřeh: Cílem projektu je dát příležitost žákům ze ZŠ praktických aZŠ (klasických), zamyslet se a sami se vyjádřit k problematice rovných příležitostí a inkluze pomocí filmových prostředků a rozvinout tak i ICTkompetence.</t>
  </si>
  <si>
    <t>Kompetentní třídní učitel záklaní školy</t>
  </si>
  <si>
    <t xml:space="preserve">NIP. SCHOLA SERVIS - zařízení pro další vzdělávání pedagogických
pracovníků a středisko služeb školám, Prostějov, příspěvková organizace. Cílovou skupinou projektu jsou třídní učitelé základních škol Olomouckého kraje.
Projekt si klade za cíl poskytnout třídním učitelům znalosti a dovednosti, které jim umožní lépe se vypořádat s úkoly, které na ně "třídnictví" klade formou interaktivních seminářů a supervizí.
</t>
  </si>
  <si>
    <t>1.7.2012-31.12.2014</t>
  </si>
  <si>
    <t>Moderní vyučování na střední zdravotnické škole v Hranicích – jdeme s dobou!</t>
  </si>
  <si>
    <t>NIP. Střední zdravotnická škola, Hranice Studentská 1095: Rozvoj pedagogů v oblasti využívání ICT ve výuce, v oblasti kurikulární reformy (v nových výukových metodách a problematice evaluace studijních výsledků žáků pedagogickými pracovníky), v oblasti řízení a personální politiky.</t>
  </si>
  <si>
    <t>Rozvoj profesních kompetencí učitelů fyziky základních a středních škol v Olomouckém kraji II</t>
  </si>
  <si>
    <t>NIP. Slovanské gymnázium, Olomouc, tř. Jiřího z Poděbrad 13: Projekt si klade za cíl kvalitativní rozvoj dalšího vzdělávání učitelů fyziky Olomouckého kraje, zaměřený na zvyšování odborných a pedagogických schopností a dovedností využívat aktivizující metody, moderní pomůcky, netradiční organizační formy výuky s ohledem na použití informačních technologií a na environmentální výchovu.</t>
  </si>
  <si>
    <t>Kompetentní třídní učitel střední školy</t>
  </si>
  <si>
    <t>NIP. SCHOLA SERVIS - zařízení pro další vzdělávání pedagogických pracovníků a středisko služeb školám, Prostějov, příspěvková organizace: Cílem projektu je připravit cyklus akreditovaných seminářů zaměřených na rozvoj následujících kompetencí třídního učitele: kompetence komunikační, diagnostická, intervenční, organizační, řídící a poradenská.</t>
  </si>
  <si>
    <t>Získávání dílčích kvalifikací v oblasti gastronomie</t>
  </si>
  <si>
    <t>NIP. Střední škola gastronomie a služeb, Přerov, Šířava 7: projekt řeší problém v kvalifikaci zaměstnanců restaurací a jídelen. Cílem je zabezpečit jejich odborný růst popřípadě získání další dílčí kvalifikace.</t>
  </si>
  <si>
    <t>1. 3. 2012 -       31. 12. 2014</t>
  </si>
  <si>
    <t>Profesní kvalifikace pro obory stavebních služeb</t>
  </si>
  <si>
    <t xml:space="preserve">NIP. Střední škola polytechnická Olomouc, Rooseveltova 79. Obsahem projektu je vytvoření 4 programů dalšího vzdělávání oboru kominík a Klempíř stavební. Ke každému vzdělávacímu modulu bude vytvořena studijní opora s ověřovacími testy. </t>
  </si>
  <si>
    <t>1. 4. 2014 -        30. 6. 2015</t>
  </si>
  <si>
    <t>Další profesní vzdělávání pro technické kvalifikace</t>
  </si>
  <si>
    <t xml:space="preserve">NIP: Střední škola technická, Přerov, Kouřílkova 8. Obsahem projektu je vytvoření nabídky 6 programů dalšího vzdělávání. Pět z nich bude zpracováno v režimu NSK pro profesní kvalifikace oboru Obráběč kovů. Šestý pro profesi Řidič kamionové dopravy. Ke každému modulu bude vytvořena učebnice s vědomostními testy. </t>
  </si>
  <si>
    <t>1.8.2013 - 30. 6. 2015</t>
  </si>
  <si>
    <t>Rozvoj nabídky dalšího vzdělávání pro oblast strojírenství v Olomouckém kraji</t>
  </si>
  <si>
    <t xml:space="preserve">NIP: Odborné učiliště a Praktická škola, Lipová - lázně 458. Projekt napomáhá k rozšíření nabídky dalšího vzdělávání v oblasti strojírenství a strojírenské výroby v Olomouckém kraji. Projekt je zaměřen na vytvoření metodik vzdělávání a měření úspěšnosti. </t>
  </si>
  <si>
    <t>1.4.2014 - 30.6.2015</t>
  </si>
  <si>
    <t>Držíme krok s doboru a vzděláváme se</t>
  </si>
  <si>
    <t xml:space="preserve">NIP: Střední průmyslová škola Hranice. Projekt nabízí dva programy dalšího vzdělávání, jeden zaměřený na sváření, druhý na počítačovou přípravu a na řízení výroby. K programům budou vytvořeny studijní materiály a prezentace. </t>
  </si>
  <si>
    <t>Cizojazyčná komunikace pro hospodářskou praxi</t>
  </si>
  <si>
    <t>NIP: Střední zdravotnická škola a Vyšší odborná škola zdravotnické Emanuela Pöttinga a Jazyková škola s právem státní jazykové zkoušky Olomouc. Obsahem projektu je tvorba 4  vzděl.programů zaměřených na vzdělávání v oblasti ICT a v oblasti cizích jazyků a jejich následné pilotní ověřování.V rámci tohoto projektu budou vytvářeny studijní opory a učební texty pro prezenční výuku,e-learningové výukové programy pro každou z výše uvedených variant vzdělávání. V rámci této aktivity vznikne samostatný e-learningový portál.</t>
  </si>
  <si>
    <t xml:space="preserve">01.09.2013 -30.06.2015 </t>
  </si>
  <si>
    <t>Zajištění služby výměny dat ZZ kraje se systémy IZS</t>
  </si>
  <si>
    <t>OIEP</t>
  </si>
  <si>
    <t>Počet nové plně elektr. agendy místní veřejné správy</t>
  </si>
  <si>
    <t>Příspěvek Olomouckého kraje na cyklostezku</t>
  </si>
  <si>
    <t>IP. Příspěvek obci Tučín na "Výstavbu cyklostezky Tučín - Želatovice".</t>
  </si>
  <si>
    <t>Rozpočet OK, obec</t>
  </si>
  <si>
    <t>IP. Příspěvek městu Přerov na "Sdruženou cyklistickou stezku a chodník Přerov - Laguna".</t>
  </si>
  <si>
    <t>Rozpočet OK, město</t>
  </si>
  <si>
    <t>IP. Příspěvek obci Pivín na "Vybudování obslužné komunikace Skalka - Pivín".</t>
  </si>
  <si>
    <t>Rozpočet OK, obce</t>
  </si>
  <si>
    <t>IP. Stavební úpravy silnice po kanalizaci. Realkizováno za přispění obce na jiné, než vyvolané investice</t>
  </si>
  <si>
    <t>IP. Rekonstrukce komunikace. Akce realizované z ROP.</t>
  </si>
  <si>
    <t>různé</t>
  </si>
  <si>
    <t>Příspěvky do 25. tis. Kč</t>
  </si>
  <si>
    <t>NIP. Příspěvky do 25. tis. Kč v oblasti podpory podnikání</t>
  </si>
  <si>
    <t>NIP. Příspěvky do 25. tis. Kč v oblasti rozvoje vzdělávání</t>
  </si>
  <si>
    <t>NIP. Příspěvky do 25. tis. Kč v oblasti podpory rovných příležitostí</t>
  </si>
  <si>
    <t>NIP. Příspěvky do 25. tis. Kč v oblasti životního púrostředí</t>
  </si>
  <si>
    <t>NIP. Příspěvky do 25. tis. Kč v oblastikrizového řízení</t>
  </si>
  <si>
    <t>NIP. Příspěvky do 25. tis. Kč v oblasti kultury a památkové péče</t>
  </si>
  <si>
    <t>NIP. Příspěvky do 25. tis. Kč v oblasti rozvoje lidských zdrojů pro sociální a zdravotnické služby</t>
  </si>
  <si>
    <t>NIP. Příspěvky do 25. tis. Kč v oblasti souladu mezi poptávkou a nabídkou sociálních a zdravotnických služeb</t>
  </si>
  <si>
    <t>NIP. Příspěvky do 25. tis. Kč v oblasti informační podpory sociálních a zdravotnických služeb</t>
  </si>
  <si>
    <t>NIP. Příspěvky do 25. tis. Kč v oblasti podpory sportu</t>
  </si>
  <si>
    <t>NIP+IP. Příspěvky do 25 tis. Kč za oblast zefektivněmí veřejné správy</t>
  </si>
  <si>
    <t>NIP+IP. Příspěvky do 25 tis. Kč za oblast rozvoje veřejné dopravy</t>
  </si>
  <si>
    <t>VP - Arcibiskupství olomoucké</t>
  </si>
  <si>
    <t>NIP. Významný projekt - Noc kostelů</t>
  </si>
  <si>
    <t>VP - Adamec Zdeněk, Drnovice</t>
  </si>
  <si>
    <t>IP. Významný projekt - Penzion Rejvíz - rekonstrukce střechy</t>
  </si>
  <si>
    <t>VP - Aeroklub J.F. Prostějov</t>
  </si>
  <si>
    <t>NIP. Významný projekt - Příprava oslav 80. výročí aeroklubu a 100. výročí narození letce Josefa Františka z Otaslavic</t>
  </si>
  <si>
    <t>VP - Obec Osek nad Bečvou</t>
  </si>
  <si>
    <t>NIP. Výynamný projekt - Hudební festival Dřevorockfest</t>
  </si>
  <si>
    <t>VP - Aleš Sigmund</t>
  </si>
  <si>
    <t>IP. Výynamný projekt - Výstavba cyklostezky Bečva "Osecký most - Osecký jez".</t>
  </si>
  <si>
    <t>VP - Národní rada osob se zdravotním postižením České republiky o.s.</t>
  </si>
  <si>
    <t>VP - Association Military Fan</t>
  </si>
  <si>
    <t>NIP. Významný projekt - MILITARY FEST 2014</t>
  </si>
  <si>
    <t>VP - Baletní studio při Moravském divadle Olomouc</t>
  </si>
  <si>
    <t>NIP. Významný projekt - Šípková Růženka</t>
  </si>
  <si>
    <t>VP - Cine4net, s.r.o.</t>
  </si>
  <si>
    <t>NIP. Významný projekt - Köhler - dokumentární film</t>
  </si>
  <si>
    <t>VP - Císařská Slavkovská Garda</t>
  </si>
  <si>
    <t>NIP. Významný projekt - Olmütz 1813 II. ročník</t>
  </si>
  <si>
    <t>VP - Dana Hanáková, Luděk Hanák-sdružení fyzických osob</t>
  </si>
  <si>
    <t>NIP. Významný projekt - Módní přehlídka TOP STYL</t>
  </si>
  <si>
    <t>VP - Dechový orchestr mladých ZUŠ Němčice nad Hanou</t>
  </si>
  <si>
    <t>NIP. Významný projekt - Účast Dechového orchestru na festivalu ve španělském městě Malgart de Mar</t>
  </si>
  <si>
    <t>VP - DESMOS REAL s.r.o.</t>
  </si>
  <si>
    <t>NIP. Významný projekt - Veteran Arena - muzeum historických automobilů Olomouc</t>
  </si>
  <si>
    <t>VP - EUFORALL o.s.</t>
  </si>
  <si>
    <t>NIP. Významný projekt - Hudební vzpomínka na Karla Kryla - koncert skupiny The Bluesmen</t>
  </si>
  <si>
    <t>VP - Felix anima o.s.</t>
  </si>
  <si>
    <t>NIP. Významný projekt - Memoriál Jiřího Necida - soutěž mažoretkových skupin o pohár hejtmana Olomouckého kraje</t>
  </si>
  <si>
    <t>VP - FESTA MUSICALE OLOMOUC</t>
  </si>
  <si>
    <t>NIP. Významný projekt - Svátky písní Olomouc 2014</t>
  </si>
  <si>
    <t>VP - FESTPRO s.r.o.</t>
  </si>
  <si>
    <t>NIP. Významný projekt - Olomoucký Majáles 2014</t>
  </si>
  <si>
    <t>VP - Historické kočáry MYLORD</t>
  </si>
  <si>
    <t>NIP. Významný projekt - Záchrana a restaurrování kočárových "Gala" postrojů</t>
  </si>
  <si>
    <t>VP - Kateřina Marková</t>
  </si>
  <si>
    <t>NIP. Významný projekt - Reggae v parku</t>
  </si>
  <si>
    <t>VP - Kostelík v horách</t>
  </si>
  <si>
    <t>VP - Libor Gašparovič</t>
  </si>
  <si>
    <t>NIP. Významný projekt - Galerie Patro 2014</t>
  </si>
  <si>
    <t>VP - Martin Vaňourek</t>
  </si>
  <si>
    <t>NIP. Významný projekt - Moravská brigáda, 20 let historie 7. mechanizované brigády Armády ČR</t>
  </si>
  <si>
    <t>VP - Městys Hustopeče nad Bečvou</t>
  </si>
  <si>
    <t>VP - Mgr. Robert Balog, ArtD.</t>
  </si>
  <si>
    <t>NIP. Významný projekt - Baletní Shakespearovský festival</t>
  </si>
  <si>
    <t>VP - Mgr. Zdeněk Podhůrský</t>
  </si>
  <si>
    <t>NIP. Významný projekt - Číslo na BOHA TOUR 2014</t>
  </si>
  <si>
    <t>VP - Mikroregion Litovelsko</t>
  </si>
  <si>
    <t>NIP. Významný projekt - Film o obcích na Litovelsku</t>
  </si>
  <si>
    <t>VP - Mohelnické kulturní centrum, s.r.o.</t>
  </si>
  <si>
    <t>NIP. Významný projekt - Dny evropského dědictví a Mohelnické slavnosti</t>
  </si>
  <si>
    <t>VP - MOTOR expert s.r.o. - divize AGEUM</t>
  </si>
  <si>
    <t>NIP. Významný projekt - Rockový Helfštýn 2014</t>
  </si>
  <si>
    <t>VP - Muzeum Olomoucké pevnosti, o.s.</t>
  </si>
  <si>
    <t>NIP. Významný projekt - Muzeum Olomoucké pevnosti - provoz</t>
  </si>
  <si>
    <t>VP - Náboženská obec Církve československé husitské v Olomouci - Hodolanech</t>
  </si>
  <si>
    <t>VP - NB Trade, s.r.o.</t>
  </si>
  <si>
    <t>NIP. Významný projekt - Festival Bounty rock cafe open air</t>
  </si>
  <si>
    <t>VP - Občanské sdružení Aktiv+</t>
  </si>
  <si>
    <t>VP - Obec Bělá pod Pradědem</t>
  </si>
  <si>
    <t>NIP. Významný projekt - Jesenické dožínky - XI. ročník</t>
  </si>
  <si>
    <t>VP - Obec Loučka</t>
  </si>
  <si>
    <t>NIP. Významný projekt - Setkání rodáků obce Loučka po 50 letech</t>
  </si>
  <si>
    <t>VP - OBEC MOŘICE</t>
  </si>
  <si>
    <t>NIP. Významný projekt - Moravský revival festival Mořice 2014 - 14. ročník</t>
  </si>
  <si>
    <t>VP - Obec Tršice</t>
  </si>
  <si>
    <t>VP - Okresní agrární komora v Přerově</t>
  </si>
  <si>
    <t>NIP. Významný projekt - Dožínky 2014</t>
  </si>
  <si>
    <t>VP - RAKAS, spol. s r.o.</t>
  </si>
  <si>
    <t>NIP. Významný projekt - Miss léto 2014 - Letní párty hotelu Flora</t>
  </si>
  <si>
    <t>VP - Stopy paměti, o.s.</t>
  </si>
  <si>
    <t>NIP. Významný projekt - STOPY PAMĚTI</t>
  </si>
  <si>
    <t>VP - T.T.TRADE-VÍTKOVICE, a.s.</t>
  </si>
  <si>
    <t>NIP. Významný projekt - Dance Open Olomouc 2014</t>
  </si>
  <si>
    <t>VP - TK PLUS s.r.o.</t>
  </si>
  <si>
    <t>NIP. Významný projekt - Hanácký operní festival 2014 - Koncert Josepha Calleji, Prostějov 31.8.2014 a Koncert Eliny Garanči, Olomouc 26.6.2014</t>
  </si>
  <si>
    <t>VP - U nás</t>
  </si>
  <si>
    <t>VP - Univerzita Palackého Olomouc</t>
  </si>
  <si>
    <t>NIP. Významný projekt - Tisková realizace knihy "Antologie německé moravské literatury"</t>
  </si>
  <si>
    <t>VP - Vojenská nemocnice Olomouc</t>
  </si>
  <si>
    <t>VP - Výstaviště Flora Olomouc, a.s.</t>
  </si>
  <si>
    <t>NIP. Významný projekt - Rozkvetlé památky</t>
  </si>
  <si>
    <t>VP - Základní umělecká škola Šternberk, příspěvková organizace</t>
  </si>
  <si>
    <t>NIP. Významný projekt - Festival dechových orchestrů Mid Europe Schladming 2014</t>
  </si>
  <si>
    <t>Bc. Pavel Šoltys</t>
  </si>
  <si>
    <t>OSR</t>
  </si>
  <si>
    <t>VP - Český tenisový svaz vozíčkářů</t>
  </si>
  <si>
    <t>NIP. Významný projekt - VINCI WHEELCHAIR CZECH OPEN 2014 - mezin. turrnaj v tenise na vozíku (kategorie IFT2) v Prostějově</t>
  </si>
  <si>
    <t>VP - Jaroslav Urbanec</t>
  </si>
  <si>
    <t>NIP. Významný projekt - Cesty přes bariery</t>
  </si>
  <si>
    <t>VP - Občanské sdružení Ryzáček</t>
  </si>
  <si>
    <t>NIP. Významný projekt - Aktivity a hry pro každého</t>
  </si>
  <si>
    <t>VP - OLiVy o.s.</t>
  </si>
  <si>
    <t>NIP. Významný projekt - Společný projekt mateřských center Olomouckého kraje zaměřený na podporu činnosti mateřských center a rodinných center a vzdělávání</t>
  </si>
  <si>
    <t>VP - Společnost pro podporu lidí s mentálním postižením v České republice, o. s. Okresní organizace SPMP ČR Olomouc</t>
  </si>
  <si>
    <t>NIP. Významný projekt - Rehabilitační pobyty</t>
  </si>
  <si>
    <t>VP - TyfloCentrum Olomouc, o.p.s.</t>
  </si>
  <si>
    <t>NIP. Významný projekt - Výstava (Ne) viditelná Olomouc</t>
  </si>
  <si>
    <t>VP - Agentura rozvojové a humanitární pomoci Olomouckého kraje, o.p.s.</t>
  </si>
  <si>
    <t>NIP. Významný projekt - Vzdělávání trochu jinak III</t>
  </si>
  <si>
    <t>VP - AT Production s.r.o.</t>
  </si>
  <si>
    <t>NIP. Významný projekt - Mistrovství ČR neregistrovaných hráčů v tenisu s mezinárodní účastí v Prostějově - září 2014</t>
  </si>
  <si>
    <t>VP - Automotoklub Mohelnice</t>
  </si>
  <si>
    <t>NIP. Významný projekt - Velká cena Mohelnice TRUCK TRIAL 2014</t>
  </si>
  <si>
    <t>VP - BASKETBAL OLOMOUC s.r.o.</t>
  </si>
  <si>
    <t>NIP. Významný projekt - Basketbal v Olomouci</t>
  </si>
  <si>
    <t>VP - Bezpečně na silnicích o.p.s.</t>
  </si>
  <si>
    <t>NIP. Významný projekt - Na kole jen s přilbou 2014</t>
  </si>
  <si>
    <t>VP - Civipolis, o.p.s.</t>
  </si>
  <si>
    <t>NIP. Významný projekt - Nové vize městské politiky ve 21 století. Univerzita a město (odborná publikace mapující problematiku univerzitních měst)</t>
  </si>
  <si>
    <t>VP - Cyklistika Uničov</t>
  </si>
  <si>
    <t>NIP. Významný projekt - Český pohár v cyklistice TOI TOI CUP mládeže + muži a ženy Elite + U23 , Uničov 11.10.2014</t>
  </si>
  <si>
    <t>VP - Český korfbalový svaz</t>
  </si>
  <si>
    <t>NIP. Významný projekt - Mistrovství Evropy hráčů do 21 let v korfbalu</t>
  </si>
  <si>
    <t>VP - Český svaz ledního hokeje</t>
  </si>
  <si>
    <t>NIP. Významný projekt - Mistrovství světa IIHF v ledním hokeji žen 2014, divize I skupina A</t>
  </si>
  <si>
    <t>VP - Dámský házenkářský klub ZORA Olomouc</t>
  </si>
  <si>
    <t>NIP. Významný projekt - Pořádání kvalifikace MS juniorek do 20 let</t>
  </si>
  <si>
    <t>VP - DROPZONE PROSTĚJOV</t>
  </si>
  <si>
    <t>NIP. Významný projekt - Mistrovství světa v parašutismu</t>
  </si>
  <si>
    <t>VP - Equine Sport Center Olomouc o.p.s.</t>
  </si>
  <si>
    <t>NIP. Významný projekt - Pořádání mezinárodního jezdeckého parkurového závodu J&amp;T Banka CSI3*W Olomouc, 12. – 15. 6. 2014</t>
  </si>
  <si>
    <t>VP - FC Kralice na Hané</t>
  </si>
  <si>
    <t>NIP. Významný projekt - Oslava 80. výročí založení fotbalového klubu spojená s hodovými slavnostmi</t>
  </si>
  <si>
    <t>VP - HC Olomouc - mládež, o.s.</t>
  </si>
  <si>
    <t>NIP. Významný projekt - Lední hokej</t>
  </si>
  <si>
    <t>VP - ITS Tennis centre s.r.o.</t>
  </si>
  <si>
    <t>NIP. Významný projekt - Mezinárodního tenisového turnaje ITF s dotací 50 000 USD</t>
  </si>
  <si>
    <t>VP - Junák - svaz skautů a skautek ČR, okres Olomouc</t>
  </si>
  <si>
    <t>NIP. Významný projekt - Rekonstrukce regionální skautské základny Skautský dům v olomouckém regionu</t>
  </si>
  <si>
    <t>VP - Klub přátel Hotelové školy Jeseník</t>
  </si>
  <si>
    <t>NIP. Významný projekt - 13. ročník mezinárodní koktejlové soutěže juniorů BACARDI Lázeňský pohár 2014 Jeseník a 3. ročník soutěže mistr kávy - Barista Lázeňský pohár 2014,</t>
  </si>
  <si>
    <t>VP - Klub přátel Josefa Masopusta</t>
  </si>
  <si>
    <t>NIP. Významný projekt - Pohár Josefa Masopusta</t>
  </si>
  <si>
    <t>VP - Marčan Vladimír</t>
  </si>
  <si>
    <t>NIP. Významný projekt - Podpora handicapovaného sportovce v nominačních soutěžích v Evropě, případně Americe a Asii.</t>
  </si>
  <si>
    <t>VP - Město Němčice nad Hanou</t>
  </si>
  <si>
    <t>NIP. Významný projekt - Vybudování dopravního hřiště v areálu Mateřské školy v Němčicích nad Hanou</t>
  </si>
  <si>
    <t>VP - Město Vidnava</t>
  </si>
  <si>
    <t>NIP. Významný projekt - Rychlebské stezky - Vidnavský okruh</t>
  </si>
  <si>
    <t>VP - MORAVIAN DRAGONS</t>
  </si>
  <si>
    <t>NIP. Významný projekt - Přerovský festival dračích lodí - X. ročník 31.5. - 1.6.2014</t>
  </si>
  <si>
    <t>VP - Nosálek Vít</t>
  </si>
  <si>
    <t>NIP. Významný projekt - Podpora sportovní činnosti Mistra České republiky a Mistra Evropy v divizi 3A autokros, reprezentanta ČR a Olomouckého kraje Víta Nosálka v sezoně 201</t>
  </si>
  <si>
    <t>VP - Občanské sdružení LucyTeam</t>
  </si>
  <si>
    <t>NIP. Významný projekt - Open World Cup Jeseníky 2014</t>
  </si>
  <si>
    <t>VP - Obec Dřevnovice</t>
  </si>
  <si>
    <t>NIP. Významný projekt - Rekonstrukce střechy mateřské školky č.p. 48, Dřevnovice</t>
  </si>
  <si>
    <t>VP - Olomoucké centrum otevřeného vzdělávání</t>
  </si>
  <si>
    <t>NIP. Významný projekt - Výstava o historii handballu k 95 letům od počátků házené v Olomouckém kraji aneb Házená v proměnách času</t>
  </si>
  <si>
    <t>VP - OLOMOUCKÝ KRAJSKÝ FOTBALOVÝ SVAZ</t>
  </si>
  <si>
    <t>NIP. Významný projekt - Bezpečná branka - Olomoucký kraj 1. etapa 2014</t>
  </si>
  <si>
    <t>VP - PH SPORT &amp; MARKETING s.r.o.</t>
  </si>
  <si>
    <t>NIP. Významný projekt - Fotbalová škola Romana a Michala Hubníka v areálu SK Sigma Olomouc</t>
  </si>
  <si>
    <t>VP - Sdružení rodičů tanečního studia Jeseník</t>
  </si>
  <si>
    <t>NIP. Významný projekt - Účast mažoretek Pohybového studia Jeseník na soutěži Mistrovství Světa a Mistrovství Evropy v mažoretkovém sportu v Poreči (Chorvatsko)</t>
  </si>
  <si>
    <t>VP - Ski team Hrubá Voda, občanské sdružení</t>
  </si>
  <si>
    <t>NIP. Významný projekt - Podpora celoroční sportovní činnosti mládeže se zaměřením na lyžařský sport</t>
  </si>
  <si>
    <t>VP - SPORTCLUB AGENTURA 64 OLOMOUC</t>
  </si>
  <si>
    <t>NIP. Významný projekt - Olomoucké šachové léto</t>
  </si>
  <si>
    <t>VP - Sportovní centrum NAPARIA o.p.s.</t>
  </si>
  <si>
    <t>NIP. Významný projekt - Rekonstrukce stávajících povrchů ve sportovních halách Hranice</t>
  </si>
  <si>
    <t>VP - Sportovní klub Chválkovice</t>
  </si>
  <si>
    <t>NIP. Významný projekt - Rekonstrukce sportovního areálu SK Chválkovice - dostavba šaten</t>
  </si>
  <si>
    <t>VP - Sportovní klub SKIVELO neslyšících Olomouc</t>
  </si>
  <si>
    <t>NIP. Významný projekt - Účast cyklistů se sluchových postižením na celosvětovém silničním etapovém závodě okolo ostrova Tchaj-wan - Tour de Formosa</t>
  </si>
  <si>
    <t>VP - Sportovní klub Univerzity Palackého v Olomouci</t>
  </si>
  <si>
    <t>NIP. Významný projekt - 14. ročník vyhlášení nejlepších kanoistů ČR za rok 2014</t>
  </si>
  <si>
    <t>NIP. Významný projekt - Mezinárodní reprezentace - CEV Volleyball Challenge Cup 2014</t>
  </si>
  <si>
    <t>VP - START podnikání, o.p.s.</t>
  </si>
  <si>
    <t>NIP. Významný projekt - Centrum na podporu podnikavosti studentů START podnikání</t>
  </si>
  <si>
    <t>VP - Středomoravské sdružení orientačních sportů</t>
  </si>
  <si>
    <t>NIP. Významný projekt - Akademické mistrovství světa v orientačním běhu</t>
  </si>
  <si>
    <t>VP - Tělovýchovná jednota Lodní sporty Olomouc</t>
  </si>
  <si>
    <t>NIP. Významný projekt - Výměna vrat do prostor s uskladněnými loděmi v areálu TJ Lodní sporty Olomouc</t>
  </si>
  <si>
    <t>VP - TJ MEZ MOHELNICE</t>
  </si>
  <si>
    <t>NIP. Významný projekt - Vybudování umělého zavlažování pro 6 tenisových kurtů v areálu TJ MEZ Mohelnice</t>
  </si>
  <si>
    <t>VP - TJ SPARTAK PŘEROV</t>
  </si>
  <si>
    <t>NIP. Významný projekt - Zateplení a výměnu oken tělovýchovného zařízení loděnice TJ Spartak Přerov</t>
  </si>
  <si>
    <t>VP - Václav Janík - Janík Motorsport</t>
  </si>
  <si>
    <t>NIP. Významný projekt - Podpora sportovní činnosti Janík Motorsport (reprezentant ČR) v sezoně 2014 s možností reprezentace Olomouckého kraje v rámci ČR i zahraničí</t>
  </si>
  <si>
    <t>VP - Svatopluk Kuča</t>
  </si>
  <si>
    <t>NIP. Významný projekt - Balony nad Bouzovem</t>
  </si>
  <si>
    <t>VP - Česká transplantační společnost</t>
  </si>
  <si>
    <t>NIP. Významný projekt - V. česko-slovenský transplantační kongres</t>
  </si>
  <si>
    <t>VP - DONASY s.r.o.</t>
  </si>
  <si>
    <t>NIP. Významný projekt - Dentální týmy pro zdravá ústa na Hané</t>
  </si>
  <si>
    <t>VP - HANÁCKÝ DVŮR, o.s.</t>
  </si>
  <si>
    <t>NIP. Významný projekt - Rozvoj volnočasových aktivit a hiporehabilitace v Hanáckém dvoře</t>
  </si>
  <si>
    <t>VP - RL-CORPUS s.r.o.</t>
  </si>
  <si>
    <t>NIP. Významný projekt - Mezinárodní kongres Vojtovy metody v Olomouci</t>
  </si>
  <si>
    <t>VP - SPOLEČNOST VINCENZE PRIESSNITZE, o.s.</t>
  </si>
  <si>
    <t>NIP. Významný projekt - Priessnitz fitpark</t>
  </si>
  <si>
    <t>VP - Agrární komora Olomouckého kraje</t>
  </si>
  <si>
    <t>NIP. Významný projekt - KIS - Krajské informační středisko pro rozvoj zemědělství a venkova Olomouckého kraje</t>
  </si>
  <si>
    <t>VP - Českomoravská myslivecká jednota,o.s, okresní myslivecký spolek Olomouc</t>
  </si>
  <si>
    <t>NIP. Významný projekt - Tradiční náměšťská výstava psů</t>
  </si>
  <si>
    <t>VP - Český rybářský svaz, Místní organizace Olomouc</t>
  </si>
  <si>
    <t>NIP. Významný projekt - Pohár Olomouckého kraje ve sportovním rybolovu na udici pro mládež do 18 let a podpora oddílů sportovního rybolovu MO ČRS Olomouc</t>
  </si>
  <si>
    <t>VP - Český svaz chovatelů Krajské sdružení Olomouckého kraje</t>
  </si>
  <si>
    <t>NIP. Významný projekt - Celostátní výstava mladých králíků a mladé drůbeže</t>
  </si>
  <si>
    <t>VP - Český svaz chovatelů, Okresní organizace Prostějov</t>
  </si>
  <si>
    <t>NIP. Významný projekt - Klubovna pro Mladé chovatele</t>
  </si>
  <si>
    <t>VP - Český svaz ochránců přírody Regionální sdružení Iris</t>
  </si>
  <si>
    <t>NIP. Významný projekt - Pomáháme přírodě v každém věku</t>
  </si>
  <si>
    <t>VP - MEJON s.r.o.</t>
  </si>
  <si>
    <t>NIP. Významný projekt - Projekt život na farmě - Region Konicko</t>
  </si>
  <si>
    <t>VP - Obec Radslavice</t>
  </si>
  <si>
    <t>NIP. Významný projekt - Včelí háj v Radslavicích</t>
  </si>
  <si>
    <t>VP - Okresní organizace Českého svazu chovatelů Jeseník</t>
  </si>
  <si>
    <t>NIP. Významný projekt - Krajská výstava drobného zvířectva</t>
  </si>
  <si>
    <t>VP - Peřina Zdeněk</t>
  </si>
  <si>
    <t>NIP. Významný projekt - Zvýšení počtu včelstev na území Olomouckého kraje, odchov včelích matek</t>
  </si>
  <si>
    <t>VP - WRC Lovecká chata</t>
  </si>
  <si>
    <t>NIP. Významný projekt - Bezpečnost mládeže nejen v silničním provozu, ale i při jezdeckém sportu 2014</t>
  </si>
  <si>
    <t>IP. Významný projekt - Památník válečných zajatců na Jesenicku</t>
  </si>
  <si>
    <t>IP. Významný projekt - Památková obnova Spanilé věže zámku Tovačov - změna technologie omítek vnějšího pláště</t>
  </si>
  <si>
    <t>IP. Významný projekt - Zpřístupnění arkádové chodby II. NP na zámku Hustopeče n/B</t>
  </si>
  <si>
    <t>IP. Významný projekt - Rekonstrukce Husova sboru v Olomouci Hodolanech - výměna oken - 4. etapa - věž - 2.část</t>
  </si>
  <si>
    <t>IP. Významný projekt - Sušárna chmele v Odrlicích - IV. etapa</t>
  </si>
  <si>
    <t>IP. Významný projekt - Kompletní oprava přístupové cesty a zakonzervování památníku</t>
  </si>
  <si>
    <t>IP. Významný projekt - Barokní sýpka Ludéřov - letní galerie ve 3. NP</t>
  </si>
  <si>
    <t>IP. Významný projekt - Klášterní Hradisko - Obnova malířské výzdoby Kapitulní kaple</t>
  </si>
  <si>
    <t>Město Prostějov</t>
  </si>
  <si>
    <t>NIP. Přímá podpora Významných akcí - Příspěvek na činnost mládeže repreznetujcí VK Prostějov</t>
  </si>
  <si>
    <t xml:space="preserve">Projekt řeší především zajištění služby výměny dat mezi informačními systémy ZZ krje a informačními systémy ZS. Vzniklá komunikační platforma poskytuje podporu zpřístupnění dostupných informačních zdrojů, jejich sjednocení tak, by byly přístupné - v souladu s pravidly zajišťující bezpečnost dat - lékařům poskytujícím akutní a neodkladnou péči. </t>
  </si>
  <si>
    <t>III/4464 Olomouc - ul. Jablonského, Heydukova</t>
  </si>
  <si>
    <t>IP. Akce realizované z ROP.</t>
  </si>
  <si>
    <t>Most ev. č. 446-007B, Strukov</t>
  </si>
  <si>
    <t>Most ev. č. 4348-7, Říkovice</t>
  </si>
  <si>
    <t>Most ev. č. 44932-2A, Držovice</t>
  </si>
  <si>
    <t>Dlouhá Loučka - nový most a nový úsek silnice</t>
  </si>
  <si>
    <t>II/448 hranice okresu PV - Ludéřov, Ústín - Olomouc</t>
  </si>
  <si>
    <t>II/446 Uničov - Šumvald - Libina, dva vybrané úseky</t>
  </si>
  <si>
    <t>Strojní vybavení dílen pro praktickou výuku</t>
  </si>
  <si>
    <t>NIP. Příprava aktializace ZÚR - posouzení problémů v území</t>
  </si>
  <si>
    <t>Aktualizace Zásad územního rozvoje Olomouckého kraje</t>
  </si>
  <si>
    <t>Počet neinvestičních akcí s dopadem na rozvoj měst a obcí</t>
  </si>
  <si>
    <t>NIP. Příspěvek na administraci činnosti Místních akčních skupin (MAS) v Olomouckém kraji, zejména tvorbu Integrované strategie území</t>
  </si>
  <si>
    <t>Příspěvek na strategie MAS</t>
  </si>
  <si>
    <t xml:space="preserve">Počet neinvestičních akcí s dopadem na úsporu energie </t>
  </si>
  <si>
    <t>NIP. Zhotovení průkazů energetické náročnosti budov nad 500 m2</t>
  </si>
  <si>
    <t>Průkazy energetické náročnosti budov</t>
  </si>
  <si>
    <t>NIP. Druhá etapa: Regionální Inovační strategie - poskytnutí inovačních voucherů (dotací) podnikatelům na nákup znalostí od vědeckovýzkumných institucí</t>
  </si>
  <si>
    <t>Inovační vouchery v OK II</t>
  </si>
  <si>
    <t>NIP. Přímá podpora Významných akcí - Příspěvky na značení regionálních produktů - Regionální produkt Haná</t>
  </si>
  <si>
    <t xml:space="preserve">MAS Moravská cesta (Litovelsko - Pomoraví),o.s. </t>
  </si>
  <si>
    <t>NIP. Přímá podpora Významných akcí - Příspěvek na načení regionálních produktů - Originální produkt Jeseníky</t>
  </si>
  <si>
    <t>MAS Horní Pomoraví o.p.s.</t>
  </si>
  <si>
    <t>NIP. Přímá podpora Významných akcí - Příspěvek na načení regionálních produktů - Regionální produkt Moravská brána</t>
  </si>
  <si>
    <t>Hranická rozvojová agentura, z.s.</t>
  </si>
  <si>
    <t>KH</t>
  </si>
  <si>
    <t>IP. Pořízení nové cisternové automobilové stříkačky se státní dotací pro JSDH (obce Bouzov a Olšany u Prostějova)</t>
  </si>
  <si>
    <t>Cisternové automobilové stříkačky</t>
  </si>
  <si>
    <t>NIP. Členský příspěvek Euroregion Praděd a Glacensis</t>
  </si>
  <si>
    <t>Euroregiony</t>
  </si>
  <si>
    <t>NIP. Zajištění pořádání krajského kola soutěže, včetně příspevku pro vítěze</t>
  </si>
  <si>
    <t>Soutěž Vesnice roku</t>
  </si>
  <si>
    <t>NIP. Zpráva o uplatňování ZÚR OK ve znění aktualizace č. 1</t>
  </si>
  <si>
    <t>Zásady územního rozvoje Olomouckého kraje</t>
  </si>
  <si>
    <t xml:space="preserve">Počet informačních materiálů </t>
  </si>
  <si>
    <t>Počet aktivit zaměřených na zlepšení informovanosti o systému sociálních služeb a zdravotní péče</t>
  </si>
  <si>
    <t>NIP. Jedná se o realizaci opatření, které již vycházejí ze zpracovávaných cílů jednotlivých pracovních skupin podílejících se na sestavování Střednědobého plánu sociálních služeb (konference, mediální kampaně, analýzy atd.)</t>
  </si>
  <si>
    <t>Střednědobý plán rozvoje sociálních služeb Olomouckého kraje</t>
  </si>
  <si>
    <t>Počet akcí na vybudování nebo rekonstrukci infrastruktury pro zajištění veřejných služeb v městech a obcích</t>
  </si>
  <si>
    <t>NIP+IP. Dotační titul pro obce na investice do infrastruktury obcí i vybrané neivestiční aktivity</t>
  </si>
  <si>
    <t>Program obnovy venkova</t>
  </si>
  <si>
    <t xml:space="preserve">NIP. Neinvestiční příspěvek - Regionální agentura pro rozvoje Střední Moravy </t>
  </si>
  <si>
    <t xml:space="preserve">Příspěvek - Regionální agentura pro rozvoje Střední Moravy </t>
  </si>
  <si>
    <t>NIP. Příspěvek OK na osvětovou činnost KEA (pořádání seminářů, exkurzí, konzultací, poradenství, odborná technická posouzení..)</t>
  </si>
  <si>
    <t>Příspěvek Krajské energetické agentuře</t>
  </si>
  <si>
    <t>NIP. Aktualizace Územní energetické koncepce Olomouckého kraje v návaznosti na aktualizaci Státní energetické koncepce ČR</t>
  </si>
  <si>
    <t>Aktualizace Územní energetické koncepce Olomouckého kraje</t>
  </si>
  <si>
    <t>ROP SM, Rozpočet OK, Rozpočet MMOL</t>
  </si>
  <si>
    <t>NIP. Regionální Inovační strategie - poskytnutí inovačních voucherů (dotací) podnikatelům na nákup znalostí od vědeckovýzkumných institucí</t>
  </si>
  <si>
    <t>Inovační vouchery v OK</t>
  </si>
  <si>
    <t>INTERREG IV C, Rozpočet OK</t>
  </si>
  <si>
    <t>NIP. Výměna dobré a efektivní praxe v oblasti rozvoje venkova a při uplatňování nástrojů zvyšování zaměstnanosti v hospodářsky slabých venkovských regionech</t>
  </si>
  <si>
    <t>CesR-Spolupráce v oblasti zaměstnanosti a služeb ve venkovských oblastech</t>
  </si>
  <si>
    <t>NIP. Podpora rozvoje Olomouckého kraje 2012-2015</t>
  </si>
  <si>
    <t>Podpora rozvoje Olomouckého kraje 2012-2015</t>
  </si>
  <si>
    <t>NIP. Projekt "Strategie integrované spolupráce česko-polského příhraničí“</t>
  </si>
  <si>
    <t xml:space="preserve">Projekt "ESÚS 2012" </t>
  </si>
  <si>
    <t>NIP. Účast na projektu "Předávání zkušeností v oblasti regionálního rozvoje a budování absorpčních kapacit pro efektivní čerpání finančních prostředků z fondů EU", kulatý stůl obchodních příležitosti a možnosti investic v Srbsku, podpora informačního portálu www.newbalkan.com</t>
  </si>
  <si>
    <t>Spolupráce s autonomní oblastí Vojvodina</t>
  </si>
  <si>
    <t>NIP. Podpora činnosti a rozvoje 4 klastrů působících v Olomouckém kraji - Český nanotechnologický klastr, družstvo Informačně-technologický klastr Olomouc, družstvo Moravskoslezský dřevařský klastr, o.s.  MedChemBio</t>
  </si>
  <si>
    <t>Podpora klastrů</t>
  </si>
  <si>
    <t>NIP. Podpora Časopisu podnikatelů, příspěvek na pořádání kulatých stolů s podnikateli, podnikatelských misí a poradenské síte "BusinessPoint"</t>
  </si>
  <si>
    <t>Spolupráce s hospodářkými komorami</t>
  </si>
  <si>
    <t>NIP. Realizace Akčního plánu č. 1 Regionální inovační strategie prostřednictvím zájmového sdružení právnických osob „OK4Inovace“, vč. Členského příspěvku</t>
  </si>
  <si>
    <t>Činnost sdružení OK4Inovace</t>
  </si>
  <si>
    <t>NIP. Organizace soutěže Podnikatel roku 2011, podpora Vědeckotechnického parku Univerzity Palackého</t>
  </si>
  <si>
    <t>Podpora a propagace inovativních podniků</t>
  </si>
  <si>
    <t>NIP. Členský příspevek zájmovému sdružení OK4EU, které zajišťuje zastupování zájmů Olomouckého kraje v Bruselu</t>
  </si>
  <si>
    <t xml:space="preserve">Činnost zájmového sdružení OK4EU </t>
  </si>
  <si>
    <t>NIP. Prezentace na konferencích a veletrzích, propagační a prezentační materiály v oblasti investičních příležitostí, rozvojových ploch, průmyslových zón apod.</t>
  </si>
  <si>
    <t>Prezentace investičních příležitostí v Olomouckém kraji</t>
  </si>
  <si>
    <t>NIP. Zajištění jednání v Jeseníku, panelových diskusích v nezaměstnaností postižených částech  Olomouckého kraje. Zajištění občerstvení na semináře k podpoře sociálního podnikání a Projektu společenské odpovědnosti.</t>
  </si>
  <si>
    <t>Jednání v oblasti snižování nezaměstanosti v OK</t>
  </si>
  <si>
    <t xml:space="preserve">IP. GORDIC - VFP - implementace modulů Veřejná finanční podpora (dotace Olomouckého kraje)propojení s ekonomickými moduly GINIS </t>
  </si>
  <si>
    <t>OIT</t>
  </si>
  <si>
    <t>Ing. Pavel Martínek</t>
  </si>
  <si>
    <t xml:space="preserve">Software Veřejná finanční podpora (dotace Olomouckého kraje)propojení s ekonomickými moduly GINIS </t>
  </si>
  <si>
    <t>IP.  Pořízení ortofotomapy v 3 leté periodě s lepší rozlišovací schopností (pro kraj, obce a složky IZS)</t>
  </si>
  <si>
    <t>Ortofotomapa</t>
  </si>
  <si>
    <t>Plánované náklady OK pro rok 2014 (v tis. Kč)</t>
  </si>
  <si>
    <t>Plánované celkové náklady pro rok 2014 (v tis. Kč)</t>
  </si>
  <si>
    <t>Plánovaná hodnota indikátoru</t>
  </si>
  <si>
    <t>Územní studie pro oblast silniční dopravy</t>
  </si>
  <si>
    <t>NIP. Morava-obchvat Úsova, koridoty silnic I/44 a I/11, napojení I/11 a II/369</t>
  </si>
  <si>
    <t>Trafostanice v majetku OK</t>
  </si>
  <si>
    <t>NIP. Zajištění provozu trafostanic v majetku OK - velkoodběratelé</t>
  </si>
  <si>
    <t>Rozpočet OK, OPPS ČR-PR</t>
  </si>
  <si>
    <t>NIP. Projekt technické pomoci OK v rámci OPPS ČR-PR 2014-2020</t>
  </si>
  <si>
    <t>OPPS ČR-PR, Rozpočet OK</t>
  </si>
  <si>
    <t>Projekt technické pomoci OK v rámci OPPS ČR-PR 2007-2013</t>
  </si>
  <si>
    <t>2008-2015</t>
  </si>
  <si>
    <t>Domov Na zámečku Rokytnice - Sanace krovu a stropní konstrukce</t>
  </si>
  <si>
    <t>IP. Sanace krovu a stropní konstrukce</t>
  </si>
  <si>
    <t>IP. Sanace vlhkého zdiva - zlepšení ubytovacích podmínek</t>
  </si>
  <si>
    <t>Příspěvek Škole pro obnovu venkova</t>
  </si>
  <si>
    <t>NIP. Příspěvek Škole pro obnovu venkova o.p.s. na vydání publikace dobré praxe</t>
  </si>
  <si>
    <t>Počet představení</t>
  </si>
  <si>
    <t xml:space="preserve">IP/NIP. Zahrnuje podporu vrcholového, výkonnostního a mládežnického sportu v Olomouckém kraji, podpora Centra indviduálních sportů kraje Olomouckého, podpora celoroční sportovní činnosti sportovních subjektů a podpora sportovních akcí regionálního charakteru. </t>
  </si>
  <si>
    <t>IP/NIP. Telematická a informační podpora organizování a řízení veřejné dopravy v OK</t>
  </si>
  <si>
    <t>IP/NIP. Finanční prostředky budou určeny na kofinancování investičních a neinvestičních projektů pro terciální vzdělávání v Olomouckém kraji</t>
  </si>
  <si>
    <t>IP/NIP. Dotační titul pro obce na investice do infrastruktury obcí i vybrané neivestiční aktivity</t>
  </si>
  <si>
    <t>IP/NIP. Podpora kulturních aktivit různých subjektů,obnova kulturních památek</t>
  </si>
  <si>
    <t xml:space="preserve">IP/NIP. Eelektronické odbavení cestujících </t>
  </si>
  <si>
    <t>IP/NIP. Pasportizace linkového vedení s využitím pro zpracování interaktivních map</t>
  </si>
  <si>
    <t>IP/NIP. Příspěvky do 25 tis. Kč za oblast zefektivněmí veřejné správy</t>
  </si>
  <si>
    <t>IP/NIP. Příspěvky do 25 tis. Kč za oblast rozvoje veřejné dopravy</t>
  </si>
  <si>
    <t>IP/NIP.  Prevence kriminality</t>
  </si>
  <si>
    <t>IP/NIP. Příspěvky do 25. tis. Kč v oblasti podpory sportu</t>
  </si>
  <si>
    <t>IP/NIP. Příspěvky do 25. tis. Kč v oblasti informační podpory sociálních a zdravotnických služeb</t>
  </si>
  <si>
    <t>IP/NIP. Příspěvky do 25. tis. Kč v oblasti souladu mezi poptávkou a nabídkou sociálních a zdravotnických služeb</t>
  </si>
  <si>
    <t>IP/NIP. Příspěvky do 25. tis. Kč v oblasti rozvoje lidských zdrojů pro sociální a zdravotnické služby</t>
  </si>
  <si>
    <t>IP/NIP. Příspěvky do 25. tis. Kč v oblasti kultury a památkové péče</t>
  </si>
  <si>
    <t>IP/NIP. Příspěvky do 25. tis. Kč v oblastikrizového řízení</t>
  </si>
  <si>
    <t>IP/NIP. Příspěvky do 25. tis. Kč v oblasti životního púrostředí</t>
  </si>
  <si>
    <t>IP/NIP. Příspěvky do 25. tis. Kč v oblasti podpory rovných příležitostí</t>
  </si>
  <si>
    <t>IP/NIP. Příspěvky do 25. tis. Kč v oblasti rozvoje vzdělávání</t>
  </si>
  <si>
    <t>IP/NIP. Příspěvky do 25. tis. Kč v oblasti podpory podnikání</t>
  </si>
  <si>
    <t>IP. II/449 - Rekonstrukce silnice</t>
  </si>
  <si>
    <t>IP. Realizace naplnění strategie Efektivní veřejná správa a přátelské veřejné služby (Smart Administration), tj realiazce všech 6ti části typizovaného projektu:
- Vybudování Technoogického Centra
- Digitální Mapy Veřejné Správy
- Digitalizace a ukládání
- Vnitřní integrace úřadu
- Datového skladu
- Spisové služby</t>
  </si>
  <si>
    <t>NIP. Projekt je zaměřen na podporu a rozvoj procesu plánování sociálních služeb komunitní formou, a to jak na úrovni ORP, tak na úrovni celého Ol. kraje.Hlavním cílem projektu je nejenom zachovat, ale hlavně dále rozvíjet proces KPSS (a jeho výstupy) v Ol. kraji. Obecným cílem projektu je zamezit sociálnímu vyloučení ohrožených osob i skupin obyvatel pomocí stávajících dostupných sociálních služeb a posílit tak sociální soudržnost komunity v kraji.</t>
  </si>
  <si>
    <t>NIP. Podpora aktivit profesionálních divadelních a hudebních souborů majících regionální charakter</t>
  </si>
  <si>
    <t>NIP. Podpora regionálních funkcí knihoven</t>
  </si>
  <si>
    <t xml:space="preserve">IP. Hlavním cílem projektu 
je investiční a metodická podpora přírodovědného a technického vzdělávání 
na středních a základních školách v Olomouckém kraji prostřednictvím technického dovybavení škol, rozvoje spolupráce mezi ZŠ, SŠ, firmami a akademickou sférou
</t>
  </si>
  <si>
    <t>IP. Nástavba dílen o 2.np pro získání chybějících kapacit učeben praktického výcviku</t>
  </si>
  <si>
    <t>IP. Přístavba 2 objektů SŠ technické a zemědělské v Mohelnici.  V objektu A bude probíhat praktická výuka a objektu B bude v přízemí umístěna výdejna stravy.</t>
  </si>
  <si>
    <t xml:space="preserve">IP. Projekt řeší především zajištění služby výměny dat mezi informačními systémy ZZ krje a informačními systémy ZS. Vzniklá komunikační platforma poskytuje podporu zpřístupnění dostupných informačních zdrojů, jejich sjednocení tak, by byly přístupné - v souladu s pravidly zajišťující bezpečnost dat - lékařům poskytujícím akutní a neodkladnou péči. </t>
  </si>
  <si>
    <t>nerealizováno</t>
  </si>
  <si>
    <t>neplánováno</t>
  </si>
  <si>
    <t>VP</t>
  </si>
  <si>
    <t>25 tis.</t>
  </si>
  <si>
    <t>GG</t>
  </si>
  <si>
    <t>plánováno jako ID 136</t>
  </si>
  <si>
    <t>Popisky řádků</t>
  </si>
  <si>
    <t>Celkový součet</t>
  </si>
  <si>
    <t>Popisky sloupců</t>
  </si>
  <si>
    <t>A Celkem</t>
  </si>
  <si>
    <t>N Celkem</t>
  </si>
  <si>
    <t>Součet z Celkové náklady akce v roce 2014 (v tis. Kč)</t>
  </si>
  <si>
    <t>(prázdné)</t>
  </si>
  <si>
    <t>Součet z Dosažená hodnota</t>
  </si>
  <si>
    <t>Rozpočet OK, NNO</t>
  </si>
  <si>
    <t>Součet z Náklady OK v roce 2014 (v tis. Kč)</t>
  </si>
  <si>
    <t>Dotace OK v roce 2014 (v tis. Kč)</t>
  </si>
  <si>
    <t>Úspora celkem</t>
  </si>
  <si>
    <t>úspora OK</t>
  </si>
  <si>
    <t>% celkové úspory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</si>
</sst>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color theme="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5">
    <xf numFmtId="0" fontId="0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0" borderId="4" applyNumberFormat="0" applyFill="0" applyAlignment="0" applyProtection="0"/>
    <xf numFmtId="0" fontId="11" fillId="4" borderId="0" applyNumberFormat="0" applyBorder="0" applyAlignment="0" applyProtection="0"/>
    <xf numFmtId="0" fontId="12" fillId="17" borderId="5" applyNumberFormat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4" fillId="0" borderId="0"/>
    <xf numFmtId="0" fontId="4" fillId="19" borderId="9" applyNumberFormat="0" applyFont="0" applyAlignment="0" applyProtection="0"/>
    <xf numFmtId="0" fontId="17" fillId="0" borderId="10" applyNumberFormat="0" applyFill="0" applyAlignment="0" applyProtection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8" borderId="11" applyNumberFormat="0" applyAlignment="0" applyProtection="0"/>
    <xf numFmtId="0" fontId="21" fillId="20" borderId="11" applyNumberFormat="0" applyAlignment="0" applyProtection="0"/>
    <xf numFmtId="0" fontId="22" fillId="20" borderId="12" applyNumberFormat="0" applyAlignment="0" applyProtection="0"/>
    <xf numFmtId="0" fontId="23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112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0" xfId="0" applyFill="1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25" fillId="0" borderId="1" xfId="0" applyFont="1" applyBorder="1" applyAlignment="1">
      <alignment horizontal="left" vertical="center" wrapText="1"/>
    </xf>
    <xf numFmtId="3" fontId="25" fillId="0" borderId="1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horizontal="right" vertical="center" wrapText="1"/>
    </xf>
    <xf numFmtId="0" fontId="25" fillId="0" borderId="0" xfId="0" applyFont="1" applyAlignment="1">
      <alignment wrapText="1"/>
    </xf>
    <xf numFmtId="0" fontId="25" fillId="2" borderId="1" xfId="0" applyFont="1" applyFill="1" applyBorder="1" applyAlignment="1">
      <alignment horizontal="left" vertical="center" wrapText="1"/>
    </xf>
    <xf numFmtId="3" fontId="25" fillId="2" borderId="1" xfId="0" applyNumberFormat="1" applyFont="1" applyFill="1" applyBorder="1" applyAlignment="1">
      <alignment horizontal="right" vertical="center" wrapText="1"/>
    </xf>
    <xf numFmtId="0" fontId="25" fillId="2" borderId="1" xfId="0" applyFont="1" applyFill="1" applyBorder="1" applyAlignment="1">
      <alignment horizontal="right" vertical="center" wrapText="1"/>
    </xf>
    <xf numFmtId="0" fontId="25" fillId="2" borderId="0" xfId="0" applyFont="1" applyFill="1" applyAlignment="1">
      <alignment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right" vertical="center" wrapText="1"/>
    </xf>
    <xf numFmtId="0" fontId="25" fillId="0" borderId="0" xfId="0" applyFont="1" applyFill="1" applyAlignment="1">
      <alignment wrapText="1"/>
    </xf>
    <xf numFmtId="0" fontId="4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54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right" vertical="center" wrapText="1"/>
    </xf>
    <xf numFmtId="3" fontId="4" fillId="0" borderId="1" xfId="1" applyNumberFormat="1" applyFont="1" applyBorder="1" applyAlignment="1">
      <alignment horizontal="right" vertical="center" wrapText="1"/>
    </xf>
    <xf numFmtId="0" fontId="4" fillId="0" borderId="1" xfId="1" applyFont="1" applyFill="1" applyBorder="1" applyAlignment="1">
      <alignment horizontal="left" vertical="center" wrapText="1"/>
    </xf>
    <xf numFmtId="3" fontId="4" fillId="0" borderId="1" xfId="1" applyNumberFormat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left" vertical="center" wrapText="1"/>
    </xf>
    <xf numFmtId="3" fontId="4" fillId="2" borderId="1" xfId="1" applyNumberFormat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right" vertical="center" wrapText="1"/>
    </xf>
    <xf numFmtId="0" fontId="4" fillId="0" borderId="1" xfId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1" fontId="4" fillId="2" borderId="1" xfId="54" applyNumberFormat="1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vertical="center" wrapText="1"/>
    </xf>
    <xf numFmtId="9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54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" fontId="4" fillId="0" borderId="1" xfId="54" applyNumberFormat="1" applyFont="1" applyFill="1" applyBorder="1" applyAlignment="1">
      <alignment horizontal="left" vertical="center" wrapText="1"/>
    </xf>
    <xf numFmtId="3" fontId="4" fillId="25" borderId="1" xfId="0" applyNumberFormat="1" applyFont="1" applyFill="1" applyBorder="1" applyAlignment="1">
      <alignment horizontal="right" vertical="center" wrapText="1"/>
    </xf>
    <xf numFmtId="0" fontId="4" fillId="0" borderId="1" xfId="9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3" fontId="24" fillId="2" borderId="1" xfId="0" applyNumberFormat="1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" fontId="28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2" borderId="0" xfId="0" applyNumberFormat="1" applyFont="1" applyFill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93" applyFont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4" fillId="26" borderId="1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3" fontId="0" fillId="0" borderId="0" xfId="0" applyNumberFormat="1"/>
    <xf numFmtId="0" fontId="4" fillId="0" borderId="0" xfId="0" applyFont="1"/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95">
    <cellStyle name="20 % – Zvýraznění1 2" xfId="27"/>
    <cellStyle name="20 % – Zvýraznění2 2" xfId="28"/>
    <cellStyle name="20 % – Zvýraznění3 2" xfId="29"/>
    <cellStyle name="20 % – Zvýraznění4 2" xfId="30"/>
    <cellStyle name="20 % – Zvýraznění5 2" xfId="31"/>
    <cellStyle name="20 % – Zvýraznění6 2" xfId="32"/>
    <cellStyle name="40 % – Zvýraznění1 2" xfId="33"/>
    <cellStyle name="40 % – Zvýraznění2 2" xfId="34"/>
    <cellStyle name="40 % – Zvýraznění3 2" xfId="35"/>
    <cellStyle name="40 % – Zvýraznění4 2" xfId="36"/>
    <cellStyle name="40 % – Zvýraznění5 2" xfId="37"/>
    <cellStyle name="40 % – Zvýraznění6 2" xfId="38"/>
    <cellStyle name="60 % – Zvýraznění1 2" xfId="39"/>
    <cellStyle name="60 % – Zvýraznění2 2" xfId="40"/>
    <cellStyle name="60 % – Zvýraznění3 2" xfId="41"/>
    <cellStyle name="60 % – Zvýraznění4 2" xfId="42"/>
    <cellStyle name="60 % – Zvýraznění5 2" xfId="43"/>
    <cellStyle name="60 % – Zvýraznění6 2" xfId="44"/>
    <cellStyle name="Celkem 2" xfId="45"/>
    <cellStyle name="Chybně 2" xfId="46"/>
    <cellStyle name="Kontrolní buňka 2" xfId="47"/>
    <cellStyle name="Nadpis 1 2" xfId="48"/>
    <cellStyle name="Nadpis 2 2" xfId="49"/>
    <cellStyle name="Nadpis 3 2" xfId="50"/>
    <cellStyle name="Nadpis 4 2" xfId="51"/>
    <cellStyle name="Název 2" xfId="52"/>
    <cellStyle name="Neutrální 2" xfId="53"/>
    <cellStyle name="Normální" xfId="0" builtinId="0"/>
    <cellStyle name="Normální 10" xfId="1"/>
    <cellStyle name="Normální 11" xfId="94"/>
    <cellStyle name="normální 2" xfId="2"/>
    <cellStyle name="Normální 2 10" xfId="19"/>
    <cellStyle name="normální 2 11" xfId="20"/>
    <cellStyle name="normální 2 12" xfId="21"/>
    <cellStyle name="normální 2 13" xfId="22"/>
    <cellStyle name="normální 2 14" xfId="23"/>
    <cellStyle name="normální 2 15" xfId="24"/>
    <cellStyle name="normální 2 16" xfId="71"/>
    <cellStyle name="normální 2 17" xfId="70"/>
    <cellStyle name="normální 2 18" xfId="69"/>
    <cellStyle name="normální 2 19" xfId="72"/>
    <cellStyle name="normální 2 2" xfId="3"/>
    <cellStyle name="normální 2 2 2" xfId="15"/>
    <cellStyle name="normální 2 2 3" xfId="54"/>
    <cellStyle name="normální 2 20" xfId="73"/>
    <cellStyle name="normální 2 21" xfId="74"/>
    <cellStyle name="normální 2 22" xfId="75"/>
    <cellStyle name="normální 2 23" xfId="76"/>
    <cellStyle name="normální 2 24" xfId="77"/>
    <cellStyle name="normální 2 25" xfId="78"/>
    <cellStyle name="normální 2 26" xfId="79"/>
    <cellStyle name="normální 2 27" xfId="80"/>
    <cellStyle name="normální 2 28" xfId="83"/>
    <cellStyle name="normální 2 29" xfId="81"/>
    <cellStyle name="Normální 2 3" xfId="4"/>
    <cellStyle name="normální 2 30" xfId="82"/>
    <cellStyle name="normální 2 31" xfId="25"/>
    <cellStyle name="normální 2 32" xfId="26"/>
    <cellStyle name="normální 2 33" xfId="87"/>
    <cellStyle name="normální 2 34" xfId="84"/>
    <cellStyle name="normální 2 35" xfId="86"/>
    <cellStyle name="normální 2 36" xfId="85"/>
    <cellStyle name="normální 2 37" xfId="88"/>
    <cellStyle name="normální 2 38" xfId="89"/>
    <cellStyle name="normální 2 39" xfId="90"/>
    <cellStyle name="Normální 2 4" xfId="5"/>
    <cellStyle name="normální 2 40" xfId="91"/>
    <cellStyle name="normální 2 41" xfId="92"/>
    <cellStyle name="Normální 2 5" xfId="6"/>
    <cellStyle name="Normální 2 6" xfId="14"/>
    <cellStyle name="Normální 2 7" xfId="16"/>
    <cellStyle name="Normální 2 8" xfId="18"/>
    <cellStyle name="Normální 2 9" xfId="17"/>
    <cellStyle name="Normální 3" xfId="7"/>
    <cellStyle name="Normální 4" xfId="8"/>
    <cellStyle name="Normální 5" xfId="9"/>
    <cellStyle name="Normální 6" xfId="10"/>
    <cellStyle name="Normální 7" xfId="11"/>
    <cellStyle name="Normální 8" xfId="12"/>
    <cellStyle name="Normální 9" xfId="13"/>
    <cellStyle name="Normální_Hodnocení 2012" xfId="93"/>
    <cellStyle name="Poznámka 2" xfId="55"/>
    <cellStyle name="Propojená buňka 2" xfId="56"/>
    <cellStyle name="Správně 2" xfId="57"/>
    <cellStyle name="Text upozornění 2" xfId="58"/>
    <cellStyle name="Vstup 2" xfId="59"/>
    <cellStyle name="Výpočet 2" xfId="60"/>
    <cellStyle name="Výstup 2" xfId="61"/>
    <cellStyle name="Vysvětlující text 2" xfId="62"/>
    <cellStyle name="Zvýraznění 1 2" xfId="63"/>
    <cellStyle name="Zvýraznění 2 2" xfId="64"/>
    <cellStyle name="Zvýraznění 3 2" xfId="65"/>
    <cellStyle name="Zvýraznění 4 2" xfId="66"/>
    <cellStyle name="Zvýraznění 5 2" xfId="67"/>
    <cellStyle name="Zvýraznění 6 2" xfId="68"/>
  </cellStyles>
  <dxfs count="0"/>
  <tableStyles count="0" defaultTableStyle="TableStyleMedium2" defaultPivotStyle="PivotStyleLight16"/>
  <colors>
    <mruColors>
      <color rgb="FF5EBE4E"/>
      <color rgb="FFF3462C"/>
      <color rgb="FF63D03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ránek Jiří" refreshedDate="42082.460637615739" createdVersion="4" refreshedVersion="4" minRefreshableVersion="3" recordCount="438">
  <cacheSource type="worksheet">
    <worksheetSource ref="A3:S438" sheet="Hodnocení 2014"/>
  </cacheSource>
  <cacheFields count="19">
    <cacheField name="ID" numFmtId="0">
      <sharedItems containsString="0" containsBlank="1" containsNumber="1" containsInteger="1" minValue="1" maxValue="747"/>
    </cacheField>
    <cacheField name="Oblast podpory" numFmtId="0">
      <sharedItems count="24">
        <s v="A.2 Internacionalizace ekonomiky kraje"/>
        <s v="A.4 Podpora tradiční ekonomiky a stabilizace podniků"/>
        <s v="B.3 Zefektivnění veřejné správy"/>
        <s v="D.II.1 Krizové řízení a IZS"/>
        <s v="C.1 Výstavba a modernizace silniční sítě"/>
        <s v="D.III.1 Kultura a památková péče"/>
        <s v="D.VI.1 Soc. a zdrav. služby – rozvoj fyzického kapitálu"/>
        <s v="D.VI.2 Soc. a zdrav. služby – rozvoj lidského kapitálu"/>
        <s v="C.4 Energetika"/>
        <s v="B.1 Rozvoj vzdělávání"/>
        <s v="D.I.1 Udržitelný rozvoj území kraje"/>
        <s v="A.1 Podpora vzniku firem a prac. příležitostí"/>
        <s v="A.3 Podpora znalostní ekonomiky"/>
        <s v="D.IV.1 Rozvoj měst a obcí"/>
        <s v="B.2 Podpora rovných příležitostí"/>
        <s v="D.VI.3 Soulad nabídka/poptávka po soc. a zdrav. službách"/>
        <s v="D.VII.1 Podpora rozvoje tělovýchovy a sportu"/>
        <s v="D.I.3 Zlepšování kvality ochrany podz. a povrch. vod"/>
        <s v="D.I.4 Moderní odpadové hospodářství"/>
        <s v="C.3 Rozvoj veřejné dopravy"/>
        <s v="D.VI.4 Soc. a zdrav. služby – Informační podpora"/>
        <s v="C.2 Rozvoj letecké dopravy"/>
        <s v="D.I.2 Ochrana ovzduší"/>
        <s v="D.V.1 Informační a komunikační technologie"/>
      </sharedItems>
    </cacheField>
    <cacheField name="Název akce" numFmtId="0">
      <sharedItems containsBlank="1"/>
    </cacheField>
    <cacheField name="Garant akce" numFmtId="0">
      <sharedItems containsBlank="1"/>
    </cacheField>
    <cacheField name="Nositel akce" numFmtId="0">
      <sharedItems containsBlank="1"/>
    </cacheField>
    <cacheField name="Popis akce" numFmtId="0">
      <sharedItems longText="1"/>
    </cacheField>
    <cacheField name="Období realizace projektu" numFmtId="0">
      <sharedItems containsBlank="1" containsMixedTypes="1" containsNumber="1" containsInteger="1" minValue="2013" maxValue="2014"/>
    </cacheField>
    <cacheField name="Finanční zdroje" numFmtId="0">
      <sharedItems containsBlank="1" count="21">
        <s v="Rozpočet OK"/>
        <s v="Rozpočet OK/rozpočty moravských krajů"/>
        <s v="Rozpočet OK. rozpočet SmO, dotace EK"/>
        <s v="ROP SM, Rozpočet OK"/>
        <s v="Rozpočet OK, obce"/>
        <s v="IOP, Rozpočet OK"/>
        <s v="OPŽP, Rozpočet OK"/>
        <s v="OPLZZ"/>
        <s v="OPVK"/>
        <s v="OPPS ČR-PR, Rozpočet OK"/>
        <s v="INTERREG IV C, Rozpočet OK"/>
        <s v="ROP SM, Rozpočet OK, Rozpočet MMOL"/>
        <s v="Rozpočet OK "/>
        <s v="Rozpočet OK, NNO"/>
        <s v="Rozpočet OK, obec"/>
        <s v="Rozpočet OK + EF"/>
        <s v="OPLZZ, Rozpočet OK"/>
        <s v="OP VK, GG"/>
        <s v="Rozpočet OK/SFDI"/>
        <m/>
        <s v="Rozpočet OK, město" u="1"/>
      </sharedItems>
    </cacheField>
    <cacheField name="Náklady OK v roce 2014 (v tis. Kč)" numFmtId="3">
      <sharedItems containsSemiMixedTypes="0" containsString="0" containsNumber="1" containsInteger="1" minValue="0" maxValue="90858"/>
    </cacheField>
    <cacheField name="Celkové náklady akce v roce 2014 (v tis. Kč)" numFmtId="3">
      <sharedItems containsSemiMixedTypes="0" containsString="0" containsNumber="1" minValue="0" maxValue="90858"/>
    </cacheField>
    <cacheField name="Název indikátoru" numFmtId="0">
      <sharedItems containsBlank="1"/>
    </cacheField>
    <cacheField name="Dosažená hodnota" numFmtId="0">
      <sharedItems containsString="0" containsBlank="1" containsNumber="1" minValue="0" maxValue="1848"/>
    </cacheField>
    <cacheField name="Název indikátoru2" numFmtId="0">
      <sharedItems containsBlank="1"/>
    </cacheField>
    <cacheField name="Dosažená hodnota2" numFmtId="0">
      <sharedItems containsString="0" containsBlank="1" containsNumber="1" minValue="0" maxValue="41744"/>
    </cacheField>
    <cacheField name="Název indikátoru3" numFmtId="0">
      <sharedItems containsBlank="1"/>
    </cacheField>
    <cacheField name="Dosažená hodnota3" numFmtId="0">
      <sharedItems containsBlank="1" containsMixedTypes="1" containsNumber="1" minValue="0.3" maxValue="3190.86"/>
    </cacheField>
    <cacheField name="Dotace nebo příspěvěk (A/N)" numFmtId="0">
      <sharedItems count="2">
        <s v="N"/>
        <s v="A"/>
      </sharedItems>
    </cacheField>
    <cacheField name="Investiční/Neinvestiční akce" numFmtId="0">
      <sharedItems count="3">
        <s v="NIP"/>
        <s v="IP"/>
        <s v="IP/NIP"/>
      </sharedItems>
    </cacheField>
    <cacheField name="Využívá jiné zdroje (A/N)" numFmtId="0">
      <sharedItems count="2">
        <s v="N"/>
        <s v="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8">
  <r>
    <n v="1"/>
    <x v="0"/>
    <s v="NIP. Prezentace kraje v cestovním ruchu"/>
    <s v="Ing. Jiří Rozbořil"/>
    <s v="OTH"/>
    <s v="NIP. Prezentace Olomouckého kraje na veletrzích, v médiích, vydávání prezentačních publikací"/>
    <s v="2014+"/>
    <x v="0"/>
    <n v="632"/>
    <n v="632"/>
    <s v="Počet podpořených akcí "/>
    <n v="11"/>
    <s v="Počet propagačních materiálů"/>
    <n v="5"/>
    <m/>
    <m/>
    <x v="0"/>
    <x v="0"/>
    <x v="0"/>
  </r>
  <r>
    <n v="2"/>
    <x v="0"/>
    <s v="Podpora činnosti turistických informačních center"/>
    <s v="Ing. Jiří Rozbořil"/>
    <s v="OTH"/>
    <s v="NIP. Podpora činnosti turistických informačních center v Olomouckém kraji ve vybraných aktivitách jako je např. podpora standardizace, zkvalitňování a rozšiřování informačních služeb."/>
    <s v="2014+"/>
    <x v="0"/>
    <n v="765"/>
    <n v="765"/>
    <s v="Počet podpořených akcí "/>
    <n v="29"/>
    <m/>
    <m/>
    <m/>
    <m/>
    <x v="1"/>
    <x v="0"/>
    <x v="0"/>
  </r>
  <r>
    <n v="3"/>
    <x v="0"/>
    <s v="Spolupráce moravských krajů"/>
    <s v="Ing. Jiří Rozbořil"/>
    <s v="OTH"/>
    <s v="NIP. Společné marketingové aktivty JMK, MSK, OK a ZK"/>
    <s v="2014+"/>
    <x v="1"/>
    <n v="250"/>
    <n v="1000"/>
    <s v="Počet podpořených akcí "/>
    <n v="1"/>
    <s v="Počet propagačních materiálů"/>
    <n v="1"/>
    <m/>
    <m/>
    <x v="0"/>
    <x v="0"/>
    <x v="1"/>
  </r>
  <r>
    <n v="5"/>
    <x v="1"/>
    <s v="Aktualizace Programu rozvoje CR a Marketingové studie CR"/>
    <s v="Ing. Jiří Rozbořil"/>
    <s v="OTH"/>
    <s v="NIP. Aktualizace Programu rozvoje CR a Marketingové studie CR"/>
    <s v="2012-2014"/>
    <x v="0"/>
    <n v="154"/>
    <n v="154"/>
    <s v="Počet podpořených akcí "/>
    <n v="2"/>
    <m/>
    <m/>
    <m/>
    <m/>
    <x v="0"/>
    <x v="0"/>
    <x v="0"/>
  </r>
  <r>
    <n v="6"/>
    <x v="1"/>
    <s v="Rezervační systém Olomouckého kraje "/>
    <s v="Ing. Jiří Rozbořil"/>
    <s v="OTH"/>
    <s v="NIP. Zajištění provozu Rezervačního systému Olomouckého kraje - technická podpora systému"/>
    <s v="2014+"/>
    <x v="0"/>
    <n v="217"/>
    <n v="217"/>
    <s v="Počet podpořených akcí "/>
    <n v="1"/>
    <s v="Počet uživatelů"/>
    <n v="40"/>
    <m/>
    <m/>
    <x v="0"/>
    <x v="0"/>
    <x v="0"/>
  </r>
  <r>
    <n v="7"/>
    <x v="1"/>
    <s v="Seniorské cestování"/>
    <s v="Ing. Jiří Rozbořil"/>
    <s v="OTH"/>
    <s v="NIP. Aktivita je zaměřena na podporu domácího cestovního ruchu a současně zlepší služby poskytované seniorům. Uskuteční se cca 35 zájezdů za účasti cca 1600 seniorů."/>
    <s v="2014+"/>
    <x v="0"/>
    <n v="911"/>
    <n v="1101"/>
    <s v="Počet podpořených akcí "/>
    <n v="1"/>
    <s v="Počet uživatelů"/>
    <n v="1600"/>
    <m/>
    <m/>
    <x v="1"/>
    <x v="0"/>
    <x v="0"/>
  </r>
  <r>
    <n v="8"/>
    <x v="1"/>
    <s v="Olomouc region Card"/>
    <s v="Ing. Jiří Rozbořil"/>
    <s v="OTH"/>
    <s v="NIP. Zabezpečení fungování Olomouc region Card"/>
    <s v="2014+"/>
    <x v="0"/>
    <n v="372"/>
    <n v="372"/>
    <s v="Počet podpořených akcí "/>
    <n v="1"/>
    <s v="Počet uživatelů"/>
    <n v="7374"/>
    <m/>
    <m/>
    <x v="0"/>
    <x v="0"/>
    <x v="0"/>
  </r>
  <r>
    <n v="9"/>
    <x v="1"/>
    <s v="Turistické značení - příspěvek KČT"/>
    <s v="Ing. Jiří Rozbořil"/>
    <s v="OTH"/>
    <s v="NIP. Podpora údržby a obnovy značení turistických, cykloturistických a lyžařských tras na území Olomouckého kraje"/>
    <s v="2014+"/>
    <x v="0"/>
    <n v="400"/>
    <n v="400"/>
    <s v="Počet podpořených akcí "/>
    <n v="1"/>
    <m/>
    <m/>
    <m/>
    <m/>
    <x v="1"/>
    <x v="0"/>
    <x v="0"/>
  </r>
  <r>
    <n v="10"/>
    <x v="1"/>
    <s v="Příspěvek sdružením cesrovního ruchu"/>
    <s v="Ing. Jiří Rozbořil"/>
    <s v="OTH"/>
    <s v="NIP. Příspěvky pro sdružení Jeseníky - Sdružení cestovního ruchu a pro sdružení Střední Morava - Sdružení cestovního ruchu"/>
    <s v="2014+"/>
    <x v="0"/>
    <n v="3500"/>
    <n v="3500"/>
    <s v="Počet podpořených akcí "/>
    <n v="2"/>
    <m/>
    <m/>
    <m/>
    <m/>
    <x v="1"/>
    <x v="0"/>
    <x v="0"/>
  </r>
  <r>
    <n v="11"/>
    <x v="1"/>
    <s v="Podpora nadregionálních akcí cestovního ruchu"/>
    <s v="Ing. Jiří Rozbořil"/>
    <s v="OTH"/>
    <s v="NIP. Podpora akcí významných pro cestovní ruch v Olomouckém kraji"/>
    <s v="2014+"/>
    <x v="0"/>
    <n v="1410"/>
    <n v="1410"/>
    <s v="Počet podpořených akcí "/>
    <n v="14"/>
    <m/>
    <m/>
    <m/>
    <m/>
    <x v="1"/>
    <x v="0"/>
    <x v="0"/>
  </r>
  <r>
    <n v="12"/>
    <x v="1"/>
    <s v="Turistický informační portál"/>
    <s v="Ing. Jiří Rozbořil"/>
    <s v="OTH"/>
    <s v="NIP. Zajištění obsahové a technické správy turistického informačního portálu ok-tourism.cz a jeho inovace"/>
    <s v="2014+"/>
    <x v="0"/>
    <n v="1551"/>
    <n v="1551"/>
    <s v="Počet podpořených akcí "/>
    <n v="1"/>
    <m/>
    <m/>
    <m/>
    <m/>
    <x v="0"/>
    <x v="0"/>
    <x v="0"/>
  </r>
  <r>
    <n v="14"/>
    <x v="2"/>
    <s v="Podpora MEIS"/>
    <s v="Ing. Jiří Rozbořil"/>
    <s v="OTH"/>
    <s v="NIP - podpora informačního střediska Europe Direct a jeho prostřednictvím sítě MEIS v Olomouckém kraji"/>
    <s v="2014+"/>
    <x v="2"/>
    <n v="350"/>
    <n v="350"/>
    <s v="Počet podpořených akcí "/>
    <n v="12"/>
    <m/>
    <m/>
    <m/>
    <m/>
    <x v="1"/>
    <x v="0"/>
    <x v="0"/>
  </r>
  <r>
    <n v="16"/>
    <x v="2"/>
    <s v="Podpora zahraničních aktivit"/>
    <s v="Ing. Jiří Rozbořil"/>
    <s v="OTH"/>
    <s v="NIP. Dotační titul Olomouckého kraje na podporu zahraničních aktivit"/>
    <s v="2014+"/>
    <x v="0"/>
    <n v="396"/>
    <n v="396"/>
    <s v="Počet podpořených akcí "/>
    <n v="14"/>
    <m/>
    <m/>
    <m/>
    <m/>
    <x v="1"/>
    <x v="0"/>
    <x v="0"/>
  </r>
  <r>
    <n v="18"/>
    <x v="3"/>
    <s v="Dotace na jednotky sborů dobrovolných hasičů"/>
    <s v="Ing. Jiří Rozbořil"/>
    <s v="KŘ"/>
    <s v="NIP. Dotace na rozvoj a zajištění činnosti jednotek sborů dobrovolných hasišů při obcích v Olomouckém kraji"/>
    <n v="2014"/>
    <x v="0"/>
    <n v="5000"/>
    <n v="5000"/>
    <s v="Počet podpořených akcí "/>
    <n v="185"/>
    <m/>
    <m/>
    <m/>
    <m/>
    <x v="1"/>
    <x v="0"/>
    <x v="0"/>
  </r>
  <r>
    <n v="23"/>
    <x v="0"/>
    <s v="Marketingové aktivity Olomouckého kraje"/>
    <s v="Ing. Jiří Rozbořil"/>
    <s v="OIEP/KH"/>
    <s v="NIP. Marketingové aktivity Olomouckého kraje na podporu cestovního ruchu - zajištění roadshow, zajištění tuzemských a zahraničních veletrhů cestovního ruchu, vydání propagační tiskoviny"/>
    <s v="2010-2014"/>
    <x v="3"/>
    <n v="208"/>
    <n v="1385"/>
    <s v="Počet podpořených akcí "/>
    <n v="1"/>
    <s v="Počet propagačních materiálů"/>
    <m/>
    <s v="Zvýšení návštěvnosti v referenčních místech kraje (%)"/>
    <n v="2"/>
    <x v="0"/>
    <x v="0"/>
    <x v="1"/>
  </r>
  <r>
    <n v="24"/>
    <x v="0"/>
    <s v="Marketingové aktivity Olomouckého kraje II"/>
    <s v="Ing. Jiří Rozbořil"/>
    <s v="OIEP/KH"/>
    <s v="NIP. Marketingové aktivity Olomouckého kraje na podporu cestovního ruchu - zajištění roadshow, zajištění tuzemských a zahraničních veletrhů cestovního ruchu, vydání propagační tiskoviny"/>
    <s v="2012-2015"/>
    <x v="3"/>
    <n v="410"/>
    <n v="1668"/>
    <s v="Počet podpořených akcí "/>
    <n v="2"/>
    <s v="Počet propagačních materiálů"/>
    <n v="1"/>
    <s v="Zvýšení návštěvnosti v referenčních místech kraje (%)"/>
    <n v="1"/>
    <x v="0"/>
    <x v="0"/>
    <x v="1"/>
  </r>
  <r>
    <n v="32"/>
    <x v="4"/>
    <s v="II/449 Valšovský Žleb-Dlouhá Loučka"/>
    <s v="Ing. Jiří Rozbořil/PhDr. Alois Mačák, MBA"/>
    <s v="OIEP/ODSH"/>
    <s v="IP. II/449 - Rekonstrukce silnice"/>
    <s v="2011-2015"/>
    <x v="0"/>
    <n v="2200"/>
    <n v="13753"/>
    <s v="Délka nových a zrekonstruovaných silnic II. a III. třídy"/>
    <n v="1.71"/>
    <s v="Počet zrekonstruovaných mostů"/>
    <m/>
    <m/>
    <m/>
    <x v="0"/>
    <x v="1"/>
    <x v="0"/>
  </r>
  <r>
    <n v="33"/>
    <x v="4"/>
    <s v="II/446 Pňovice průtah"/>
    <s v="Ing. Jiří Rozbořil/PhDr. Alois Mačák, MBA"/>
    <s v="OIEP/ODSH"/>
    <s v="IP. Rekonstrukce silnice po kanalizaci v délce 2,4 km v obci Pňovice a částečně za obcí. Počátek úseku je v obci Pňovice na křižovatce silnic II/446 a II/447, konec řešeného úseku je za obcí Pňovice na křižovatce se silnicí II/447."/>
    <s v="2011-2014"/>
    <x v="4"/>
    <n v="7065"/>
    <n v="41260"/>
    <s v="Délka nových a zrekonstruovaných silnic II. a III. třídy"/>
    <n v="2.21"/>
    <s v="Počet zrekonstruovaných mostů"/>
    <n v="3"/>
    <m/>
    <m/>
    <x v="0"/>
    <x v="1"/>
    <x v="1"/>
  </r>
  <r>
    <n v="35"/>
    <x v="4"/>
    <s v="Silnice II/444 Uničov-Šternberk"/>
    <s v="Ing. Jiří Rozbořil/PhDr. Alois Mačák, MBA"/>
    <s v="OIEP/ODSH"/>
    <s v="IP. Rekonstrukce silnice II/444 v majetku Olomouckého kraje."/>
    <s v="2013-2014"/>
    <x v="3"/>
    <n v="2176"/>
    <n v="12075"/>
    <s v="Délka nových a zrekonstruovaných silnic II. a III. třídy"/>
    <n v="8.7799999999999994"/>
    <s v="Počet zrekonstruovaných mostů"/>
    <n v="1"/>
    <m/>
    <m/>
    <x v="0"/>
    <x v="1"/>
    <x v="1"/>
  </r>
  <r>
    <n v="36"/>
    <x v="4"/>
    <s v="II/436 Přerov-úprava křižovatky silnic, ul. Dluhonská"/>
    <s v="Ing. Jiří Rozbořil/PhDr. Alois Mačák, MBA"/>
    <s v="OIEP/ODSH"/>
    <s v="IP. Přestavba stávající průsečné křižovatky na silnici II/436 (ul. Tržní a Polní) s místní komunikací Dluhonská v Přerově na okružní křižovatku."/>
    <s v="2013-2014"/>
    <x v="3"/>
    <n v="6"/>
    <n v="6"/>
    <m/>
    <m/>
    <m/>
    <m/>
    <s v="Počet zrekonstruovaných křižovatek"/>
    <n v="1"/>
    <x v="0"/>
    <x v="1"/>
    <x v="1"/>
  </r>
  <r>
    <n v="37"/>
    <x v="4"/>
    <s v="II/315 a III/31527 Zábřeh na Moravě - okružní křižovatka ul. Postřelmovská, Čsl.armády"/>
    <s v="Ing. Jiří Rozbořil/PhDr. Alois Mačák, MBA"/>
    <s v="OIEP/ODSH"/>
    <s v="IP. Přestavba stávající průsečné křižovatky silnic II/315 (ulice Čsl. Armády)"/>
    <n v="2014"/>
    <x v="3"/>
    <n v="3003"/>
    <n v="6464"/>
    <m/>
    <m/>
    <m/>
    <m/>
    <s v="Počet zrekonstruovaných křižovatek"/>
    <n v="1"/>
    <x v="0"/>
    <x v="1"/>
    <x v="1"/>
  </r>
  <r>
    <n v="41"/>
    <x v="2"/>
    <s v="Rozvoj služeb e-Governmentu v Olomouckém kraji"/>
    <s v="Ing. Jiří Rozbořil"/>
    <s v="OIEP/OIT"/>
    <s v="IP. Realizace naplnění strategie Efektivní veřejná správa a přátelské veřejné služby (Smart Administration), tj realiazce všech 6ti části typizovaného projektu:_x000a_- Vybudování Technoogického Centra_x000a_- Digitální Mapy Veřejné Správy_x000a_- Digitalizace a ukládání_x000a_- Vnitřní integrace úřadu_x000a_- Datového skladu_x000a_- Spisové služby"/>
    <s v="2012-2014"/>
    <x v="5"/>
    <n v="595"/>
    <n v="3961"/>
    <s v="Počet podpořených akcí "/>
    <n v="1"/>
    <s v="Nové plně elektronizované agendy místní veřejné správy"/>
    <n v="3"/>
    <s v="Podíl regionálních portálů integrovaných s Portálem veřejné správy"/>
    <n v="0.3"/>
    <x v="0"/>
    <x v="1"/>
    <x v="1"/>
  </r>
  <r>
    <n v="45"/>
    <x v="5"/>
    <s v="Čechy pod Kosířem - Rekonstrukce a využití objektů a revitalizace parku, 2. etapa"/>
    <s v="Ing. Jiří Rozbořil"/>
    <s v="OIEP/OKPP"/>
    <s v="IP. 2. etapa rekonstrukce zámku Čechy pod Kosířem - restaurování dřevěných prvků, dveří, podlah a výměnu oken v jižním křídle, zbudování podlahy, rekonstrukci přízemí jižního křídla budovy (topení, elektřina, sanace vlhkosti, podlahy včetně odvětrání), vybudování archeologického centra a výstavních prostor, dokončení opravy sociálního zařízení a zresturování výstavního mobiliáře, který byl původně na zámku v Čechách p.K., a který bude na zámku instalován v rámci vybudování nové zámecké expozice."/>
    <s v="2012-2014"/>
    <x v="0"/>
    <n v="3751"/>
    <n v="3751"/>
    <s v="Počet akcí zaměřených na infrastrukturu pro kulturu a památkovou péči"/>
    <n v="1"/>
    <m/>
    <m/>
    <m/>
    <m/>
    <x v="0"/>
    <x v="1"/>
    <x v="0"/>
  </r>
  <r>
    <n v="49"/>
    <x v="6"/>
    <s v="Revitalizace zámeckého parku v Domově Větrný mlýn Skalička"/>
    <s v="Ing. Jiří Rozbořil"/>
    <s v="OIEP/OSV"/>
    <s v="IP. Revitalizace zámeckého parku v Domově Větrný mlýn Skalička"/>
    <s v="2014-2015"/>
    <x v="6"/>
    <n v="3652"/>
    <n v="5661"/>
    <s v="Počet inv. akcí na vybudování nebo rekonstrukci objektů pro poskytování soc. a zdrav. služeb"/>
    <n v="1"/>
    <s v="Počet vysazených dřevin"/>
    <n v="2779"/>
    <s v="Počet ošetřených dřevin"/>
    <n v="839"/>
    <x v="0"/>
    <x v="1"/>
    <x v="1"/>
  </r>
  <r>
    <n v="56"/>
    <x v="6"/>
    <s v="Nový pavilon areálu Domov pro seniory Radkova Lhota  "/>
    <s v="Ing. Jiří Rozbořil"/>
    <s v="OIEP/OSV"/>
    <s v="IP. Nový pavilon pro poskytování sociální služby Domovy se zvláštním režimem s orientací na klienty postižené demencí pro 80 klientů."/>
    <s v="2011-2014"/>
    <x v="0"/>
    <n v="90858"/>
    <n v="90858"/>
    <s v="Počet inv. akcí na vybudování nebo rekonstrukci objektů pro poskytování soc. a zdrav. služeb"/>
    <n v="1"/>
    <m/>
    <m/>
    <m/>
    <m/>
    <x v="0"/>
    <x v="1"/>
    <x v="0"/>
  </r>
  <r>
    <n v="58"/>
    <x v="6"/>
    <s v="Nové Zámky - poskytovatel sociálních služeb - Výměna oken a rekonstrukce venkovního omítkového pláště"/>
    <s v="Ing. Jiří Rozbořil"/>
    <s v="OIEP/OSV"/>
    <s v="IP. Jedná se o výměnu oken a o nové omítky objektu včetně nátěru a oprav pískovcových fasádních prvků."/>
    <s v="2013-2015"/>
    <x v="0"/>
    <n v="14323"/>
    <n v="14323"/>
    <s v="Počet inv. akcí na vybudování nebo rekonstrukci objektů pro poskytování soc. a zdrav. služeb"/>
    <n v="1"/>
    <m/>
    <m/>
    <m/>
    <m/>
    <x v="0"/>
    <x v="1"/>
    <x v="0"/>
  </r>
  <r>
    <n v="59"/>
    <x v="6"/>
    <s v="Domov seniorů POHODA Chválkovice - Modernizace hlavní budovy - část A"/>
    <s v="Ing. Jiří Rozbořil/ Mgr. Yvona Kubjátová"/>
    <s v="OIEP/OSV"/>
    <s v="IP. V rámci projektu dojde k přestavbě prostor dnes využívaných pro sociální službu chráněné bydlení na novou sociální službu domov pro seniory, včetně rekonstrukce sociálního zařízení."/>
    <s v="2012-2014"/>
    <x v="3"/>
    <n v="1540"/>
    <n v="6464"/>
    <s v="Počet investičních akcí na vybudování nebo rekonstrukci objektů pro poskytování sociálních a zdravotnických služeb"/>
    <n v="1"/>
    <s v="Počet uživatelů mající prospěch zpodpořených sociálních zařízení"/>
    <n v="40"/>
    <s v="Plocha regenerovaných a revitalizovaných objektů pro sociální služby"/>
    <n v="1012"/>
    <x v="0"/>
    <x v="1"/>
    <x v="1"/>
  </r>
  <r>
    <n v="60"/>
    <x v="6"/>
    <s v="Domov seniorů POHODA Chválkovice - Rekonstrukce budovy B"/>
    <s v="Ing. Jiří Rozbořil/ Mgr. Yvona Kubjátová"/>
    <s v="OIEP/OSV"/>
    <s v="IP. V rámci projektu dojde k přestavbě prostor dnes využívaných pro sociální službu chráněné bydlení na novou sociální službu domov pro seniory, včetně rekonstrukce sociálního zařízení."/>
    <s v="2012-2014"/>
    <x v="3"/>
    <n v="10406"/>
    <n v="24989"/>
    <s v="Počet investičních akcí na vybudování nebo rekonstrukci objektů pro poskytování sociálních a zdravotnických služeb"/>
    <n v="1"/>
    <s v="Počet uživatelů mající prospěch z podpořených sociálních zařízení"/>
    <n v="72"/>
    <s v="Plocha regenerovaných a revitalizovaných objektů pro sociální služby"/>
    <n v="1825"/>
    <x v="0"/>
    <x v="1"/>
    <x v="1"/>
  </r>
  <r>
    <n v="61"/>
    <x v="6"/>
    <s v="CSS Prostějov, rekonstrukce budovy 6F - zřízení odlehčovací služby a denního stacionáře"/>
    <s v="Ing. Jiří Rozbořil/ Mgr. Yvona Kubjátová"/>
    <s v="OIEP/OSV"/>
    <s v="IP. Jedná se o kompletní rekonstrukci budovy 6F v areálu CSS Prostějov a vytvoření zázemí pro poskytování sociální služby, chráněné bydlení, odlehčovací služba a denní stacionář."/>
    <s v="2012-2015"/>
    <x v="3"/>
    <n v="116"/>
    <n v="173"/>
    <s v="Počet inv. akcí na vybudování nebo rekonstrukci objektů pro poskytování soc. a zdrav. služeb"/>
    <n v="1"/>
    <s v="Počet uživatelů mající prospěch zpodpořených sociálních zařízení"/>
    <n v="45"/>
    <s v="Počet nově vytvořených pracovních míst v rámci projektu na udržitelný rozvoj měst"/>
    <n v="7"/>
    <x v="0"/>
    <x v="1"/>
    <x v="1"/>
  </r>
  <r>
    <n v="63"/>
    <x v="6"/>
    <s v="Rekonstrukce pavilonu CSS Prostějov - zřízení residenčního zařízení pro chronicky nemocné Alzheimerovou chorobou"/>
    <s v="Ing. Jiří Rozbořil/ Mgr. Yvona Kubjátová"/>
    <s v="OIEP/OSV"/>
    <s v="IP. Cílem projektu je kompletní rekonstrukce a přístavba  budovy 12H v areálu CSS Prostějov. Díky této investiční akci dojde k vytvoření zázemí pro poskytování sociální služby pro osoby trpící Alzheimerovou chorobou."/>
    <s v="2012-2017"/>
    <x v="3"/>
    <n v="1080"/>
    <n v="5792"/>
    <s v="Počet investičních akcí na vybudování nebo rekonstrukci objektů pro poskytování sociálních a zdravotnických služeb"/>
    <n v="1"/>
    <s v="Počet uživatelů mající prospěch zpodpořených sociálních zařízení"/>
    <n v="29"/>
    <s v="Plocha regenerovaných a revitalizovaných objektů pro sociální služby"/>
    <n v="23.5"/>
    <x v="0"/>
    <x v="1"/>
    <x v="1"/>
  </r>
  <r>
    <n v="64"/>
    <x v="6"/>
    <s v="Transformace Vincentina Šternberk"/>
    <s v="Ing. Jiří Rozbořil/ Mgr. Yvona Kubjátová"/>
    <s v="OIEP/OSV"/>
    <s v="IP. V rámci transformace dojde k rekonstruci a výstavbě sedmi budov do kterých budou přestěhováni klineti Vincentina Šternberk, vše dle platných kritérií pro transformaci vydaných MPSV."/>
    <s v="2013-2014"/>
    <x v="5"/>
    <n v="7550"/>
    <n v="58154"/>
    <s v="Počet inv. akcí na vybudování nebo rekonstrukci objektů pro poskytování soc. a zdrav. služeb"/>
    <n v="1"/>
    <s v="Počet podpořených uživatelů"/>
    <n v="65"/>
    <s v="Nové sociální služby"/>
    <n v="1"/>
    <x v="0"/>
    <x v="1"/>
    <x v="1"/>
  </r>
  <r>
    <n v="67"/>
    <x v="7"/>
    <s v="Vybrané služby sociální prevence v Olomouckém kraji"/>
    <s v="Ing. Jiří Rozbořil/Mgr. Yvona Kubjátová"/>
    <s v="OIEP/OSV"/>
    <s v="NIP. Projekt je zaměřen na zajištění poskytování vybraných sociálních služeb dle zákona č. 108/2006 Sb., o sociálních službách, ve znění pozdějších předpisů - sociální rehabilitace a azylové domy a zajištění jejich dostupnosti osobám sociálně vyloučeným nebo ohrožených sociálním vyloučením na celém území Olomouckého kraje. Částečně navazuje na projekt Zajištění dostupnosti vybraných sociálních služeb v Olomouckém kraji, který byl realizován od 1.10. 2008 do 30. 9. 2012."/>
    <s v="2012-2014"/>
    <x v="7"/>
    <n v="0"/>
    <n v="52518"/>
    <s v="Počet podpořených organizací "/>
    <n v="23"/>
    <s v="Počet podpořených osob "/>
    <n v="517"/>
    <m/>
    <m/>
    <x v="1"/>
    <x v="0"/>
    <x v="1"/>
  </r>
  <r>
    <n v="68"/>
    <x v="7"/>
    <s v="Zajištění integrace příslušníků romských komunit v Olomouckém kraji II"/>
    <s v="Ing. Jiří Rozbořil/Mgr. Yvona Kubjátová"/>
    <s v="OIEP/OSV"/>
    <s v="NIP. Projekt je zacílen na integraci osob ohrožených sociálním vyloučením do společnosti a na otevřený trh práce, na prevenci sociálního vyloučení a to zejména v oblasti na prevenci ztráty bydlení, předluženosti, tedy bariér, které významně znesnadňují vstup na trh práce, ale i vzdělávání dětí. Bezprostředně navazuje na aktuálně realizovaný Individuální projekt OK Zajištění integrace příslušníků romských komunit, který je realizován od 1. 10. 2010 do 30. 9. 2013."/>
    <s v="2013-2015"/>
    <x v="7"/>
    <n v="0"/>
    <n v="14090"/>
    <s v="Počet podpořených akcí "/>
    <n v="1"/>
    <s v="Počet podpořených osob "/>
    <n v="118"/>
    <s v="Počet úspěšných absolventů kurzů"/>
    <n v="29"/>
    <x v="0"/>
    <x v="0"/>
    <x v="1"/>
  </r>
  <r>
    <n v="69"/>
    <x v="7"/>
    <s v="Podpora plánování rozvoje sociálních služeb v Olomouckém kraji"/>
    <s v="Ing. Jiří Rozbořil/Mgr. Yvona Kubjátová"/>
    <s v="OIEP/OSV"/>
    <s v="NIP. Projekt je zaměřen na podporu a rozvoj procesu plánování sociálních služeb komunitní formou, a to jak na úrovni ORP, tak na úrovni celého Ol. kraje.Hlavním cílem projektu je nejenom zachovat, ale hlavně dále rozvíjet proces KPSS (a jeho výstupy) v Ol. kraji. Obecným cílem projektu je zamezit sociálnímu vyloučení ohrožených osob i skupin obyvatel pomocí stávajících dostupných sociálních služeb a posílit tak sociální soudržnost komunity v kraji."/>
    <s v="2012-2014"/>
    <x v="7"/>
    <n v="0"/>
    <n v="1179"/>
    <s v="Počet inovovaných produktů"/>
    <n v="1"/>
    <s v="Počet úspěšných absolventů kurzů"/>
    <n v="64"/>
    <s v="Počet podpořených osob "/>
    <n v="56"/>
    <x v="0"/>
    <x v="0"/>
    <x v="1"/>
  </r>
  <r>
    <n v="70"/>
    <x v="8"/>
    <s v="Realizace energeticky úsporných opatření - Sociální služby pro seniory Olomouc - ubytovací část"/>
    <s v="Ing. Jiří Rozbořil/ Mgr. Yvona Kubjátová"/>
    <s v="OIEP/OSV"/>
    <s v="IP. Zateplování objektů, výměna oken a dalších energeticky úsporných opatření."/>
    <s v="2013-2014"/>
    <x v="6"/>
    <n v="5695"/>
    <n v="8247"/>
    <s v="Počet investičních akcí na vybudování nebo rekonstrukci objektů pro poskytování sociálních a zdravotnických služeb"/>
    <n v="1"/>
    <s v="Počet investičních akcí s dopadem na úsporu energie "/>
    <n v="1"/>
    <s v="Úspora energie v GJ/rok"/>
    <n v="668.1"/>
    <x v="0"/>
    <x v="1"/>
    <x v="1"/>
  </r>
  <r>
    <n v="71"/>
    <x v="8"/>
    <s v="Realizace energeticky úsporných opatření - Domov seniorů POHODA Chválkovice - budova A a B"/>
    <s v="Ing. Jiří Rozbořil/Ing. Zdeněk Švec"/>
    <s v="OIEP/OSV"/>
    <s v="IP. Zateplování objektů, výměna oken a dalších energeticky úsporných opatření."/>
    <s v="2013-2014"/>
    <x v="6"/>
    <n v="10678"/>
    <n v="15418"/>
    <s v="Počet zrekonstruovaných či nově vytvořených škol "/>
    <n v="1"/>
    <s v="Počet investičních akcí s dopadem na úsporu energie "/>
    <n v="1"/>
    <s v="Úspora energie v GJ/rok"/>
    <n v="513"/>
    <x v="0"/>
    <x v="1"/>
    <x v="1"/>
  </r>
  <r>
    <n v="72"/>
    <x v="8"/>
    <s v="Realizace energeticky úsporných opatření - PPD Loštice"/>
    <s v="Ing. Jiří Rozbořil/Mgr. Yvona Kubjátová"/>
    <s v="OIEP/OSV"/>
    <s v="IP. Zateplování objektů, výměna oken a dalších energeticky úsporných opatření."/>
    <s v="2013-2014"/>
    <x v="6"/>
    <n v="4629"/>
    <n v="7301"/>
    <s v="Počet zrekonstruovaných či nově vytvořených škol "/>
    <n v="1"/>
    <s v="Počet investičních akcí s dopadem na úsporu energie "/>
    <n v="1"/>
    <s v="Úspora energie v GJ/rok"/>
    <n v="557"/>
    <x v="0"/>
    <x v="1"/>
    <x v="1"/>
  </r>
  <r>
    <n v="74"/>
    <x v="8"/>
    <s v="Realizace energeticky úsporných opatření - Domov důchodců Šumperk"/>
    <s v="Ing. Jiří Rozbořil/ Mgr. Yvona Kubjátová"/>
    <s v="OIEP/OSV"/>
    <s v="IP. Zateplování objektů, výměna oken a dalších energeticky úsporných opatření."/>
    <s v="2013-2015"/>
    <x v="6"/>
    <n v="7837"/>
    <n v="17311"/>
    <s v="Počet investičních akcí na vybudování nebo rekonstrukci objektů pro poskytování sociálních a zdravotnických služeb"/>
    <n v="1"/>
    <s v="Počet investičních akcí s dopadem na úsporu energie "/>
    <n v="1"/>
    <s v="Úspora energie v GJ/rok"/>
    <n v="1442.7"/>
    <x v="0"/>
    <x v="1"/>
    <x v="1"/>
  </r>
  <r>
    <n v="80"/>
    <x v="9"/>
    <s v="Centrum odborného vzdělávání na SPŠ strojnická, Olomouc"/>
    <s v="Ing. Jiří Rozbořil/Ing. Zdeněk Švec"/>
    <s v="OIEP/OŠMT"/>
    <s v="IP. Projekt řeší modernizaci dílen a technického vybavení na Střední průmyslové škole strojnické v Olomouci. Konkrétně se jedná o částečnou rekonstrukci prostor v 1. a 2.NP školních dílen a o nákup nových strojů a zařízení do těchto dílen."/>
    <s v="2013-2015"/>
    <x v="3"/>
    <n v="966"/>
    <n v="6443"/>
    <s v="Počet podpořených akcí "/>
    <n v="1"/>
    <s v="Počet uživatelů majících prospěch z podpořených vzdělávacích zařízení"/>
    <n v="218"/>
    <s v="Plocha regenerovaných a revitalizovaných objektů určených pro rozvoj vzdělávání (města) m2"/>
    <n v="850"/>
    <x v="0"/>
    <x v="1"/>
    <x v="1"/>
  </r>
  <r>
    <n v="84"/>
    <x v="9"/>
    <s v="Strojní vybavení dílen pro praktickou výuku,SOŠ a SOU Uničov"/>
    <s v="Ing. Jiří Rozbořil/Ing. Zdeněk Švec"/>
    <s v="OIEP/OŠMT"/>
    <s v="IP. Cílem projektu je zlepšení technického zázemí školy pro výuku odborných předmětů. Při realizaci projektu dojde k rekonstrukci odborných dílen školy a přilehlých sociálních zařízení."/>
    <s v="2013-2014"/>
    <x v="3"/>
    <n v="1170"/>
    <n v="7799"/>
    <s v="Počet podpořených akcí "/>
    <n v="1"/>
    <s v="Počet zrekonstruovaných nebo nově vytvořených škol"/>
    <n v="1"/>
    <m/>
    <m/>
    <x v="0"/>
    <x v="1"/>
    <x v="1"/>
  </r>
  <r>
    <n v="85"/>
    <x v="9"/>
    <s v="Podpora technického vybavením dílen-1. část"/>
    <s v="Ing. Jiří Rozbořil/Ing. Zdeněk Švec"/>
    <s v="OIEP/OŠMT"/>
    <s v="IP. Předmětem projektu je pořízení nového vybavení (strojů a dalšího technického zařízení včetně příslušenství) v rámci 5 vybraných škol, jejichž zřizovatelem je Olomoucký kraj."/>
    <s v="2013-2015"/>
    <x v="3"/>
    <n v="1484"/>
    <n v="9887"/>
    <s v="Počet podpořených akcí "/>
    <n v="1"/>
    <s v="Počet uživatelů majících prospěch z podpořených vzdělávacích zařízení"/>
    <n v="1753"/>
    <s v="Plocha regenerovaných a revitalizovaných objektů určených pro rozvoj vzdělávání (města) m2"/>
    <n v="2804"/>
    <x v="0"/>
    <x v="1"/>
    <x v="1"/>
  </r>
  <r>
    <n v="86"/>
    <x v="9"/>
    <s v="Podpora technického vybavením dílen-2. část"/>
    <s v="Ing. Jiří Rozbořil/Ing. Zdeněk Švec"/>
    <s v="OIEP/OŠMT"/>
    <s v="IP.V rámci projektu budou vybaveny dílny středních odborných škol soustruhy, CNC stoji, frézkami a dalším technickým vybavením, součástí projektu je i pořízení tiskového a knihařských strojů. Současně budou provedeny stavební úpravy prostor tak, aby vyhovovaly rozšířené výuce s novým zařízením."/>
    <s v="2013-2015"/>
    <x v="3"/>
    <n v="3438"/>
    <n v="21590"/>
    <s v="Počet podpořených projektů s pozitivním vlivem na rovné příležitosti"/>
    <n v="1"/>
    <s v="Počet uživatelů majících prospěch z podpořených vzdělávacích zařízení"/>
    <n v="825"/>
    <m/>
    <m/>
    <x v="0"/>
    <x v="1"/>
    <x v="1"/>
  </r>
  <r>
    <n v="87"/>
    <x v="9"/>
    <s v="Inovace výuky československých a českých dějin 20.století na středních školách v Olomouckém a Moravskoslezském kraji"/>
    <s v="Ing. Jiří Rozbořil/Ing. Zdeněk Švec"/>
    <s v="OIEP/OŠMT"/>
    <s v="Zpracování inovativních výukových pomůcek(učebnic, webu) pro výuku dějepisu na stř. školách v Olomouckém a Moravskoslezkém kraji, vč. následné pilotní výuky na vybraných školách"/>
    <s v="2012-2014"/>
    <x v="8"/>
    <n v="0"/>
    <n v="2931"/>
    <s v="Počet podpořených akcí "/>
    <n v="1"/>
    <s v="Počet inovovaných produktů"/>
    <n v="1"/>
    <s v="Počet podpořených osob "/>
    <s v="2 500 vč.MSK"/>
    <x v="0"/>
    <x v="0"/>
    <x v="1"/>
  </r>
  <r>
    <n v="88"/>
    <x v="8"/>
    <s v="Realizace energeticky úsporných opatření - Gymnázium Čajkovského Olomouc"/>
    <s v="Ing. Jiří Rozbořil/Ing. Zdeněk Švec"/>
    <s v="OIEP/OŠMT"/>
    <s v="IP. Zateplování objektů, výměna oken a dalších energeticky úsporných opatření."/>
    <s v="2013-2014"/>
    <x v="6"/>
    <n v="17241"/>
    <n v="28310"/>
    <s v="Počet zrekonstruovaných či nově vytvořených škol "/>
    <n v="1"/>
    <s v="Počet investičních akcí s dopadem na úsporu energie "/>
    <n v="1"/>
    <s v="Úspora energie v GJ/rok"/>
    <n v="2199"/>
    <x v="0"/>
    <x v="1"/>
    <x v="1"/>
  </r>
  <r>
    <n v="89"/>
    <x v="8"/>
    <s v="Realizace energeticky úsporných opatření - VOŠ a SPŠ Šumperk"/>
    <s v="Ing. Jiří Rozbořil/Ing. Zdeněk Švec"/>
    <s v="OIEP/OŠMT"/>
    <s v="IP. Zateplování objektů, výměna oken a dalších energeticky úsporných opatření."/>
    <s v="2013-2014"/>
    <x v="6"/>
    <n v="14914"/>
    <n v="34467"/>
    <s v="Počet zrekonstruovaných či nově vytvořených škol "/>
    <n v="1"/>
    <s v="Počet investičních akcí s dopadem na úsporu energie "/>
    <n v="1"/>
    <s v="Úspora energie v GJ/rok"/>
    <n v="3190.86"/>
    <x v="0"/>
    <x v="1"/>
    <x v="1"/>
  </r>
  <r>
    <n v="90"/>
    <x v="8"/>
    <s v="Realizace energeticky úsporných opatření - Gymnázium Jeseník"/>
    <s v="Ing. Jiří Rozbořil/Ing. Zdeněk Švec"/>
    <s v="OIEP/OŠMT"/>
    <s v="IP. Zateplování objektů, výměna oken a dalších energeticky úsporných opatření."/>
    <s v="2013-2014"/>
    <x v="6"/>
    <n v="13932"/>
    <n v="27501"/>
    <s v="Počet zrekonstruovaných či nově vytvořených škol "/>
    <n v="1"/>
    <s v="Počet investičních akcí s dopadem na úsporu energie "/>
    <n v="1"/>
    <s v="Úspora energie v GJ/rok"/>
    <n v="1754"/>
    <x v="0"/>
    <x v="1"/>
    <x v="1"/>
  </r>
  <r>
    <n v="91"/>
    <x v="8"/>
    <s v="Realizace energeticky úsporných opatření - SŠ zemědělská Olomouc"/>
    <s v="Ing. Jiří Rozbořil/Ing. Zdeněk Švec"/>
    <s v="OIEP/OŠMT"/>
    <s v="IP. Zateplování objektů, výměna oken a dalších energeticky úsporných opatření."/>
    <s v="2013-2014"/>
    <x v="6"/>
    <n v="15274"/>
    <n v="31612"/>
    <s v="Počet zrekonstruovaných či nově vytvořených škol "/>
    <n v="1"/>
    <s v="Počet investičních akcí s dopadem na úsporu energie "/>
    <n v="1"/>
    <s v="Úspora energie v GJ/rok"/>
    <n v="3111"/>
    <x v="0"/>
    <x v="1"/>
    <x v="1"/>
  </r>
  <r>
    <n v="92"/>
    <x v="8"/>
    <s v="Realizace energeticky úsporných opatření - SOŠ gastronomie a potravinářství Jeseník"/>
    <s v="Ing. Jiří Rozbořil/Ing. Zdeněk Švec"/>
    <s v="OIEP/OŠMT"/>
    <s v="IP. Zateplování objektů, výměna oken a dalších energeticky úsporných opatření."/>
    <s v="2013-2014"/>
    <x v="6"/>
    <n v="9594"/>
    <n v="20065"/>
    <s v="Počet zrekonstruovaných či nově vytvořených škol "/>
    <n v="1"/>
    <s v="Počet investičních akcí s dopadem na úsporu energie "/>
    <n v="1"/>
    <s v="Úspora energie v GJ/rok"/>
    <n v="1444"/>
    <x v="0"/>
    <x v="1"/>
    <x v="1"/>
  </r>
  <r>
    <n v="93"/>
    <x v="8"/>
    <s v="Realizace energeticky úsporných opatření -_x000a_SŠ polygrafická Olomouc"/>
    <s v="Ing. Jiří Rozbořil/Ing. Zdeněk Švec"/>
    <s v="OIEP/OŠMT"/>
    <s v="IP. Zateplování objektů, výměna oken a dalších energeticky úsporných opatření."/>
    <s v="2013-2014"/>
    <x v="6"/>
    <n v="7976"/>
    <n v="12965"/>
    <s v="Počet zrekonstruovaných či nově vytvořených škol "/>
    <n v="1"/>
    <s v="Počet investičních akcí s dopadem na úsporu energie "/>
    <n v="1"/>
    <s v="Úspora energie v GJ/rok"/>
    <n v="1076"/>
    <x v="0"/>
    <x v="1"/>
    <x v="1"/>
  </r>
  <r>
    <n v="94"/>
    <x v="8"/>
    <s v="Realizace energeticky úsporných opatření - Sigmundova SŠ strojírenská Lutín"/>
    <s v="Ing. Jiří Rozbořil/Ing. Zdeněk Švec"/>
    <s v="OIEP/OŠMT"/>
    <s v="IP. Zateplování objektů, výměna oken a dalších energeticky úsporných opatření."/>
    <s v="2013-2014"/>
    <x v="6"/>
    <n v="15046"/>
    <n v="26439"/>
    <s v="Počet zrekonstruovaných či nově vytvořených škol "/>
    <n v="1"/>
    <s v="Počet investičních akcí s dopadem na úsporu energie "/>
    <n v="1"/>
    <s v="Úspora energie v GJ/rok"/>
    <n v="1617.16"/>
    <x v="0"/>
    <x v="1"/>
    <x v="1"/>
  </r>
  <r>
    <n v="95"/>
    <x v="8"/>
    <s v="Realizace energeticky úsporných opatření - VOŠ a SŠ automobilní Zábřeh"/>
    <s v="Ing. Jiří Rozbořil/Ing. Zdeněk Švec"/>
    <s v="OIEP/OŠMT"/>
    <s v="IP. Zateplování objektů, výměna oken a dalších energeticky úsporných opatření."/>
    <s v="2013-2014"/>
    <x v="6"/>
    <n v="7188"/>
    <n v="20360"/>
    <s v="Počet zrekonstruovaných či nově vytvořených škol "/>
    <n v="1"/>
    <s v="Počet investičních akcí s dopadem na úsporu energie "/>
    <n v="1"/>
    <s v="Úspora energie v GJ/rok"/>
    <n v="2317"/>
    <x v="0"/>
    <x v="1"/>
    <x v="1"/>
  </r>
  <r>
    <n v="96"/>
    <x v="8"/>
    <s v="Realizace energeticky úsporných opatření -Obchodní akademie Přerov"/>
    <s v="Ing. Jiří Rozbořil/Ing. Zdeněk Švec"/>
    <s v="OIEP/OŠMT"/>
    <s v="IP. Zateplování objektů, výměna oken a dalších energeticky úsporných opatření."/>
    <s v="2013-2014"/>
    <x v="6"/>
    <n v="15620"/>
    <n v="24906"/>
    <s v="Počet zrekonstruovaných či nově vytvořených škol "/>
    <n v="1"/>
    <s v="Počet investičních akcí s dopadem na úsporu energie "/>
    <n v="1"/>
    <s v="Úspora energie v GJ/rok"/>
    <n v="1327"/>
    <x v="0"/>
    <x v="1"/>
    <x v="1"/>
  </r>
  <r>
    <n v="97"/>
    <x v="8"/>
    <s v="Realizace energeticky úsporných opatření -_x000a_SŠ polytechnická Olomouc"/>
    <s v="Ing. Jiří Rozbořil/Ing. Zdeněk Švec"/>
    <s v="OIEP/OŠMT"/>
    <s v="IP. Zateplování objektů, výměna oken a dalších energeticky úsporných opatření."/>
    <s v="2013-2014"/>
    <x v="6"/>
    <n v="19172"/>
    <n v="22922"/>
    <s v="Počet zrekonstruovaných či nově vytvořených škol "/>
    <n v="1"/>
    <s v="Počet investičních akcí s dopadem na úsporu energie "/>
    <n v="1"/>
    <s v="Úspora energie v GJ/rok"/>
    <n v="1009"/>
    <x v="0"/>
    <x v="1"/>
    <x v="1"/>
  </r>
  <r>
    <n v="98"/>
    <x v="8"/>
    <s v="Realizace energeticky úsporných opatření -VOŠ s SPŠE Olomouc"/>
    <s v="Ing. Jiří Rozbořil/Ing. Zdeněk Švec"/>
    <s v="OIEP/OŠMT"/>
    <s v="IP. Zateplování objektů, výměna oken a dalších energeticky úsporných opatření."/>
    <s v="2013-2014"/>
    <x v="6"/>
    <n v="14543"/>
    <n v="22466"/>
    <s v="Počet zrekonstruovaných či nově vytvořených škol "/>
    <n v="1"/>
    <s v="Počet investičních akcí s dopadem na úsporu energie "/>
    <n v="1"/>
    <s v="Úspora energie v GJ/rok"/>
    <n v="1597"/>
    <x v="0"/>
    <x v="1"/>
    <x v="1"/>
  </r>
  <r>
    <n v="99"/>
    <x v="8"/>
    <s v="Realizace energeticky úsporných opatření -SOŠ Šumperk - domov mládeže"/>
    <s v="Ing. Jiří Rozbořil/Ing. Zdeněk Švec"/>
    <s v="OIEP/OŠMT"/>
    <s v="IP. Zateplování objektů, výměna oken a dalších energeticky úsporných opatření."/>
    <s v="2013-2014"/>
    <x v="6"/>
    <n v="7784"/>
    <n v="13021"/>
    <s v="Počet zrekonstruovaných či nově vytvořených škol "/>
    <n v="1"/>
    <s v="Počet investičních akcí s dopadem na úsporu energie "/>
    <n v="1"/>
    <s v="Úspora energie v GJ/rok"/>
    <n v="700"/>
    <x v="0"/>
    <x v="1"/>
    <x v="1"/>
  </r>
  <r>
    <n v="100"/>
    <x v="8"/>
    <s v="Realizace energeticky úsporných opatření -Gymnázium Uničov"/>
    <s v="Ing. Jiří Rozbořil/Ing. Zdeněk Švec"/>
    <s v="OIEP/OŠMT"/>
    <s v="IP. Zateplování objektů, výměna oken a dalších energeticky úsporných opatření."/>
    <s v="2013-2014"/>
    <x v="6"/>
    <n v="4333"/>
    <n v="12734"/>
    <s v="Počet zrekonstruovaných či nově vytvořených škol "/>
    <n v="1"/>
    <s v="Počet investičních akcí s dopadem na úsporu energie "/>
    <n v="1"/>
    <s v="Úspora energie v GJ/rok"/>
    <n v="1241"/>
    <x v="0"/>
    <x v="1"/>
    <x v="1"/>
  </r>
  <r>
    <n v="101"/>
    <x v="8"/>
    <s v="Realizace energeticky úsporných opatření -_x000a_SŠ zemědělská Přerov - domov mládeže"/>
    <s v="Ing. Jiří Rozbořil/Ing. Zdeněk Švec"/>
    <s v="OIEP/OŠMT"/>
    <s v="IP. Zateplování objektů, výměna oken a dalších energeticky úsporných opatření."/>
    <s v="2013-2014"/>
    <x v="6"/>
    <n v="3534"/>
    <n v="8100"/>
    <s v="Počet zrekonstruovaných či nově vytvořených škol "/>
    <n v="1"/>
    <s v="Počet investičních akcí s dopadem na úsporu energie "/>
    <n v="1"/>
    <s v="Úspora energie v GJ/rok"/>
    <n v="734.5"/>
    <x v="0"/>
    <x v="1"/>
    <x v="1"/>
  </r>
  <r>
    <n v="102"/>
    <x v="8"/>
    <s v="Realizace energeticky úsporných opatření -_x000a_SŠ Švehlova Prostějov"/>
    <s v="Ing. Jiří Rozbořil/Ing. Zdeněk Švec"/>
    <s v="OIEP/OŠMT"/>
    <s v="IP. Zateplování objektů, výměna oken a dalších energeticky úsporných opatření."/>
    <s v="2013-2014"/>
    <x v="6"/>
    <n v="4113"/>
    <n v="7560"/>
    <s v="Počet zrekonstruovaných či nově vytvořených škol "/>
    <n v="1"/>
    <s v="Počet investičních akcí s dopadem na úsporu energie "/>
    <n v="1"/>
    <s v="Úspora energie v GJ/rok"/>
    <n v="647"/>
    <x v="0"/>
    <x v="1"/>
    <x v="1"/>
  </r>
  <r>
    <n v="103"/>
    <x v="8"/>
    <s v="Realizace energeticky úsporných opatření - SŠ designu a módy Prostějov - DM Palečkova"/>
    <s v="Ing. Jiří Rozbořil/Ing. Zdeněk Švec"/>
    <s v="OIEP/OŠMT"/>
    <s v="IP. Zateplování objektů, výměna oken a dalších energeticky úsporných opatření."/>
    <s v="2013-2014"/>
    <x v="6"/>
    <n v="3134"/>
    <n v="5238"/>
    <s v="Počet zrekonstruovaných či nově vytvořených škol "/>
    <n v="1"/>
    <s v="Počet investičních akcí s dopadem na úsporu energie "/>
    <n v="1"/>
    <s v="Úspora energie v GJ/rok"/>
    <n v="578"/>
    <x v="0"/>
    <x v="1"/>
    <x v="1"/>
  </r>
  <r>
    <n v="104"/>
    <x v="8"/>
    <s v="Realizace energeticky úsporných opatření - ZŠ a MŠ logopedická Olomouc"/>
    <s v="Ing. Jiří Rozbořil/Ing. Zdeněk Švec"/>
    <s v="OIEP/OŠMT"/>
    <s v="IP. Zateplování objektů, výměna oken a dalších energeticky úsporných opatření."/>
    <s v="2013-2014"/>
    <x v="6"/>
    <n v="8748"/>
    <n v="14726"/>
    <s v="Počet zrekonstruovaných či nově vytvořených škol "/>
    <n v="1"/>
    <s v="Počet investičních akcí s dopadem na úsporu energie "/>
    <n v="1"/>
    <s v="Úspora energie v GJ/rok"/>
    <n v="676.6"/>
    <x v="0"/>
    <x v="1"/>
    <x v="1"/>
  </r>
  <r>
    <n v="105"/>
    <x v="8"/>
    <s v="Energetická úspora na objektu Gymnázia Šternberk"/>
    <s v="Ing. Jiří Rozbořil/Ing. Zdeněk Švec"/>
    <s v="OIEP/OŠMT"/>
    <s v="IP. Zateplování objektů, výměna oken a dalších energeticky úsporných opatření."/>
    <s v="2013-2014"/>
    <x v="6"/>
    <n v="4682"/>
    <n v="14519"/>
    <s v="Počet zrekonstruovaných či nově vytvořených škol "/>
    <n v="1"/>
    <s v="Počet investičních akcí s dopadem na úsporu energie "/>
    <n v="1"/>
    <s v="Úspora energie v GJ/rok"/>
    <n v="1248.1099999999999"/>
    <x v="0"/>
    <x v="1"/>
    <x v="1"/>
  </r>
  <r>
    <n v="106"/>
    <x v="8"/>
    <s v="Realizace energeticky úsporných opatření - Slovanské gymnázium Olomouc"/>
    <s v="Ing. Jiří Rozbořil/Ing. Zdeněk Švec"/>
    <s v="OIEP/OŠMT"/>
    <s v="IP. Zateplování objektů, výměna oken a dalších energeticky úsporných opatření."/>
    <s v="2013-2014"/>
    <x v="6"/>
    <n v="3367"/>
    <n v="10237"/>
    <s v="Počet zrekonstruovaných či nově vytvořených škol "/>
    <n v="1"/>
    <s v="Počet investičních akcí s dopadem na úsporu energie "/>
    <n v="1"/>
    <s v="Úspora energie v GJ/rok"/>
    <n v="513"/>
    <x v="0"/>
    <x v="1"/>
    <x v="1"/>
  </r>
  <r>
    <n v="107"/>
    <x v="6"/>
    <s v="Zdravotnická záchranná služba OK - Rekonstrukce a dostavba provozního zázemí LZZS OK hangáru heliport Olomouc"/>
    <s v="Ing. Jiří Rozbořil/ MUDr. Michael Fischer"/>
    <s v="OIEP/OZ"/>
    <s v="IP. Rekonstrukce a dostavba provozní základny LZZS je nutná pro splnění požadavků ÚCL, které vychází z nařízení Komise ES č. 2042/2003"/>
    <s v="2012-2014"/>
    <x v="0"/>
    <n v="15803"/>
    <n v="15803"/>
    <s v="Počet inv. akcí na vybudování nebo rekonstrukci objektů pro poskytování soc. a zdrav. služeb"/>
    <n v="1"/>
    <m/>
    <m/>
    <m/>
    <m/>
    <x v="0"/>
    <x v="1"/>
    <x v="0"/>
  </r>
  <r>
    <n v="109"/>
    <x v="6"/>
    <s v="Krajský standardizovaný projekt ZZS Olomouckého kraje"/>
    <s v="Ing. Jiří Rozbořil / MUDr. Michael Fischer"/>
    <s v="OIEP/OZ"/>
    <s v="IP. Vybavení Zdravotnické záchranné služby Olomouckého kraje moderními technologiemi a její datové a telefonní propojení s novou společnou infrastrukturou IZS"/>
    <s v="2011-2014"/>
    <x v="5"/>
    <n v="709"/>
    <n v="709"/>
    <s v="Počet inv. akcí na vybudování nebo rekonstrukci objektů pro poskytování soc. a zdrav. služeb"/>
    <n v="1"/>
    <m/>
    <m/>
    <m/>
    <m/>
    <x v="0"/>
    <x v="1"/>
    <x v="1"/>
  </r>
  <r>
    <n v="110"/>
    <x v="8"/>
    <s v="Realizace energeticky úsporných opatření - Nemocnice Šternberk - pavilon pro dlouhodobě nemocné"/>
    <s v="Ing. Jiří Rozbořil/MUDr. Michael Fischer"/>
    <s v="OIEP/OZ"/>
    <s v="IP. Zateplování objektů, výměna oken a dalších energeticky úsporných opatření."/>
    <s v="2012-2014"/>
    <x v="6"/>
    <n v="4758"/>
    <n v="7527"/>
    <s v="Počet investičních akcí na vybudování nebo rekonstrukci objektů pro poskytování sociálních a zdravotnických služeb"/>
    <n v="1"/>
    <s v="Počet investičních akcí s dopadem na úsporu energie "/>
    <n v="1"/>
    <s v="Úspora energie v GJ/rok"/>
    <n v="566"/>
    <x v="0"/>
    <x v="1"/>
    <x v="1"/>
  </r>
  <r>
    <n v="111"/>
    <x v="8"/>
    <s v="Realizace energeticky úsporných opatření - Nemocnice Přerov - budova LDN"/>
    <s v="Ing. Jiří Rozbořil/MUDr. Michael Fischer"/>
    <s v="OIEP/OZ"/>
    <s v="IP. Zateplování objektů, výměna oken a dalších energeticky úsporných opatření."/>
    <s v="2013-2014"/>
    <x v="6"/>
    <n v="14885"/>
    <n v="23202"/>
    <s v="Počet investičních akcí na vybudování nebo rekonstrukci objektů pro poskytování sociálních a zdravotnických služeb"/>
    <n v="1"/>
    <s v="Počet investičních akcí s dopadem na úsporu energie "/>
    <n v="1"/>
    <s v="Úspora energie v GJ/rok"/>
    <n v="1273"/>
    <x v="0"/>
    <x v="1"/>
    <x v="1"/>
  </r>
  <r>
    <n v="112"/>
    <x v="8"/>
    <s v="Realizace energeticky úsporných opatření - Nemocnice Přerov - pavilon interních oborů"/>
    <s v="Ing. Jiří Rozbořil/MUDr. Michael Fischer"/>
    <s v="OIEP/OZ"/>
    <s v="IP. Zateplování objektů, výměna oken a dalších energeticky úsporných opatření."/>
    <s v="2013-2014"/>
    <x v="6"/>
    <n v="8582"/>
    <n v="14704"/>
    <s v="Počet investičních akcí na vybudování nebo rekonstrukci objektů pro poskytování sociálních a zdravotnických služeb"/>
    <n v="1"/>
    <s v="Počet investičních akcí s dopadem na úsporu energie "/>
    <n v="1"/>
    <s v="Úspora energie v GJ/rok"/>
    <n v="1107"/>
    <x v="0"/>
    <x v="1"/>
    <x v="1"/>
  </r>
  <r>
    <n v="113"/>
    <x v="10"/>
    <s v="Implementace a péče o území soustavy Natura 2000 v Olomouckém kraji II. Část"/>
    <s v="Ing. Jiří Rozbořil"/>
    <s v="OIEP/OŽPZ"/>
    <s v="NIP. Hlavním cílem projektu je ochrana nejvíce ohrožených druhů planě roustoucích rostlin, volně žijících živočichů a přírodních stanovišť na území Olomouckého kraje."/>
    <s v="2012-2015"/>
    <x v="6"/>
    <n v="82"/>
    <n v="82"/>
    <s v="Počet evropsky významných lokalit, které jsou připraveny k vyhlášení jako ZCHÚ či ke smluvní ochraně "/>
    <n v="6"/>
    <s v="Rozloha evropsky významných lokalit, které jsou připraveny k vyhlášení jako ZCHÚ či ke smluvní ochraně "/>
    <n v="13420.55"/>
    <s v="Počet realizovaných opatření v souvislosti s implementací soustavy Natura 2000"/>
    <n v="3"/>
    <x v="0"/>
    <x v="0"/>
    <x v="1"/>
  </r>
  <r>
    <n v="116"/>
    <x v="5"/>
    <s v="Regionální funkce divadel a filharmonie"/>
    <s v="Mgr. Radovan Rašťák"/>
    <s v="OKPP"/>
    <s v="NIP. Podpora aktivit profesionálních divadelních a hudebních souborů majících regionální charakter"/>
    <s v="2014+"/>
    <x v="0"/>
    <n v="1500"/>
    <n v="1500"/>
    <s v="Počet zapojených subjektů"/>
    <n v="3"/>
    <m/>
    <m/>
    <m/>
    <m/>
    <x v="1"/>
    <x v="0"/>
    <x v="0"/>
  </r>
  <r>
    <n v="117"/>
    <x v="5"/>
    <s v="Regionální funkce knihoven"/>
    <s v="Mgr. Radovan Rašťák"/>
    <s v="OKPP"/>
    <s v="NIP. Podpora regionálních funkcí knihoven"/>
    <s v="2014+"/>
    <x v="0"/>
    <n v="9000"/>
    <n v="9000"/>
    <s v="Počet podpořených akcí "/>
    <n v="1"/>
    <s v="Počet knihoven zapojených do systému"/>
    <n v="495"/>
    <s v="Počet školení "/>
    <n v="26"/>
    <x v="1"/>
    <x v="0"/>
    <x v="0"/>
  </r>
  <r>
    <n v="118"/>
    <x v="5"/>
    <s v="Program podpory kultury a památkové péče v OK"/>
    <s v="Mgr..Radovan RašŤák"/>
    <s v="OKPP"/>
    <s v="IP/NIP. Podpora kulturních aktivit různých subjektů,obnova kulturních památek"/>
    <s v="2014+"/>
    <x v="0"/>
    <n v="19350"/>
    <n v="19350"/>
    <s v="Počet podpořených akcí "/>
    <n v="168"/>
    <s v="Počet upravených objektů"/>
    <n v="75"/>
    <m/>
    <m/>
    <x v="1"/>
    <x v="2"/>
    <x v="0"/>
  </r>
  <r>
    <n v="119"/>
    <x v="11"/>
    <s v="Jednání v oblasti snižování nezaměstanosti v OK"/>
    <s v="Bc. Pavel Šoltys"/>
    <s v="OSR"/>
    <s v="NIP. Zajištění jednání v Jeseníku, panelových diskusích v nezaměstnaností postižených částech  Olomouckého kraje. Zajištění občerstvení na semináře k podpoře sociálního podnikání a Projektu společenské odpovědnosti."/>
    <s v="2014+"/>
    <x v="0"/>
    <n v="10"/>
    <n v="10"/>
    <s v="Počet podpořených akcí "/>
    <n v="1"/>
    <m/>
    <m/>
    <m/>
    <m/>
    <x v="0"/>
    <x v="0"/>
    <x v="0"/>
  </r>
  <r>
    <n v="120"/>
    <x v="0"/>
    <s v="Prezentace investičních příležitostí v Olomouckém kraji"/>
    <s v="Bc. Pavel Šoltys"/>
    <s v="OSR"/>
    <s v="NIP. Prezentace na konferencích a veletrzích, propagační a prezentační materiály v oblasti investičních příležitostí, rozvojových ploch, průmyslových zón apod."/>
    <s v="2014+"/>
    <x v="0"/>
    <n v="355"/>
    <n v="355"/>
    <s v="Počet podpořených akcí "/>
    <n v="2"/>
    <s v="Počet propagačních materiálů"/>
    <n v="2"/>
    <m/>
    <m/>
    <x v="0"/>
    <x v="0"/>
    <x v="0"/>
  </r>
  <r>
    <n v="121"/>
    <x v="0"/>
    <s v="Činnost zájmového sdružení OK4EU "/>
    <s v="MUDr. Michael Fischer"/>
    <s v="OSR"/>
    <s v="NIP. Členský příspevek zájmovému sdružení OK4EU, které zajišťuje zastupování zájmů Olomouckého kraje v Bruselu"/>
    <s v="2014+"/>
    <x v="0"/>
    <n v="500"/>
    <n v="500"/>
    <s v="Počet podpořených akcí "/>
    <n v="1"/>
    <m/>
    <m/>
    <m/>
    <m/>
    <x v="1"/>
    <x v="0"/>
    <x v="0"/>
  </r>
  <r>
    <n v="122"/>
    <x v="12"/>
    <s v="Podpora a propagace inovativních podniků"/>
    <s v="Bc. Pavel Šoltys"/>
    <s v="OSR"/>
    <s v="NIP. Organizace soutěže Podnikatel roku 2011, podpora Vědeckotechnického parku Univerzity Palackého"/>
    <s v="2014+"/>
    <x v="0"/>
    <n v="280"/>
    <n v="280"/>
    <s v="Počet podpořených akcí "/>
    <n v="2"/>
    <m/>
    <m/>
    <m/>
    <m/>
    <x v="0"/>
    <x v="0"/>
    <x v="0"/>
  </r>
  <r>
    <n v="123"/>
    <x v="12"/>
    <s v="Činnost sdružení OK4Inovace"/>
    <s v="Bc. Pavel Šoltys"/>
    <s v="OSR"/>
    <s v="NIP. Realizace Akčního plánu č. 1 Regionální inovační strategie prostřednictvím zájmového sdružení právnických osob „OK4Inovace“, vč. Členského příspěvku"/>
    <s v="2014+"/>
    <x v="0"/>
    <n v="100"/>
    <n v="100"/>
    <s v="Počet podpořených akcí "/>
    <n v="1"/>
    <m/>
    <m/>
    <m/>
    <m/>
    <x v="1"/>
    <x v="0"/>
    <x v="0"/>
  </r>
  <r>
    <n v="124"/>
    <x v="1"/>
    <s v="Spolupráce s hospodářkými komorami"/>
    <s v="Bc. Pavel Šoltys"/>
    <s v="OSR"/>
    <s v="NIP. Podpora Časopisu podnikatelů, příspěvek na pořádání kulatých stolů s podnikateli, podnikatelských misí a poradenské síte &quot;BusinessPoint&quot;"/>
    <s v="2014+"/>
    <x v="0"/>
    <n v="450"/>
    <n v="450"/>
    <s v="Počet podpořených akcí "/>
    <n v="3"/>
    <m/>
    <m/>
    <m/>
    <m/>
    <x v="1"/>
    <x v="0"/>
    <x v="0"/>
  </r>
  <r>
    <n v="125"/>
    <x v="1"/>
    <s v="Podpora klastrů"/>
    <s v="Bc. Pavel Šoltys"/>
    <s v="OSR"/>
    <s v="NIP. Podpora činnosti a rozvoje 4 klastrů působících v Olomouckém kraji - Český nanotechnologický klastr, družstvo Informačně-technologický klastr Olomouc, družstvo Moravskoslezský dřevařský klastr, o.s.  MedChemBio"/>
    <s v="2014+"/>
    <x v="0"/>
    <n v="150"/>
    <n v="150"/>
    <s v="Počet podpořených akcí "/>
    <n v="2"/>
    <m/>
    <m/>
    <m/>
    <m/>
    <x v="1"/>
    <x v="0"/>
    <x v="0"/>
  </r>
  <r>
    <n v="126"/>
    <x v="2"/>
    <s v="Spolupráce s autonomní oblastí Vojvodina"/>
    <s v="Bc. Pavel Šoltys"/>
    <s v="OSR"/>
    <s v="NIP. Účast na projektu &quot;Předávání zkušeností v oblasti regionálního rozvoje a budování absorpčních kapacit pro efektivní čerpání finančních prostředků z fondů EU&quot;, kulatý stůl obchodních příležitosti a možnosti investic v Srbsku, podpora informačního portálu www.newbalkan.com"/>
    <s v="2014+"/>
    <x v="0"/>
    <n v="305"/>
    <n v="305"/>
    <s v="Počet podpořených akcí "/>
    <n v="1"/>
    <m/>
    <m/>
    <m/>
    <m/>
    <x v="0"/>
    <x v="0"/>
    <x v="0"/>
  </r>
  <r>
    <n v="127"/>
    <x v="2"/>
    <s v="Projekt &quot;ESÚS 2012&quot; "/>
    <s v="Bc. Pavel Šoltys"/>
    <s v="OSR"/>
    <s v="NIP. Projekt &quot;Strategie integrované spolupráce česko-polského příhraničí“"/>
    <s v="2012-2014"/>
    <x v="9"/>
    <n v="1"/>
    <n v="12"/>
    <s v="Počet podpořených akcí "/>
    <n v="1"/>
    <m/>
    <m/>
    <m/>
    <m/>
    <x v="0"/>
    <x v="0"/>
    <x v="1"/>
  </r>
  <r>
    <n v="128"/>
    <x v="2"/>
    <s v="Podpora rozvoje Olomouckého kraje 2012-2015"/>
    <s v="Bc. Pavel Šoltys"/>
    <s v="OSR"/>
    <s v="NIP. Podpora rozvoje Olomouckého kraje 2012-2015"/>
    <s v="2012-2015"/>
    <x v="3"/>
    <n v="754"/>
    <n v="2722"/>
    <s v="Počet podpořených akcí "/>
    <n v="1"/>
    <m/>
    <m/>
    <m/>
    <m/>
    <x v="0"/>
    <x v="0"/>
    <x v="1"/>
  </r>
  <r>
    <n v="129"/>
    <x v="10"/>
    <s v="CesR-Spolupráce v oblasti zaměstnanosti a služeb ve venkovských oblastech"/>
    <s v="Bc. Pavel Šoltys"/>
    <s v="OSR"/>
    <s v="NIP. Výměna dobré a efektivní praxe v oblasti rozvoje venkova a při uplatňování nástrojů zvyšování zaměstnanosti v hospodářsky slabých venkovských regionech"/>
    <s v="2012-2014"/>
    <x v="10"/>
    <n v="101"/>
    <n v="676"/>
    <s v="Počet neinvestičních akcí s dopadem na rozvoj měst a obcí"/>
    <n v="1"/>
    <m/>
    <m/>
    <m/>
    <m/>
    <x v="0"/>
    <x v="0"/>
    <x v="1"/>
  </r>
  <r>
    <n v="131"/>
    <x v="12"/>
    <s v="Inovační vouchery v OK"/>
    <s v="Bc. Pavel Šoltys"/>
    <s v="OSR"/>
    <s v="NIP. Regionální Inovační strategie - poskytnutí inovačních voucherů (dotací) podnikatelům na nákup znalostí od vědeckovýzkumných institucí"/>
    <s v="2012-2014"/>
    <x v="11"/>
    <n v="855"/>
    <n v="4886"/>
    <s v="Počet podpořených akcí "/>
    <n v="35"/>
    <m/>
    <m/>
    <m/>
    <m/>
    <x v="1"/>
    <x v="0"/>
    <x v="1"/>
  </r>
  <r>
    <n v="133"/>
    <x v="8"/>
    <s v="Příspěvek Krajské energetické agentuře"/>
    <s v="Bc. Pavel Šoltys"/>
    <s v="OSR"/>
    <s v="NIP. Příspěvek OK na osvětovou činnost KEA (pořádání seminářů, exkurzí, konzultací, poradenství, odborná technická posouzení..)"/>
    <s v="2014+"/>
    <x v="0"/>
    <n v="807"/>
    <n v="807"/>
    <s v="Počet neinvestičních akcí s dopadem na úsporu energie "/>
    <n v="12"/>
    <m/>
    <m/>
    <m/>
    <m/>
    <x v="0"/>
    <x v="0"/>
    <x v="0"/>
  </r>
  <r>
    <n v="134"/>
    <x v="13"/>
    <s v="Příspěvek - Regionální agentura pro rozvoje Střední Moravy "/>
    <s v="Bc. Pavel Šoltys"/>
    <s v="OSR"/>
    <s v="NIP. Neinvestiční příspěvek - Regionální agentura pro rozvoje Střední Moravy "/>
    <n v="2014"/>
    <x v="0"/>
    <n v="1500"/>
    <n v="1500"/>
    <s v="Počet neinvestičních akcí s dopadem na rozvoj měst a obcí"/>
    <n v="1"/>
    <m/>
    <m/>
    <m/>
    <m/>
    <x v="1"/>
    <x v="0"/>
    <x v="0"/>
  </r>
  <r>
    <n v="135"/>
    <x v="13"/>
    <s v="Program obnovy venkova"/>
    <s v="Bc. Pavel Šoltys"/>
    <s v="OSR"/>
    <s v="IP/NIP. Dotační titul pro obce na investice do infrastruktury obcí i vybrané neivestiční aktivity"/>
    <s v="2014+"/>
    <x v="4"/>
    <n v="12115"/>
    <n v="30302"/>
    <s v="Počet akcí na vybudování nebo rekonstrukci infrastruktury pro zajištění veřejných služeb v městech a obcích"/>
    <n v="36"/>
    <s v="Počet neinvestičních akcí s dopadem na rozvoj měst a obcí"/>
    <n v="22"/>
    <m/>
    <m/>
    <x v="1"/>
    <x v="2"/>
    <x v="0"/>
  </r>
  <r>
    <n v="136"/>
    <x v="14"/>
    <s v="Dotační program Olomouckého kraje pro sociální oblast"/>
    <s v="Mgr. Yvona Kubjátová"/>
    <s v="OSV"/>
    <s v="NIP.  Integrace příslušníků romských komunit"/>
    <s v="2014+"/>
    <x v="0"/>
    <n v="150"/>
    <n v="150"/>
    <s v="Počet podpořených akcí "/>
    <n v="4"/>
    <m/>
    <m/>
    <m/>
    <m/>
    <x v="1"/>
    <x v="0"/>
    <x v="0"/>
  </r>
  <r>
    <n v="137"/>
    <x v="14"/>
    <s v="Akce pro uživatele sociálních služeb s různými handicapy"/>
    <s v="Mgr. Yvona Kubjátová"/>
    <s v="OSV"/>
    <s v="NIP. Integraci zdravotně postižených do &quot;zdravé&quot; společnosti. Akce Rozloučení s létem v ZOO a Každý může být hvězdou"/>
    <s v="2014+"/>
    <x v="0"/>
    <n v="300"/>
    <n v="300"/>
    <s v="Počet podpořených akcí "/>
    <n v="2"/>
    <s v="Počet podpořených osob "/>
    <n v="300"/>
    <m/>
    <m/>
    <x v="1"/>
    <x v="0"/>
    <x v="0"/>
  </r>
  <r>
    <n v="138"/>
    <x v="14"/>
    <s v="Prevence kriminality na území Olomouckého kraje"/>
    <s v="Mgr. Yvona Kubjátová"/>
    <s v="OSV"/>
    <s v="NIP. Jedná se o povinnou 10% spoluúčast státní podpory na realizaci pilotního projektu Olomouckého kraje v oblasti prevence kriminality, který bude realizován ve spolupráci s Policií ČR a dalšími partnery projektu."/>
    <s v="2013-2016"/>
    <x v="0"/>
    <n v="44"/>
    <n v="339"/>
    <s v="Počet podpořených akcí "/>
    <n v="1"/>
    <m/>
    <m/>
    <m/>
    <m/>
    <x v="1"/>
    <x v="0"/>
    <x v="0"/>
  </r>
  <r>
    <n v="139"/>
    <x v="7"/>
    <s v="Dotační program Olomouckého kraje pro sociální oblast"/>
    <s v="Mgr. Yvona Kubjátová"/>
    <s v="OSV"/>
    <s v="NIP. Podpora poskytování sociálních služeb"/>
    <s v="2014+"/>
    <x v="0"/>
    <n v="10000"/>
    <n v="10000"/>
    <s v="Počet podpořených poskytovatelů sociálních služeb"/>
    <n v="86"/>
    <m/>
    <m/>
    <m/>
    <m/>
    <x v="1"/>
    <x v="0"/>
    <x v="0"/>
  </r>
  <r>
    <n v="140"/>
    <x v="7"/>
    <s v="Semináře pro sociální pracovníky"/>
    <s v="Mgr. Yvona Kubjátová"/>
    <s v="OSV"/>
    <s v="NIP. Realizace seminářů pro sociální pracovníky obcí o problematice sociálních služeb,sociálně-právní ochraně dětí."/>
    <s v="2014+"/>
    <x v="0"/>
    <n v="59"/>
    <n v="59"/>
    <s v="Počet podpořených akcí "/>
    <n v="7"/>
    <s v="Počet podpořených osob "/>
    <n v="100"/>
    <m/>
    <m/>
    <x v="0"/>
    <x v="0"/>
    <x v="0"/>
  </r>
  <r>
    <n v="141"/>
    <x v="15"/>
    <s v="Rodinné pasy"/>
    <s v="Mgr. Yvona Kubjátová"/>
    <s v="OSV"/>
    <s v="NIP. propojení a zajištění vzájemné uznatelnosti rodinných pasů u krajů, kde je realizován projekt Rodinné pasy a další navazující aktivity"/>
    <s v="2014+"/>
    <x v="0"/>
    <n v="470"/>
    <n v="470"/>
    <s v="Počet podpořených akcí "/>
    <n v="3"/>
    <s v="Počet podpořených osob "/>
    <n v="11100"/>
    <m/>
    <m/>
    <x v="0"/>
    <x v="0"/>
    <x v="0"/>
  </r>
  <r>
    <n v="144"/>
    <x v="9"/>
    <s v="Příspěvek na dofinancování evropských vzdělávacích programů"/>
    <s v="Ing. Zdeněk Švec"/>
    <s v="OŠMT"/>
    <s v="NIP. Finanční podpora bude poskytnuta ze strany Olomouckého kraje především školám a školským zařízením zřizovaným Olomouckým krajem, občanským sdružením, nadačním fondům při školách a školských zařízeních zřizovaných Olomouckým krajem. Příspěvek bude poskytován zejména v případech, kdy grant získaný od příslušného poskytovatelenení dostatečný pro celkovou realizaci projektu."/>
    <s v="2014+"/>
    <x v="0"/>
    <n v="45"/>
    <n v="45"/>
    <s v="Počet podpořených akcí "/>
    <n v="3"/>
    <m/>
    <m/>
    <m/>
    <m/>
    <x v="1"/>
    <x v="0"/>
    <x v="0"/>
  </r>
  <r>
    <n v="145"/>
    <x v="9"/>
    <s v="Stipendia pro žáky učebních oborů "/>
    <s v="Ing. Zdeněk Švec"/>
    <s v="OŠMT"/>
    <s v="NIP. Zavedením motivačních stipendií pro žáky vybraných oborů vzdělání poskytujících střední vzdělání s výučním listem v souladu s požadavky trhu práce."/>
    <s v="2014+"/>
    <x v="0"/>
    <n v="5600"/>
    <n v="5600"/>
    <s v="Počet podpořených osob "/>
    <n v="1848"/>
    <m/>
    <m/>
    <m/>
    <m/>
    <x v="1"/>
    <x v="0"/>
    <x v="0"/>
  </r>
  <r>
    <n v="146"/>
    <x v="9"/>
    <s v="Studijní stipendium Olomouckého kraje"/>
    <s v="Ing. Zdeněk Švec"/>
    <s v="OŠMT"/>
    <s v="NIP. Poskytnutí příspěvku žadatelů (žáci a studenti SŠ, VOŠ, VŠ) na studijní pobyt v zahraničí"/>
    <s v="2014+"/>
    <x v="0"/>
    <n v="887"/>
    <n v="887.25"/>
    <s v="Počet podpořených osob "/>
    <n v="51"/>
    <m/>
    <m/>
    <m/>
    <m/>
    <x v="1"/>
    <x v="0"/>
    <x v="0"/>
  </r>
  <r>
    <n v="147"/>
    <x v="9"/>
    <s v="Příspěvky vysokým školám"/>
    <s v="Ing. Zdeněk Švec"/>
    <s v="OŠMT"/>
    <s v="IP/NIP. Finanční prostředky budou určeny na kofinancování investičních a neinvestičních projektů pro terciální vzdělávání v Olomouckém kraji"/>
    <s v="2014+"/>
    <x v="0"/>
    <n v="9000"/>
    <n v="9000"/>
    <s v="Počet podpořených akcí "/>
    <n v="4"/>
    <m/>
    <m/>
    <m/>
    <m/>
    <x v="1"/>
    <x v="2"/>
    <x v="0"/>
  </r>
  <r>
    <n v="148"/>
    <x v="9"/>
    <s v="Environmentální vzdělávání, výchova a osvěta "/>
    <s v="Ing. Zdeněk Švec"/>
    <s v="OŠMT"/>
    <s v="NIP. Krajská konference environmentálního vzdělávání, výchovy a osvěty, podpora realizace tradičních a významných akcí regionálního charakteru zaměřených na EVVO (př. Ekologické dny Olomouc aj.), vydání publikace Ekologická výchova Olomouckého kraje, realizace akcí lesní pedagogiky v Olomouckém kraji, podpora projektu EKOŠKOLA atd. "/>
    <s v="2014+"/>
    <x v="0"/>
    <n v="133"/>
    <n v="133"/>
    <s v="Počet podpořených akcí "/>
    <n v="3"/>
    <m/>
    <m/>
    <m/>
    <m/>
    <x v="0"/>
    <x v="0"/>
    <x v="0"/>
  </r>
  <r>
    <n v="149"/>
    <x v="9"/>
    <s v="Program podpory environmentálního vzdělávání, výchovy a osvěty v Olomouckém kraji"/>
    <s v="Ing. Zdeněk Švec"/>
    <s v="OŠMT"/>
    <s v="NIP. Grantové schéma určené pro školy a školská zařízení (bez rozdílu zřizovatele) zařazená do rejstříku škol a školských zařízení a rejstříku  školských právnických osob sídlící v Olomouckém kraji."/>
    <s v="2014+"/>
    <x v="0"/>
    <n v="290"/>
    <n v="290"/>
    <s v="Počet podpořených akcí "/>
    <n v="20"/>
    <s v="Počet podpořených osob "/>
    <n v="30"/>
    <m/>
    <m/>
    <x v="1"/>
    <x v="0"/>
    <x v="0"/>
  </r>
  <r>
    <n v="150"/>
    <x v="14"/>
    <s v="Programy škol zaměřené na primární prevenci sociálně - patologických jevů"/>
    <s v="Ing. Zdeněk Švec"/>
    <s v="OŠMT"/>
    <s v="NIP. Zahrnje finanční příspěvek k zabezpečení oblasti tzv. specifické primární prevence škol a školských zařízení, nestátních neziskových organizací a další vzdělávání pedagogických pracovníků vykonávajících funkci školního metodika prevence. "/>
    <s v="2014+"/>
    <x v="0"/>
    <n v="150"/>
    <n v="150"/>
    <s v="Počet podpořených akcí "/>
    <n v="2"/>
    <s v="Počet podpořených osob "/>
    <n v="150"/>
    <m/>
    <m/>
    <x v="1"/>
    <x v="0"/>
    <x v="0"/>
  </r>
  <r>
    <n v="151"/>
    <x v="16"/>
    <s v="Finanční příspěvky v oblasti sportu"/>
    <s v="Mgr. Radovan Rašťák"/>
    <s v="OŠMT"/>
    <s v="IP/NIP. Zahrnuje podporu vrcholového, výkonnostního a mládežnického sportu v Olomouckém kraji, podpora Centra indviduálních sportů kraje Olomouckého, podpora celoroční sportovní činnosti sportovních subjektů a podpora sportovních akcí regionálního charakteru. "/>
    <s v="2014+"/>
    <x v="0"/>
    <n v="33100"/>
    <n v="33100"/>
    <s v="Počet podpořených akcí "/>
    <n v="350"/>
    <s v="Počty klubů s účastí v nejvyšších soutěžích ČR"/>
    <n v="16"/>
    <m/>
    <m/>
    <x v="1"/>
    <x v="2"/>
    <x v="0"/>
  </r>
  <r>
    <n v="153"/>
    <x v="9"/>
    <s v="Kofinancování mezinárodních výměn dětí a mládeže "/>
    <s v="Ing. Zdeněk Švec"/>
    <s v="OŠMT "/>
    <s v="NIP. poskytování finančních příspěvků na realizaci mezinárodních výměn dětí a mládeže ze škol a školských zařízení zřizovaných OK "/>
    <s v="2014+"/>
    <x v="12"/>
    <n v="150"/>
    <n v="150"/>
    <s v="Počet podpořených akcí "/>
    <n v="11"/>
    <m/>
    <m/>
    <m/>
    <m/>
    <x v="1"/>
    <x v="0"/>
    <x v="0"/>
  </r>
  <r>
    <n v="154"/>
    <x v="8"/>
    <s v="Realizace úspor tepla zateplením budov OLÚ Paseka "/>
    <s v="Ing. Jiří Rozbořil/MUDr. Michael Fischer"/>
    <s v="OIEP/OZ"/>
    <s v="IP. Zateplování objektů, výměna oken a dalších energeticky úsporných opatření."/>
    <s v="2013-2014"/>
    <x v="6"/>
    <n v="6210"/>
    <n v="10949"/>
    <s v="Počet inv. akcí na vybudování nebo rekonstrukci objektů pro poskytování soc. a zdrav. služeb"/>
    <n v="1"/>
    <s v="Počet investičních akcí s dopadem na úsporu energie "/>
    <n v="1"/>
    <s v="Úspora energie v GJ/rok"/>
    <n v="2436"/>
    <x v="0"/>
    <x v="1"/>
    <x v="1"/>
  </r>
  <r>
    <n v="155"/>
    <x v="14"/>
    <s v="Financování protidrogové prevence"/>
    <s v="MUDr. Michael Fischer"/>
    <s v="OZ"/>
    <s v="NIP. Dotace na financování protidrogové prevence"/>
    <s v="2014+"/>
    <x v="13"/>
    <n v="2500"/>
    <n v="21132"/>
    <s v="Počet podpořených akcí "/>
    <n v="14"/>
    <s v="Počet podpořených osob "/>
    <n v="2488"/>
    <m/>
    <m/>
    <x v="1"/>
    <x v="0"/>
    <x v="0"/>
  </r>
  <r>
    <n v="156"/>
    <x v="7"/>
    <s v="Program Zdraví 21"/>
    <s v="MUDr. Michael Fischer"/>
    <s v="OZ"/>
    <s v="NIP. Program Zdraví 21pro všechny ve 21. století (WHO), dle jednání se zainteresovanými organizacemi."/>
    <s v="2014+"/>
    <x v="0"/>
    <n v="94"/>
    <n v="94"/>
    <s v="Počet zúčastněných škol"/>
    <n v="36"/>
    <s v="Počet zúčastněných žáků, studentů"/>
    <n v="756"/>
    <m/>
    <m/>
    <x v="1"/>
    <x v="0"/>
    <x v="0"/>
  </r>
  <r>
    <n v="157"/>
    <x v="7"/>
    <s v="Vzdělávání lékařů "/>
    <s v="MUDr. Michael Fischer"/>
    <s v="OZ"/>
    <s v="NIP. Příspěvek na financování vzdělávání zdravotnických pracovníků"/>
    <s v="2014+"/>
    <x v="0"/>
    <n v="0"/>
    <n v="0"/>
    <s v="Počet podporovaných účastníků specializačního vzdělávání podporovaných dotací z OK "/>
    <n v="0"/>
    <m/>
    <m/>
    <m/>
    <m/>
    <x v="1"/>
    <x v="0"/>
    <x v="0"/>
  </r>
  <r>
    <n v="158"/>
    <x v="0"/>
    <s v="Soutěž &quot;Výrobek  Olomouckého kraje&quot;"/>
    <s v="Ing. Michal Symerský"/>
    <s v="OŽPZ"/>
    <s v="NIP. Prezentace a propagace potravinářských výrobků vyrobených na území Olomouckého kraje. Výrobky oceněné v soutěži o nejlepší regionální potravinářský produkt &quot;Výrobek Olomouckého kraje&quot; "/>
    <s v="2014+"/>
    <x v="0"/>
    <n v="50"/>
    <n v="50"/>
    <s v="Počet podpořených akcí "/>
    <n v="1"/>
    <m/>
    <m/>
    <m/>
    <m/>
    <x v="1"/>
    <x v="0"/>
    <x v="0"/>
  </r>
  <r>
    <n v="159"/>
    <x v="10"/>
    <s v="Příspěvky na hospodaření v lesích "/>
    <s v="Ing. Michal Symerský"/>
    <s v="OŽPZ"/>
    <s v="NIP. Poskytování finančních příspěvků na hospodaření v lesích (obnova, zajištění a výchova lesních porostů) "/>
    <s v="2014+"/>
    <x v="0"/>
    <n v="10000"/>
    <n v="10000"/>
    <s v="Počet podpořených akcí "/>
    <n v="142"/>
    <s v="Počet hektarů podpořených akcí obnovy a výchovy lesních porostů"/>
    <n v="707"/>
    <m/>
    <m/>
    <x v="1"/>
    <x v="0"/>
    <x v="0"/>
  </r>
  <r>
    <n v="160"/>
    <x v="10"/>
    <s v="Programu podpory včelařům"/>
    <s v="Ing. Michal Symerský"/>
    <s v="OŽPZ"/>
    <s v="NIP. Programu podpory začínajícím a evidovaným včelařům je určen na nákup  včelařského vybavení a včelstev"/>
    <s v="2014+"/>
    <x v="0"/>
    <n v="382"/>
    <n v="382"/>
    <s v="Počet podpořených akcí "/>
    <n v="47"/>
    <m/>
    <m/>
    <m/>
    <m/>
    <x v="1"/>
    <x v="0"/>
    <x v="0"/>
  </r>
  <r>
    <n v="161"/>
    <x v="10"/>
    <s v="Zpracování plánů péče o zvláště chráněná území"/>
    <s v="Ing. Michal Symerský"/>
    <s v="OŽPZ"/>
    <s v="NIP. Zpracování plánů péče o zvláště chráněná území"/>
    <s v="2014+"/>
    <x v="0"/>
    <n v="65"/>
    <n v="65"/>
    <s v="Počet podpořených akcí "/>
    <n v="9"/>
    <m/>
    <m/>
    <m/>
    <m/>
    <x v="0"/>
    <x v="0"/>
    <x v="0"/>
  </r>
  <r>
    <n v="162"/>
    <x v="10"/>
    <s v="Zajišťování péče o zvláště chráněná území "/>
    <s v="Ing. Michal Symerský"/>
    <s v="OŽPZ"/>
    <s v="NIP. Zajištění péče o zvláště chráněné území v souladu se schválenými plány péče"/>
    <s v="2014+"/>
    <x v="0"/>
    <n v="2662"/>
    <n v="2662"/>
    <s v="Počet realizovaných  akcí "/>
    <n v="84"/>
    <m/>
    <m/>
    <m/>
    <m/>
    <x v="0"/>
    <x v="0"/>
    <x v="0"/>
  </r>
  <r>
    <n v="164"/>
    <x v="17"/>
    <s v="1. Aktualizace plánů dílčích povodí řeky Moravy, Odry a Dyje 2. Příspěvek na  financování nákladů na provoz srážecích stanic na přítocích do VN Plumlov  "/>
    <s v="Ing. Michal Symerský"/>
    <s v="OŽPZ"/>
    <s v="NIP. Plány dílčích povodí pořizují správci povodí podle své působnosti ve spolupráci s příslušnými krajskými úřady a ve spolupráci s ústředními vodoprávními úřady."/>
    <n v="2014"/>
    <x v="0"/>
    <n v="250"/>
    <n v="250"/>
    <s v="Počet podpořených akcí "/>
    <n v="2"/>
    <m/>
    <m/>
    <m/>
    <m/>
    <x v="1"/>
    <x v="0"/>
    <x v="0"/>
  </r>
  <r>
    <n v="165"/>
    <x v="17"/>
    <s v="Fond na podporu výstavby a obnovy vodohospodářské infrastruktury"/>
    <s v="Ing. Michal Symerský"/>
    <s v="OŽPZ"/>
    <s v="IP. Podpora výstavby a obnovy vodohospodářské infrastruktury"/>
    <s v="2014+"/>
    <x v="0"/>
    <n v="23500"/>
    <n v="23500"/>
    <s v="Počet přiznaných podpor"/>
    <n v="12"/>
    <m/>
    <m/>
    <m/>
    <m/>
    <x v="1"/>
    <x v="1"/>
    <x v="0"/>
  </r>
  <r>
    <n v="166"/>
    <x v="18"/>
    <s v="Projekt &quot;Intenzifikace odděleného sběru a zajištění využití komunálního odpadu včetně jeho obalové složky&quot;"/>
    <s v="Ing. Michal Symerský"/>
    <s v="OŽPZ"/>
    <s v="NIP. Spoluúčast Olomouckého kraje na realizaci projektu, který se zaměřuje na zakoupení sběrových nádob a jejich distribucí obcím, informační kampaně o třídění  a recyklaci komunálních odpadů"/>
    <s v="2014+"/>
    <x v="0"/>
    <n v="438"/>
    <n v="438"/>
    <s v="Počet podpořených akcí "/>
    <n v="4"/>
    <s v="Počet přiznaných podpor"/>
    <n v="0"/>
    <m/>
    <m/>
    <x v="1"/>
    <x v="0"/>
    <x v="0"/>
  </r>
  <r>
    <n v="169"/>
    <x v="4"/>
    <s v="II/433 a III/36711 Výšovice - průtah"/>
    <s v="Ing. Jiří Rozbořil/PhDr. Alois Mačák, MBA"/>
    <s v="OIEP/ODSH"/>
    <s v="IP. Rekonstrukce silnice II/433 a III/36711 v průtahu obcí Výšovice."/>
    <n v="2014"/>
    <x v="3"/>
    <n v="2673"/>
    <n v="12751"/>
    <s v="Délka nových a zrekonstruovaných silnic II. a III. třídy"/>
    <n v="1.3"/>
    <s v="Počet zrekonstruovaných mostů"/>
    <n v="1"/>
    <m/>
    <m/>
    <x v="0"/>
    <x v="1"/>
    <x v="1"/>
  </r>
  <r>
    <n v="179"/>
    <x v="4"/>
    <s v="II/370, III/3706 Brníčko - Hrabišín"/>
    <s v="PhDr. Alois Mačák, MBA"/>
    <s v="SSOK/ODSH"/>
    <s v="IP. Stavební úpravy silnice po kanalizaci. Realkizováno za přispění obce na jiné, než vyvolané investice"/>
    <n v="2014"/>
    <x v="14"/>
    <n v="6000"/>
    <n v="8830"/>
    <s v="Délka nových a zrekonstruovaných silnic II. a III. třídy"/>
    <n v="2.2160000000000002"/>
    <s v="Počet zrekonstruovaných mostů"/>
    <n v="0"/>
    <m/>
    <m/>
    <x v="0"/>
    <x v="1"/>
    <x v="0"/>
  </r>
  <r>
    <n v="188"/>
    <x v="19"/>
    <s v="Telematické řízení veřejné dopravy"/>
    <s v="PhDr. Alois Mačák, MBA"/>
    <s v="KIDSOK/ODSH"/>
    <s v="IP/NIP. Telematická a informační podpora organizování a řízení veřejné dopravy v OK"/>
    <s v="2014+"/>
    <x v="15"/>
    <n v="0"/>
    <n v="0"/>
    <s v="Počet realizovaných akcí na rozvoj dopravy "/>
    <n v="1"/>
    <m/>
    <m/>
    <m/>
    <m/>
    <x v="0"/>
    <x v="2"/>
    <x v="0"/>
  </r>
  <r>
    <n v="190"/>
    <x v="19"/>
    <s v="Sjednocení dopravní oblsužnosti"/>
    <s v="PhDr. Alois Mačák, MBA"/>
    <s v="KIDSOK/ODSH"/>
    <s v="NIP Sjednocení dopravní obslužnosti v rámci závazku veřejné služby"/>
    <n v="2014"/>
    <x v="0"/>
    <n v="90"/>
    <n v="90"/>
    <s v="Počet realizovaných akcí na rozvoj dopravy "/>
    <n v="1"/>
    <m/>
    <m/>
    <m/>
    <m/>
    <x v="0"/>
    <x v="0"/>
    <x v="0"/>
  </r>
  <r>
    <n v="191"/>
    <x v="19"/>
    <s v="Úprava tarifního systému"/>
    <s v="PhDr. Alois Mačák, MBA"/>
    <s v="KIDSOK/ODSH"/>
    <s v="NIP Úprava tarifního uspořádání a zónového systému OK"/>
    <n v="2014"/>
    <x v="0"/>
    <n v="483"/>
    <n v="483"/>
    <s v="Počet realizovaných akcí na rozvoj dopravy "/>
    <n v="1"/>
    <m/>
    <m/>
    <m/>
    <m/>
    <x v="0"/>
    <x v="0"/>
    <x v="0"/>
  </r>
  <r>
    <n v="199"/>
    <x v="4"/>
    <s v="Územní studie pro oblast silniční dopravy"/>
    <s v="Bc. Pavel Šoltys"/>
    <s v="OSR"/>
    <s v="NIP. Morava-obchvat Úsova, koridoty silnic I/44 a I/11, napojení I/11 a II/369"/>
    <n v="2013"/>
    <x v="0"/>
    <n v="197"/>
    <n v="197"/>
    <s v="Počet podpořených akcí "/>
    <n v="3"/>
    <m/>
    <m/>
    <m/>
    <m/>
    <x v="0"/>
    <x v="0"/>
    <x v="0"/>
  </r>
  <r>
    <n v="201"/>
    <x v="10"/>
    <s v="Zásady územního rozvoje Olomouckého kraje"/>
    <s v="Bc. Pavel Šoltys"/>
    <s v="OSR"/>
    <s v="NIP. Zpráva o uplatňování ZÚR OK ve znění aktualizace č. 1"/>
    <s v="2013-2014"/>
    <x v="0"/>
    <n v="0"/>
    <n v="0"/>
    <s v="Počet podpořených akcí "/>
    <n v="1"/>
    <m/>
    <m/>
    <m/>
    <m/>
    <x v="0"/>
    <x v="0"/>
    <x v="0"/>
  </r>
  <r>
    <n v="203"/>
    <x v="4"/>
    <s v="II/444 Úsov - Medlov"/>
    <s v="PhDr. Alois Mačák, MBA"/>
    <s v="SSOK/ODSH"/>
    <s v="IP. Stavební úpravy navazující na příp. rekonstrukci úseku Šternberk - Uničov. Akce realizované z ROP."/>
    <n v="2014"/>
    <x v="3"/>
    <n v="4037"/>
    <n v="12847"/>
    <s v="Délka nových a zrekonstruovaných silnic II. a III. třídy"/>
    <n v="2.66"/>
    <s v="Počet zrekonstruovaných mostů"/>
    <n v="0"/>
    <m/>
    <m/>
    <x v="0"/>
    <x v="1"/>
    <x v="1"/>
  </r>
  <r>
    <n v="204"/>
    <x v="4"/>
    <s v="II/635 Příkazy - Olomouc"/>
    <s v="PhDr. Alois Mačák, MBA"/>
    <s v="SSOK/ODSH"/>
    <s v="IP. Stavební úpravy silnice v úseku Příkazy - čerpací stanice PHM. Akce realizované z ROP. "/>
    <n v="2014"/>
    <x v="3"/>
    <n v="4510"/>
    <n v="14306"/>
    <s v="Délka nových a zrekonstruovaných silnic II. a III. třídy"/>
    <n v="2.1"/>
    <s v="Počet zrekonstruovaných mostů"/>
    <n v="0"/>
    <m/>
    <m/>
    <x v="0"/>
    <x v="1"/>
    <x v="1"/>
  </r>
  <r>
    <n v="205"/>
    <x v="4"/>
    <s v="II/447 Tři Dvory - průtah"/>
    <s v="PhDr. Alois Mačák, MBA"/>
    <s v="SSOK/ODSH"/>
    <s v="IP. Rekonstrukce průtahu, dokončení posledního úseku Pňovice - Litovel. Akce realizované z ROP."/>
    <n v="2014"/>
    <x v="3"/>
    <n v="10433"/>
    <n v="34755"/>
    <s v="Délka nových a zrekonstruovaných silnic II. a III. třídy"/>
    <n v="0.83"/>
    <s v="Počet zrekonstruovaných mostů"/>
    <n v="0"/>
    <m/>
    <m/>
    <x v="0"/>
    <x v="1"/>
    <x v="1"/>
  </r>
  <r>
    <n v="206"/>
    <x v="4"/>
    <s v="II/437 Most ev.č. 437-007, Skoky"/>
    <s v="PhDr. Alois Mačák, MBA"/>
    <s v="SSOK/ODSH"/>
    <s v="IP. Rekonstrukce mostu. Akce realizované z ROP."/>
    <n v="2014"/>
    <x v="3"/>
    <n v="5993"/>
    <n v="19958"/>
    <m/>
    <m/>
    <s v="Počet zrekonstruovaných mostů"/>
    <n v="1"/>
    <m/>
    <m/>
    <x v="0"/>
    <x v="1"/>
    <x v="1"/>
  </r>
  <r>
    <n v="207"/>
    <x v="4"/>
    <s v="II/437 Most ev.č. 437-008, Dolní Újezd"/>
    <s v="PhDr. Alois Mačák, MBA"/>
    <s v="SSOK/ODSH"/>
    <s v="IP. Rekonstrukce mostu. Akce realizované z ROP."/>
    <n v="2014"/>
    <x v="3"/>
    <n v="5623"/>
    <n v="18737"/>
    <s v="Počet zrekonstruovaných mostů"/>
    <n v="1"/>
    <m/>
    <m/>
    <m/>
    <m/>
    <x v="0"/>
    <x v="1"/>
    <x v="1"/>
  </r>
  <r>
    <n v="208"/>
    <x v="4"/>
    <s v="II/457 Javorník - Mikulovice"/>
    <s v="PhDr. Alois Mačák, MBA"/>
    <s v="SSOK/ODSH"/>
    <s v="IP. Rekonstrukce úseku komunikace. Akce realizované z ROP."/>
    <n v="2014"/>
    <x v="3"/>
    <n v="10170"/>
    <n v="33827"/>
    <s v="Délka nových a zrekonstruovaných silnic II. a III. třídy"/>
    <n v="4.6399999999999997"/>
    <s v="Počet zrekonstruovaných mostů"/>
    <n v="0"/>
    <m/>
    <m/>
    <x v="0"/>
    <x v="1"/>
    <x v="1"/>
  </r>
  <r>
    <n v="209"/>
    <x v="20"/>
    <s v="Akce pro NNO"/>
    <s v="Ing. Jiří Rozbořil"/>
    <s v="OTH"/>
    <s v="NIP. Konference, semináře, veletrhy a jiné akce pořádané pro NNO"/>
    <s v="2014+"/>
    <x v="0"/>
    <n v="165"/>
    <n v="165"/>
    <s v="Počet podpořených akcí "/>
    <n v="21"/>
    <s v="Počet účastníků"/>
    <n v="300"/>
    <m/>
    <m/>
    <x v="0"/>
    <x v="0"/>
    <x v="0"/>
  </r>
  <r>
    <n v="210"/>
    <x v="3"/>
    <s v="Příspěvek pro Oblastní spolek ČČK Olomouc"/>
    <s v="Ing. Jiří Rozbořil"/>
    <s v="KŘ"/>
    <s v="NIP - Příspěvek pro Oblastní spolek ČČK Olomouc - dárci krve"/>
    <n v="2014"/>
    <x v="12"/>
    <n v="300"/>
    <n v="300"/>
    <s v="Počet podpořených akcí "/>
    <n v="1"/>
    <s v="Počet účastníků"/>
    <m/>
    <m/>
    <m/>
    <x v="1"/>
    <x v="0"/>
    <x v="0"/>
  </r>
  <r>
    <n v="211"/>
    <x v="2"/>
    <s v="Zahraniční Aktivity Olomouckého kraje"/>
    <s v="Ing. Jiří Rozbořil"/>
    <s v="OTH"/>
    <s v="NIP. Spolupráce s partnerskými zahraničními regiony včetně zajišťování prezentací Olomouckého kraje v zahraničí"/>
    <s v="2014+"/>
    <x v="0"/>
    <n v="900"/>
    <n v="900"/>
    <s v="Počet podpořených akcí "/>
    <n v="15"/>
    <s v="Počet účastníků celkem"/>
    <m/>
    <s v="Počet účastníků OK"/>
    <m/>
    <x v="0"/>
    <x v="0"/>
    <x v="0"/>
  </r>
  <r>
    <n v="212"/>
    <x v="7"/>
    <s v="Semináře v oblasti prevence kriminality a prevence sociálního vyloučení"/>
    <s v="Mgr. Yvona Kubjátová"/>
    <s v="OSV"/>
    <s v="NIP. Realizace seminářů pro pracovníky obcí o problematice prevence  kriminality"/>
    <n v="2014"/>
    <x v="0"/>
    <n v="15"/>
    <n v="15"/>
    <s v="Počet podpořených akcí "/>
    <n v="1"/>
    <s v="Počet podpořených osob "/>
    <n v="24"/>
    <m/>
    <m/>
    <x v="0"/>
    <x v="0"/>
    <x v="0"/>
  </r>
  <r>
    <n v="213"/>
    <x v="13"/>
    <s v="Soutěž Vesnice roku"/>
    <s v="Bc. Pavel Šoltys"/>
    <s v="OSR"/>
    <s v="NIP. Zajištění pořádání krajského kola soutěže, včetně příspevku pro vítěze"/>
    <s v="2014+"/>
    <x v="0"/>
    <n v="525"/>
    <n v="525"/>
    <s v="Počet neinvestičních akcí s dopadem na rozvoj měst a obcí"/>
    <n v="1"/>
    <m/>
    <m/>
    <m/>
    <m/>
    <x v="1"/>
    <x v="0"/>
    <x v="0"/>
  </r>
  <r>
    <n v="214"/>
    <x v="15"/>
    <s v="Benchmarking poskytovatelů sociálních služeb"/>
    <s v="Mgr. Yvona Kubjátová"/>
    <s v="OSV"/>
    <s v="NIP - Metoda benchmarking je účinným nástrojem k efektivnímu plánování a především financování služeb na úrovni kraje.Aktivity - příprava softwarového nástroje pro sledování, analýzu a vyhodnocování dat. Metodika a proškolení poskytovatelů i zaměstnanců KÚOK.Sběr dat a analýzy."/>
    <s v="2012-2014"/>
    <x v="16"/>
    <n v="24"/>
    <n v="727"/>
    <s v="Počet podpořených akcí"/>
    <n v="1"/>
    <s v="Počet subjektů zapojených do benchmarkingových aktivit"/>
    <n v="150"/>
    <m/>
    <m/>
    <x v="0"/>
    <x v="0"/>
    <x v="1"/>
  </r>
  <r>
    <n v="215"/>
    <x v="2"/>
    <s v="Euroregiony"/>
    <s v="Bc. Pavel Šoltys"/>
    <s v="OSR"/>
    <s v="NIP. Členský příspěvek Euroregion Praděd a Glacensis"/>
    <s v="2014+"/>
    <x v="0"/>
    <n v="350"/>
    <n v="350"/>
    <s v="Počet podpořených akcí "/>
    <n v="2"/>
    <m/>
    <m/>
    <m/>
    <m/>
    <x v="1"/>
    <x v="0"/>
    <x v="0"/>
  </r>
  <r>
    <n v="216"/>
    <x v="4"/>
    <s v="III/36719 Pivín - rekonstrukce silnice"/>
    <s v="Ing. Jiří Rozbořil/PhDr. Alois Mačák, MBA"/>
    <s v="OIEP/ODSH"/>
    <s v="IP. Rekonstrukce silnice III/36719 v průtahu obcí Pivín."/>
    <n v="2014"/>
    <x v="3"/>
    <n v="2528"/>
    <n v="12850"/>
    <s v="Délka nových a zrekonstruovaných silnic II. a III. třídy"/>
    <n v="1.3"/>
    <s v="Počet zrekonstruovaných mostů"/>
    <m/>
    <m/>
    <m/>
    <x v="0"/>
    <x v="1"/>
    <x v="1"/>
  </r>
  <r>
    <n v="217"/>
    <x v="4"/>
    <s v="III/37354 Holubice - Hrochov"/>
    <s v="Ing. Jiří Rozbořil/PhDr. Alois Mačák, MBA"/>
    <s v="OIEP/ODSH"/>
    <s v="IP. Rekonstrukce silnice III/37354 mezi obcemi Holubice a Hrochov v majektu Olomouckého kraje."/>
    <n v="2014"/>
    <x v="3"/>
    <n v="1601"/>
    <n v="10086"/>
    <s v="Délka nových a zrekonstruovaných silnic II. a III. třídy"/>
    <m/>
    <m/>
    <m/>
    <m/>
    <m/>
    <x v="0"/>
    <x v="1"/>
    <x v="1"/>
  </r>
  <r>
    <n v="218"/>
    <x v="4"/>
    <s v="II/570 Hněvotín - rekonstruce silnice"/>
    <s v="Ing. Jiří Rozbořil/PhDr. Alois Mačák, MBA"/>
    <s v="OIEP/ODSH"/>
    <s v="IP. Rekonstrukce silnice II/570 v průtahu obcí Hněvotín."/>
    <n v="2014"/>
    <x v="3"/>
    <n v="4474"/>
    <n v="18266"/>
    <s v="Délka nových a zrekonstruovaných silnic II. a III. třídy"/>
    <n v="1.08"/>
    <s v="Počet zrekonstruovaných mostů"/>
    <m/>
    <m/>
    <m/>
    <x v="0"/>
    <x v="1"/>
    <x v="1"/>
  </r>
  <r>
    <n v="219"/>
    <x v="4"/>
    <s v="II/449 Senice - průtah"/>
    <s v="Ing. Jiří Rozbořil/PhDr. Alois Mačák, MBA"/>
    <s v="OIEP/ODSH"/>
    <s v="IP. Rekonstrukce silnice II/449 v průtahu obcí Senice na Hané."/>
    <n v="2014"/>
    <x v="3"/>
    <n v="3346"/>
    <n v="19242"/>
    <s v="Délka nových a zrekonstruovaných silnic II. a III. třídy"/>
    <n v="1.19"/>
    <s v="Počet zrekonstruovaných mostů"/>
    <n v="1"/>
    <m/>
    <m/>
    <x v="0"/>
    <x v="1"/>
    <x v="1"/>
  </r>
  <r>
    <n v="220"/>
    <x v="4"/>
    <s v="II/434, II/437 Lipník nad Bečvou - okružní křižovatka"/>
    <s v="Ing. Jiří Rozbořil/PhDr. Alois Mačák, MBA"/>
    <s v="OIEP/ODSH"/>
    <s v="IP. Vybudování okružní křižovatky namísto stávací průsečné na křížení silnice II/434 a II/437 ve městě Lipník nad Bečvou"/>
    <n v="2014"/>
    <x v="3"/>
    <n v="7800"/>
    <n v="14106"/>
    <m/>
    <m/>
    <m/>
    <m/>
    <s v="Počet zrekonstruovaných křižovatek"/>
    <n v="1"/>
    <x v="0"/>
    <x v="1"/>
    <x v="1"/>
  </r>
  <r>
    <n v="221"/>
    <x v="4"/>
    <s v="Silnice II/444 Uničov – Šternberk, intravilány obcí"/>
    <s v="Ing. Jiří Rozbořil/PhDr. Alois Mačák, MBA"/>
    <s v="OIEP/ODSH"/>
    <s v="IP. Rekonstrukce silnice III/36719 v průtahu obcí Pivín."/>
    <s v="2014-2015"/>
    <x v="3"/>
    <n v="460"/>
    <n v="460"/>
    <s v="Délka nových a zrekonstruovaných silnic II. a III. třídy"/>
    <m/>
    <s v="Počet zrekonstruovaných mostů"/>
    <m/>
    <s v="Počet zrekonstruovaných křižovatek"/>
    <m/>
    <x v="0"/>
    <x v="1"/>
    <x v="1"/>
  </r>
  <r>
    <n v="222"/>
    <x v="4"/>
    <s v="II/150 Dub nad Moravou - hranice okresů PV/OL - rekonstrukce silnice"/>
    <s v="Ing. Jiří Rozbořil/PhDr. Alois Mačák, MBA"/>
    <s v="OIEP/ODSH"/>
    <s v="IP. Rekonstrukce silnice II/150 v majetku Olomouckého kraje."/>
    <s v="2014-2015"/>
    <x v="3"/>
    <n v="54"/>
    <n v="54"/>
    <s v="Délka nových a zrekonstruovaných silnic II. a III. třídy"/>
    <n v="3.13"/>
    <s v="Počet zrekonstruovaných mostů"/>
    <n v="2"/>
    <m/>
    <m/>
    <x v="0"/>
    <x v="1"/>
    <x v="1"/>
  </r>
  <r>
    <n v="223"/>
    <x v="9"/>
    <s v="Podpora technického vybavením dílen-3. část"/>
    <s v="Ing. Jiří Rozbořil/Ing. Zdeněk Švec"/>
    <s v="OIEP/OŠMT"/>
    <s v="IP.V rámci projektu budou vybaveny dílny středních odborných škol soustruhy, CNC stoji, frézkami a dalším technickým vybavením, součástí projektu je i pořízení tiskového a knihařských strojů. Současně budou provedeny stavební úpravy prostor tak, aby vyhovovaly rozšířené výuce s novým zařízením."/>
    <s v="2013-2015"/>
    <x v="3"/>
    <n v="605"/>
    <n v="4038"/>
    <s v="Počet podpořených projektů s pozitivním vlivem na rovné příležitosti"/>
    <n v="1"/>
    <s v="Počet uživatelů majících prospěch z podpořených vzdělávacích zařízení"/>
    <n v="317"/>
    <s v="Počet nově vytvořených pracovních míst v rámci projektů na udržitelný rozvoj měst"/>
    <n v="0.5"/>
    <x v="0"/>
    <x v="1"/>
    <x v="1"/>
  </r>
  <r>
    <n v="224"/>
    <x v="5"/>
    <s v="Příspěvek naprovoz Muzea umění Olomouc"/>
    <s v="Mgr. Radek Rašťák"/>
    <s v="OKPP"/>
    <s v="Podpora provozu Muzea umění Olomouc"/>
    <s v="2014+"/>
    <x v="0"/>
    <n v="21000"/>
    <n v="21000"/>
    <s v="Počet stálých expozicí"/>
    <n v="8"/>
    <s v="počet krátkodobých výstav"/>
    <n v="30"/>
    <m/>
    <m/>
    <x v="1"/>
    <x v="0"/>
    <x v="0"/>
  </r>
  <r>
    <n v="226"/>
    <x v="6"/>
    <s v="Domov seniorů POHODA Chválkovice - Modernizace hlavní budovy - část B a C"/>
    <s v="Ing. Jiří Rozbořil/ Mgr. Yvona Kubjátová"/>
    <s v="OIEP/OSV"/>
    <s v="IP. V rámci projektu dojde k přestavbě prostor dnes využívaných pro sociální službu chráněné bydlení na novou sociální službu domov pro seniory, včetně rekonstrukce sociálního zařízení."/>
    <s v="2014-2015"/>
    <x v="3"/>
    <n v="102"/>
    <n v="102"/>
    <s v="Počet podpořených akcí "/>
    <n v="1"/>
    <s v="Počet uživatelů mající prospěch zpodpořených sociálních zařízení"/>
    <n v="78"/>
    <s v="Plocha regenerovaných a revitalizovaných objektů pro sociální služby"/>
    <n v="1556"/>
    <x v="0"/>
    <x v="1"/>
    <x v="1"/>
  </r>
  <r>
    <n v="227"/>
    <x v="6"/>
    <s v="Domov seniorů POHODA Chválkovice - Rekonstrukce budovy A "/>
    <s v="Ing. Jiří Rozbořil/ Mgr. Yvona Kubjátová"/>
    <s v="OIEP/OSV"/>
    <s v="IP. V rámci projektu dojde k přestavbě prostor dnes využívaných pro sociální službu chráněné bydlení na novou sociální službu domov pro seniory, včetně rekonstrukce sociálního zařízení."/>
    <s v="2014-2015"/>
    <x v="3"/>
    <n v="1060"/>
    <n v="5701"/>
    <s v="Počet investičních akcí na vybudování nebo rekonstrukci objektů pro poskytování sociálních a zdravotnických služeb"/>
    <n v="1"/>
    <s v="Počet uživatelů mající prospěch zpodpořených sociálních zařízení"/>
    <n v="109"/>
    <s v="Plocha regenerovaných a revitalizovaných objektů pro sociální služby"/>
    <n v="2829"/>
    <x v="0"/>
    <x v="1"/>
    <x v="1"/>
  </r>
  <r>
    <n v="229"/>
    <x v="9"/>
    <s v="Výuka technických předmětů s interaktivní tabulí a e-learningem"/>
    <s v="Ing. Zdeněk Švec"/>
    <s v="OŠMT/OIEP"/>
    <s v="NIP. Střední škola gastronomie a služeb, Přerov, Šířava 7: Zvyšování kvality ve vzdělávání v oblasti podnikatelských dovedností u žáků škol a školských zařízení Olomouckého kraje a zkvalitnění realizace kariérového poradenství v těchto školách."/>
    <s v="2012-2014"/>
    <x v="17"/>
    <n v="0"/>
    <n v="517.81594000000007"/>
    <s v="Počet podpořených akcí"/>
    <n v="1"/>
    <m/>
    <m/>
    <m/>
    <m/>
    <x v="0"/>
    <x v="0"/>
    <x v="1"/>
  </r>
  <r>
    <n v="230"/>
    <x v="9"/>
    <s v="Krok za krokem ke zlepšení výuky automobilních oborů"/>
    <s v="Ing. Zdeněk Švec"/>
    <s v="OŠMT/OIEP"/>
    <s v="NIP. Švehlova střední škola, Prostějov, nám. Spojenců 17: Zkvalitnění výuky a zvýšení odborných znalostí a dovedností žáků školy. Budou vytvořeny,   které budou mít vliv na rozvoj tvořivého a inovativního myšlení žáků."/>
    <s v="2012-2014"/>
    <x v="17"/>
    <n v="0"/>
    <n v="2081.4907599999997"/>
    <s v="Počet podpořených akcí"/>
    <n v="1"/>
    <m/>
    <m/>
    <m/>
    <m/>
    <x v="0"/>
    <x v="0"/>
    <x v="1"/>
  </r>
  <r>
    <n v="234"/>
    <x v="9"/>
    <s v="Digitální projektování ve strojírenství II"/>
    <s v="Ing. Zdeněk Švec"/>
    <s v="OŠMT/OIEP"/>
    <s v="NIP. Střední průmyslová škola strojnická, Olomouc, tř. 17. listopadu 49: Zlepšení podmínek a inovaci výuky v technických oborech a zatraktivnění výuky pro žáky pomocí_x000a_modernizace výukových metod s využitím e-learningových technologií."/>
    <s v="2012-2014"/>
    <x v="17"/>
    <n v="0"/>
    <n v="154.45770000000019"/>
    <s v="Počet podpořených akcí"/>
    <n v="1"/>
    <m/>
    <m/>
    <m/>
    <m/>
    <x v="0"/>
    <x v="0"/>
    <x v="1"/>
  </r>
  <r>
    <n v="235"/>
    <x v="9"/>
    <s v="Zkvalitňování výuky chemie a biologie na GJO"/>
    <s v="Ing. Zdeněk Švec"/>
    <s v="OŠMT/OIEP"/>
    <s v="NIP. Gymnázium Jana Opletala, Litovel, Opletalova 189: Zatraktivnění výuky chemie a biologie, coby předmětů přírodovědného a_x000a_technického vzdělávání, inovace výukových metod v těchto předmětech a vytváření motivačních aktivit, které podnítí a podpoří zájem studentů o přírodní a technické vědy."/>
    <s v="2012-2014"/>
    <x v="17"/>
    <n v="0"/>
    <n v="575.67764999999986"/>
    <s v="Počet podpořených akcí"/>
    <n v="1"/>
    <m/>
    <m/>
    <m/>
    <m/>
    <x v="0"/>
    <x v="0"/>
    <x v="1"/>
  </r>
  <r>
    <n v="236"/>
    <x v="9"/>
    <s v="Cizí jazyky pro odbornost"/>
    <s v="Ing. Zdeněk Švec"/>
    <s v="OŠMT/OIEP"/>
    <s v="NIP. Vyšší odborná škola a Střední průmyslová škola elektrotechnická, Olomouc, Božetěchova 3: Naučit studenty průmyslových škol bez zábran komunikovat v cizím jazyce a přitom fundovaně řešit specifické otázky z oblasti elektrotechniky pro potřeby výrobní praxe a národního i evropského trhu práce."/>
    <s v="2012-2014"/>
    <x v="17"/>
    <n v="0"/>
    <n v="226.06032000000008"/>
    <s v="Počet podpořených akcí"/>
    <n v="1"/>
    <m/>
    <m/>
    <m/>
    <m/>
    <x v="0"/>
    <x v="0"/>
    <x v="1"/>
  </r>
  <r>
    <n v="238"/>
    <x v="9"/>
    <s v="Přírodní vědy hrou – výuka chemie a biologie s podporou IT"/>
    <s v="Ing. Zdeněk Švec"/>
    <s v="OŠMT/OIEP"/>
    <s v="NIP. Gymnázium Jiřího Wolkera, Prostějov, Kollárova 3: zlepšit znalosti a kvalitu vzdělánístudentů v povinných vyučovacích předmětech přírodovědného zaměření, především chemie a biologie s využitím informační výpočetní techniky."/>
    <s v="2012-2014"/>
    <x v="17"/>
    <n v="0"/>
    <n v="262.32577000000003"/>
    <s v="Počet podpořených akcí"/>
    <n v="1"/>
    <m/>
    <m/>
    <m/>
    <m/>
    <x v="0"/>
    <x v="0"/>
    <x v="1"/>
  </r>
  <r>
    <n v="239"/>
    <x v="9"/>
    <s v="Technika má zelenou"/>
    <s v="Ing. Zdeněk Švec"/>
    <s v="OŠMT/OIEP"/>
    <s v="NIP. Střední odborná škola a Střední odborné učiliště strojírenské a stavební, Jeseník, Dukelská 1240: Zkvalitnění teoretické výuky tvorbou studijních pomůcek (pracovních listů, sborníku příkladů, výukové SW), školení odborných pedagogů naší školy, účast na odborných výstavách, veletrzích, školeních, stážích ve firmách v regionu. "/>
    <s v="2012-2014"/>
    <x v="17"/>
    <n v="0"/>
    <n v="2063.9246499999999"/>
    <s v="Počet podpořených akcí"/>
    <n v="1"/>
    <m/>
    <m/>
    <m/>
    <m/>
    <x v="0"/>
    <x v="0"/>
    <x v="1"/>
  </r>
  <r>
    <n v="242"/>
    <x v="9"/>
    <s v="Jak podnikat – podpora firemní gramotnosti"/>
    <s v="Ing. Zdeněk Švec"/>
    <s v="OŠMT/OIEP"/>
    <s v="NIP. Obchodní akademie, Prostějov, Palackého 18: Projekt je zaměřen na podporu firemní a finanční gramotnosti, měly by být vytvářeny fiktivní firmy žáky školy. "/>
    <s v="2013-2014"/>
    <x v="17"/>
    <n v="0"/>
    <n v="592.86167999999998"/>
    <s v="Počet podpořených akcí"/>
    <n v="1"/>
    <m/>
    <m/>
    <m/>
    <m/>
    <x v="0"/>
    <x v="0"/>
    <x v="1"/>
  </r>
  <r>
    <n v="243"/>
    <x v="9"/>
    <s v="Experimenty k rozvoji fyzikálního myšlení"/>
    <s v="Ing. Zdeněk Švec"/>
    <s v="OŠMT/OIEP"/>
    <s v="NIP. Gymnázium, Uničov, Gymnazijní 257: Cílem projektu je rozšíření a inovace školního vzdělávacího programuo nepovinné předměty Robotické vnímání světa I a II. "/>
    <s v="2013-2014"/>
    <x v="17"/>
    <n v="0"/>
    <n v="855.58895999999993"/>
    <s v="Počet podpořených akcí"/>
    <n v="1"/>
    <m/>
    <m/>
    <m/>
    <m/>
    <x v="0"/>
    <x v="0"/>
    <x v="1"/>
  </r>
  <r>
    <n v="244"/>
    <x v="9"/>
    <s v="Svět práce v každodenním životě"/>
    <s v="Ing. Zdeněk Švec"/>
    <s v="OŠMT/OIEP"/>
    <s v="NIP. Gymnázium, Hranice, Zborovská 293: Projekt chce atraktivnějšími metodami motivovat žáky k získání kladného vztahu k přírodovědným oborům a tím je motivovat ke studiu těchto oborů na vysokých školách. "/>
    <s v="2013-2014"/>
    <x v="17"/>
    <n v="0"/>
    <n v="1792.2587299999998"/>
    <s v="Počet podpořených akcí"/>
    <n v="1"/>
    <m/>
    <m/>
    <m/>
    <m/>
    <x v="0"/>
    <x v="0"/>
    <x v="1"/>
  </r>
  <r>
    <n v="245"/>
    <x v="9"/>
    <s v="Zlepšování podmínek pro výuku technických oborů a řemesel Švehlovy střední školy polytechnické Prostějov"/>
    <s v="Ing. Zdeněk Švec"/>
    <s v="OŠMT/OIEP"/>
    <s v="NIP. Švehlova střední škola polytechnická Prostějov: Projekt je zaměřen na učební obory Instalatér, Elektrikář, Analýza potravin a technologie potravin a měl by připravit inovované výukové materiály pro tyto obory. "/>
    <s v="2013-2014"/>
    <x v="17"/>
    <n v="0"/>
    <n v="1623.4034600000005"/>
    <s v="Počet podpořených akcí"/>
    <n v="1"/>
    <m/>
    <m/>
    <m/>
    <m/>
    <x v="0"/>
    <x v="0"/>
    <x v="1"/>
  </r>
  <r>
    <n v="246"/>
    <x v="9"/>
    <s v="Zvýšení kvality vzdělávání na Středním odborném učilišti obchodním Prostějov prohloubením spolupráce s regionálními zaměstnavateli a rozvojem kariérového poradenství"/>
    <s v="Ing. Zdeněk Švec"/>
    <s v="OŠMT/OIEP"/>
    <s v="NIP. Střední odborné učiliště obchodní Prostějov, nám. Edmunda Husserla 1: Projekt je zaměřen na rozvoj kariérového poradenství a zvýšení kvality ve vzdělávání vybraných oborů/řemesel (výrobce kožedělného zboží, řezník, cukrář). "/>
    <s v="2013-2014"/>
    <x v="17"/>
    <n v="0"/>
    <n v="638.78343999999993"/>
    <s v="Počet podpořených akcí"/>
    <n v="1"/>
    <m/>
    <m/>
    <m/>
    <m/>
    <x v="0"/>
    <x v="0"/>
    <x v="1"/>
  </r>
  <r>
    <n v="247"/>
    <x v="9"/>
    <s v="Věda kolem nás"/>
    <s v="Ing. Zdeněk Švec"/>
    <s v="OŠMT/OIEP"/>
    <s v="NIP. Gymnázium Jana Blahoslava a Střední pedagogická škola, Přerov, Denisova 3: Cílem projektu je propojit teoretickou výuku s reálným využitím v praktickém životě. Motivuje žáky ke studiu chemie, fyziky a biologie. "/>
    <s v="2013-2014"/>
    <x v="17"/>
    <n v="0"/>
    <n v="1317.0698599999998"/>
    <s v="Počet podpořených akcí"/>
    <n v="1"/>
    <m/>
    <m/>
    <m/>
    <m/>
    <x v="0"/>
    <x v="0"/>
    <x v="1"/>
  </r>
  <r>
    <n v="248"/>
    <x v="9"/>
    <s v="Inovace elektrotechnického vzdělávání"/>
    <s v="Ing. Zdeněk Švec"/>
    <s v="OŠMT/OIEP"/>
    <s v="NIP. Střední průmyslová škola, Přerov, Havlíčkova 2: Cílem projektu je zatraktivnit výuku elektrotechnických oborů prostřednictvím zavedení nových metod a výukových prvků s využitím ICT. "/>
    <s v="2013-2014"/>
    <x v="17"/>
    <n v="0"/>
    <n v="1110.9445399999997"/>
    <s v="Počet podpořených akcí"/>
    <n v="1"/>
    <m/>
    <m/>
    <m/>
    <m/>
    <x v="0"/>
    <x v="0"/>
    <x v="1"/>
  </r>
  <r>
    <n v="249"/>
    <x v="9"/>
    <s v="Učme se matematiku nově"/>
    <s v="Ing. Zdeněk Švec"/>
    <s v="OŠMT/OIEP"/>
    <s v="NIP. Slovanské gymnázium, Olomouc, tř. Jiřího z Poděbrad 13: Projekt je zaměřen na využití nových prvků při výuce matematiky na všech typech středních škol. "/>
    <s v="2013-2014"/>
    <x v="17"/>
    <n v="0"/>
    <n v="872.63701000000003"/>
    <s v="Počet podpořených akcí"/>
    <n v="1"/>
    <m/>
    <m/>
    <m/>
    <m/>
    <x v="0"/>
    <x v="0"/>
    <x v="1"/>
  </r>
  <r>
    <n v="250"/>
    <x v="9"/>
    <s v="Elektrotechnika prakticky a perspektivně"/>
    <s v="Ing. Zdeněk Švec"/>
    <s v="OŠMT/OIEP"/>
    <s v="NIP. Střední škola technická a obchodní, Olomouc, Kosinova 4: V rámci projektu budou vytvořeny 4 vždělávací produkty v e-learningové podobě (Proudové pole, Základní pojmy a elektrostatické pole, Elektromagnetismus, Střídavé proudy). "/>
    <s v="2013-2014"/>
    <x v="17"/>
    <n v="0"/>
    <n v="1911.99919"/>
    <s v="Počet podpořených akcí"/>
    <n v="1"/>
    <m/>
    <m/>
    <m/>
    <m/>
    <x v="0"/>
    <x v="0"/>
    <x v="1"/>
  </r>
  <r>
    <n v="251"/>
    <x v="9"/>
    <s v="Příprava, zpracování a optimalizace dat pro digitální tiskové systémy"/>
    <s v="Ing. Zdeněk Švec"/>
    <s v="OŠMT/OIEP"/>
    <s v="NIP. Střední škola polygrafická, Olomouc, Střední novosadská 55: Záměrem projektu je rozšířit odborné znalosti a dovednosti žáků v oblasti moderních pre-press operací u digitálního tisku. "/>
    <s v="2013-2014"/>
    <x v="17"/>
    <n v="0"/>
    <n v="942.59373999999991"/>
    <s v="Počet podpořených akcí"/>
    <n v="1"/>
    <m/>
    <m/>
    <m/>
    <m/>
    <x v="0"/>
    <x v="0"/>
    <x v="1"/>
  </r>
  <r>
    <n v="252"/>
    <x v="9"/>
    <s v="Matematika Plus - Podpora matematického vzdělávání žáků středních škol Olomouckého kraje"/>
    <s v="Ing. Zdeněk Švec"/>
    <s v="OŠMT/OIEP"/>
    <s v="NIP. Gymnázium Jakuba Škody, Přerov, Komenského 29: Hlavním cílem projektu je motivovat žáky ke studiu matematiky a podpořit žáky, kteří se o matimatiku zajímají tak, aby pokračovali ve studiu matematiky i na vysokých školách. "/>
    <s v="2013-2014"/>
    <x v="17"/>
    <n v="0"/>
    <n v="893.96450000000004"/>
    <s v="Počet podpořených akcí"/>
    <n v="1"/>
    <m/>
    <m/>
    <m/>
    <m/>
    <x v="0"/>
    <x v="0"/>
    <x v="1"/>
  </r>
  <r>
    <n v="253"/>
    <x v="9"/>
    <s v="Chci být instalatérem nebo zedníkem"/>
    <s v="Ing. Zdeněk Švec"/>
    <s v="OŠMT/OIEP"/>
    <s v="NIP. Střední odborná škola a Střední odborné učiliště strojírenské a stavební, Jeseník, Dukelská 1240: Projekt je zaměřen na inovaci a zatraktivnění oboru Instalatér a Zedník, budou vytvořeny nové vzdělávací materiály a vybaveny dílny.  "/>
    <s v="2013-2014"/>
    <x v="17"/>
    <n v="0"/>
    <n v="2622.3150700000001"/>
    <s v="Počet podpořených akcí"/>
    <n v="1"/>
    <m/>
    <m/>
    <m/>
    <m/>
    <x v="0"/>
    <x v="0"/>
    <x v="1"/>
  </r>
  <r>
    <n v="254"/>
    <x v="9"/>
    <s v="Elearning na střední zdravotnické škole 2"/>
    <s v="Ing. Zdeněk Švec"/>
    <s v="OŠMT/OIEP"/>
    <s v="NIP. Střední zdravotnická škola a Vyšší odborná škola zdravotnická Emanuela Pöttinga, Olomouc, Pöttingova 2: Projekt je zaměřen na inovaci výukových metod a forem oboru Zdravotnický asistent s využitím e-learningových technologií.  "/>
    <s v="2013-2014"/>
    <x v="17"/>
    <n v="0"/>
    <n v="1365.07357"/>
    <s v="Počet podpořených akcí"/>
    <n v="1"/>
    <m/>
    <m/>
    <m/>
    <m/>
    <x v="0"/>
    <x v="0"/>
    <x v="1"/>
  </r>
  <r>
    <n v="255"/>
    <x v="9"/>
    <s v="Moderní výuka na SZŠ: Tvorba a aplikace výukových modulů"/>
    <s v="Ing. Zdeněk Švec"/>
    <s v="OŠMT/OIEP"/>
    <s v="NIP. Střední zdravotnická škola, Šumperk, Kladská 2: Cílem projektu je vytvoření výukových modulů, které budou obsahovat metodiky práce, učební materiály a budou využívány v teoreticko-praktické výuce ve škole. "/>
    <s v="2013-2014"/>
    <x v="17"/>
    <n v="0"/>
    <n v="958.94096999999999"/>
    <s v="Počet podpořených akcí"/>
    <n v="1"/>
    <m/>
    <m/>
    <m/>
    <m/>
    <x v="0"/>
    <x v="0"/>
    <x v="1"/>
  </r>
  <r>
    <n v="256"/>
    <x v="9"/>
    <s v="Podpora vzdělávání fyziky a astronomie"/>
    <s v="Ing. Zdeněk Švec"/>
    <s v="OŠMT/OIEP"/>
    <s v="NIP. Gymnázium Jiřího Wolkera, Prostějov, Kollárova 3: Cílem projektu je popularizace výuky fyziky a astronomie na základních a středních školách. "/>
    <s v="2013-2014"/>
    <x v="17"/>
    <n v="0"/>
    <n v="2439.56077"/>
    <s v="Počet podpořených akcí"/>
    <n v="1"/>
    <m/>
    <m/>
    <m/>
    <m/>
    <x v="0"/>
    <x v="0"/>
    <x v="1"/>
  </r>
  <r>
    <n v="259"/>
    <x v="9"/>
    <s v="Postavím se na své nohy"/>
    <s v="Ing. Zdeněk Švec"/>
    <s v="OŠMT/OIEP"/>
    <s v="NIP: Základní škola a Dětský domov Zábřeh: Projekt si klade za cíl motivovat žáky do pokračování vzdělávání, naučit pedagogy vhodně tyto žáky zapojit a připravit na přestup do sekundárního vzdělávání, vybrat jim vhodný studijní obor, ukázat žákům možnosti výuky na středních školách a učilištích atp."/>
    <s v="2012-2014"/>
    <x v="17"/>
    <n v="0"/>
    <n v="931.2479900000003"/>
    <s v="Počet podpořených akcí"/>
    <n v="1"/>
    <m/>
    <m/>
    <m/>
    <m/>
    <x v="0"/>
    <x v="0"/>
    <x v="1"/>
  </r>
  <r>
    <n v="261"/>
    <x v="9"/>
    <s v="Logopedická prevence v Olomouckém kraji"/>
    <s v="Ing. Zdeněk Švec"/>
    <s v="OŠMT/OIEP"/>
    <s v="NIP: SCHOLA SERVIS – zařízení pro další vzdělávání pedagogických pracovníků a středisko služeb školám, Prostějov, příspěvková organizace: Cílem projektu je zajištění podmínek a metodické podpory k zavedení systému logopedické péče v Olomouckém kraji."/>
    <s v="2013-2014"/>
    <x v="17"/>
    <n v="0"/>
    <n v="1965.5954400000003"/>
    <s v="Počet podpořených akcí"/>
    <n v="1"/>
    <m/>
    <m/>
    <m/>
    <m/>
    <x v="0"/>
    <x v="0"/>
    <x v="1"/>
  </r>
  <r>
    <n v="262"/>
    <x v="9"/>
    <s v="Globální svět nás spojuje – Multimediální inkluzivní vzdělávání"/>
    <s v="Ing. Zdeněk Švec"/>
    <s v="OŠMT/OIEP"/>
    <s v="NIP:  Základní škola, Mateřská škola a Dětský domov Zábřeh: Cílem projektu je dát příležitost žákům ze ZŠ praktických aZŠ (klasických), zamyslet se a sami se vyjádřit k problematice rovných příležitostí a inkluze pomocí filmových prostředků a rozvinout tak i ICTkompetence."/>
    <s v="2013-2014"/>
    <x v="17"/>
    <n v="0"/>
    <n v="1110.4300700000001"/>
    <s v="Počet podpořených akcí"/>
    <n v="1"/>
    <m/>
    <m/>
    <m/>
    <m/>
    <x v="0"/>
    <x v="0"/>
    <x v="1"/>
  </r>
  <r>
    <n v="266"/>
    <x v="9"/>
    <s v="Kompetentní třídní učitel záklaní školy"/>
    <s v="Ing. Zdeněk Švec"/>
    <s v="OŠMT/OIEP"/>
    <s v="NIP. SCHOLA SERVIS - zařízení pro další vzdělávání pedagogických_x000a_pracovníků a středisko služeb školám, Prostějov, příspěvková organizace. Cílovou skupinou projektu jsou třídní učitelé základních škol Olomouckého kraje._x000a_Projekt si klade za cíl poskytnout třídním učitelům znalosti a dovednosti, které jim umožní lépe se vypořádat s úkoly, které na ně &quot;třídnictví&quot; klade formou interaktivních seminářů a supervizí._x000a_"/>
    <s v="2012-2014"/>
    <x v="17"/>
    <n v="0"/>
    <n v="853.97622000000001"/>
    <s v="Počet podpořených akcí"/>
    <n v="1"/>
    <m/>
    <m/>
    <m/>
    <m/>
    <x v="0"/>
    <x v="0"/>
    <x v="1"/>
  </r>
  <r>
    <n v="267"/>
    <x v="9"/>
    <s v="Moderní vyučování na střední zdravotnické škole v Hranicích – jdeme s dobou!"/>
    <s v="Ing. Zdeněk Švec"/>
    <s v="OŠMT/OIEP"/>
    <s v="NIP. Střední zdravotnická škola, Hranice Studentská 1095: Rozvoj pedagogů v oblasti využívání ICT ve výuce, v oblasti kurikulární reformy (v nových výukových metodách a problematice evaluace studijních výsledků žáků pedagogickými pracovníky), v oblasti řízení a personální politiky."/>
    <s v="2013-2014"/>
    <x v="17"/>
    <n v="0"/>
    <n v="659.24858000000006"/>
    <s v="Počet podpořených akcí"/>
    <n v="1"/>
    <m/>
    <m/>
    <m/>
    <m/>
    <x v="0"/>
    <x v="0"/>
    <x v="1"/>
  </r>
  <r>
    <n v="268"/>
    <x v="9"/>
    <s v="Rozvoj profesních kompetencí učitelů fyziky základních a středních škol v Olomouckém kraji II"/>
    <s v="Ing. Zdeněk Švec"/>
    <s v="OŠMT/OIEP"/>
    <s v="NIP. Slovanské gymnázium, Olomouc, tř. Jiřího z Poděbrad 13: Projekt si klade za cíl kvalitativní rozvoj dalšího vzdělávání učitelů fyziky Olomouckého kraje, zaměřený na zvyšování odborných a pedagogických schopností a dovedností využívat aktivizující metody, moderní pomůcky, netradiční organizační formy výuky s ohledem na použití informačních technologií a na environmentální výchovu."/>
    <s v="2013-2014"/>
    <x v="17"/>
    <n v="0"/>
    <n v="684.62662999999998"/>
    <s v="Počet podpořených akcí"/>
    <n v="1"/>
    <m/>
    <m/>
    <m/>
    <m/>
    <x v="0"/>
    <x v="0"/>
    <x v="1"/>
  </r>
  <r>
    <n v="269"/>
    <x v="9"/>
    <s v="Kompetentní třídní učitel střední školy"/>
    <s v="Ing. Zdeněk Švec"/>
    <s v="OŠMT/OIEP"/>
    <s v="NIP. SCHOLA SERVIS - zařízení pro další vzdělávání pedagogických pracovníků a středisko služeb školám, Prostějov, příspěvková organizace: Cílem projektu je připravit cyklus akreditovaných seminářů zaměřených na rozvoj následujících kompetencí třídního učitele: kompetence komunikační, diagnostická, intervenční, organizační, řídící a poradenská."/>
    <s v="2013-2014"/>
    <x v="17"/>
    <n v="0"/>
    <n v="1950.0578264000001"/>
    <s v="Počet podpořených akcí"/>
    <n v="1"/>
    <m/>
    <m/>
    <m/>
    <m/>
    <x v="0"/>
    <x v="0"/>
    <x v="1"/>
  </r>
  <r>
    <n v="270"/>
    <x v="9"/>
    <s v="Získávání dílčích kvalifikací v oblasti gastronomie"/>
    <s v="Ing. Zdeněk Švec"/>
    <s v="OŠMT/OIEP"/>
    <s v="NIP. Střední škola gastronomie a služeb, Přerov, Šířava 7: projekt řeší problém v kvalifikaci zaměstnanců restaurací a jídelen. Cílem je zabezpečit jejich odborný růst popřípadě získání další dílčí kvalifikace."/>
    <s v="2012-2014"/>
    <x v="17"/>
    <n v="0"/>
    <n v="691.65905999999995"/>
    <s v="Počet podpořených akcí"/>
    <n v="1"/>
    <m/>
    <m/>
    <m/>
    <m/>
    <x v="0"/>
    <x v="0"/>
    <x v="1"/>
  </r>
  <r>
    <n v="273"/>
    <x v="9"/>
    <s v="Talent Olomouckého kraje "/>
    <s v="Ing. Zdeněk Švec"/>
    <s v="OŠMT"/>
    <s v="NIP.   V rámci soutěže jsou oceňováni nadaní a mimořádně nadaní žáci a studenti škol na území kraje."/>
    <s v="2014+"/>
    <x v="0"/>
    <n v="450"/>
    <n v="430"/>
    <s v="Počet podpořených akcí "/>
    <n v="1"/>
    <s v="Počet podpořených osob "/>
    <n v="57"/>
    <s v="Počet podpořených subjektů - škol"/>
    <n v="5"/>
    <x v="0"/>
    <x v="0"/>
    <x v="0"/>
  </r>
  <r>
    <n v="280"/>
    <x v="7"/>
    <s v="Tábor pro děti z pěstounských rodin 2014"/>
    <s v="Mgr. Yvona Kubjátová"/>
    <s v="OSV"/>
    <s v="NIP. Jedná se o realizaci vícedenního  pobytu dětí z pěstounských a poručenských rodin na území Olomouckého kraje."/>
    <s v="2014+"/>
    <x v="0"/>
    <n v="80"/>
    <n v="80"/>
    <s v="Počet podpořených akcí "/>
    <n v="1"/>
    <s v="Počet podpořených osob "/>
    <n v="18"/>
    <m/>
    <m/>
    <x v="0"/>
    <x v="0"/>
    <x v="0"/>
  </r>
  <r>
    <n v="296"/>
    <x v="16"/>
    <s v="SK Olomouc Sigma MŽ"/>
    <s v="Mgr. Radovan Rašťák"/>
    <s v="OŠMT"/>
    <s v="NIP. Přímá podpora Významných akcí - Příspěvek na činnost mládežnickcých družstev reprezentujících SK Olomouc Sigma MŽ"/>
    <s v="2014+"/>
    <x v="0"/>
    <n v="2000"/>
    <n v="2000"/>
    <s v="Počet podpořených akcí "/>
    <n v="1"/>
    <s v="Počet účastníků"/>
    <m/>
    <m/>
    <m/>
    <x v="1"/>
    <x v="1"/>
    <x v="0"/>
  </r>
  <r>
    <n v="297"/>
    <x v="16"/>
    <s v="HC Olomouc s.r.o."/>
    <s v="Mgr. Radovan Rašťák"/>
    <s v="OŠMT"/>
    <s v="NIP. částečná úhrada nákladů souvisejících s celoroční sportovní činností příjemce v roce 2015, konkrétně na činnost hráčů ledního hokeje ve všech mládežnických kategoirích od přípravky až po juniory, kde aktuálně sdružují cca 300 hráčů"/>
    <s v="2014+"/>
    <x v="0"/>
    <n v="1200"/>
    <n v="1200"/>
    <s v="Počet podpořených akcí "/>
    <n v="1"/>
    <s v="Počet účastníků"/>
    <m/>
    <m/>
    <m/>
    <x v="1"/>
    <x v="0"/>
    <x v="0"/>
  </r>
  <r>
    <n v="298"/>
    <x v="16"/>
    <s v="HOKEJ ŠUMPERK 2003, s.r.o."/>
    <s v="Mgr. Radovan Rašťák"/>
    <s v="OŠMT"/>
    <s v="NIP. Přímá podpora Významných akcí - Příspěvek na činnost „A“mužstva Hokej Šumperk 2003, s.r.o. hrajícího I. ligu ledního hokeje"/>
    <s v="2014+"/>
    <x v="0"/>
    <n v="800"/>
    <n v="800"/>
    <s v="Počet podpořených akcí "/>
    <n v="1"/>
    <s v="Počet účastníků"/>
    <m/>
    <m/>
    <m/>
    <x v="1"/>
    <x v="0"/>
    <x v="0"/>
  </r>
  <r>
    <n v="299"/>
    <x v="16"/>
    <s v="Dámský házenkářský klub Zora Olomouc"/>
    <s v="Mgr. Radovan Rašťák"/>
    <s v="OŠMT"/>
    <s v="NIP. Přímá podpora Významných akcí - Příspěvek na činnost družstva žen hrajícího mezinárodní ligu WHIL a družstva mládeže reprezentující DHK Olomouc"/>
    <s v="2014+"/>
    <x v="0"/>
    <n v="1500"/>
    <n v="1500"/>
    <s v="Počet podpořených akcí "/>
    <n v="1"/>
    <s v="Počet účastníků"/>
    <m/>
    <m/>
    <m/>
    <x v="1"/>
    <x v="0"/>
    <x v="0"/>
  </r>
  <r>
    <n v="300"/>
    <x v="16"/>
    <s v="Tělovýchovná jednota Cement Hranice"/>
    <s v="Mgr. Radovan Rašťák"/>
    <s v="OŠMT"/>
    <s v="NIP. Přímá podpora Významných akcí - Příspěvek na činnost házenkářského „A“ mužstva mužů hrajícího Extraligu ČR a na činnost mládeže reprezentující TJ Cement"/>
    <s v="2014+"/>
    <x v="0"/>
    <n v="1400"/>
    <n v="1400"/>
    <s v="Počet podpořených akcí "/>
    <n v="1"/>
    <s v="Počet účastníků"/>
    <m/>
    <m/>
    <m/>
    <x v="1"/>
    <x v="0"/>
    <x v="0"/>
  </r>
  <r>
    <n v="301"/>
    <x v="7"/>
    <s v="VP - Národní rada osob se zdravotním postižením České republiky o.s."/>
    <s v="Mgr. Yvona Kubjátová"/>
    <s v="OSV"/>
    <s v="NIP. Přímá podpora Významných akcí - Euroklíč v Olomouckém kraji"/>
    <s v="2014+"/>
    <x v="0"/>
    <n v="300"/>
    <n v="300"/>
    <s v="Počet podpořených akcí "/>
    <n v="1"/>
    <m/>
    <m/>
    <m/>
    <m/>
    <x v="1"/>
    <x v="0"/>
    <x v="0"/>
  </r>
  <r>
    <n v="302"/>
    <x v="14"/>
    <s v="Senior pas"/>
    <s v="Mgr. Yvona Kubjátová"/>
    <s v="OSV"/>
    <s v="NIP. Přímá podpora Významných akcí - Senior pas"/>
    <s v="2014+"/>
    <x v="0"/>
    <n v="200"/>
    <n v="200"/>
    <s v="Počet podpořených akcí "/>
    <n v="1"/>
    <s v="Počet podpořených osob "/>
    <n v="21000"/>
    <m/>
    <m/>
    <x v="1"/>
    <x v="0"/>
    <x v="0"/>
  </r>
  <r>
    <n v="303"/>
    <x v="7"/>
    <s v="Podpora standardizace orgánu sociálně-právní ochrany na Krajském úřadě Olmouckého kraje"/>
    <s v="Mgr. Yvona Kubjátová"/>
    <s v="OSV"/>
    <s v="NIP. Projekt se zaměřuje na standardizaci činností orgánu sociálně-právní ochrany dětí - Krajského úřadu Olomouckého kraje - v souladu se zákonem č. 359/1999 Sb., o sociálně-právní ochraně dětí, ve znění pozdějších předpisů (dále jen &quot;zákon č. 359/1999 Sb.&quot;), zejména pak v souladu s ustanovením § 9a zákona č.359/1999 Sb. a čl. II bod 12 (Přechodná ustanovení) zákona č. 401/2012 Sb., kterým se mění zákon č. 359/1999 Sb., kdy je povinností orgánů sociálně-právní ochrany dětí mít nejpozději do 31. 12. 2014 vypracovány standardy kvality sociálně-právní ochrany a nejpozději od tohoto data se jimi při výkonu své činnosti řídit."/>
    <s v="2014-2015"/>
    <x v="7"/>
    <n v="0"/>
    <n v="636"/>
    <s v="Počet podpořených akcí "/>
    <n v="1"/>
    <s v="Počet podpořených osob "/>
    <n v="10"/>
    <s v="Počet úspěšných absolventů kurzů"/>
    <n v="28"/>
    <x v="0"/>
    <x v="0"/>
    <x v="1"/>
  </r>
  <r>
    <n v="304"/>
    <x v="14"/>
    <s v="VP - Český tenisový svaz vozíčkářů"/>
    <s v="Mgr. Yvona Kubjátová"/>
    <s v="OSV"/>
    <s v="NIP. Významný projekt - VINCI WHEELCHAIR CZECH OPEN 2014 - mezin. turrnaj v tenise na vozíku (kategorie IFT2) v Prostějově"/>
    <n v="2014"/>
    <x v="0"/>
    <n v="100"/>
    <n v="100"/>
    <s v="Počet podpořených akcí "/>
    <n v="1"/>
    <m/>
    <m/>
    <m/>
    <m/>
    <x v="1"/>
    <x v="0"/>
    <x v="0"/>
  </r>
  <r>
    <n v="305"/>
    <x v="14"/>
    <s v="VP - TyfloCentrum Olomouc, o.p.s."/>
    <s v="Mgr. Yvona Kubjátová"/>
    <s v="OSV"/>
    <s v="NIP. Významný projekt - Výstava (Ne) viditelná Olomouc"/>
    <n v="2014"/>
    <x v="0"/>
    <n v="120"/>
    <n v="120"/>
    <s v="Počet podpořených akcí "/>
    <n v="1"/>
    <m/>
    <m/>
    <m/>
    <m/>
    <x v="1"/>
    <x v="0"/>
    <x v="0"/>
  </r>
  <r>
    <n v="308"/>
    <x v="7"/>
    <s v="VP - OLiVy o.s."/>
    <s v="Mgr. Yvona Kubjátová"/>
    <s v="OSV"/>
    <s v="NIP. Významný projekt - Společný projekt mateřských center Olomouckého kraje zaměřený na podporu činnosti mateřských center a rodinných center a vzdělávání"/>
    <n v="2014"/>
    <x v="0"/>
    <n v="300"/>
    <n v="300"/>
    <s v="Počet podpořených akcí "/>
    <n v="1"/>
    <m/>
    <m/>
    <m/>
    <m/>
    <x v="1"/>
    <x v="0"/>
    <x v="0"/>
  </r>
  <r>
    <n v="310"/>
    <x v="9"/>
    <s v="VP - Agentura rozvojové a humanitární pomoci Olomouckého kraje, o.p.s."/>
    <s v="Ing. Zdeněk Švec"/>
    <s v="OŠMT"/>
    <s v="NIP. Významný projekt - Vzdělávání trochu jinak III"/>
    <n v="2014"/>
    <x v="0"/>
    <n v="80"/>
    <n v="80"/>
    <s v="Počet podpořených akcí "/>
    <n v="1"/>
    <m/>
    <m/>
    <m/>
    <m/>
    <x v="1"/>
    <x v="0"/>
    <x v="0"/>
  </r>
  <r>
    <n v="311"/>
    <x v="16"/>
    <s v="Orli Prostějov, os.s"/>
    <s v="Mgr. Radovan Rašťák"/>
    <s v="OŠMT"/>
    <s v="NIP. Přímá podpora Významných akcí - Příspěvek na činnost „A“mužstva mužů BK Prostějov hrajícího Mattoni NBL a družstva mládeže reprezentujícíc Orli Prostějov, o.s."/>
    <s v="2014+"/>
    <x v="0"/>
    <n v="1400"/>
    <n v="1400"/>
    <s v="Počet podpořených akcí "/>
    <n v="1"/>
    <s v="Počet účastníků"/>
    <m/>
    <m/>
    <m/>
    <x v="1"/>
    <x v="0"/>
    <x v="0"/>
  </r>
  <r>
    <n v="312"/>
    <x v="16"/>
    <s v="Sportovní klub Univerzity Palackého v Olomouci"/>
    <s v="Mgr. Radovan Rašťák"/>
    <s v="OŠMT"/>
    <s v="NIP. Přímá podpora Významných akcí - Příspěvek na činnost „A“družstva žen hrajícího volejbalovou Extraligu žen a družstva mládeže reprezentující SKUP Olomouc"/>
    <s v="2014+"/>
    <x v="0"/>
    <n v="1300"/>
    <n v="1300"/>
    <s v="Počet podpořených akcí "/>
    <n v="1"/>
    <s v="Počet účastníků"/>
    <m/>
    <m/>
    <m/>
    <x v="1"/>
    <x v="0"/>
    <x v="0"/>
  </r>
  <r>
    <n v="313"/>
    <x v="16"/>
    <s v="Přerovský volejbalový klub Přerov"/>
    <s v="Mgr. Radovan Rašťák"/>
    <s v="OŠMT"/>
    <s v="NIP. Přímá podpora Významných akcí - Příspěvek na činnost „A“ družstva žen hrajícího volejbalovou Extraligu žen a družstvo dorostenek reprezentujících Přerovský volejbalový klub "/>
    <s v="2014+"/>
    <x v="0"/>
    <n v="1300"/>
    <n v="1300"/>
    <s v="Počet podpořených akcí "/>
    <n v="1"/>
    <s v="Počet účastníků"/>
    <m/>
    <m/>
    <m/>
    <x v="1"/>
    <x v="0"/>
    <x v="0"/>
  </r>
  <r>
    <n v="314"/>
    <x v="16"/>
    <s v="VK Prostějov o.s."/>
    <s v="Mgr. Radovan Rašťák"/>
    <s v="OŠMT"/>
    <s v="NIP. Přímá podpora Významných akcí - Příspěvek na činnost mládeže repreznetujcí VK Prostějov"/>
    <s v="2014+"/>
    <x v="0"/>
    <n v="1800"/>
    <n v="1800"/>
    <s v="Počet podpořených akcí "/>
    <n v="1"/>
    <s v="Počet účastníků"/>
    <m/>
    <m/>
    <m/>
    <x v="1"/>
    <x v="0"/>
    <x v="0"/>
  </r>
  <r>
    <n v="315"/>
    <x v="16"/>
    <s v="Tenisový klub Prostějov"/>
    <s v="Mgr. Radovan Rašťák"/>
    <s v="OŠMT"/>
    <s v="NIP. Přímá podpora Významných akcí - Příspěvek na činnost týmů dorostu, starších a mladších žáků reprezentujících Tenisový klub Prostějov"/>
    <s v="2014+"/>
    <x v="0"/>
    <n v="2300"/>
    <n v="2300"/>
    <s v="Počet podpořených akcí "/>
    <n v="1"/>
    <s v="Počet účastníků"/>
    <m/>
    <m/>
    <m/>
    <x v="1"/>
    <x v="0"/>
    <x v="0"/>
  </r>
  <r>
    <n v="316"/>
    <x v="16"/>
    <s v="Tenisový klub Precheza Přerov o.s."/>
    <s v="Mgr. Radovan Rašťák"/>
    <s v="OŠMT"/>
    <s v="NIP. Přímá podpora Významných akcí - Příspěvek na činnost „A“ družstva hrajícího Tenisovou extraligu družstev a týmů dorostu, starších a mladších žáků reprezentujících Tenisový klub Precheza Přerov"/>
    <s v="2014+"/>
    <x v="0"/>
    <n v="1600"/>
    <n v="1600"/>
    <s v="Počet podpořených akcí "/>
    <n v="1"/>
    <s v="Počet účastníků"/>
    <m/>
    <m/>
    <m/>
    <x v="1"/>
    <x v="0"/>
    <x v="0"/>
  </r>
  <r>
    <n v="317"/>
    <x v="16"/>
    <s v="Ski Klub Šumperk, o. s."/>
    <s v="Mgr. Radovan Rašťák"/>
    <s v="OŠMT"/>
    <s v="NIP. Přímá podpora Významných akcí - Příspěvek nákladů na vybrané vrcholové sportovce úseku alpských disciplín (sjezdového lyžování) z řad dospělých a na činnost mládeže reprezentující SKI KLUB Šumperk "/>
    <s v="2014+"/>
    <x v="0"/>
    <n v="800"/>
    <n v="800"/>
    <s v="Počet podpořených akcí "/>
    <n v="1"/>
    <s v="Počet účastníků"/>
    <m/>
    <m/>
    <m/>
    <x v="1"/>
    <x v="0"/>
    <x v="0"/>
  </r>
  <r>
    <n v="318"/>
    <x v="16"/>
    <s v="FENIX SKI TEAM Jeseník o.s."/>
    <s v="Mgr. Radovan Rašťák"/>
    <s v="OŠMT"/>
    <s v="NIP. Přímá podpora Významných akcí - Příspěvek na činnost vybraných vrcholových sportovců z řad dospělých a na činnost mládeže reprezentujícíc FENIX SKI TEAM Jeseník "/>
    <s v="2014+"/>
    <x v="0"/>
    <n v="500"/>
    <n v="500"/>
    <s v="Počet podpořených akcí "/>
    <n v="1"/>
    <s v="Počet účastníků"/>
    <m/>
    <m/>
    <m/>
    <x v="1"/>
    <x v="0"/>
    <x v="0"/>
  </r>
  <r>
    <n v="319"/>
    <x v="16"/>
    <s v="Tělocvičná jednota SOKOL Šternberk"/>
    <s v="Mgr. Radovan Rašťák"/>
    <s v="OŠMT"/>
    <s v="NIP. Přímá podpora Významných akcí - Příspěvek na činnost „A“družstva žen hrajícího volejbalovou Extraligu žen a družstva mládeže reprezentující SKUP Olomouc"/>
    <s v="2014+"/>
    <x v="0"/>
    <n v="1300"/>
    <n v="1300"/>
    <s v="Počet podpořených akcí "/>
    <n v="1"/>
    <s v="Počet účastníků"/>
    <m/>
    <m/>
    <m/>
    <x v="1"/>
    <x v="0"/>
    <x v="0"/>
  </r>
  <r>
    <n v="320"/>
    <x v="16"/>
    <s v="Tělocvičná jednota Sokol Přerov, Handball Club"/>
    <s v="Mgr. Radovan Rašťák"/>
    <s v="OŠMT"/>
    <s v="NIP. Přímá podpora Významných akcí - Příspěvek na činnost házenkářského „A“ mužstva mužů hrajícího Extraligu ČR a družstva mládeže reprezentujícíc TJ Sokol Přerov Handball Club"/>
    <s v="2014+"/>
    <x v="0"/>
    <n v="1000"/>
    <n v="1000"/>
    <s v="Počet podpořených akcí "/>
    <n v="1"/>
    <s v="Počet účastníků"/>
    <m/>
    <m/>
    <m/>
    <x v="1"/>
    <x v="0"/>
    <x v="0"/>
  </r>
  <r>
    <n v="321"/>
    <x v="16"/>
    <s v="CISKO (Centrum individuálních sportů kraje Olomouckého)"/>
    <s v="Mgr. Radovan Rašťák"/>
    <s v="OŠMT"/>
    <s v="NIP. Přímá podpora Významných akcí - Příspěvek na zabezpečení sportovní přípravy vybraných talentovaných jedinců "/>
    <s v="2014+"/>
    <x v="0"/>
    <n v="1000"/>
    <n v="1000"/>
    <s v="Počet podpořených akcí "/>
    <n v="1"/>
    <s v="Počet účastníků"/>
    <m/>
    <m/>
    <m/>
    <x v="1"/>
    <x v="0"/>
    <x v="0"/>
  </r>
  <r>
    <n v="322"/>
    <x v="16"/>
    <s v="Automotoklub ECCE HOMO Šternberk"/>
    <s v="Mgr. Radovan Rašťák"/>
    <s v="OŠMT"/>
    <s v="NIP. Přímá podpora Významných akcí - Závody ECCE HOMO Šternberk"/>
    <s v="2014+"/>
    <x v="0"/>
    <n v="500"/>
    <n v="500"/>
    <s v="Počet podpořených akcí "/>
    <n v="1"/>
    <s v="Počet účastníků"/>
    <m/>
    <m/>
    <m/>
    <x v="1"/>
    <x v="0"/>
    <x v="0"/>
  </r>
  <r>
    <n v="323"/>
    <x v="16"/>
    <s v="Sportovní klub ŠELA SPORT, o.s."/>
    <s v="Mgr. Radovan Rašťák"/>
    <s v="OŠMT"/>
    <s v="NIP. Přímá podpora Významných akcí - AUTOR ŠELA MARATON"/>
    <s v="2014+"/>
    <x v="0"/>
    <n v="100"/>
    <n v="100"/>
    <s v="Počet podpořených akcí "/>
    <n v="1"/>
    <s v="Počet účastníků"/>
    <m/>
    <m/>
    <m/>
    <x v="1"/>
    <x v="0"/>
    <x v="0"/>
  </r>
  <r>
    <n v="324"/>
    <x v="16"/>
    <s v="AUTO KLUB Přerov"/>
    <s v="Mgr. Radovan Rašťák"/>
    <s v="OŠMT"/>
    <s v="NIP. Přímá podpora Významných akcí - Mistrovství Evropy v autokrosu"/>
    <s v="2014+"/>
    <x v="0"/>
    <n v="200"/>
    <n v="200"/>
    <s v="Počet podpořených akcí "/>
    <n v="1"/>
    <s v="Počet účastníků"/>
    <m/>
    <m/>
    <m/>
    <x v="1"/>
    <x v="0"/>
    <x v="0"/>
  </r>
  <r>
    <n v="325"/>
    <x v="16"/>
    <s v="Tělovýchovná jednota Vodní sporty Litovel"/>
    <s v="Mgr. Radovan Rašťák"/>
    <s v="OŠMT"/>
    <s v="NIP. Přímá podpora Významných akcí - Příspěvek na &quot;BOBR CUP&quot;"/>
    <s v="2014+"/>
    <x v="0"/>
    <n v="100"/>
    <n v="100"/>
    <s v="Počet podpořených akcí "/>
    <n v="1"/>
    <s v="Počet účastníků"/>
    <m/>
    <m/>
    <m/>
    <x v="1"/>
    <x v="0"/>
    <x v="0"/>
  </r>
  <r>
    <n v="326"/>
    <x v="16"/>
    <s v="Ricardo - racing team, o.s."/>
    <s v="Mgr. Radovan Rašťák"/>
    <s v="OŠMT"/>
    <s v="NIP. Přímá podpora Významných akcí - Grand Prix Prostějov - Memoriál Otmara Malečka"/>
    <s v="2014+"/>
    <x v="0"/>
    <n v="100"/>
    <n v="100"/>
    <s v="Počet podpořených akcí "/>
    <n v="1"/>
    <s v="Počet účastníků"/>
    <m/>
    <m/>
    <m/>
    <x v="1"/>
    <x v="0"/>
    <x v="0"/>
  </r>
  <r>
    <n v="327"/>
    <x v="16"/>
    <s v="Auto klub Dlouhá Loučka, o.s."/>
    <s v="Mgr. Radovan Rašťák"/>
    <s v="OŠMT"/>
    <s v="NIP. Přímá podpora Významných akcí - Mezinárodní mistorovství ČR v motokrosu"/>
    <s v="2014+"/>
    <x v="0"/>
    <n v="150"/>
    <n v="150"/>
    <s v="Počet podpořených akcí "/>
    <n v="1"/>
    <s v="Počet účastníků"/>
    <m/>
    <m/>
    <m/>
    <x v="1"/>
    <x v="0"/>
    <x v="0"/>
  </r>
  <r>
    <n v="328"/>
    <x v="16"/>
    <s v="Tempo team prague s.r.o."/>
    <s v="Mgr. Radovan Rašťák"/>
    <s v="OŠMT"/>
    <s v="NIP. Přímá podpora Významných akcí - Mattoni 1/2 Maraton Olomouc"/>
    <s v="2014+"/>
    <x v="0"/>
    <n v="700"/>
    <n v="700"/>
    <s v="Počet podpořených akcí "/>
    <n v="1"/>
    <s v="Počet účastníků"/>
    <m/>
    <m/>
    <m/>
    <x v="1"/>
    <x v="0"/>
    <x v="0"/>
  </r>
  <r>
    <n v="329"/>
    <x v="16"/>
    <s v="TTV Sport Group"/>
    <s v="Mgr. Radovan Rašťák"/>
    <s v="OŠMT"/>
    <s v="NIP. Přímá podpora Významných akcí - Mezinárodní cyklistický etapový závod Czech Cycling Tour"/>
    <s v="2014+"/>
    <x v="0"/>
    <n v="200"/>
    <n v="200"/>
    <s v="Počet podpořených akcí "/>
    <n v="1"/>
    <s v="Počet účastníků"/>
    <m/>
    <m/>
    <m/>
    <x v="1"/>
    <x v="0"/>
    <x v="0"/>
  </r>
  <r>
    <n v="330"/>
    <x v="16"/>
    <s v="Olomoucká krajská organizace ČUS"/>
    <s v="Mgr. Radovan Rašťák"/>
    <s v="OŠMT"/>
    <s v="NIP. Přímá podpora Významných akcí - Systémová podpora provozu a údržby sportovních zařízení subjektů České unie sportu v Olomouckém kraji "/>
    <s v="2014+"/>
    <x v="0"/>
    <n v="3600"/>
    <n v="3600"/>
    <s v="Počet podpořených akcí "/>
    <n v="1"/>
    <s v="Počet účastníků"/>
    <m/>
    <m/>
    <m/>
    <x v="1"/>
    <x v="0"/>
    <x v="0"/>
  </r>
  <r>
    <n v="331"/>
    <x v="16"/>
    <s v="Sokolská župa Severomoravská Zábřeh"/>
    <s v="Mgr. Radovan Rašťák"/>
    <s v="OŠMT"/>
    <s v="NIP. Přímá podpora Významných akcí - Opravy a údržba sportovních areálů Tělocvičných jednot"/>
    <s v="2014+"/>
    <x v="0"/>
    <n v="1700"/>
    <n v="1700"/>
    <s v="Počet podpořených akcí "/>
    <n v="1"/>
    <s v="Počet účastníků"/>
    <m/>
    <m/>
    <m/>
    <x v="1"/>
    <x v="0"/>
    <x v="0"/>
  </r>
  <r>
    <n v="332"/>
    <x v="16"/>
    <s v="Sport Management s.r.o. Přerov"/>
    <s v="Mgr. Radovan Rašťák"/>
    <s v="OŠMT"/>
    <s v="NIP. Přímá podpora Významných akcí - Zlatý kanár 2014"/>
    <s v="2014+"/>
    <x v="0"/>
    <n v="300"/>
    <n v="300"/>
    <s v="Počet podpořených akcí "/>
    <n v="1"/>
    <s v="Počet účastníků"/>
    <m/>
    <m/>
    <m/>
    <x v="1"/>
    <x v="0"/>
    <x v="0"/>
  </r>
  <r>
    <n v="333"/>
    <x v="16"/>
    <s v="Equine Sport Center, o.p.s. Olomouc"/>
    <s v="Mgr. Radovan Rašťák"/>
    <s v="OŠMT"/>
    <s v="NIP. Přímá podpora Významných akcí - Pořádání jezdeckých parkurových závodů"/>
    <s v="2014+"/>
    <x v="0"/>
    <n v="1500"/>
    <n v="1500"/>
    <s v="Počet podpořených akcí "/>
    <n v="1"/>
    <s v="Počet účastníků"/>
    <m/>
    <m/>
    <m/>
    <x v="1"/>
    <x v="0"/>
    <x v="0"/>
  </r>
  <r>
    <n v="334"/>
    <x v="16"/>
    <s v="Rychlebské stezky, o.s."/>
    <s v="Mgr. Radovan Rašťák"/>
    <s v="OŠMT"/>
    <s v="NIP. Přímá podpora Významných akcí - Dofinancování Superflow trailu a vybudování sociálního zařízení v areálu Rychlebské stezky"/>
    <s v="2014+"/>
    <x v="0"/>
    <n v="1000"/>
    <n v="1000"/>
    <s v="Počet podpořených akcí "/>
    <n v="1"/>
    <s v="Počet účastníků"/>
    <m/>
    <m/>
    <m/>
    <x v="1"/>
    <x v="0"/>
    <x v="0"/>
  </r>
  <r>
    <n v="335"/>
    <x v="16"/>
    <s v="Česká asociace stolního tenisu, o.s. "/>
    <s v="Mgr. Radovan Rašťák"/>
    <s v="OŠMT"/>
    <s v="NIP. Přímá podpora Významných akcí - GAC World Tour Czech Open Olomouc"/>
    <s v="2014+"/>
    <x v="0"/>
    <n v="400"/>
    <n v="400"/>
    <s v="Počet podpořených akcí "/>
    <n v="1"/>
    <s v="Počet účastníků"/>
    <m/>
    <m/>
    <m/>
    <x v="1"/>
    <x v="0"/>
    <x v="0"/>
  </r>
  <r>
    <n v="336"/>
    <x v="14"/>
    <s v="Dům dětí a mládeže Olomouc"/>
    <s v="Ing. Zdeněk Švec"/>
    <s v="OŠMT"/>
    <s v="NIP. Přímá podpora Významných akcí - Ozdravný a poznávací pobyt srbských dětí z Vojvodiny"/>
    <s v="2014+"/>
    <x v="0"/>
    <n v="200"/>
    <n v="200"/>
    <s v="Počet podpořených akcí "/>
    <n v="1"/>
    <s v="Počet účastníků"/>
    <m/>
    <m/>
    <m/>
    <x v="1"/>
    <x v="0"/>
    <x v="0"/>
  </r>
  <r>
    <n v="337"/>
    <x v="20"/>
    <s v="Středisko volného času a zařízení pro další vzdělávání pedagogockých pracovníků Doris Šumperk "/>
    <s v="Ing. Zdeněk Švec"/>
    <s v="OŠMT"/>
    <s v="NIP. Přímá podpora Významných akcí - Příspěvek na provozní činnost Střediska ekologické výchovy Švagrov"/>
    <s v="2014+"/>
    <x v="0"/>
    <n v="500"/>
    <n v="500"/>
    <s v="Počet podpořených akcí "/>
    <n v="1"/>
    <s v="Počet účastníků"/>
    <m/>
    <m/>
    <m/>
    <x v="1"/>
    <x v="0"/>
    <x v="0"/>
  </r>
  <r>
    <n v="338"/>
    <x v="20"/>
    <s v="Sluňákov - centrum ekologických aktivit města Olomouce, o.p.s. "/>
    <s v="Ing. Zdeněk Švec"/>
    <s v="OŠMT"/>
    <s v="NIP. Přímá podpora Významných akcí - Environmentální vzdělávání pro školy a veřejnost Olomouckého kraje"/>
    <s v="2014+"/>
    <x v="0"/>
    <n v="800"/>
    <n v="800"/>
    <s v="Počet podpořených akcí "/>
    <n v="1"/>
    <s v="Počet účastníků"/>
    <m/>
    <m/>
    <m/>
    <x v="1"/>
    <x v="0"/>
    <x v="0"/>
  </r>
  <r>
    <n v="339"/>
    <x v="9"/>
    <s v="Stipendia pro žáky technických oborů"/>
    <s v="Ing. Zdeněk Švec"/>
    <s v="OŠMT"/>
    <s v="NIP. Motivační stipendia pro žáky vybraných oborů zakončených maturitní zkouškou s požadavky trhu práce. Podporované obory byly vybrány ve spolupráci s Krajskou hospodářskou komorou Olomouckého kraje. "/>
    <s v="2014+"/>
    <x v="0"/>
    <n v="231"/>
    <n v="231"/>
    <s v="Počet podpořených osob "/>
    <n v="154"/>
    <m/>
    <m/>
    <m/>
    <m/>
    <x v="1"/>
    <x v="0"/>
    <x v="0"/>
  </r>
  <r>
    <n v="340"/>
    <x v="9"/>
    <s v="Podpora technického a přírodovědného vzdělávání v Olomouckém kraji"/>
    <s v="Ing. Zdeněk Švec"/>
    <s v="OŠMT"/>
    <s v="IP. Hlavním cílem projektu _x000a_je investiční a metodická podpora přírodovědného a technického vzdělávání _x000a_na středních a základních školách v Olomouckém kraji prostřednictvím technického dovybavení škol, rozvoje spolupráce mezi ZŠ, SŠ, firmami a akademickou sférou_x000a_"/>
    <s v="2013-2015"/>
    <x v="8"/>
    <n v="0"/>
    <n v="86641"/>
    <s v="Počet podpořených středních škol"/>
    <n v="32"/>
    <s v="Počet podpořených základních škol"/>
    <n v="100"/>
    <m/>
    <m/>
    <x v="0"/>
    <x v="1"/>
    <x v="1"/>
  </r>
  <r>
    <n v="343"/>
    <x v="16"/>
    <s v="VP - Automotoklub Mohelnice"/>
    <s v="Mgr. Radovan Rašťák"/>
    <s v="OŠMT"/>
    <s v="NIP. Významný projekt - Velká cena Mohelnice TRUCK TRIAL 2014"/>
    <n v="2014"/>
    <x v="0"/>
    <n v="80"/>
    <n v="80"/>
    <s v="Počet podpořených akcí "/>
    <n v="1"/>
    <m/>
    <m/>
    <m/>
    <m/>
    <x v="1"/>
    <x v="0"/>
    <x v="0"/>
  </r>
  <r>
    <n v="344"/>
    <x v="16"/>
    <s v="VP - BASKETBAL OLOMOUC s.r.o."/>
    <s v="Mgr. Radovan Rašťák"/>
    <s v="OŠMT"/>
    <s v="NIP. Významný projekt - Basketbal v Olomouci"/>
    <n v="2014"/>
    <x v="0"/>
    <n v="250"/>
    <n v="250"/>
    <s v="Počet podpořených akcí "/>
    <n v="1"/>
    <m/>
    <m/>
    <m/>
    <m/>
    <x v="1"/>
    <x v="0"/>
    <x v="0"/>
  </r>
  <r>
    <n v="350"/>
    <x v="16"/>
    <s v="VP - HC Olomouc - mládež, o.s."/>
    <s v="Mgr. Radovan Rašťák"/>
    <s v="OŠMT"/>
    <s v="NIP. Významný projekt - Lední hokej"/>
    <n v="2014"/>
    <x v="0"/>
    <n v="5000"/>
    <n v="5000"/>
    <s v="Počet podpořených akcí "/>
    <n v="1"/>
    <m/>
    <m/>
    <m/>
    <m/>
    <x v="1"/>
    <x v="0"/>
    <x v="0"/>
  </r>
  <r>
    <n v="351"/>
    <x v="16"/>
    <s v="VP - Junák - svaz skautů a skautek ČR, okres Olomouc"/>
    <s v="Mgr. Radovan Rašťák"/>
    <s v="OŠMT"/>
    <s v="NIP. Významný projekt - Rekonstrukce regionální skautské základny Skautský dům v olomouckém regionu"/>
    <n v="2014"/>
    <x v="0"/>
    <n v="90"/>
    <n v="90"/>
    <s v="Počet podpořených akcí "/>
    <n v="1"/>
    <m/>
    <m/>
    <m/>
    <m/>
    <x v="1"/>
    <x v="0"/>
    <x v="0"/>
  </r>
  <r>
    <n v="352"/>
    <x v="16"/>
    <s v="VP - Klub přátel Hotelové školy Jeseník"/>
    <s v="Mgr. Radovan Rašťák"/>
    <s v="OŠMT"/>
    <s v="NIP. Významný projekt - 13. ročník mezinárodní koktejlové soutěže juniorů BACARDI Lázeňský pohár 2014 Jeseník a 3. ročník soutěže mistr kávy - Barista Lázeňský pohár 2014,"/>
    <n v="2014"/>
    <x v="0"/>
    <n v="80"/>
    <n v="80"/>
    <s v="Počet podpořených akcí "/>
    <n v="1"/>
    <m/>
    <m/>
    <m/>
    <m/>
    <x v="1"/>
    <x v="0"/>
    <x v="0"/>
  </r>
  <r>
    <n v="353"/>
    <x v="16"/>
    <s v="VP - Marčan Vladimír"/>
    <s v="Mgr. Radovan Rašťák"/>
    <s v="OŠMT"/>
    <s v="NIP. Významný projekt - Podpora handicapovaného sportovce v nominačních soutěžích v Evropě, případně Americe a Asii."/>
    <n v="2014"/>
    <x v="0"/>
    <n v="45"/>
    <n v="45"/>
    <s v="Počet podpořených akcí "/>
    <n v="1"/>
    <m/>
    <m/>
    <m/>
    <m/>
    <x v="1"/>
    <x v="0"/>
    <x v="0"/>
  </r>
  <r>
    <n v="355"/>
    <x v="16"/>
    <s v="VP - MORAVIAN DRAGONS"/>
    <s v="Mgr. Radovan Rašťák"/>
    <s v="OŠMT"/>
    <s v="NIP. Významný projekt - Přerovský festival dračích lodí - X. ročník 31.5. - 1.6.2014"/>
    <n v="2014"/>
    <x v="0"/>
    <n v="80"/>
    <n v="80"/>
    <s v="Počet podpořených akcí "/>
    <n v="1"/>
    <m/>
    <m/>
    <m/>
    <m/>
    <x v="1"/>
    <x v="0"/>
    <x v="0"/>
  </r>
  <r>
    <n v="356"/>
    <x v="16"/>
    <s v="VP - Cyklistika Uničov"/>
    <s v="Mgr. Radovan Rašťák"/>
    <s v="OŠMT"/>
    <s v="NIP. Významný projekt - Český pohár v cyklistice TOI TOI CUP mládeže + muži a ženy Elite + U23 , Uničov 11.10.2014"/>
    <n v="2014"/>
    <x v="0"/>
    <n v="80"/>
    <n v="80"/>
    <s v="Počet podpořených akcí "/>
    <n v="1"/>
    <m/>
    <m/>
    <m/>
    <m/>
    <x v="1"/>
    <x v="0"/>
    <x v="0"/>
  </r>
  <r>
    <n v="359"/>
    <x v="16"/>
    <s v="VP - PH SPORT &amp; MARKETING s.r.o."/>
    <s v="Mgr. Radovan Rašťák"/>
    <s v="OŠMT"/>
    <s v="NIP. Významný projekt - Fotbalová škola Romana a Michala Hubníka v areálu SK Sigma Olomouc"/>
    <n v="2014"/>
    <x v="0"/>
    <n v="200"/>
    <n v="200"/>
    <s v="Počet podpořených akcí "/>
    <n v="1"/>
    <m/>
    <m/>
    <m/>
    <m/>
    <x v="1"/>
    <x v="0"/>
    <x v="0"/>
  </r>
  <r>
    <n v="360"/>
    <x v="16"/>
    <s v="VP - Sdružení rodičů tanečního studia Jeseník"/>
    <s v="Mgr. Radovan Rašťák"/>
    <s v="OŠMT"/>
    <s v="NIP. Významný projekt - Účast mažoretek Pohybového studia Jeseník na soutěži Mistrovství Světa a Mistrovství Evropy v mažoretkovém sportu v Poreči (Chorvatsko)"/>
    <n v="2014"/>
    <x v="0"/>
    <n v="50"/>
    <n v="50"/>
    <s v="Počet podpořených akcí "/>
    <n v="1"/>
    <m/>
    <m/>
    <m/>
    <m/>
    <x v="1"/>
    <x v="0"/>
    <x v="0"/>
  </r>
  <r>
    <n v="362"/>
    <x v="16"/>
    <s v="VP - SPORTCLUB AGENTURA 64 OLOMOUC"/>
    <s v="Mgr. Radovan Rašťák"/>
    <s v="OŠMT"/>
    <s v="NIP. Významný projekt - Olomoucké šachové léto"/>
    <n v="2014"/>
    <x v="0"/>
    <n v="100"/>
    <n v="100"/>
    <s v="Počet podpořených akcí "/>
    <n v="1"/>
    <m/>
    <m/>
    <m/>
    <m/>
    <x v="1"/>
    <x v="0"/>
    <x v="0"/>
  </r>
  <r>
    <n v="369"/>
    <x v="16"/>
    <s v="VP - Václav Janík - Janík Motorsport"/>
    <s v="Mgr. Radovan Rašťák"/>
    <s v="OŠMT"/>
    <s v="NIP. Významný projekt - Podpora sportovní činnosti Janík Motorsport (reprezentant ČR) v sezoně 2014 s možností reprezentace Olomouckého kraje v rámci ČR i zahraničí"/>
    <n v="2014"/>
    <x v="0"/>
    <n v="250"/>
    <n v="250"/>
    <s v="Počet podpořených akcí "/>
    <n v="1"/>
    <m/>
    <m/>
    <m/>
    <m/>
    <x v="1"/>
    <x v="0"/>
    <x v="0"/>
  </r>
  <r>
    <n v="371"/>
    <x v="7"/>
    <s v="ARAK, o.p.s."/>
    <s v="MUDr. Michael Fischer"/>
    <s v="OZ"/>
    <s v="NIP. Přímá podpora Významných akcí - Projekt Mandala"/>
    <s v="2014+"/>
    <x v="0"/>
    <n v="250"/>
    <n v="250"/>
    <s v="Počet podpořených akcí "/>
    <n v="2"/>
    <s v="Počet účastníků"/>
    <n v="205"/>
    <m/>
    <m/>
    <x v="1"/>
    <x v="0"/>
    <x v="0"/>
  </r>
  <r>
    <n v="374"/>
    <x v="10"/>
    <s v="VP - Agrární komora Olomouckého kraje"/>
    <s v="Ing. Michal Symerský"/>
    <s v="OŽPZ"/>
    <s v="NIP. Významný projekt - KIS - Krajské informační středisko pro rozvoj zemědělství a venkova Olomouckého kraje"/>
    <n v="2014"/>
    <x v="0"/>
    <n v="200"/>
    <n v="200"/>
    <s v="Počet podpořených akcí "/>
    <n v="1"/>
    <m/>
    <m/>
    <m/>
    <m/>
    <x v="1"/>
    <x v="0"/>
    <x v="0"/>
  </r>
  <r>
    <n v="378"/>
    <x v="10"/>
    <s v="VP - Český svaz chovatelů, Okresní organizace Prostějov"/>
    <s v="Ing. Michal Symerský"/>
    <s v="OŽPZ"/>
    <s v="NIP. Významný projekt - Klubovna pro Mladé chovatele"/>
    <n v="2014"/>
    <x v="0"/>
    <n v="50"/>
    <n v="50"/>
    <s v="Počet podpořených akcí "/>
    <n v="1"/>
    <m/>
    <m/>
    <m/>
    <m/>
    <x v="1"/>
    <x v="0"/>
    <x v="0"/>
  </r>
  <r>
    <n v="379"/>
    <x v="10"/>
    <s v="VP - Český svaz ochránců přírody Regionální sdružení Iris"/>
    <s v="Ing. Michal Symerský"/>
    <s v="OŽPZ"/>
    <s v="NIP. Významný projekt - Pomáháme přírodě v každém věku"/>
    <n v="2014"/>
    <x v="0"/>
    <n v="50"/>
    <n v="50"/>
    <s v="Počet podpořených akcí "/>
    <n v="1"/>
    <m/>
    <m/>
    <m/>
    <m/>
    <x v="1"/>
    <x v="0"/>
    <x v="0"/>
  </r>
  <r>
    <n v="381"/>
    <x v="14"/>
    <s v="VP - Občanské sdružení Ryzáček"/>
    <s v="Mgr. Yvona Kubjátová"/>
    <s v="OSV"/>
    <s v="NIP. Významný projekt - Aktivity a hry pro každého"/>
    <n v="2014"/>
    <x v="0"/>
    <n v="100"/>
    <n v="100"/>
    <s v="Počet podpořených akcí "/>
    <n v="1"/>
    <m/>
    <m/>
    <m/>
    <m/>
    <x v="1"/>
    <x v="0"/>
    <x v="0"/>
  </r>
  <r>
    <n v="382"/>
    <x v="10"/>
    <s v="VP - WRC Lovecká chata"/>
    <s v="Ing. Michal Symerský"/>
    <s v="OŽPZ"/>
    <s v="NIP. Významný projekt - Bezpečnost mládeže nejen v silničním provozu, ale i při jezdeckém sportu 2014"/>
    <n v="2014"/>
    <x v="0"/>
    <n v="120"/>
    <n v="120"/>
    <s v="Počet podpořených akcí "/>
    <n v="1"/>
    <m/>
    <m/>
    <m/>
    <m/>
    <x v="1"/>
    <x v="0"/>
    <x v="0"/>
  </r>
  <r>
    <n v="384"/>
    <x v="1"/>
    <s v="Příspěvky do 25. tis. Kč"/>
    <s v="různé"/>
    <s v="různé"/>
    <s v="IP/NIP. Příspěvky do 25. tis. Kč v oblasti podpory podnikání"/>
    <n v="2014"/>
    <x v="0"/>
    <n v="68"/>
    <n v="68"/>
    <s v="Počet podpořených akcí "/>
    <n v="6"/>
    <m/>
    <m/>
    <m/>
    <m/>
    <x v="1"/>
    <x v="2"/>
    <x v="0"/>
  </r>
  <r>
    <n v="385"/>
    <x v="9"/>
    <s v="Příspěvky do 25. tis. Kč"/>
    <s v="různé"/>
    <s v="různé"/>
    <s v="IP/NIP. Příspěvky do 25. tis. Kč v oblasti rozvoje vzdělávání"/>
    <n v="2014"/>
    <x v="0"/>
    <n v="95"/>
    <n v="95"/>
    <s v="Počet podpořených akcí "/>
    <n v="5"/>
    <m/>
    <m/>
    <m/>
    <m/>
    <x v="1"/>
    <x v="2"/>
    <x v="0"/>
  </r>
  <r>
    <n v="386"/>
    <x v="14"/>
    <s v="Příspěvky do 25. tis. Kč"/>
    <s v="různé"/>
    <s v="různé"/>
    <s v="IP/NIP. Příspěvky do 25. tis. Kč v oblasti podpory rovných příležitostí"/>
    <n v="2014"/>
    <x v="0"/>
    <n v="396"/>
    <n v="396"/>
    <s v="Počet podpořených akcí "/>
    <n v="23"/>
    <m/>
    <m/>
    <m/>
    <m/>
    <x v="1"/>
    <x v="2"/>
    <x v="0"/>
  </r>
  <r>
    <n v="387"/>
    <x v="10"/>
    <s v="Příspěvky do 25. tis. Kč"/>
    <s v="různé"/>
    <s v="různé"/>
    <s v="IP/NIP. Příspěvky do 25. tis. Kč v oblasti životního púrostředí"/>
    <n v="2014"/>
    <x v="0"/>
    <n v="725"/>
    <n v="725"/>
    <s v="Počet podpořených akcí "/>
    <n v="40"/>
    <m/>
    <m/>
    <m/>
    <m/>
    <x v="1"/>
    <x v="2"/>
    <x v="0"/>
  </r>
  <r>
    <n v="388"/>
    <x v="3"/>
    <s v="Příspěvky do 25. tis. Kč"/>
    <s v="různé"/>
    <s v="různé"/>
    <s v="IP/NIP. Příspěvky do 25. tis. Kč v oblastikrizového řízení"/>
    <n v="2014"/>
    <x v="0"/>
    <n v="802"/>
    <n v="802"/>
    <s v="Počet podpořených akcí "/>
    <n v="76"/>
    <m/>
    <m/>
    <m/>
    <m/>
    <x v="1"/>
    <x v="2"/>
    <x v="0"/>
  </r>
  <r>
    <n v="389"/>
    <x v="5"/>
    <s v="Příspěvky do 25. tis. Kč"/>
    <s v="různé"/>
    <s v="různé"/>
    <s v="IP/NIP. Příspěvky do 25. tis. Kč v oblasti kultury a památkové péče"/>
    <n v="2014"/>
    <x v="0"/>
    <n v="1756"/>
    <n v="1756"/>
    <s v="Počet podpořených akcí "/>
    <n v="86"/>
    <m/>
    <m/>
    <m/>
    <m/>
    <x v="1"/>
    <x v="2"/>
    <x v="0"/>
  </r>
  <r>
    <n v="390"/>
    <x v="7"/>
    <s v="Příspěvky do 25. tis. Kč"/>
    <s v="různé"/>
    <s v="různé"/>
    <s v="IP/NIP. Příspěvky do 25. tis. Kč v oblasti rozvoje lidských zdrojů pro sociální a zdravotnické služby"/>
    <n v="2014"/>
    <x v="0"/>
    <n v="75"/>
    <n v="75"/>
    <s v="Počet podpořených akcí "/>
    <n v="3"/>
    <m/>
    <m/>
    <m/>
    <m/>
    <x v="1"/>
    <x v="2"/>
    <x v="0"/>
  </r>
  <r>
    <n v="391"/>
    <x v="15"/>
    <s v="Příspěvky do 25. tis. Kč"/>
    <s v="různé"/>
    <s v="různé"/>
    <s v="IP/NIP. Příspěvky do 25. tis. Kč v oblasti souladu mezi poptávkou a nabídkou sociálních a zdravotnických služeb"/>
    <n v="2014"/>
    <x v="0"/>
    <n v="292"/>
    <n v="292"/>
    <s v="Počet podpořených akcí "/>
    <n v="16"/>
    <m/>
    <m/>
    <m/>
    <m/>
    <x v="1"/>
    <x v="2"/>
    <x v="0"/>
  </r>
  <r>
    <n v="392"/>
    <x v="20"/>
    <s v="Příspěvky do 25. tis. Kč"/>
    <s v="různé"/>
    <s v="různé"/>
    <s v="IP/NIP. Příspěvky do 25. tis. Kč v oblasti informační podpory sociálních a zdravotnických služeb"/>
    <n v="2014"/>
    <x v="0"/>
    <n v="125"/>
    <n v="125"/>
    <s v="Počet podpořených akcí "/>
    <n v="5"/>
    <m/>
    <m/>
    <m/>
    <m/>
    <x v="1"/>
    <x v="2"/>
    <x v="0"/>
  </r>
  <r>
    <n v="393"/>
    <x v="16"/>
    <s v="Příspěvky do 25. tis. Kč"/>
    <s v="různé"/>
    <s v="různé"/>
    <s v="IP/NIP. Příspěvky do 25. tis. Kč v oblasti podpory sportu"/>
    <n v="2014"/>
    <x v="0"/>
    <n v="3372"/>
    <n v="3372"/>
    <s v="Počet podpořených akcí "/>
    <n v="166"/>
    <m/>
    <m/>
    <m/>
    <m/>
    <x v="1"/>
    <x v="2"/>
    <x v="0"/>
  </r>
  <r>
    <n v="394"/>
    <x v="1"/>
    <s v="Jeseníky - Sdružení cestovního ruchu"/>
    <s v="Ing. Jiří Rozbořil"/>
    <s v="OTH"/>
    <s v="NIP. Přímá podpora Významných akcí - Údržba běžeckých lyžařských tras"/>
    <s v="2014+"/>
    <x v="0"/>
    <n v="800"/>
    <n v="800"/>
    <s v="Počet podpořených akcí "/>
    <n v="1"/>
    <m/>
    <m/>
    <m/>
    <m/>
    <x v="1"/>
    <x v="0"/>
    <x v="0"/>
  </r>
  <r>
    <n v="395"/>
    <x v="3"/>
    <s v="Rallye Rejvíz, o.s."/>
    <s v="Ing. Jiří Rozbořil"/>
    <s v="KŘ"/>
    <s v="NIP. Přímá podpora Významných akcí - Rallye Rejvíz - projekty: mezinárodní odborné metodické zaměstnávání posádek ZZS, Zlaté sluchátko, Helpíkův pohár"/>
    <n v="2014"/>
    <x v="0"/>
    <n v="300"/>
    <n v="300"/>
    <s v="Počet podpořených akcí "/>
    <n v="1"/>
    <s v="Počet účastníků"/>
    <m/>
    <m/>
    <m/>
    <x v="1"/>
    <x v="0"/>
    <x v="0"/>
  </r>
  <r>
    <n v="402"/>
    <x v="4"/>
    <s v="Podpora výstavby cyklostezek"/>
    <s v="PhDr. Alois Mačák, MBA"/>
    <s v="ODSH"/>
    <s v="IP. Příspěvek obcím a svazkům obcí na území Olomouckého kraje na podporu výstavby a oprav cyklostezek."/>
    <s v="2014+"/>
    <x v="4"/>
    <n v="5123"/>
    <n v="22205"/>
    <s v="Počet podpořených akcí "/>
    <n v="9"/>
    <m/>
    <m/>
    <m/>
    <m/>
    <x v="1"/>
    <x v="1"/>
    <x v="0"/>
  </r>
  <r>
    <n v="403"/>
    <x v="4"/>
    <s v="Příspěvek na bezpečnostní prvky na silnicích"/>
    <s v="PhDr. Alois Mačák, MBA"/>
    <s v="ODSH"/>
    <s v="IP. Příspěvek obcím a svazkům obcí na realizaci opatření pro zvýšení bezpečnosti dopravy v Olomouckém kraji na silnicích I., II. a III. třídy (výstavba zpomalovacích ostrůvků na vjezdech do obcí, středních dělících ostrůvků,  malých okružních křižovatek a pod.)"/>
    <s v="2014+"/>
    <x v="4"/>
    <n v="1787"/>
    <n v="4252"/>
    <s v="Počet podpořených akcí "/>
    <n v="6"/>
    <m/>
    <m/>
    <m/>
    <m/>
    <x v="1"/>
    <x v="1"/>
    <x v="0"/>
  </r>
  <r>
    <n v="405"/>
    <x v="19"/>
    <s v="Příspěvek Centru  služeb pro silniční dopravu"/>
    <s v="PhDr. Alois Mačák, MBA"/>
    <s v="ODSH"/>
    <s v="NIP. Příspěvek krajskému koordinátorovi BESIP  na organizaci výchovných akcí pro děti a dospělé, přípravu instruktorů dopravní výchovy, přispívá na údržbu a  opravy  dětských dopravních hřišť."/>
    <s v="2014+"/>
    <x v="0"/>
    <n v="750"/>
    <n v="750"/>
    <s v="Počet podpořených akcí "/>
    <n v="1"/>
    <m/>
    <m/>
    <m/>
    <m/>
    <x v="1"/>
    <x v="0"/>
    <x v="0"/>
  </r>
  <r>
    <n v="406"/>
    <x v="5"/>
    <s v="Městká kulturní zařízení Jeseník, p.o. "/>
    <s v="Mgr. Radovan Rašťák"/>
    <s v="OKPP"/>
    <s v="NIP. Přímá podpora Významných akcí - Jesenické hudební léto"/>
    <s v="2014+"/>
    <x v="0"/>
    <n v="200"/>
    <n v="200"/>
    <s v="Počet podpořených akcí "/>
    <n v="15"/>
    <s v="Počet účastníků"/>
    <n v="4500"/>
    <m/>
    <m/>
    <x v="1"/>
    <x v="0"/>
    <x v="0"/>
  </r>
  <r>
    <n v="407"/>
    <x v="5"/>
    <s v="Město Velká Bystřice"/>
    <s v="Mgr. Radovan Rašťák"/>
    <s v="OKPP"/>
    <s v="NIP. Přímá podpora Významných akcí - Hanácký rok v Bystřici"/>
    <s v="2014+"/>
    <x v="0"/>
    <n v="150"/>
    <n v="150"/>
    <s v="Počet podpořených akcí "/>
    <n v="24"/>
    <s v="Počet účastníků"/>
    <n v="14000"/>
    <m/>
    <m/>
    <x v="1"/>
    <x v="0"/>
    <x v="0"/>
  </r>
  <r>
    <n v="408"/>
    <x v="5"/>
    <s v="Sdružení přátel folkloru Severní Hané"/>
    <s v="Mgr. Radovan Rašťák"/>
    <s v="OKPP"/>
    <s v="NIP. Přímá podpora Významných akcí - Mezinárodní folklorní ferstival C.I.O.V Šumperk"/>
    <s v="2014+"/>
    <x v="0"/>
    <n v="500"/>
    <n v="500"/>
    <s v="Počet podpořených akcí "/>
    <n v="11"/>
    <s v="Počet účastníků"/>
    <n v="6000"/>
    <m/>
    <m/>
    <x v="1"/>
    <x v="0"/>
    <x v="0"/>
  </r>
  <r>
    <n v="409"/>
    <x v="5"/>
    <s v="ARKS Plus, s.r.o. "/>
    <s v="Mgr. Radovan Rašťák"/>
    <s v="OKPP"/>
    <s v="NIP. Přímá podpora Významných akcí - Šternberské kulturní léto pod hvězdami"/>
    <s v="2014+"/>
    <x v="0"/>
    <n v="500"/>
    <n v="500"/>
    <s v="Počet podpořených akcí "/>
    <n v="5"/>
    <s v="Počet účastníků"/>
    <n v="2500"/>
    <m/>
    <m/>
    <x v="1"/>
    <x v="0"/>
    <x v="0"/>
  </r>
  <r>
    <n v="410"/>
    <x v="5"/>
    <s v="Divadlo Tramtarie"/>
    <s v="Mgr. Radovan Rašťák"/>
    <s v="OKPP"/>
    <s v="NIP. Přímá podpora Významných akcí - Příspěvek na činnost"/>
    <s v="2014+"/>
    <x v="0"/>
    <n v="450"/>
    <n v="450"/>
    <s v="Počet podpořených akcí "/>
    <n v="1"/>
    <s v="Počet účastníků"/>
    <n v="6200"/>
    <s v="Počet představení"/>
    <n v="324"/>
    <x v="1"/>
    <x v="0"/>
    <x v="0"/>
  </r>
  <r>
    <n v="411"/>
    <x v="5"/>
    <s v="Divadlo Konvikt o. s."/>
    <s v="Mgr. Radovan Rašťák"/>
    <s v="OKPP"/>
    <s v="NIP. Přímá podpora Významných akcí - Divadelní Flora Olomouc"/>
    <s v="2014+"/>
    <x v="0"/>
    <n v="650"/>
    <n v="650"/>
    <s v="Počet podpořených akcí "/>
    <n v="1"/>
    <s v="Počet účastníků"/>
    <n v="8000"/>
    <s v="Počet představení"/>
    <n v="60"/>
    <x v="1"/>
    <x v="0"/>
    <x v="0"/>
  </r>
  <r>
    <n v="412"/>
    <x v="5"/>
    <s v="Friendly and Loyal, s.r.o."/>
    <s v="Mgr. Radovan Rašťák"/>
    <s v="OKPP"/>
    <s v="NIP. Přímá podpora Významných akcí - Mezinárodní festival flamensa a španělské kultury Olomouc"/>
    <s v="2014+"/>
    <x v="0"/>
    <n v="700"/>
    <n v="700"/>
    <s v="Počet podpořených akcí "/>
    <n v="6"/>
    <s v="Počet účastníků"/>
    <n v="3500"/>
    <m/>
    <m/>
    <x v="1"/>
    <x v="0"/>
    <x v="0"/>
  </r>
  <r>
    <n v="413"/>
    <x v="5"/>
    <s v="Gašparovič Libor, agentura Galia"/>
    <s v="Mgr. Radovan Rašťák"/>
    <s v="OKPP"/>
    <s v="NIP. Přímá podpora Významných akcí - Maršál Radecký, publikace a činnost"/>
    <s v="2014+"/>
    <x v="0"/>
    <n v="700"/>
    <n v="700"/>
    <s v="Počet podpořených akcí "/>
    <n v="2"/>
    <s v="Počet účastníků"/>
    <n v="4000"/>
    <m/>
    <m/>
    <x v="1"/>
    <x v="0"/>
    <x v="0"/>
  </r>
  <r>
    <n v="414"/>
    <x v="5"/>
    <s v="VP - Adamec Zdeněk, Drnovice"/>
    <s v="Mgr. Radovan Rašťák"/>
    <s v="OKPP"/>
    <s v="IP. Významný projekt - Penzion Rejvíz - rekonstrukce střechy"/>
    <n v="2014"/>
    <x v="0"/>
    <n v="200"/>
    <n v="200"/>
    <s v="Počet podpořených akcí"/>
    <n v="1"/>
    <m/>
    <m/>
    <m/>
    <m/>
    <x v="1"/>
    <x v="1"/>
    <x v="0"/>
  </r>
  <r>
    <n v="417"/>
    <x v="5"/>
    <s v="VP - Arcibiskupství olomoucké"/>
    <s v="Mgr. Radovan Rašťák"/>
    <s v="OKPP"/>
    <s v="NIP. Významný projekt - Noc kostelů"/>
    <n v="2013"/>
    <x v="0"/>
    <n v="50"/>
    <n v="50"/>
    <s v="Počet podpořených akcí"/>
    <n v="1"/>
    <m/>
    <m/>
    <m/>
    <m/>
    <x v="1"/>
    <x v="0"/>
    <x v="0"/>
  </r>
  <r>
    <n v="420"/>
    <x v="5"/>
    <s v="VP - Association Military Fan"/>
    <s v="Mgr. Radovan Rašťák"/>
    <s v="OKPP"/>
    <s v="NIP. Významný projekt - MILITARY FEST 2014"/>
    <n v="2014"/>
    <x v="0"/>
    <n v="50"/>
    <n v="50"/>
    <s v="Počet podpořených akcí "/>
    <n v="1"/>
    <m/>
    <m/>
    <m/>
    <m/>
    <x v="1"/>
    <x v="0"/>
    <x v="0"/>
  </r>
  <r>
    <n v="421"/>
    <x v="5"/>
    <s v="VP - Baletní studio při Moravském divadle Olomouc"/>
    <s v="Mgr. Radovan Rašťák"/>
    <s v="OKPP"/>
    <s v="NIP. Významný projekt - Šípková Růženka"/>
    <n v="2014"/>
    <x v="0"/>
    <n v="250"/>
    <n v="250"/>
    <s v="Počet podpořených akcí "/>
    <n v="1"/>
    <m/>
    <m/>
    <m/>
    <m/>
    <x v="1"/>
    <x v="0"/>
    <x v="0"/>
  </r>
  <r>
    <n v="422"/>
    <x v="5"/>
    <s v="VP - Císařská Slavkovská Garda"/>
    <s v="Mgr. Radovan Rašťák"/>
    <s v="OKPP"/>
    <s v="NIP. Významný projekt - Olmütz 1813 II. ročník"/>
    <n v="2014"/>
    <x v="0"/>
    <n v="300"/>
    <n v="300"/>
    <s v="Počet podpořených akcí "/>
    <n v="1"/>
    <m/>
    <m/>
    <m/>
    <m/>
    <x v="1"/>
    <x v="0"/>
    <x v="0"/>
  </r>
  <r>
    <n v="423"/>
    <x v="5"/>
    <s v="VP - DESMOS REAL s.r.o."/>
    <s v="Mgr. Radovan Rašťák"/>
    <s v="OKPP"/>
    <s v="NIP. Významný projekt - Veteran Arena - muzeum historických automobilů Olomouc"/>
    <n v="2014"/>
    <x v="0"/>
    <n v="350"/>
    <n v="350"/>
    <s v="Počet podpořených akcí "/>
    <n v="1"/>
    <m/>
    <m/>
    <m/>
    <m/>
    <x v="1"/>
    <x v="0"/>
    <x v="0"/>
  </r>
  <r>
    <n v="427"/>
    <x v="5"/>
    <s v="VP - FESTA MUSICALE OLOMOUC"/>
    <s v="Mgr. Radovan Rašťák"/>
    <s v="OKPP"/>
    <s v="NIP. Významný projekt - Svátky písní Olomouc 2014"/>
    <n v="2014"/>
    <x v="0"/>
    <n v="80"/>
    <n v="80"/>
    <s v="Počet podpořených akcí "/>
    <n v="1"/>
    <m/>
    <m/>
    <m/>
    <m/>
    <x v="1"/>
    <x v="0"/>
    <x v="0"/>
  </r>
  <r>
    <n v="428"/>
    <x v="5"/>
    <s v="VP - Historické kočáry MYLORD"/>
    <s v="Mgr. Radovan Rašťák"/>
    <s v="OKPP"/>
    <s v="NIP. Významný projekt - Záchrana a restaurrování kočárových &quot;Gala&quot; postrojů"/>
    <n v="2014"/>
    <x v="0"/>
    <n v="100"/>
    <n v="100"/>
    <s v="Počet podpořených akcí "/>
    <n v="1"/>
    <m/>
    <m/>
    <m/>
    <m/>
    <x v="1"/>
    <x v="0"/>
    <x v="0"/>
  </r>
  <r>
    <n v="431"/>
    <x v="5"/>
    <s v="VP - Libor Gašparovič"/>
    <s v="Mgr. Radovan Rašťák"/>
    <s v="OKPP"/>
    <s v="NIP. Významný projekt - Galerie Patro 2014"/>
    <n v="2014"/>
    <x v="0"/>
    <n v="220"/>
    <n v="220"/>
    <s v="Počet podpořených akcí "/>
    <n v="1"/>
    <m/>
    <m/>
    <m/>
    <m/>
    <x v="1"/>
    <x v="0"/>
    <x v="0"/>
  </r>
  <r>
    <n v="438"/>
    <x v="5"/>
    <s v="VP - MOTOR expert s.r.o. - divize AGEUM"/>
    <s v="Mgr. Radovan Rašťák"/>
    <s v="OKPP"/>
    <s v="NIP. Významný projekt - Rockový Helfštýn 2014"/>
    <n v="2014"/>
    <x v="0"/>
    <n v="80"/>
    <n v="80"/>
    <s v="Počet podpořených akcí "/>
    <n v="1"/>
    <m/>
    <m/>
    <m/>
    <m/>
    <x v="1"/>
    <x v="0"/>
    <x v="0"/>
  </r>
  <r>
    <n v="439"/>
    <x v="5"/>
    <s v="VP - NB Trade, s.r.o."/>
    <s v="Mgr. Radovan Rašťák"/>
    <s v="OKPP"/>
    <s v="NIP. Významný projekt - Festival Bounty rock cafe open air"/>
    <n v="2014"/>
    <x v="0"/>
    <n v="100"/>
    <n v="100"/>
    <s v="Počet podpořených akcí "/>
    <n v="1"/>
    <m/>
    <m/>
    <m/>
    <m/>
    <x v="1"/>
    <x v="0"/>
    <x v="0"/>
  </r>
  <r>
    <n v="446"/>
    <x v="5"/>
    <s v="VP - Stopy paměti, o.s."/>
    <s v="Mgr. Radovan Rašťák"/>
    <s v="OKPP"/>
    <s v="NIP. Významný projekt - STOPY PAMĚTI"/>
    <n v="2014"/>
    <x v="0"/>
    <n v="50"/>
    <n v="50"/>
    <s v="Počet podpořených akcí "/>
    <n v="1"/>
    <m/>
    <m/>
    <m/>
    <m/>
    <x v="1"/>
    <x v="0"/>
    <x v="0"/>
  </r>
  <r>
    <n v="447"/>
    <x v="5"/>
    <s v="VP - Vojenská nemocnice Olomouc"/>
    <s v="Mgr. Radovan Rašťák"/>
    <s v="OKPP"/>
    <s v="IP. Významný projekt - Klášterní Hradisko - Obnova malířské výzdoby Kapitulní kaple"/>
    <n v="2014"/>
    <x v="0"/>
    <n v="200"/>
    <n v="200"/>
    <s v="Počet podpořených akcí "/>
    <n v="1"/>
    <m/>
    <m/>
    <m/>
    <m/>
    <x v="1"/>
    <x v="1"/>
    <x v="0"/>
  </r>
  <r>
    <n v="448"/>
    <x v="5"/>
    <s v="VP - Výstaviště Flora Olomouc, a.s."/>
    <s v="Mgr. Radovan Rašťák"/>
    <s v="OKPP"/>
    <s v="NIP. Významný projekt - Rozkvetlé památky"/>
    <n v="2014"/>
    <x v="0"/>
    <n v="300"/>
    <n v="300"/>
    <s v="Počet podpořených akcí "/>
    <n v="1"/>
    <m/>
    <m/>
    <m/>
    <m/>
    <x v="1"/>
    <x v="0"/>
    <x v="0"/>
  </r>
  <r>
    <n v="450"/>
    <x v="5"/>
    <s v="Město Zlaté Hory"/>
    <s v="Mgr. Radovan Rašťák"/>
    <s v="OKPP"/>
    <s v="NIP. Přímá podpora Významných akcí - Zlaté dny - komplexní program kulturních akcí"/>
    <s v="2014+"/>
    <x v="0"/>
    <n v="150"/>
    <n v="150"/>
    <s v="Počet podpořených akcí "/>
    <n v="7"/>
    <s v="Počet účastníků"/>
    <n v="3000"/>
    <m/>
    <m/>
    <x v="1"/>
    <x v="0"/>
    <x v="0"/>
  </r>
  <r>
    <n v="451"/>
    <x v="5"/>
    <s v="Moravská filharmonie Olomouc, p.o."/>
    <s v="Mgr. Radovan Rašťák"/>
    <s v="OKPP"/>
    <s v="NIP. Přímá podpora Významných akcí - Má vlast - koncerty s V.Hudečkem"/>
    <s v="2014+"/>
    <x v="0"/>
    <n v="300"/>
    <n v="300"/>
    <s v="Počet podpořených akcí "/>
    <n v="3"/>
    <s v="Počet účastníků"/>
    <n v="900"/>
    <m/>
    <m/>
    <x v="1"/>
    <x v="0"/>
    <x v="0"/>
  </r>
  <r>
    <n v="452"/>
    <x v="5"/>
    <s v="BLUES ALIVE, s.r.o."/>
    <s v="Mgr. Radovan Rašťák"/>
    <s v="OKPP"/>
    <s v="NIP. Přímá podpora Významných akcí - Blues Alive Šumperk"/>
    <s v="2014+"/>
    <x v="0"/>
    <n v="650"/>
    <n v="650"/>
    <s v="Počet podpořených akcí "/>
    <n v="1"/>
    <s v="Počet účastníků"/>
    <n v="10220"/>
    <s v="Počet představení"/>
    <n v="22"/>
    <x v="1"/>
    <x v="0"/>
    <x v="0"/>
  </r>
  <r>
    <n v="453"/>
    <x v="5"/>
    <s v="Moravská filharmonie Olomouc"/>
    <s v="Mgr. Radovan Rašťák"/>
    <s v="OKPP"/>
    <s v="NIP. Přímá podpora Významných akcí - Mezinárodní hudební festival „Dvořákova Olomouc“"/>
    <s v="2014+"/>
    <x v="0"/>
    <n v="550"/>
    <n v="550"/>
    <s v="Počet podpořených akcí "/>
    <n v="8"/>
    <s v="Počet účastníků"/>
    <n v="3500"/>
    <m/>
    <m/>
    <x v="1"/>
    <x v="0"/>
    <x v="0"/>
  </r>
  <r>
    <n v="454"/>
    <x v="5"/>
    <s v="Univerzita Palackého v Olomouci"/>
    <s v="Mgr. Radovan Rašťák"/>
    <s v="OKPP"/>
    <s v="NIP. Přímá podpora Významných akcí - Academia film Olomouc"/>
    <s v="2014+"/>
    <x v="0"/>
    <n v="900"/>
    <n v="900"/>
    <s v="Počet podpořených akcí "/>
    <n v="9"/>
    <s v="Počet účastníků"/>
    <n v="5000"/>
    <m/>
    <m/>
    <x v="1"/>
    <x v="0"/>
    <x v="0"/>
  </r>
  <r>
    <n v="455"/>
    <x v="5"/>
    <s v="Moravská filharmonie Olomouc"/>
    <s v="Mgr. Radovan Rašťák"/>
    <s v="OKPP"/>
    <s v="NIP. Přímá podpora Významných akcí - Mezinárodní varhanní festival Olomouc"/>
    <s v="2014+"/>
    <x v="0"/>
    <n v="140"/>
    <n v="140"/>
    <s v="Počet podpořených akcí "/>
    <n v="5"/>
    <s v="Počet účastníků"/>
    <n v="2500"/>
    <m/>
    <m/>
    <x v="1"/>
    <x v="0"/>
    <x v="0"/>
  </r>
  <r>
    <n v="456"/>
    <x v="5"/>
    <s v="Musica Viva"/>
    <s v="Mgr. Radovan Rašťák"/>
    <s v="OKPP"/>
    <s v="NIP. Přímá podpora Významných akcí - Podzimní festival duchovní hudby Olomouc"/>
    <s v="2014+"/>
    <x v="0"/>
    <n v="800"/>
    <n v="800"/>
    <s v="Počet podpořených akcí "/>
    <n v="4"/>
    <s v="Počet účastníků"/>
    <n v="2000"/>
    <m/>
    <m/>
    <x v="1"/>
    <x v="0"/>
    <x v="0"/>
  </r>
  <r>
    <n v="457"/>
    <x v="5"/>
    <s v="Nadační fond Přerovského jazzového festivalu"/>
    <s v="Mgr. Radovan Rašťák"/>
    <s v="OKPP"/>
    <s v="NIP. Přímá podpora Významných akcí - Československý jazzový festival Přerov"/>
    <s v="2014+"/>
    <x v="0"/>
    <n v="650"/>
    <n v="650"/>
    <s v="Počet podpořených akcí "/>
    <n v="6"/>
    <s v="Počet účastníků"/>
    <n v="1800"/>
    <m/>
    <m/>
    <x v="1"/>
    <x v="0"/>
    <x v="0"/>
  </r>
  <r>
    <n v="458"/>
    <x v="5"/>
    <s v="Sdružení Karla Ditterse z Dittersdorfu"/>
    <s v="Mgr. Radovan Rašťák"/>
    <s v="OKPP"/>
    <s v="NIP. Přímá podpora Významných akcí - Mezinárodní hudební festival Karla Ditterse z Dittersdorfu "/>
    <s v="2014+"/>
    <x v="0"/>
    <n v="250"/>
    <n v="250"/>
    <s v="Počet podpořených akcí "/>
    <n v="1"/>
    <s v="Počet účastníků"/>
    <n v="1400"/>
    <s v="Počet představení"/>
    <n v="10"/>
    <x v="1"/>
    <x v="0"/>
    <x v="0"/>
  </r>
  <r>
    <n v="459"/>
    <x v="5"/>
    <s v="Město Prostějov"/>
    <s v="Mgr. Radovan Rašťák"/>
    <s v="OKPP"/>
    <s v="NIP. Přímá podpora Významných akcí - Wolkerův Prostějov"/>
    <s v="2014+"/>
    <x v="0"/>
    <n v="140"/>
    <n v="140"/>
    <s v="Počet podpořených akcí "/>
    <n v="3"/>
    <s v="Počet účastníků"/>
    <n v="800"/>
    <m/>
    <m/>
    <x v="1"/>
    <x v="0"/>
    <x v="0"/>
  </r>
  <r>
    <n v="460"/>
    <x v="5"/>
    <s v="Města Prostějov, Přerov, Šumperk a Jeseník"/>
    <s v="Mgr. Radovan Rašťák"/>
    <s v="OKPP"/>
    <s v="NIP. Přímá podpora Významných akcí - Slavnostní koncerty k příležitosti státního svátku 28. října"/>
    <s v="2014+"/>
    <x v="0"/>
    <n v="720"/>
    <n v="720"/>
    <s v="Počet podpořených akcí "/>
    <n v="4"/>
    <s v="Počet účastníků"/>
    <n v="1200"/>
    <m/>
    <m/>
    <x v="1"/>
    <x v="0"/>
    <x v="0"/>
  </r>
  <r>
    <n v="461"/>
    <x v="5"/>
    <s v="Hanácké folklorní sdružení se sídlem v Prostějově, o.s."/>
    <s v="Mgr. Radovan Rašťák"/>
    <s v="OKPP"/>
    <s v="NIP. Přímá podpora Významných akcí - Setkání Hanáků s hejtmanem Olomouckého kraje"/>
    <s v="2014+"/>
    <x v="0"/>
    <n v="600"/>
    <n v="600"/>
    <s v="Počet podpořených akcí "/>
    <n v="1"/>
    <s v="Počet účastníků"/>
    <n v="4000"/>
    <m/>
    <m/>
    <x v="1"/>
    <x v="0"/>
    <x v="0"/>
  </r>
  <r>
    <n v="463"/>
    <x v="1"/>
    <s v="Hranická rozvojová agentura, z.s."/>
    <s v="Bc. Pavel Šoltys"/>
    <s v="OSR"/>
    <s v="NIP. Přímá podpora Významných akcí - Příspěvek na načení regionálních produktů - Regionální produkt Moravská brána"/>
    <s v="2014+"/>
    <x v="0"/>
    <n v="100"/>
    <n v="100"/>
    <s v="Počet podpořených akcí "/>
    <n v="1"/>
    <s v="Počet účastníků"/>
    <n v="19"/>
    <m/>
    <m/>
    <x v="1"/>
    <x v="0"/>
    <x v="0"/>
  </r>
  <r>
    <n v="464"/>
    <x v="1"/>
    <s v="MAS Horní Pomoraví o.p.s."/>
    <s v="Bc. Pavel Šoltys"/>
    <s v="OSR"/>
    <s v="NIP. Přímá podpora Významných akcí - Příspěvek na načení regionálních produktů - Originální produkt Jeseníky"/>
    <s v="2014+"/>
    <x v="0"/>
    <n v="100"/>
    <n v="100"/>
    <s v="Počet podpořených akcí "/>
    <n v="1"/>
    <s v="Počet účastníků"/>
    <n v="30"/>
    <m/>
    <m/>
    <x v="1"/>
    <x v="0"/>
    <x v="0"/>
  </r>
  <r>
    <n v="465"/>
    <x v="1"/>
    <s v="MAS Moravská cesta (Litovelsko - Pomoraví),o.s. "/>
    <s v="Bc. Pavel Šoltys"/>
    <s v="OSR"/>
    <s v="NIP. Přímá podpora Významných akcí - Příspěvky na značení regionálních produktů - Regionální produkt Haná"/>
    <s v="2014+"/>
    <x v="0"/>
    <n v="100"/>
    <n v="100"/>
    <s v="Počet podpořených akcí "/>
    <n v="1"/>
    <s v="Počet účastníků"/>
    <n v="66"/>
    <m/>
    <m/>
    <x v="1"/>
    <x v="0"/>
    <x v="0"/>
  </r>
  <r>
    <n v="466"/>
    <x v="12"/>
    <s v="Inovační vouchery v OK II"/>
    <s v="Bc. Pavel Šoltys"/>
    <s v="OSR"/>
    <s v="NIP. Druhá etapa: Regionální Inovační strategie - poskytnutí inovačních voucherů (dotací) podnikatelům na nákup znalostí od vědeckovýzkumných institucí"/>
    <s v="2013-2015"/>
    <x v="3"/>
    <n v="99"/>
    <n v="395"/>
    <s v="Počet podpořených akcí "/>
    <n v="3"/>
    <m/>
    <m/>
    <m/>
    <m/>
    <x v="1"/>
    <x v="0"/>
    <x v="1"/>
  </r>
  <r>
    <n v="467"/>
    <x v="8"/>
    <s v="Průkazy energetické náročnosti budov"/>
    <s v="Bc. Pavel Šoltys"/>
    <s v="OSR"/>
    <s v="NIP. Zhotovení průkazů energetické náročnosti budov nad 500 m2"/>
    <n v="2014"/>
    <x v="0"/>
    <n v="1567"/>
    <n v="1567"/>
    <s v="Počet podpořených akcí "/>
    <n v="1"/>
    <s v="Počet neinvestičních akcí s dopadem na úsporu energie "/>
    <n v="286"/>
    <m/>
    <m/>
    <x v="0"/>
    <x v="0"/>
    <x v="0"/>
  </r>
  <r>
    <n v="468"/>
    <x v="13"/>
    <s v="Příspěvek na strategie MAS"/>
    <s v="Bc. Pavel Šoltys"/>
    <s v="OSR"/>
    <s v="NIP. Příspěvek na administraci činnosti Místních akčních skupin (MAS) v Olomouckém kraji, zejména tvorbu Integrované strategie území"/>
    <n v="2014"/>
    <x v="0"/>
    <n v="1635"/>
    <n v="1635"/>
    <s v="Počet neinvestičních akcí s dopadem na rozvoj měst a obcí"/>
    <n v="15"/>
    <m/>
    <m/>
    <m/>
    <m/>
    <x v="1"/>
    <x v="0"/>
    <x v="0"/>
  </r>
  <r>
    <n v="469"/>
    <x v="10"/>
    <s v="Aktualizace Zásad územního rozvoje Olomouckého kraje"/>
    <s v="Bc. Pavel Šoltys"/>
    <s v="OSR"/>
    <s v="NIP. Příprava aktializace ZÚR - posouzení problémů v území"/>
    <s v="2014-2015"/>
    <x v="0"/>
    <n v="350"/>
    <n v="350"/>
    <s v="Počet podpořených akcí "/>
    <n v="1"/>
    <m/>
    <m/>
    <m/>
    <m/>
    <x v="1"/>
    <x v="0"/>
    <x v="0"/>
  </r>
  <r>
    <n v="470"/>
    <x v="0"/>
    <s v="Značení kulturních a turistických cílů v Olomouckém kraji - III. etapa"/>
    <s v="Ing. Jiří Rozbořil"/>
    <s v="OIEP/KH"/>
    <s v="NIP. Projekt spočívá v umístění dopravního značení, které upozorní na významné turistické cíle v Olomouckém kraji"/>
    <n v="2014"/>
    <x v="3"/>
    <n v="16"/>
    <n v="16"/>
    <s v="Počet podpořených akcí "/>
    <n v="1"/>
    <s v="Počet nově označených turistických cílů"/>
    <n v="43"/>
    <m/>
    <m/>
    <x v="0"/>
    <x v="0"/>
    <x v="1"/>
  </r>
  <r>
    <n v="471"/>
    <x v="2"/>
    <s v="Zvýšení efektivity Krajského úřadu Olomouckého kraje"/>
    <s v="Ing. Jiří Rozbořil"/>
    <s v="OIEP/KŘ"/>
    <s v="NIP. Zvýšení efektivity Krajského úřadu Olomouckého kraje"/>
    <s v="2014-2015"/>
    <x v="16"/>
    <n v="37"/>
    <n v="251"/>
    <s v="Počet podpořených akcí "/>
    <n v="1"/>
    <s v="Počet absolventů"/>
    <m/>
    <s v="Počet inovovaných produktů"/>
    <m/>
    <x v="0"/>
    <x v="0"/>
    <x v="1"/>
  </r>
  <r>
    <n v="472"/>
    <x v="4"/>
    <s v="II/150  Dub nad Mor. - hranice krajů OL/ZL, stavební úpravy"/>
    <s v="Ing. Jiří Rozbořil/PhDr. Alois Mačák, MBA"/>
    <s v="OIEP/ODSH"/>
    <s v="IP. II/150  Dub nad Mor. - hranice krajů OL/ZL, stavební úpravy"/>
    <s v="2009-2014"/>
    <x v="0"/>
    <n v="10488"/>
    <n v="10487"/>
    <s v="Délka nových a zrekonstruovaných silnic II. a III. třídy"/>
    <m/>
    <s v="Počet zrekonstruovaných mostů"/>
    <m/>
    <m/>
    <m/>
    <x v="0"/>
    <x v="1"/>
    <x v="0"/>
  </r>
  <r>
    <n v="473"/>
    <x v="4"/>
    <s v="III/37745 a III/37731 Brodek u Prostějova - okružní křižovatka"/>
    <s v="Ing. Jiří Rozbořil/PhDr. Alois Mačák, MBA"/>
    <s v="OIEP/ODSH"/>
    <s v="IP. Úprava křižovatky realizované v roce 2012."/>
    <n v="2014"/>
    <x v="0"/>
    <n v="599"/>
    <n v="560"/>
    <m/>
    <m/>
    <m/>
    <m/>
    <s v="Počet zrekonstruovaných křižovatek"/>
    <n v="1"/>
    <x v="0"/>
    <x v="1"/>
    <x v="0"/>
  </r>
  <r>
    <n v="474"/>
    <x v="4"/>
    <s v="III/44029 - Drahotuše - průtah"/>
    <s v="Ing. Jiří Rozbořil/PhDr. Alois Mačák, MBA"/>
    <s v="OIEP/ODSH"/>
    <s v="IP. Rekonstrukce silnice III/44029 v průtahu obcí Drahotuše."/>
    <s v="2014-2015"/>
    <x v="3"/>
    <n v="340"/>
    <n v="340"/>
    <s v="Délka nových a zrekonstruovaných silnic II. a III. třídy"/>
    <n v="1.93"/>
    <s v="Počet zrekonstruovaných mostů"/>
    <n v="2"/>
    <m/>
    <m/>
    <x v="0"/>
    <x v="1"/>
    <x v="1"/>
  </r>
  <r>
    <n v="475"/>
    <x v="9"/>
    <s v="SŠ polytechnická Olomouc - nástavba dílen"/>
    <s v="Ing. Jiří Rozbořil/Ing. Zdeněk Švec"/>
    <s v="OIEP/OŠMT"/>
    <s v="IP. Nástavba dílen o 2.np pro získání chybějících kapacit učeben praktického výcviku"/>
    <s v="2014-2015"/>
    <x v="3"/>
    <n v="4108"/>
    <n v="17774"/>
    <s v="Počet zrekonstruovaných či nově vytvořených škol "/>
    <n v="1"/>
    <s v="Počet uživatelů majících prospěch z podpořených vzdělávacích zařízení"/>
    <n v="388"/>
    <s v="Plocha regenerovaných a revitalizovaných objektů určených pro rozvoj vzdělávání (města) m2"/>
    <n v="1"/>
    <x v="0"/>
    <x v="1"/>
    <x v="1"/>
  </r>
  <r>
    <n v="476"/>
    <x v="9"/>
    <s v="SŠTZ Mohelnice - přístavba dílen"/>
    <s v="Ing. Jiří Rozbořil/Ing. Zdeněk Švec"/>
    <s v="OIEP/OŠMT"/>
    <s v="IP. Přístavba 2 objektů SŠ technické a zemědělské v Mohelnici.  V objektu A bude probíhat praktická výuka a objektu B bude v přízemí umístěna výdejna stravy."/>
    <s v="2014-2015"/>
    <x v="3"/>
    <n v="4795"/>
    <n v="13349"/>
    <s v="Počet zrekonstruovaných či nově vytvořených škol "/>
    <n v="1"/>
    <s v="Počet uživatelů majících prospěch z podpořených vzdělávacích zařízení"/>
    <n v="191"/>
    <s v="Plocha nově vybudovaných objektů pro vzdělávání (města) m2"/>
    <n v="804.97"/>
    <x v="0"/>
    <x v="1"/>
    <x v="1"/>
  </r>
  <r>
    <n v="477"/>
    <x v="6"/>
    <s v="Nemocnice Přerov-modernizace pavilonu radiodiagnostiky"/>
    <s v="Ing. Jiří Rozbořil/ MUDr. Michael Fischer"/>
    <s v="OIEP/OZ"/>
    <s v="IP. Modernizace pavilonu radiodiagnostiky."/>
    <s v="2014-2015"/>
    <x v="3"/>
    <n v="7754"/>
    <n v="32456"/>
    <s v="Počet inv. akcí na vybudování nebo rekonstrukci objektů pro poskytování soc. a zdrav. služeb"/>
    <n v="1"/>
    <s v="Počet uživatelů majících prospěch_x000a_z podpořených zdravotních_x000a_zařízení"/>
    <n v="41744"/>
    <s v="Plocha regenerovaných a_x000a_revitalizovaných objektů pro_x000a_zdravotní péči (města) v m2"/>
    <n v="2549"/>
    <x v="0"/>
    <x v="1"/>
    <x v="1"/>
  </r>
  <r>
    <n v="479"/>
    <x v="6"/>
    <s v="SMN a.s. - o.z. Nemocnice Prostějov            Vybudování dětské jednotky pro dlouhodbou péči"/>
    <s v="Ing. Jiří Rozbořil/MUDr. Michael Fischer"/>
    <s v="OIEP/OZ"/>
    <s v="IP. Vybudování dětské jednotky pro dlouhodou péči."/>
    <n v="2014"/>
    <x v="0"/>
    <n v="61"/>
    <n v="61"/>
    <s v="Počet inv. akcí na vybudování nebo rekonstrukci objektů pro poskytování soc. a zdrav. služeb"/>
    <n v="1"/>
    <m/>
    <m/>
    <m/>
    <m/>
    <x v="0"/>
    <x v="1"/>
    <x v="0"/>
  </r>
  <r>
    <n v="482"/>
    <x v="6"/>
    <s v="SMN a.s. - o.z. Nemocnice Přerov - Zateplení LDN"/>
    <s v="Ing. Jiří Rozbořil/MUDr. Michael Fischer"/>
    <s v="OIEP/OZ"/>
    <s v="IP. Úhrada prací nesouvisejících se zateplením prováděným v rámci dotace z OPŽP."/>
    <n v="2014"/>
    <x v="0"/>
    <n v="7996"/>
    <n v="7996"/>
    <s v="Počet inv. akcí na vybudování nebo rekonstrukci objektů pro poskytování soc. a zdrav. služeb"/>
    <n v="1"/>
    <m/>
    <m/>
    <m/>
    <m/>
    <x v="0"/>
    <x v="1"/>
    <x v="0"/>
  </r>
  <r>
    <n v="484"/>
    <x v="6"/>
    <s v="SMN a.s. - o.z. Nemocnice Přerov - LDN - rekonstrukce koupelen a wc"/>
    <s v="Ing. Jiří Rozbořil/MUDr. Michael Fischer"/>
    <s v="OIEP/OZ"/>
    <s v="IP. Havarijní stav koupelen a WC ve třech podlažích."/>
    <n v="2014"/>
    <x v="0"/>
    <n v="3791"/>
    <n v="3791"/>
    <s v="Počet inv. akcí na vybudování nebo rekonstrukci objektů pro poskytování soc. a zdrav. služeb"/>
    <n v="1"/>
    <m/>
    <m/>
    <m/>
    <m/>
    <x v="0"/>
    <x v="1"/>
    <x v="0"/>
  </r>
  <r>
    <n v="485"/>
    <x v="6"/>
    <s v="SMN a.s. - o.z. Nemocnice Šternberk            Rekonstrukce porodnice"/>
    <s v="Ing. Jiří Rozbořil/MUDr. Michael Fischer"/>
    <s v="OIEP/OZ"/>
    <s v="IP. Kompletní rekonstrukce porodnice s vybudováním sociálního zázemí pro matky na pokojích."/>
    <n v="2014"/>
    <x v="0"/>
    <n v="26225"/>
    <n v="26225"/>
    <s v="Počet inv. akcí na vybudování nebo rekonstrukci objektů pro poskytování soc. a zdrav. služeb"/>
    <n v="1"/>
    <m/>
    <m/>
    <m/>
    <m/>
    <x v="0"/>
    <x v="1"/>
    <x v="0"/>
  </r>
  <r>
    <n v="486"/>
    <x v="6"/>
    <s v="SMN a.s. - o.z. Nemocnice Šternberk - LDN - rozvody topení a vody, výměna radiátorů"/>
    <s v="Ing. Jiří Rozbořil/MUDr. Michael Fischer"/>
    <s v="OIEP/OZ"/>
    <s v="IP. Havarijní stav rozvodů topení a topných těles, rozvodů vody."/>
    <n v="2014"/>
    <x v="0"/>
    <n v="2105"/>
    <n v="2105"/>
    <s v="Počet inv. akcí na vybudování nebo rekonstrukci objektů pro poskytování soc. a zdrav. služeb"/>
    <n v="1"/>
    <m/>
    <m/>
    <m/>
    <m/>
    <x v="0"/>
    <x v="1"/>
    <x v="0"/>
  </r>
  <r>
    <n v="488"/>
    <x v="9"/>
    <s v="Technické vybavení dílen Střední škola polygrafická, Olomouc"/>
    <s v="Ing. Jiří Rozbořil/Ing. Zdeněk Švec"/>
    <s v="OIEP/OŠMT"/>
    <s v="IP. Projekt řeší modernizaci technického vybavení dílen na Střední škole polygrafické v Olomouci. Konkrétně se jedná o nákup nových tiskových strojů s cílem modernizovat výuku a zkvalitnit odborné vzdělávání."/>
    <s v="2013-2015"/>
    <x v="3"/>
    <n v="3647"/>
    <n v="7746"/>
    <s v="Počet podpořených projektů s pozitivním vlivem na rovné příležitosti"/>
    <n v="1"/>
    <s v="Počet uživatelů majících prospěch z podpořených vzdělávacích zařízení"/>
    <n v="312"/>
    <m/>
    <m/>
    <x v="0"/>
    <x v="1"/>
    <x v="1"/>
  </r>
  <r>
    <n v="489"/>
    <x v="4"/>
    <s v="III/37356 Brodek u Konice"/>
    <s v="PhDr. Alois Mačák, MBA"/>
    <s v="SSOK/ODSH"/>
    <s v="IP. Rekonstrukce komunikace. Akce realizované z ROP."/>
    <n v="2014"/>
    <x v="3"/>
    <n v="12980"/>
    <n v="43117"/>
    <s v="Délka nových a zrekonstruovaných silnic II. a III. třídy"/>
    <n v="2.69"/>
    <s v="Počet zrekonstruovaných mostů"/>
    <n v="0"/>
    <m/>
    <m/>
    <x v="0"/>
    <x v="1"/>
    <x v="1"/>
  </r>
  <r>
    <n v="490"/>
    <x v="4"/>
    <s v="Most ev. č. 433 - 007 za obcí Němčice nad Hanou"/>
    <s v="PhDr. Alois Mačák, MBA"/>
    <s v="SSOK/ODSH"/>
    <s v="IP. Rekonstrukce mostu. Akce realizované z ROP."/>
    <n v="2014"/>
    <x v="3"/>
    <n v="7404"/>
    <n v="24556"/>
    <m/>
    <m/>
    <s v="Počet zrekonstruovaných mostů"/>
    <n v="1"/>
    <m/>
    <m/>
    <x v="0"/>
    <x v="1"/>
    <x v="1"/>
  </r>
  <r>
    <n v="491"/>
    <x v="4"/>
    <s v="Most ev. č. 433-003 přes ŽT ČD mezi obcemi Výšovice a Němčice nad Hanou"/>
    <s v="PhDr. Alois Mačák, MBA"/>
    <s v="SSOK/ODSH"/>
    <s v="IP. Rekonstrukce mostu. Akce realizované z ROP."/>
    <n v="2014"/>
    <x v="3"/>
    <n v="8249"/>
    <n v="25944"/>
    <m/>
    <m/>
    <s v="Počet zrekonstruovaných mostů"/>
    <n v="1"/>
    <m/>
    <m/>
    <x v="0"/>
    <x v="1"/>
    <x v="1"/>
  </r>
  <r>
    <n v="492"/>
    <x v="4"/>
    <s v="Most ev. č. 448 - 003 za obcí Laškov"/>
    <s v="PhDr. Alois Mačák, MBA"/>
    <s v="SSOK/ODSH"/>
    <s v="IP. Rekonstrukce mostu. Akce realizované z ROP."/>
    <n v="2014"/>
    <x v="3"/>
    <n v="3236"/>
    <n v="9788"/>
    <m/>
    <m/>
    <s v="Počet zrekonstruovaných mostů"/>
    <n v="1"/>
    <m/>
    <m/>
    <x v="0"/>
    <x v="1"/>
    <x v="1"/>
  </r>
  <r>
    <n v="493"/>
    <x v="4"/>
    <s v="Průtah silnice II/150 obcí Protivanov"/>
    <s v="PhDr. Alois Mačák, MBA"/>
    <s v="SSOK/ODSH"/>
    <s v="IP.  Rekonstrukce komunikace v průtahu obce. Akce realizované z ROP."/>
    <n v="2014"/>
    <x v="3"/>
    <n v="7530"/>
    <n v="25100"/>
    <s v="Délka nových a zrekonstruovaných silnic II. a III. třídy"/>
    <n v="1.51"/>
    <s v="Počet zrekonstruovaných mostů"/>
    <n v="0"/>
    <m/>
    <m/>
    <x v="0"/>
    <x v="1"/>
    <x v="1"/>
  </r>
  <r>
    <n v="494"/>
    <x v="4"/>
    <s v="III/36630 Přemyslovice"/>
    <s v="PhDr. Alois Mačák, MBA"/>
    <s v="SSOK/ODSH"/>
    <s v="IP.  Rekonstrukce komunikace a mostů v průtahu obce. Akce realizované z ROP."/>
    <n v="2014"/>
    <x v="3"/>
    <n v="12491"/>
    <n v="41638"/>
    <s v="Délka nových a zrekonstruovaných silnic II. a III. třídy"/>
    <n v="1.47"/>
    <s v="Počet zrekonstruovaných mostů"/>
    <n v="2"/>
    <m/>
    <m/>
    <x v="0"/>
    <x v="1"/>
    <x v="1"/>
  </r>
  <r>
    <n v="501"/>
    <x v="4"/>
    <s v="II/435 Olomouc - kř. R 35"/>
    <s v="PhDr. Alois Mačák, MBA"/>
    <s v="SSOK/ODSH"/>
    <s v="IP. Stavební úpravy silnice."/>
    <n v="2014"/>
    <x v="0"/>
    <n v="4700"/>
    <n v="4700"/>
    <s v="Délka nových a zrekonstruovaných silnic II. a III. třídy"/>
    <n v="1.6"/>
    <s v="Počet zrekonstruovaných mostů"/>
    <n v="0"/>
    <m/>
    <m/>
    <x v="0"/>
    <x v="1"/>
    <x v="0"/>
  </r>
  <r>
    <n v="503"/>
    <x v="4"/>
    <s v="III/44434 Jívová - Hraničné Petrovice"/>
    <s v="PhDr. Alois Mačák, MBA"/>
    <s v="SSOK/ODSH"/>
    <s v="IP. Stavební úpravy silnice."/>
    <n v="2014"/>
    <x v="0"/>
    <n v="5000"/>
    <n v="5000"/>
    <s v="Délka nových a zrekonstruovaných silnic II. a III. třídy"/>
    <n v="1"/>
    <s v="Počet zrekonstruovaných mostů"/>
    <n v="0"/>
    <m/>
    <m/>
    <x v="0"/>
    <x v="1"/>
    <x v="0"/>
  </r>
  <r>
    <n v="504"/>
    <x v="4"/>
    <s v="III/44317 Velká Bystřice"/>
    <s v="PhDr. Alois Mačák, MBA"/>
    <s v="SSOK/ODSH"/>
    <s v="IP. Oprava opěrné zdi."/>
    <n v="2014"/>
    <x v="0"/>
    <n v="2100"/>
    <n v="2100"/>
    <s v="Délka nových a zrekonstruovaných silnic II. a III. třídy"/>
    <n v="0.23"/>
    <s v="Počet zrekonstruovaných mostů"/>
    <n v="0"/>
    <m/>
    <m/>
    <x v="0"/>
    <x v="1"/>
    <x v="0"/>
  </r>
  <r>
    <n v="505"/>
    <x v="4"/>
    <s v="III/44027 Hranice - ul. Nádražní"/>
    <s v="PhDr. Alois Mačák, MBA"/>
    <s v="SSOK/ODSH"/>
    <s v="IP. Stavební úpravy silnice."/>
    <n v="2014"/>
    <x v="0"/>
    <n v="2800"/>
    <n v="2800"/>
    <s v="Délka nových a zrekonstruovaných silnic II. a III. třídy"/>
    <n v="0.76300000000000001"/>
    <s v="Počet zrekonstruovaných mostů"/>
    <n v="0"/>
    <m/>
    <m/>
    <x v="0"/>
    <x v="1"/>
    <x v="0"/>
  </r>
  <r>
    <n v="506"/>
    <x v="4"/>
    <s v="II/150 Domaželice - Prusy"/>
    <s v="PhDr. Alois Mačák, MBA"/>
    <s v="SSOK/ODSH"/>
    <s v="IP. Stavební úpravy silnice."/>
    <n v="2014"/>
    <x v="0"/>
    <n v="3000"/>
    <n v="3000"/>
    <s v="Délka nových a zrekonstruovaných silnic II. a III. třídy"/>
    <n v="2.5"/>
    <s v="Počet zrekonstruovaných mostů"/>
    <n v="0"/>
    <m/>
    <m/>
    <x v="0"/>
    <x v="1"/>
    <x v="0"/>
  </r>
  <r>
    <n v="507"/>
    <x v="4"/>
    <s v="II/437 Skoky - Dolní Újezd"/>
    <s v="PhDr. Alois Mačák, MBA"/>
    <s v="SSOK/ODSH"/>
    <s v="IP. Stavební úpravy silnice."/>
    <n v="2014"/>
    <x v="0"/>
    <n v="6500"/>
    <n v="6500"/>
    <s v="Délka nových a zrekonstruovaných silnic II. a III. třídy"/>
    <n v="0.85"/>
    <s v="Počet zrekonstruovaných mostů"/>
    <n v="0"/>
    <m/>
    <m/>
    <x v="0"/>
    <x v="1"/>
    <x v="0"/>
  </r>
  <r>
    <n v="508"/>
    <x v="4"/>
    <s v="II/367 Prostějov - ul. Dolní"/>
    <s v="PhDr. Alois Mačák, MBA"/>
    <s v="SSOK/ODSH"/>
    <s v="IP. Stavební úpravy silnice."/>
    <n v="2014"/>
    <x v="0"/>
    <n v="5000"/>
    <n v="5000"/>
    <s v="Délka nových a zrekonstruovaných silnic II. a III. třídy"/>
    <n v="0.68"/>
    <s v="Počet zrekonstruovaných mostů"/>
    <n v="0"/>
    <m/>
    <m/>
    <x v="0"/>
    <x v="1"/>
    <x v="0"/>
  </r>
  <r>
    <n v="509"/>
    <x v="4"/>
    <s v="III/31116 Štíty - ul. Nákladní"/>
    <s v="PhDr. Alois Mačák, MBA"/>
    <s v="SSOK/ODSH"/>
    <s v="IP. Stavební úpravy silnice."/>
    <n v="2014"/>
    <x v="0"/>
    <n v="3800"/>
    <n v="3800"/>
    <s v="Délka nových a zrekonstruovaných silnic II. a III. třídy"/>
    <n v="0.43"/>
    <s v="Počet zrekonstruovaných mostů"/>
    <n v="0"/>
    <m/>
    <m/>
    <x v="0"/>
    <x v="1"/>
    <x v="0"/>
  </r>
  <r>
    <n v="510"/>
    <x v="4"/>
    <s v="III/3703 Šumperk - ul. Žerotínova"/>
    <s v="PhDr. Alois Mačák, MBA"/>
    <s v="SSOK/ODSH"/>
    <s v="IP. Stavební úpravy silnice."/>
    <n v="2014"/>
    <x v="0"/>
    <n v="2900"/>
    <n v="2900"/>
    <s v="Délka nových a zrekonstruovaných silnic II. a III. třídy"/>
    <n v="1.54"/>
    <s v="Počet zrekonstruovaných mostů"/>
    <n v="0"/>
    <m/>
    <m/>
    <x v="0"/>
    <x v="1"/>
    <x v="0"/>
  </r>
  <r>
    <n v="511"/>
    <x v="4"/>
    <s v="III/04313 Březná"/>
    <s v="PhDr. Alois Mačák, MBA"/>
    <s v="SSOK/ODSH"/>
    <s v="IP. Stavební úpravy silnice."/>
    <n v="2014"/>
    <x v="0"/>
    <n v="6500"/>
    <n v="6500"/>
    <s v="Délka nových a zrekonstruovaných silnic II. a III. třídy"/>
    <n v="1.55"/>
    <s v="Počet zrekonstruovaných mostů"/>
    <n v="0"/>
    <m/>
    <m/>
    <x v="0"/>
    <x v="1"/>
    <x v="0"/>
  </r>
  <r>
    <n v="512"/>
    <x v="4"/>
    <s v="III/44441 křiž. II/447 Sedm Dvorů"/>
    <s v="PhDr. Alois Mačák, MBA"/>
    <s v="SSOK/ODSH"/>
    <s v="IP. Stavební úpravy silnice. Spolufinancováno ze SFDI."/>
    <n v="2014"/>
    <x v="18"/>
    <n v="3030"/>
    <n v="11487"/>
    <s v="Délka nových a zrekonstruovaných silnic II. a III. třídy"/>
    <n v="1.8149999999999999"/>
    <s v="Počet zrekonstruovaných mostů"/>
    <n v="0"/>
    <m/>
    <m/>
    <x v="0"/>
    <x v="1"/>
    <x v="1"/>
  </r>
  <r>
    <n v="513"/>
    <x v="4"/>
    <s v="II/366 Prostějov - ul. Olomoucká"/>
    <s v="PhDr. Alois Mačák, MBA"/>
    <s v="SSOK/ODSH"/>
    <s v="IP. Stavební úpravy silnice. Spolufinancováno Městem Prostějov, VaK, SŽDC."/>
    <n v="2014"/>
    <x v="0"/>
    <n v="12000"/>
    <n v="12000"/>
    <s v="Délka nových a zrekonstruovaných silnic II. a III. třídy"/>
    <n v="0.2"/>
    <s v="Počet zrekonstruovaných mostů"/>
    <n v="0"/>
    <m/>
    <m/>
    <x v="0"/>
    <x v="1"/>
    <x v="0"/>
  </r>
  <r>
    <n v="514"/>
    <x v="4"/>
    <s v="II/444 Úsov - průtah"/>
    <s v="PhDr. Alois Mačák, MBA"/>
    <s v="SSOK/ODSH"/>
    <s v="IP. Stavební úpravy silnice."/>
    <n v="2014"/>
    <x v="0"/>
    <n v="3000"/>
    <n v="3000"/>
    <s v="Délka nových a zrekonstruovaných silnic II. a III. třídy"/>
    <n v="0.15"/>
    <s v="Počet zrekonstruovaných mostů"/>
    <n v="0"/>
    <m/>
    <m/>
    <x v="0"/>
    <x v="1"/>
    <x v="0"/>
  </r>
  <r>
    <n v="515"/>
    <x v="4"/>
    <s v="III/43415 Radslavice - Grymov"/>
    <s v="Ing. Jiří Rozbořil/PhDr. Alois Mačák, MBA"/>
    <s v="OIEP/ODSH"/>
    <s v="IP. Rekonstrukce silnice III/43415 v extravilánu od konce obce Radslavice po křižovatku se silnicí  III/43413."/>
    <s v="2014-2015"/>
    <x v="3"/>
    <n v="128"/>
    <n v="128"/>
    <s v="Délka nových a zrekonstruovaných silnic II. a III. třídy"/>
    <n v="0.9"/>
    <s v="Počet zrekonstruovaných mostů"/>
    <m/>
    <m/>
    <m/>
    <x v="0"/>
    <x v="1"/>
    <x v="1"/>
  </r>
  <r>
    <n v="516"/>
    <x v="4"/>
    <s v="III/3679 Čechůvky - Kralice na Hané"/>
    <s v="Ing. Jiří Rozbořil/PhDr. Alois Mačák, MBA"/>
    <s v="OIEP/ODSH"/>
    <s v="IP. Rekonstrukce silnice IIII/3679 mezi obcemi Čechůvky a Kralice na Hané a zčásti v intravilánu obce Kralice na Hané v majektu Olomouckého kraje."/>
    <s v="2014-2015"/>
    <x v="3"/>
    <n v="222"/>
    <n v="222"/>
    <s v="Délka nových a zrekonstruovaných silnic II. a III. třídy"/>
    <n v="1.24"/>
    <m/>
    <m/>
    <m/>
    <m/>
    <x v="0"/>
    <x v="1"/>
    <x v="1"/>
  </r>
  <r>
    <n v="524"/>
    <x v="16"/>
    <s v="VP - OLOMOUCKÝ KRAJSKÝ FOTBALOVÝ SVAZ"/>
    <s v="Mgr. Radovan Rašťák"/>
    <s v="OŠMT"/>
    <s v="NIP. Významný projekt - Bezpečná branka - Olomoucký kraj 1. etapa 2014"/>
    <n v="2014"/>
    <x v="0"/>
    <n v="300"/>
    <n v="300"/>
    <s v="Počet podpořených akcí "/>
    <n v="1"/>
    <m/>
    <m/>
    <m/>
    <m/>
    <x v="1"/>
    <x v="0"/>
    <x v="0"/>
  </r>
  <r>
    <n v="537"/>
    <x v="16"/>
    <s v="VP - Nosálek Vít"/>
    <s v="Mgr. Radovan Rašťák"/>
    <s v="OŠMT"/>
    <s v="NIP. Významný projekt - Podpora sportovní činnosti Mistra České republiky a Mistra Evropy v divizi 3A autokros, reprezentanta ČR a Olomouckého kraje Víta Nosálka v sezoně 201"/>
    <n v="2014"/>
    <x v="0"/>
    <n v="100"/>
    <n v="100"/>
    <s v="Počet podpořených akcí "/>
    <n v="1"/>
    <m/>
    <m/>
    <m/>
    <m/>
    <x v="1"/>
    <x v="0"/>
    <x v="0"/>
  </r>
  <r>
    <n v="538"/>
    <x v="2"/>
    <s v="Projekt technické pomoci OK v rámci OPPS ČR-PR 2007-2013"/>
    <s v="Bc. Pavel Šoltys"/>
    <s v="OSR"/>
    <s v="NIP. Projekt technické pomoci OK v rámci OPPS ČR-PR 2014-2020"/>
    <s v="2008-2015"/>
    <x v="9"/>
    <n v="68"/>
    <n v="450"/>
    <s v="Počet podpořených akcí "/>
    <n v="1"/>
    <m/>
    <m/>
    <m/>
    <m/>
    <x v="0"/>
    <x v="0"/>
    <x v="1"/>
  </r>
  <r>
    <n v="568"/>
    <x v="3"/>
    <s v="Příspěvek na pořízení nové cisternové automobilové stříkačky v roce 2014"/>
    <s v="Ing. Jiří Rozbořil"/>
    <s v="KŘ"/>
    <s v="NIP. Příspěvky na činnost, akce aprojekty sdržení hasičů Olomouckého kraje"/>
    <n v="2014"/>
    <x v="0"/>
    <n v="2000"/>
    <n v="2000"/>
    <s v="Počet podpořených akcí "/>
    <n v="2"/>
    <s v="obce"/>
    <m/>
    <m/>
    <m/>
    <x v="1"/>
    <x v="1"/>
    <x v="0"/>
  </r>
  <r>
    <n v="570"/>
    <x v="3"/>
    <s v="Zajištění služby výměny dat ZZ kraje se systémy IZS"/>
    <s v="Ing. Jiří Rozbořil"/>
    <s v="OIEP"/>
    <s v="IP. Projekt řeší především zajištění služby výměny dat mezi informačními systémy ZZ krje a informačními systémy ZS. Vzniklá komunikační platforma poskytuje podporu zpřístupnění dostupných informačních zdrojů, jejich sjednocení tak, by byly přístupné - v souladu s pravidly zajišťující bezpečnost dat - lékařům poskytujícím akutní a neodkladnou péči. "/>
    <s v="2014-2015"/>
    <x v="5"/>
    <n v="0"/>
    <n v="0"/>
    <s v="Počet nové plně elektr. agendy místní veřejné správy"/>
    <n v="1"/>
    <m/>
    <m/>
    <m/>
    <m/>
    <x v="0"/>
    <x v="1"/>
    <x v="1"/>
  </r>
  <r>
    <n v="571"/>
    <x v="16"/>
    <s v="Dělnická tělocvičná jednota Prostějov, oddíl boxu"/>
    <s v="Mgr. Radovan Rašťák"/>
    <s v="OŠMT"/>
    <s v="NIP. Přímá podpora Významných akcí - Příspěvek na činnost oddílu boxu BC DTJ Prostějov – „A“mužstva startujícího v Extralize ČR v boxu a družstva mládeže reprezentujících BC DTJ Prostějov"/>
    <s v="2014+"/>
    <x v="0"/>
    <n v="700"/>
    <n v="700"/>
    <s v="Počet podpořených akcí "/>
    <n v="1"/>
    <s v="Počet účastníků"/>
    <m/>
    <m/>
    <m/>
    <x v="1"/>
    <x v="0"/>
    <x v="0"/>
  </r>
  <r>
    <n v="626"/>
    <x v="19"/>
    <s v="Telematické řízení veřejné dopravy"/>
    <s v="PhDr. Alois Mačák, MBA"/>
    <s v="KIDSOK/ODSH"/>
    <s v="IP/NIP. Eelektronické odbavení cestujících "/>
    <s v="2014+"/>
    <x v="0"/>
    <n v="0"/>
    <n v="0"/>
    <s v="Počet realizovaných akcí na rozvoj dopravy "/>
    <n v="1"/>
    <m/>
    <m/>
    <m/>
    <m/>
    <x v="0"/>
    <x v="2"/>
    <x v="0"/>
  </r>
  <r>
    <n v="627"/>
    <x v="19"/>
    <s v="Telematické řízení veřejné dopravy"/>
    <s v="PhDr. Alois Mačák, MBA"/>
    <s v="KIDSOK/ODSH"/>
    <s v="IP/NIP. Pasportizace linkového vedení s využitím pro zpracování interaktivních map"/>
    <s v="2014+"/>
    <x v="0"/>
    <n v="487"/>
    <n v="487"/>
    <s v="Počet realizovaných akcí na rozvoj dopravy "/>
    <n v="1"/>
    <m/>
    <m/>
    <m/>
    <m/>
    <x v="0"/>
    <x v="2"/>
    <x v="0"/>
  </r>
  <r>
    <n v="628"/>
    <x v="2"/>
    <s v="Příspěvky do 25. tis. Kč"/>
    <s v="různé"/>
    <s v="různé"/>
    <s v="IP/NIP. Příspěvky do 25 tis. Kč za oblast zefektivněmí veřejné správy"/>
    <s v="2014+"/>
    <x v="0"/>
    <n v="25"/>
    <n v="25"/>
    <s v="Počet podpořených akcí "/>
    <n v="1"/>
    <m/>
    <m/>
    <m/>
    <m/>
    <x v="1"/>
    <x v="2"/>
    <x v="0"/>
  </r>
  <r>
    <n v="629"/>
    <x v="19"/>
    <s v="Příspěvky do 25. tis. Kč"/>
    <s v="různé"/>
    <s v="různé"/>
    <s v="IP/NIP. Příspěvky do 25 tis. Kč za oblast rozvoje veřejné dopravy"/>
    <s v="2014+"/>
    <x v="0"/>
    <n v="70"/>
    <n v="70"/>
    <s v="Počet podpořených akcí "/>
    <n v="4"/>
    <m/>
    <m/>
    <m/>
    <m/>
    <x v="1"/>
    <x v="2"/>
    <x v="0"/>
  </r>
  <r>
    <n v="630"/>
    <x v="19"/>
    <s v="Příspěvek Centru  služeb pro silniční dopravu"/>
    <s v="PhDr. Alois Mačák, MBA"/>
    <s v="ODSH"/>
    <s v="NIP. Příspěvek krajskému koordinátorovi BESIP na zakoupení jízdních kol na dětská dopravní hřiště."/>
    <n v="2014"/>
    <x v="0"/>
    <n v="71"/>
    <n v="71"/>
    <s v="Počet podpořených akcí "/>
    <n v="1"/>
    <m/>
    <m/>
    <m/>
    <m/>
    <x v="1"/>
    <x v="0"/>
    <x v="0"/>
  </r>
  <r>
    <n v="631"/>
    <x v="4"/>
    <s v="Příspěvek Olomouckého kraje"/>
    <s v="PhDr. Alois Mačák, MBA"/>
    <s v="ODSH"/>
    <s v="IP. Příspěvek městu Přerov na &quot;Sdruženou cyklistickou stezku a chodník Přerov - Laguna&quot;."/>
    <n v="2014"/>
    <x v="4"/>
    <n v="300"/>
    <n v="1916"/>
    <s v="Počet podpořených akcí "/>
    <n v="1"/>
    <m/>
    <m/>
    <m/>
    <m/>
    <x v="1"/>
    <x v="1"/>
    <x v="0"/>
  </r>
  <r>
    <n v="632"/>
    <x v="4"/>
    <s v="VP - Obec Osek nad Bečvou"/>
    <s v="PhDr. Alois Mačák, MBA"/>
    <s v="ODSH"/>
    <s v="IP. Výynamný projekt - Výstavba cyklostezky Bečva &quot;Osecký most - Osecký jez&quot;."/>
    <n v="2014"/>
    <x v="4"/>
    <n v="500"/>
    <n v="2453"/>
    <s v="Počet podpořených akcí "/>
    <n v="1"/>
    <m/>
    <m/>
    <m/>
    <m/>
    <x v="1"/>
    <x v="1"/>
    <x v="0"/>
  </r>
  <r>
    <n v="633"/>
    <x v="4"/>
    <s v="Příspěvek Olomouckého kraje na cyklostezku"/>
    <s v="PhDr. Alois Mačák, MBA"/>
    <s v="ODSH"/>
    <s v="IP. Příspěvek obci Tučín na &quot;Výstavbu cyklostezky Tučín - Želatovice&quot;."/>
    <n v="2014"/>
    <x v="4"/>
    <n v="700"/>
    <n v="4532"/>
    <s v="Počet podpořených akcí "/>
    <n v="1"/>
    <m/>
    <m/>
    <m/>
    <m/>
    <x v="1"/>
    <x v="1"/>
    <x v="0"/>
  </r>
  <r>
    <n v="634"/>
    <x v="4"/>
    <s v="Příspěvek Olomouckého kraje"/>
    <s v="PhDr. Alois Mačák, MBA"/>
    <s v="ODSH"/>
    <s v="IP. Příspěvek obci Pivín na &quot;Vybudování obslužné komunikace Skalka - Pivín&quot;."/>
    <n v="2014"/>
    <x v="4"/>
    <n v="3539"/>
    <n v="7078"/>
    <s v="Počet podpořených akcí "/>
    <n v="1"/>
    <m/>
    <m/>
    <m/>
    <m/>
    <x v="1"/>
    <x v="1"/>
    <x v="0"/>
  </r>
  <r>
    <n v="635"/>
    <x v="5"/>
    <s v="VP - Aleš Sigmund"/>
    <s v="Mgr. Radovan Rašťák"/>
    <s v="OKPP"/>
    <s v="NIP. Výynamný projekt - Hudební festival Dřevorockfest"/>
    <n v="2014"/>
    <x v="0"/>
    <n v="40"/>
    <n v="40"/>
    <s v="Počet podpořených akcí "/>
    <n v="1"/>
    <m/>
    <m/>
    <m/>
    <m/>
    <x v="1"/>
    <x v="0"/>
    <x v="0"/>
  </r>
  <r>
    <n v="636"/>
    <x v="5"/>
    <s v="VP - Náboženská obec Církve československé husitské v Olomouci - Hodolanech"/>
    <s v="Mgr. Radovan Rašťák"/>
    <s v="OKPP"/>
    <s v="IP. Významný projekt - Rekonstrukce Husova sboru v Olomouci Hodolanech - výměna oken - 4. etapa - věž - 2.část"/>
    <n v="2014"/>
    <x v="0"/>
    <n v="40"/>
    <n v="40"/>
    <s v="Počet podpořených akcí "/>
    <n v="1"/>
    <m/>
    <m/>
    <m/>
    <m/>
    <x v="1"/>
    <x v="1"/>
    <x v="0"/>
  </r>
  <r>
    <n v="637"/>
    <x v="5"/>
    <s v="VP - Obec Tršice"/>
    <s v="Mgr. Radovan Rašťák"/>
    <s v="OKPP"/>
    <s v="IP. Významný projekt - Kompletní oprava přístupové cesty a zakonzervování památníku"/>
    <n v="2014"/>
    <x v="0"/>
    <n v="40"/>
    <n v="40"/>
    <s v="Počet podpořených akcí "/>
    <n v="1"/>
    <m/>
    <m/>
    <m/>
    <m/>
    <x v="1"/>
    <x v="1"/>
    <x v="0"/>
  </r>
  <r>
    <n v="638"/>
    <x v="5"/>
    <s v="VP - FESTPRO s.r.o."/>
    <s v="Mgr. Radovan Rašťák"/>
    <s v="OKPP"/>
    <s v="NIP. Významný projekt - Olomoucký Majáles 2014"/>
    <n v="2014"/>
    <x v="0"/>
    <n v="50"/>
    <n v="50"/>
    <s v="Počet podpořených akcí "/>
    <n v="1"/>
    <m/>
    <m/>
    <m/>
    <m/>
    <x v="1"/>
    <x v="0"/>
    <x v="0"/>
  </r>
  <r>
    <n v="639"/>
    <x v="5"/>
    <s v="VP - Kateřina Marková"/>
    <s v="Mgr. Radovan Rašťák"/>
    <s v="OKPP"/>
    <s v="NIP. Významný projekt - Reggae v parku"/>
    <n v="2014"/>
    <x v="0"/>
    <n v="50"/>
    <n v="50"/>
    <s v="Počet podpořených akcí "/>
    <n v="1"/>
    <m/>
    <m/>
    <m/>
    <m/>
    <x v="1"/>
    <x v="0"/>
    <x v="0"/>
  </r>
  <r>
    <n v="640"/>
    <x v="5"/>
    <s v="VP - Obec Loučka"/>
    <s v="Mgr. Radovan Rašťák"/>
    <s v="OKPP"/>
    <s v="NIP. Významný projekt - Setkání rodáků obce Loučka po 50 letech"/>
    <n v="2014"/>
    <x v="0"/>
    <n v="50"/>
    <n v="50"/>
    <s v="Počet podpořených akcí "/>
    <n v="1"/>
    <m/>
    <m/>
    <m/>
    <m/>
    <x v="1"/>
    <x v="0"/>
    <x v="0"/>
  </r>
  <r>
    <n v="641"/>
    <x v="5"/>
    <s v="VP - OBEC MOŘICE"/>
    <s v="Mgr. Radovan Rašťák"/>
    <s v="OKPP"/>
    <s v="NIP. Významný projekt - Moravský revival festival Mořice 2014 - 14. ročník"/>
    <n v="2014"/>
    <x v="0"/>
    <n v="50"/>
    <n v="50"/>
    <s v="Počet podpořených akcí "/>
    <n v="1"/>
    <m/>
    <m/>
    <m/>
    <m/>
    <x v="1"/>
    <x v="0"/>
    <x v="0"/>
  </r>
  <r>
    <n v="642"/>
    <x v="5"/>
    <s v="VP - Základní umělecká škola Šternberk, příspěvková organizace"/>
    <s v="Mgr. Radovan Rašťák"/>
    <s v="OKPP"/>
    <s v="NIP. Významný projekt - Festival dechových orchestrů Mid Europe Schladming 2014"/>
    <n v="2014"/>
    <x v="0"/>
    <n v="50"/>
    <n v="50"/>
    <s v="Počet podpořených akcí "/>
    <n v="1"/>
    <m/>
    <m/>
    <m/>
    <m/>
    <x v="1"/>
    <x v="0"/>
    <x v="0"/>
  </r>
  <r>
    <n v="643"/>
    <x v="5"/>
    <s v="VP - Dana Hanáková, Luděk Hanák-sdružení fyzických osob"/>
    <s v="Mgr. Radovan Rašťák"/>
    <s v="OKPP"/>
    <s v="NIP. Významný projekt - Módní přehlídka TOP STYL"/>
    <n v="2014"/>
    <x v="0"/>
    <n v="60"/>
    <n v="60"/>
    <s v="Počet podpořených akcí "/>
    <n v="1"/>
    <m/>
    <m/>
    <m/>
    <m/>
    <x v="1"/>
    <x v="0"/>
    <x v="0"/>
  </r>
  <r>
    <n v="644"/>
    <x v="5"/>
    <s v="VP - Univerzita Palackého Olomouc"/>
    <s v="Mgr. Radovan Rašťák"/>
    <s v="OKPP"/>
    <s v="NIP. Významný projekt - Tisková realizace knihy &quot;Antologie německé moravské literatury&quot;"/>
    <n v="2014"/>
    <x v="0"/>
    <n v="60"/>
    <n v="60"/>
    <s v="Počet podpořených akcí "/>
    <n v="1"/>
    <m/>
    <m/>
    <m/>
    <m/>
    <x v="1"/>
    <x v="0"/>
    <x v="0"/>
  </r>
  <r>
    <n v="645"/>
    <x v="5"/>
    <s v="VP - EUFORALL o.s."/>
    <s v="Mgr. Radovan Rašťák"/>
    <s v="OKPP"/>
    <s v="NIP. Významný projekt - Hudební vzpomínka na Karla Kryla - koncert skupiny The Bluesmen"/>
    <n v="2014"/>
    <x v="0"/>
    <n v="70"/>
    <n v="70"/>
    <s v="Počet podpořených akcí "/>
    <n v="1"/>
    <m/>
    <m/>
    <m/>
    <m/>
    <x v="1"/>
    <x v="0"/>
    <x v="0"/>
  </r>
  <r>
    <n v="646"/>
    <x v="5"/>
    <s v="VP - Aeroklub J.F. Prostějov"/>
    <s v="Mgr. Radovan Rašťák"/>
    <s v="OKPP"/>
    <s v="NIP. Významný projekt - Příprava oslav 80. výročí aeroklubu a 100. výročí narození letce Josefa Františka z Otaslavic"/>
    <n v="2014"/>
    <x v="0"/>
    <n v="80"/>
    <n v="80"/>
    <s v="Počet podpořených akcí "/>
    <n v="1"/>
    <m/>
    <m/>
    <m/>
    <m/>
    <x v="1"/>
    <x v="0"/>
    <x v="0"/>
  </r>
  <r>
    <n v="647"/>
    <x v="5"/>
    <s v="VP - Mgr. Zdeněk Podhůrský"/>
    <s v="Mgr. Radovan Rašťák"/>
    <s v="OKPP"/>
    <s v="NIP. Významný projekt - Číslo na BOHA TOUR 2014"/>
    <n v="2014"/>
    <x v="0"/>
    <n v="80"/>
    <n v="80"/>
    <s v="Počet podpořených akcí "/>
    <n v="1"/>
    <m/>
    <m/>
    <m/>
    <m/>
    <x v="1"/>
    <x v="0"/>
    <x v="0"/>
  </r>
  <r>
    <n v="648"/>
    <x v="5"/>
    <s v="VP - Mikroregion Litovelsko"/>
    <s v="Mgr. Radovan Rašťák"/>
    <s v="OKPP"/>
    <s v="NIP. Významný projekt - Film o obcích na Litovelsku"/>
    <n v="2014"/>
    <x v="0"/>
    <n v="80"/>
    <n v="80"/>
    <s v="Počet podpořených akcí "/>
    <n v="1"/>
    <m/>
    <m/>
    <m/>
    <m/>
    <x v="1"/>
    <x v="0"/>
    <x v="0"/>
  </r>
  <r>
    <n v="649"/>
    <x v="5"/>
    <s v="VP - Obec Bělá pod Pradědem"/>
    <s v="Mgr. Radovan Rašťák"/>
    <s v="OKPP"/>
    <s v="NIP. Významný projekt - Jesenické dožínky - XI. ročník"/>
    <n v="2014"/>
    <x v="0"/>
    <n v="80"/>
    <n v="80"/>
    <s v="Počet podpořených akcí "/>
    <n v="1"/>
    <m/>
    <m/>
    <m/>
    <m/>
    <x v="1"/>
    <x v="0"/>
    <x v="0"/>
  </r>
  <r>
    <n v="650"/>
    <x v="5"/>
    <s v="VP - RAKAS, spol. s r.o."/>
    <s v="Mgr. Radovan Rašťák"/>
    <s v="OKPP"/>
    <s v="NIP. Významný projekt - Miss léto 2014 - Letní párty hotelu Flora"/>
    <n v="2014"/>
    <x v="0"/>
    <n v="80"/>
    <n v="80"/>
    <s v="Počet podpořených akcí "/>
    <n v="1"/>
    <m/>
    <m/>
    <m/>
    <m/>
    <x v="1"/>
    <x v="0"/>
    <x v="0"/>
  </r>
  <r>
    <n v="651"/>
    <x v="5"/>
    <s v="VP - Dechový orchestr mladých ZUŠ Němčice nad Hanou"/>
    <s v="Mgr. Radovan Rašťák"/>
    <s v="OKPP"/>
    <s v="NIP. Významný projekt - Účast Dechového orchestru na festivalu ve španělském městě Malgart de Mar"/>
    <n v="2014"/>
    <x v="0"/>
    <n v="100"/>
    <n v="100"/>
    <s v="Počet podpořených akcí "/>
    <n v="1"/>
    <m/>
    <m/>
    <m/>
    <m/>
    <x v="1"/>
    <x v="0"/>
    <x v="0"/>
  </r>
  <r>
    <n v="652"/>
    <x v="5"/>
    <s v="VP - Kostelík v horách"/>
    <s v="Mgr. Radovan Rašťák"/>
    <s v="OKPP"/>
    <s v="IP. Významný projekt - Památník válečných zajatců na Jesenicku"/>
    <n v="2014"/>
    <x v="0"/>
    <n v="100"/>
    <n v="100"/>
    <s v="Počet podpořených akcí "/>
    <n v="1"/>
    <m/>
    <m/>
    <m/>
    <m/>
    <x v="1"/>
    <x v="1"/>
    <x v="0"/>
  </r>
  <r>
    <n v="653"/>
    <x v="5"/>
    <s v="VP - Martin Vaňourek"/>
    <s v="Mgr. Radovan Rašťák"/>
    <s v="OKPP"/>
    <s v="NIP. Významný projekt - Moravská brigáda, 20 let historie 7. mechanizované brigády Armády ČR"/>
    <n v="2014"/>
    <x v="0"/>
    <n v="100"/>
    <n v="100"/>
    <s v="Počet podpořených akcí "/>
    <n v="1"/>
    <m/>
    <m/>
    <m/>
    <m/>
    <x v="1"/>
    <x v="0"/>
    <x v="0"/>
  </r>
  <r>
    <n v="654"/>
    <x v="5"/>
    <s v="VP - Mohelnické kulturní centrum, s.r.o."/>
    <s v="Mgr. Radovan Rašťák"/>
    <s v="OKPP"/>
    <s v="NIP. Významný projekt - Dny evropského dědictví a Mohelnické slavnosti"/>
    <n v="2014"/>
    <x v="0"/>
    <n v="100"/>
    <n v="100"/>
    <s v="Počet podpořených akcí "/>
    <n v="1"/>
    <m/>
    <m/>
    <m/>
    <m/>
    <x v="1"/>
    <x v="0"/>
    <x v="0"/>
  </r>
  <r>
    <n v="655"/>
    <x v="5"/>
    <s v="VP - Cine4net, s.r.o."/>
    <s v="Mgr. Radovan Rašťák"/>
    <s v="OKPP"/>
    <s v="NIP. Významný projekt - Köhler - dokumentární film"/>
    <n v="2014"/>
    <x v="0"/>
    <n v="150"/>
    <n v="150"/>
    <s v="Počet podpořených akcí "/>
    <n v="1"/>
    <m/>
    <m/>
    <m/>
    <m/>
    <x v="1"/>
    <x v="0"/>
    <x v="0"/>
  </r>
  <r>
    <n v="656"/>
    <x v="5"/>
    <s v="VP - Felix anima o.s."/>
    <s v="Mgr. Radovan Rašťák"/>
    <s v="OKPP"/>
    <s v="NIP. Významný projekt - Memoriál Jiřího Necida - soutěž mažoretkových skupin o pohár hejtmana Olomouckého kraje"/>
    <n v="2014"/>
    <x v="0"/>
    <n v="210"/>
    <n v="210"/>
    <s v="Počet podpořených akcí "/>
    <n v="1"/>
    <m/>
    <m/>
    <m/>
    <m/>
    <x v="1"/>
    <x v="0"/>
    <x v="0"/>
  </r>
  <r>
    <n v="657"/>
    <x v="5"/>
    <s v="VP - Okresní agrární komora v Přerově"/>
    <s v="Mgr. Radovan Rašťák"/>
    <s v="OKPP"/>
    <s v="NIP. Významný projekt - Dožínky 2014"/>
    <n v="2014"/>
    <x v="0"/>
    <n v="250"/>
    <n v="250"/>
    <s v="Počet podpořených akcí "/>
    <n v="1"/>
    <m/>
    <m/>
    <m/>
    <m/>
    <x v="1"/>
    <x v="0"/>
    <x v="0"/>
  </r>
  <r>
    <n v="658"/>
    <x v="5"/>
    <s v="VP - Mgr. Robert Balog, ArtD."/>
    <s v="Mgr. Radovan Rašťák"/>
    <s v="OKPP"/>
    <s v="NIP. Významný projekt - Baletní Shakespearovský festival"/>
    <n v="2014"/>
    <x v="0"/>
    <n v="300"/>
    <n v="300"/>
    <s v="Počet podpořených akcí "/>
    <n v="1"/>
    <m/>
    <m/>
    <m/>
    <m/>
    <x v="1"/>
    <x v="0"/>
    <x v="0"/>
  </r>
  <r>
    <n v="659"/>
    <x v="5"/>
    <s v="VP - Muzeum Olomoucké pevnosti, o.s."/>
    <s v="Mgr. Radovan Rašťák"/>
    <s v="OKPP"/>
    <s v="NIP. Významný projekt - Muzeum Olomoucké pevnosti - provoz"/>
    <n v="2014"/>
    <x v="0"/>
    <n v="300"/>
    <n v="300"/>
    <s v="Počet podpořených akcí "/>
    <n v="1"/>
    <m/>
    <m/>
    <m/>
    <m/>
    <x v="1"/>
    <x v="0"/>
    <x v="0"/>
  </r>
  <r>
    <n v="660"/>
    <x v="5"/>
    <s v="VP - U nás"/>
    <s v="Mgr. Radovan Rašťák"/>
    <s v="OKPP"/>
    <s v="IP. Významný projekt - Barokní sýpka Ludéřov - letní galerie ve 3. NP"/>
    <n v="2014"/>
    <x v="0"/>
    <n v="400"/>
    <n v="400"/>
    <s v="Počet podpořených akcí "/>
    <n v="1"/>
    <m/>
    <m/>
    <m/>
    <m/>
    <x v="1"/>
    <x v="1"/>
    <x v="0"/>
  </r>
  <r>
    <n v="661"/>
    <x v="5"/>
    <s v="VP - Občanské sdružení Aktiv+"/>
    <s v="Mgr. Radovan Rašťák"/>
    <s v="OKPP"/>
    <s v="IP. Významný projekt - Sušárna chmele v Odrlicích - IV. etapa"/>
    <n v="2014"/>
    <x v="0"/>
    <n v="500"/>
    <n v="500"/>
    <s v="Počet podpořených akcí "/>
    <n v="1"/>
    <m/>
    <m/>
    <m/>
    <m/>
    <x v="1"/>
    <x v="1"/>
    <x v="0"/>
  </r>
  <r>
    <n v="662"/>
    <x v="5"/>
    <s v="VP - T.T.TRADE-VÍTKOVICE, a.s."/>
    <s v="Mgr. Radovan Rašťák"/>
    <s v="OKPP"/>
    <s v="NIP. Významný projekt - Dance Open Olomouc 2014"/>
    <n v="2014"/>
    <x v="0"/>
    <n v="600"/>
    <n v="600"/>
    <s v="Počet podpořených akcí "/>
    <n v="1"/>
    <m/>
    <m/>
    <m/>
    <m/>
    <x v="1"/>
    <x v="0"/>
    <x v="0"/>
  </r>
  <r>
    <n v="663"/>
    <x v="5"/>
    <s v="VP - TK PLUS s.r.o."/>
    <s v="Mgr. Radovan Rašťák"/>
    <s v="OKPP"/>
    <s v="NIP. Významný projekt - Hanácký operní festival 2014 - Koncert Josepha Calleji, Prostějov 31.8.2014 a Koncert Eliny Garanči, Olomouc 26.6.2014"/>
    <n v="2014"/>
    <x v="0"/>
    <n v="800"/>
    <n v="800"/>
    <s v="Počet podpořených akcí "/>
    <n v="1"/>
    <m/>
    <m/>
    <m/>
    <m/>
    <x v="1"/>
    <x v="0"/>
    <x v="0"/>
  </r>
  <r>
    <n v="664"/>
    <x v="5"/>
    <s v="VP - TK PLUS s.r.o."/>
    <s v="Mgr. Radovan Rašťák"/>
    <s v="OKPP"/>
    <s v="IP. Významný projekt - Památková obnova Spanilé věže zámku Tovačov - změna technologie omítek vnějšího pláště"/>
    <n v="2014"/>
    <x v="0"/>
    <n v="1000"/>
    <n v="1000"/>
    <s v="Počet podpořených akcí "/>
    <n v="1"/>
    <m/>
    <m/>
    <m/>
    <m/>
    <x v="1"/>
    <x v="1"/>
    <x v="0"/>
  </r>
  <r>
    <n v="665"/>
    <x v="5"/>
    <s v="VP - Městys Hustopeče nad Bečvou"/>
    <s v="Mgr. Radovan Rašťák"/>
    <s v="OKPP"/>
    <s v="IP. Významný projekt - Zpřístupnění arkádové chodby II. NP na zámku Hustopeče n/B"/>
    <n v="2014"/>
    <x v="0"/>
    <n v="1000"/>
    <n v="1000"/>
    <s v="Počet podpořených akcí "/>
    <n v="1"/>
    <m/>
    <m/>
    <m/>
    <m/>
    <x v="1"/>
    <x v="1"/>
    <x v="0"/>
  </r>
  <r>
    <n v="666"/>
    <x v="14"/>
    <s v="VP - Společnost pro podporu lidí s mentálním postižením v České republice, o. s. Okresní organizace SPMP ČR Olomouc"/>
    <s v="Mgr. Yvona Kubjátová"/>
    <s v="OSV"/>
    <s v="NIP. Významný projekt - Rehabilitační pobyty"/>
    <n v="2014"/>
    <x v="0"/>
    <n v="50"/>
    <n v="50"/>
    <s v="Počet podpořených akcí "/>
    <n v="1"/>
    <m/>
    <m/>
    <m/>
    <m/>
    <x v="1"/>
    <x v="0"/>
    <x v="0"/>
  </r>
  <r>
    <n v="667"/>
    <x v="14"/>
    <s v="VP - Jaroslav Urbanec"/>
    <s v="Mgr. Yvona Kubjátová"/>
    <s v="OSV"/>
    <s v="NIP. Významný projekt - Cesty přes bariery"/>
    <n v="2014"/>
    <x v="0"/>
    <n v="150"/>
    <n v="150"/>
    <s v="Počet podpořených akcí "/>
    <n v="1"/>
    <m/>
    <m/>
    <m/>
    <m/>
    <x v="1"/>
    <x v="0"/>
    <x v="0"/>
  </r>
  <r>
    <n v="668"/>
    <x v="14"/>
    <s v="Dotační program Olomouckého kraje pro sociální oblast"/>
    <s v="Mgr. Yvona Kubjátová"/>
    <s v="OSV"/>
    <s v="IP/NIP.  Prevence kriminality"/>
    <s v="2014+"/>
    <x v="0"/>
    <n v="800"/>
    <n v="800"/>
    <s v="Počet podpořených neinvestičních akcí "/>
    <n v="3"/>
    <s v="Počet podpořených investičních akcí "/>
    <n v="6"/>
    <m/>
    <m/>
    <x v="1"/>
    <x v="2"/>
    <x v="0"/>
  </r>
  <r>
    <n v="669"/>
    <x v="16"/>
    <s v="VP - Český korfbalový svaz"/>
    <s v="Mgr. Radovan Rašťák"/>
    <s v="OŠMT"/>
    <s v="NIP. Významný projekt - Mistrovství Evropy hráčů do 21 let v korfbalu"/>
    <n v="2014"/>
    <x v="0"/>
    <n v="50"/>
    <n v="50"/>
    <s v="Počet podpořených akcí "/>
    <n v="1"/>
    <m/>
    <m/>
    <m/>
    <m/>
    <x v="1"/>
    <x v="0"/>
    <x v="0"/>
  </r>
  <r>
    <n v="670"/>
    <x v="16"/>
    <s v="VP - TJ MEZ MOHELNICE"/>
    <s v="Mgr. Radovan Rašťák"/>
    <s v="OŠMT"/>
    <s v="NIP. Významný projekt - Vybudování umělého zavlažování pro 6 tenisových kurtů v areálu TJ MEZ Mohelnice"/>
    <n v="2014"/>
    <x v="0"/>
    <n v="50"/>
    <n v="50"/>
    <s v="Počet podpořených akcí "/>
    <n v="1"/>
    <m/>
    <m/>
    <m/>
    <m/>
    <x v="1"/>
    <x v="0"/>
    <x v="0"/>
  </r>
  <r>
    <n v="671"/>
    <x v="9"/>
    <s v="VP - Civipolis, o.p.s."/>
    <s v="Ing. Zdeněk Švec"/>
    <s v="OŠMT"/>
    <s v="NIP. Významný projekt - Nové vize městské politiky ve 21 století. Univerzita a město (odborná publikace mapující problematiku univerzitních měst)"/>
    <n v="2014"/>
    <x v="0"/>
    <n v="60"/>
    <n v="60"/>
    <s v="Počet podpořených akcí "/>
    <n v="1"/>
    <m/>
    <m/>
    <m/>
    <m/>
    <x v="1"/>
    <x v="0"/>
    <x v="0"/>
  </r>
  <r>
    <n v="672"/>
    <x v="16"/>
    <s v="VP - ITS Tennis centre s.r.o."/>
    <s v="Mgr. Radovan Rašťák"/>
    <s v="OŠMT"/>
    <s v="NIP. Významný projekt - Mezinárodního tenisového turnaje ITF s dotací 50 000 USD"/>
    <n v="2014"/>
    <x v="0"/>
    <n v="60"/>
    <n v="60"/>
    <s v="Počet podpořených akcí "/>
    <n v="1"/>
    <m/>
    <m/>
    <m/>
    <m/>
    <x v="1"/>
    <x v="0"/>
    <x v="0"/>
  </r>
  <r>
    <n v="673"/>
    <x v="16"/>
    <s v="VP - Sportovní klub SKIVELO neslyšících Olomouc"/>
    <s v="Mgr. Radovan Rašťák"/>
    <s v="OŠMT"/>
    <s v="NIP. Významný projekt - Účast cyklistů se sluchových postižením na celosvětovém silničním etapovém závodě okolo ostrova Tchaj-wan - Tour de Formosa"/>
    <n v="2014"/>
    <x v="0"/>
    <n v="70"/>
    <n v="70"/>
    <s v="Počet podpořených akcí "/>
    <n v="1"/>
    <m/>
    <m/>
    <m/>
    <m/>
    <x v="1"/>
    <x v="0"/>
    <x v="0"/>
  </r>
  <r>
    <n v="674"/>
    <x v="16"/>
    <s v="VP - Klub přátel Josefa Masopusta"/>
    <s v="Mgr. Radovan Rašťák"/>
    <s v="OŠMT"/>
    <s v="NIP. Významný projekt - Pohár Josefa Masopusta"/>
    <n v="2014"/>
    <x v="0"/>
    <n v="80"/>
    <n v="80"/>
    <s v="Počet podpořených akcí "/>
    <n v="1"/>
    <m/>
    <m/>
    <m/>
    <m/>
    <x v="1"/>
    <x v="0"/>
    <x v="0"/>
  </r>
  <r>
    <n v="675"/>
    <x v="16"/>
    <s v="VP - Olomoucké centrum otevřeného vzdělávání"/>
    <s v="Mgr. Radovan Rašťák"/>
    <s v="OŠMT"/>
    <s v="NIP. Významný projekt - Výstava o historii handballu k 95 letům od počátků házené v Olomouckém kraji aneb Házená v proměnách času"/>
    <n v="2014"/>
    <x v="0"/>
    <n v="80"/>
    <n v="80"/>
    <s v="Počet podpořených akcí "/>
    <n v="1"/>
    <m/>
    <m/>
    <m/>
    <m/>
    <x v="1"/>
    <x v="0"/>
    <x v="0"/>
  </r>
  <r>
    <n v="676"/>
    <x v="16"/>
    <s v="VP - Sportovní klub Univerzity Palackého v Olomouci"/>
    <s v="Mgr. Radovan Rašťák"/>
    <s v="OŠMT"/>
    <s v="NIP. Významný projekt - Mezinárodní reprezentace - CEV Volleyball Challenge Cup 2014"/>
    <n v="2014"/>
    <x v="0"/>
    <n v="80"/>
    <n v="80"/>
    <s v="Počet podpořených akcí "/>
    <n v="1"/>
    <m/>
    <m/>
    <m/>
    <m/>
    <x v="1"/>
    <x v="0"/>
    <x v="0"/>
  </r>
  <r>
    <n v="677"/>
    <x v="16"/>
    <s v="VP - Tělovýchovná jednota Lodní sporty Olomouc"/>
    <s v="Mgr. Radovan Rašťák"/>
    <s v="OŠMT"/>
    <s v="NIP. Významný projekt - Výměna vrat do prostor s uskladněnými loděmi v areálu TJ Lodní sporty Olomouc"/>
    <n v="2014"/>
    <x v="0"/>
    <n v="80"/>
    <n v="80"/>
    <s v="Počet podpořených akcí "/>
    <n v="1"/>
    <m/>
    <m/>
    <m/>
    <m/>
    <x v="1"/>
    <x v="0"/>
    <x v="0"/>
  </r>
  <r>
    <n v="678"/>
    <x v="16"/>
    <s v="VP - AT Production s.r.o."/>
    <s v="Mgr. Radovan Rašťák"/>
    <s v="OŠMT"/>
    <s v="NIP. Významný projekt - Mistrovství ČR neregistrovaných hráčů v tenisu s mezinárodní účastí v Prostějově - září 2014"/>
    <n v="2014"/>
    <x v="0"/>
    <n v="100"/>
    <n v="100"/>
    <s v="Počet podpořených akcí "/>
    <n v="1"/>
    <m/>
    <m/>
    <m/>
    <m/>
    <x v="1"/>
    <x v="0"/>
    <x v="0"/>
  </r>
  <r>
    <n v="679"/>
    <x v="16"/>
    <s v="VP - Bezpečně na silnicích o.p.s."/>
    <s v="Mgr. Radovan Rašťák"/>
    <s v="OŠMT"/>
    <s v="NIP. Významný projekt - Na kole jen s přilbou 2014"/>
    <n v="2014"/>
    <x v="0"/>
    <n v="100"/>
    <n v="100"/>
    <s v="Počet podpořených akcí "/>
    <n v="1"/>
    <m/>
    <m/>
    <m/>
    <m/>
    <x v="1"/>
    <x v="0"/>
    <x v="0"/>
  </r>
  <r>
    <n v="680"/>
    <x v="16"/>
    <s v="VP - Dámský házenkářský klub ZORA Olomouc"/>
    <s v="Mgr. Radovan Rašťák"/>
    <s v="OŠMT"/>
    <s v="NIP. Významný projekt - Pořádání kvalifikace MS juniorek do 20 let"/>
    <n v="2014"/>
    <x v="0"/>
    <n v="100"/>
    <n v="100"/>
    <s v="Počet podpořených akcí "/>
    <n v="1"/>
    <m/>
    <m/>
    <m/>
    <m/>
    <x v="1"/>
    <x v="0"/>
    <x v="0"/>
  </r>
  <r>
    <n v="681"/>
    <x v="16"/>
    <s v="VP - FC Kralice na Hané"/>
    <s v="Mgr. Radovan Rašťák"/>
    <s v="OŠMT"/>
    <s v="NIP. Významný projekt - Oslava 80. výročí založení fotbalového klubu spojená s hodovými slavnostmi"/>
    <n v="2014"/>
    <x v="0"/>
    <n v="100"/>
    <n v="100"/>
    <s v="Počet podpořených akcí "/>
    <n v="1"/>
    <m/>
    <m/>
    <m/>
    <m/>
    <x v="1"/>
    <x v="0"/>
    <x v="0"/>
  </r>
  <r>
    <n v="682"/>
    <x v="16"/>
    <s v="VP - Město Němčice nad Hanou"/>
    <s v="Mgr. Radovan Rašťák"/>
    <s v="OŠMT"/>
    <s v="NIP. Významný projekt - Vybudování dopravního hřiště v areálu Mateřské školy v Němčicích nad Hanou"/>
    <n v="2014"/>
    <x v="0"/>
    <n v="100"/>
    <n v="100"/>
    <s v="Počet podpořených akcí "/>
    <n v="1"/>
    <m/>
    <m/>
    <m/>
    <m/>
    <x v="1"/>
    <x v="0"/>
    <x v="0"/>
  </r>
  <r>
    <n v="683"/>
    <x v="16"/>
    <s v="VP - Občanské sdružení LucyTeam"/>
    <s v="Mgr. Radovan Rašťák"/>
    <s v="OŠMT"/>
    <s v="NIP. Významný projekt - Open World Cup Jeseníky 2014"/>
    <n v="2014"/>
    <x v="0"/>
    <n v="100"/>
    <n v="100"/>
    <s v="Počet podpořených akcí "/>
    <n v="1"/>
    <m/>
    <m/>
    <m/>
    <m/>
    <x v="1"/>
    <x v="0"/>
    <x v="0"/>
  </r>
  <r>
    <n v="684"/>
    <x v="16"/>
    <s v="VP - Ski team Hrubá Voda, občanské sdružení"/>
    <s v="Mgr. Radovan Rašťák"/>
    <s v="OŠMT"/>
    <s v="NIP. Významný projekt - Podpora celoroční sportovní činnosti mládeže se zaměřením na lyžařský sport"/>
    <n v="2014"/>
    <x v="0"/>
    <n v="100"/>
    <n v="100"/>
    <s v="Počet podpořených akcí "/>
    <n v="1"/>
    <m/>
    <m/>
    <m/>
    <m/>
    <x v="1"/>
    <x v="0"/>
    <x v="0"/>
  </r>
  <r>
    <n v="685"/>
    <x v="16"/>
    <s v="VP - Sportovní klub Univerzity Palackého v Olomouci"/>
    <s v="Mgr. Radovan Rašťák"/>
    <s v="OŠMT"/>
    <s v="NIP. Významný projekt - 14. ročník vyhlášení nejlepších kanoistů ČR za rok 2014"/>
    <n v="2014"/>
    <x v="0"/>
    <n v="100"/>
    <n v="100"/>
    <s v="Počet podpořených akcí "/>
    <n v="1"/>
    <m/>
    <m/>
    <m/>
    <m/>
    <x v="1"/>
    <x v="0"/>
    <x v="0"/>
  </r>
  <r>
    <n v="686"/>
    <x v="16"/>
    <s v="VP - Český svaz ledního hokeje"/>
    <s v="Mgr. Radovan Rašťák"/>
    <s v="OŠMT"/>
    <s v="NIP. Významný projekt - Mistrovství světa IIHF v ledním hokeji žen 2014, divize I skupina A"/>
    <n v="2014"/>
    <x v="0"/>
    <n v="200"/>
    <n v="200"/>
    <s v="Počet podpořených akcí "/>
    <n v="1"/>
    <m/>
    <m/>
    <m/>
    <m/>
    <x v="1"/>
    <x v="0"/>
    <x v="0"/>
  </r>
  <r>
    <n v="687"/>
    <x v="16"/>
    <s v="VP - DROPZONE PROSTĚJOV"/>
    <s v="Mgr. Radovan Rašťák"/>
    <s v="OŠMT"/>
    <s v="NIP. Významný projekt - Mistrovství světa v parašutismu"/>
    <n v="2014"/>
    <x v="0"/>
    <n v="200"/>
    <n v="200"/>
    <s v="Počet podpořených akcí "/>
    <n v="1"/>
    <m/>
    <m/>
    <m/>
    <m/>
    <x v="1"/>
    <x v="0"/>
    <x v="0"/>
  </r>
  <r>
    <n v="688"/>
    <x v="16"/>
    <s v="VP - Město Vidnava"/>
    <s v="Mgr. Radovan Rašťák"/>
    <s v="OŠMT"/>
    <s v="NIP. Významný projekt - Rychlebské stezky - Vidnavský okruh"/>
    <n v="2014"/>
    <x v="0"/>
    <n v="200"/>
    <n v="200"/>
    <s v="Počet podpořených akcí "/>
    <n v="1"/>
    <m/>
    <m/>
    <m/>
    <m/>
    <x v="1"/>
    <x v="0"/>
    <x v="0"/>
  </r>
  <r>
    <n v="689"/>
    <x v="16"/>
    <s v="VP - Obec Dřevnovice"/>
    <s v="Ing. Zdeněk Švec"/>
    <s v="OŠMT"/>
    <s v="NIP. Významný projekt - Rekonstrukce střechy mateřské školky č.p. 48, Dřevnovice"/>
    <n v="2014"/>
    <x v="0"/>
    <n v="300"/>
    <n v="300"/>
    <s v="Počet podpořených akcí "/>
    <n v="1"/>
    <m/>
    <m/>
    <m/>
    <m/>
    <x v="1"/>
    <x v="0"/>
    <x v="0"/>
  </r>
  <r>
    <n v="690"/>
    <x v="16"/>
    <s v="VP - Equine Sport Center Olomouc o.p.s."/>
    <s v="Mgr. Radovan Rašťák"/>
    <s v="OŠMT"/>
    <s v="NIP. Významný projekt - Pořádání mezinárodního jezdeckého parkurového závodu J&amp;T Banka CSI3*W Olomouc, 12. – 15. 6. 2014"/>
    <n v="2014"/>
    <x v="0"/>
    <n v="400"/>
    <n v="400"/>
    <s v="Počet podpořených akcí "/>
    <n v="1"/>
    <m/>
    <m/>
    <m/>
    <m/>
    <x v="1"/>
    <x v="0"/>
    <x v="0"/>
  </r>
  <r>
    <n v="691"/>
    <x v="16"/>
    <s v="VP - Středomoravské sdružení orientačních sportů"/>
    <s v="Mgr. Radovan Rašťák"/>
    <s v="OŠMT"/>
    <s v="NIP. Významný projekt - Akademické mistrovství světa v orientačním běhu"/>
    <n v="2014"/>
    <x v="0"/>
    <n v="400"/>
    <n v="400"/>
    <s v="Počet podpořených akcí "/>
    <n v="1"/>
    <m/>
    <m/>
    <m/>
    <m/>
    <x v="1"/>
    <x v="0"/>
    <x v="0"/>
  </r>
  <r>
    <n v="692"/>
    <x v="16"/>
    <s v="VP - TJ SPARTAK PŘEROV"/>
    <s v="Mgr. Radovan Rašťák"/>
    <s v="OŠMT"/>
    <s v="NIP. Významný projekt - Zateplení a výměnu oken tělovýchovného zařízení loděnice TJ Spartak Přerov"/>
    <n v="2014"/>
    <x v="0"/>
    <n v="500"/>
    <n v="500"/>
    <s v="Počet podpořených akcí "/>
    <n v="1"/>
    <m/>
    <m/>
    <m/>
    <m/>
    <x v="1"/>
    <x v="0"/>
    <x v="0"/>
  </r>
  <r>
    <n v="693"/>
    <x v="16"/>
    <s v="VP - START podnikání, o.p.s."/>
    <s v="Mgr. Radovan Rašťák"/>
    <s v="OŠMT"/>
    <s v="NIP. Významný projekt - Centrum na podporu podnikavosti studentů START podnikání"/>
    <n v="2014"/>
    <x v="0"/>
    <n v="700"/>
    <n v="700"/>
    <s v="Počet podpořených akcí "/>
    <n v="1"/>
    <m/>
    <m/>
    <m/>
    <m/>
    <x v="1"/>
    <x v="0"/>
    <x v="0"/>
  </r>
  <r>
    <n v="694"/>
    <x v="16"/>
    <s v="VP - Sportovní centrum NAPARIA o.p.s."/>
    <s v="Mgr. Radovan Rašťák"/>
    <s v="OŠMT"/>
    <s v="NIP. Významný projekt - Rekonstrukce stávajících povrchů ve sportovních halách Hranice"/>
    <n v="2014"/>
    <x v="0"/>
    <n v="1000"/>
    <n v="1000"/>
    <s v="Počet podpořených akcí "/>
    <n v="1"/>
    <m/>
    <m/>
    <m/>
    <m/>
    <x v="1"/>
    <x v="0"/>
    <x v="0"/>
  </r>
  <r>
    <n v="695"/>
    <x v="16"/>
    <s v="VP - Sportovní klub Chválkovice"/>
    <s v="Mgr. Radovan Rašťák"/>
    <s v="OŠMT"/>
    <s v="NIP. Významný projekt - Rekonstrukce sportovního areálu SK Chválkovice - dostavba šaten"/>
    <n v="2014"/>
    <x v="0"/>
    <n v="1000"/>
    <n v="1000"/>
    <s v="Počet podpořených akcí "/>
    <n v="1"/>
    <m/>
    <m/>
    <m/>
    <m/>
    <x v="1"/>
    <x v="0"/>
    <x v="0"/>
  </r>
  <r>
    <n v="696"/>
    <x v="9"/>
    <s v="Do života soběstačně"/>
    <s v="Ing. Zdeněk Švec"/>
    <s v="OŠMT/OIEP"/>
    <s v="NIP. Střední odborná škola obchodu a služeb, Olomouc, Štursova 14: Cílem projektu je objasnit žákům specifika podnikání a následně jejich pochopení ověřit ve fiktivní firmě. "/>
    <n v="2014"/>
    <x v="17"/>
    <n v="0"/>
    <n v="894.26890000000003"/>
    <s v="Počet podpořených akcí"/>
    <n v="1"/>
    <m/>
    <m/>
    <m/>
    <m/>
    <x v="0"/>
    <x v="0"/>
    <x v="1"/>
  </r>
  <r>
    <n v="697"/>
    <x v="9"/>
    <s v="Zkvalitnění ICT dovedností žáků SOŠ Šumperk (ECDL)"/>
    <s v="Ing. Zdeněk Švec"/>
    <s v="OŠMT/OIEP"/>
    <s v="NIP. Střední odborná škola, Šumperk, Zemědělská 3: Cílem projektu je rozvoj klíčových dovedností žáků v oblasti ICT tak, aby byli připraveni ke získání cerfitikátu ECDL. "/>
    <n v="2014"/>
    <x v="17"/>
    <n v="0"/>
    <n v="1060.15995"/>
    <s v="Počet podpořených akcí"/>
    <n v="1"/>
    <m/>
    <m/>
    <m/>
    <m/>
    <x v="0"/>
    <x v="0"/>
    <x v="1"/>
  </r>
  <r>
    <n v="698"/>
    <x v="9"/>
    <s v="Od teorie k praxi"/>
    <s v="Ing. Zdeněk Švec"/>
    <s v="OŠMT/OIEP"/>
    <s v="NIP. Obchodní akademie, Olomouc, tř. Spojenců 11: Cílem projekru je přiblížení reálného_x000a_světa žákům Obchodní akademie Olomouc v průběhu přípravy ke vstupu na trh práce."/>
    <n v="2014"/>
    <x v="17"/>
    <n v="0"/>
    <n v="1232.16535"/>
    <s v="Počet podpořených akcí"/>
    <n v="1"/>
    <m/>
    <m/>
    <m/>
    <m/>
    <x v="0"/>
    <x v="0"/>
    <x v="1"/>
  </r>
  <r>
    <n v="699"/>
    <x v="9"/>
    <s v="Centrum ekonomického vzdělávání v Olomouckém kraji"/>
    <s v="Ing. Zdeněk Švec"/>
    <s v="OŠMT/OIEP"/>
    <s v="NIP. Obchodní akademie, Mohelnice, Olomoucká 82: Cílem projektu je rozvoj podnikatelských znalostí, schopností a dovedností žáků SŠ_x000a_Olomouckého kraje"/>
    <n v="2014"/>
    <x v="17"/>
    <n v="0"/>
    <n v="1235.7113399999998"/>
    <s v="Počet podpořených akcí"/>
    <n v="1"/>
    <m/>
    <m/>
    <m/>
    <m/>
    <x v="0"/>
    <x v="0"/>
    <x v="1"/>
  </r>
  <r>
    <n v="700"/>
    <x v="9"/>
    <s v="Inovace praktické výuky dle zásad udržitelného rozvoje"/>
    <s v="Ing. Zdeněk Švec"/>
    <s v="OŠMT/OIEP"/>
    <s v="NIP. Střední lesnická škola, Hranice, Jurikova 588: Cílem projektu je modernizace výuky předmětu Praxe tak, aby žáci byli schopni správně se rozhodnout v reálném lesnickém provozu. "/>
    <n v="2014"/>
    <x v="17"/>
    <n v="0"/>
    <n v="958.2368899999999"/>
    <s v="Počet podpořených akcí"/>
    <n v="1"/>
    <m/>
    <m/>
    <m/>
    <m/>
    <x v="0"/>
    <x v="0"/>
    <x v="1"/>
  </r>
  <r>
    <n v="701"/>
    <x v="9"/>
    <s v="Profesní kvalifikace pro obory stavebních služeb"/>
    <s v="Ing. Zdeněk Švec"/>
    <s v="OŠMT/OIEP"/>
    <s v="NIP. Střední škola polytechnická Olomouc, Rooseveltova 79. Obsahem projektu je vytvoření 4 programů dalšího vzdělávání oboru kominík a Klempíř stavební. Ke každému vzdělávacímu modulu bude vytvořena studijní opora s ověřovacími testy. "/>
    <n v="2014"/>
    <x v="17"/>
    <n v="0"/>
    <n v="871.63828000000001"/>
    <s v="Počet podpořených akcí"/>
    <n v="1"/>
    <m/>
    <m/>
    <m/>
    <m/>
    <x v="0"/>
    <x v="0"/>
    <x v="1"/>
  </r>
  <r>
    <n v="702"/>
    <x v="9"/>
    <s v="Další profesní vzdělávání pro technické kvalifikace"/>
    <s v="Ing. Zdeněk Švec"/>
    <s v="OŠMT/OIEP"/>
    <s v="NIP: Střední škola technická, Přerov, Kouřílkova 8. Obsahem projektu je vytvoření nabídky 6 programů dalšího vzdělávání. Pět z nich bude zpracováno v režimu NSK pro profesní kvalifikace oboru Obráběč kovů. Šestý pro profesi Řidič kamionové dopravy. Ke každému modulu bude vytvořena učebnice s vědomostními testy. "/>
    <s v="2013-2015"/>
    <x v="17"/>
    <n v="0"/>
    <n v="1140.9254799999999"/>
    <s v="Počet podpořených akcí"/>
    <n v="1"/>
    <m/>
    <m/>
    <m/>
    <m/>
    <x v="0"/>
    <x v="0"/>
    <x v="1"/>
  </r>
  <r>
    <n v="703"/>
    <x v="9"/>
    <s v="Rozvoj nabídky dalšího vzdělávání pro oblast strojírenství v Olomouckém kraji"/>
    <s v="Ing. Zdeněk Švec"/>
    <s v="OŠMT/OIEP"/>
    <s v="NIP: Odborné učiliště a Praktická škola, Lipová - lázně 458. Projekt napomáhá k rozšíření nabídky dalšího vzdělávání v oblasti strojírenství a strojírenské výroby v Olomouckém kraji. Projekt je zaměřen na vytvoření metodik vzdělávání a měření úspěšnosti. "/>
    <s v="2014-2015"/>
    <x v="17"/>
    <n v="0"/>
    <n v="867.4713099999999"/>
    <s v="Počet podpořených akcí"/>
    <n v="1"/>
    <m/>
    <m/>
    <m/>
    <m/>
    <x v="0"/>
    <x v="0"/>
    <x v="1"/>
  </r>
  <r>
    <n v="704"/>
    <x v="9"/>
    <s v="Držíme krok s doboru a vzděláváme se"/>
    <s v="Ing. Zdeněk Švec"/>
    <s v="OŠMT/OIEP"/>
    <s v="NIP: Střední průmyslová škola Hranice. Projekt nabízí dva programy dalšího vzdělávání, jeden zaměřený na sváření, druhý na počítačovou přípravu a na řízení výroby. K programům budou vytvořeny studijní materiály a prezentace. "/>
    <s v="2014-2015"/>
    <x v="17"/>
    <n v="0"/>
    <n v="777.01201000000003"/>
    <s v="Počet podpořených akcí"/>
    <n v="1"/>
    <m/>
    <m/>
    <m/>
    <m/>
    <x v="0"/>
    <x v="0"/>
    <x v="1"/>
  </r>
  <r>
    <n v="705"/>
    <x v="9"/>
    <s v="Cizojazyčná komunikace pro hospodářskou praxi"/>
    <s v="Ing. Zdeněk Švec"/>
    <s v="OŠMT/OIEP"/>
    <s v="NIP: Střední zdravotnická škola a Vyšší odborná škola zdravotnické Emanuela Pöttinga a Jazyková škola s právem státní jazykové zkoušky Olomouc. Obsahem projektu je tvorba 4  vzděl.programů zaměřených na vzdělávání v oblasti ICT a v oblasti cizích jazyků a jejich následné pilotní ověřování.V rámci tohoto projektu budou vytvářeny studijní opory a učební texty pro prezenční výuku,e-learningové výukové programy pro každou z výše uvedených variant vzdělávání. V rámci této aktivity vznikne samostatný e-learningový portál."/>
    <s v="2013-2015"/>
    <x v="17"/>
    <n v="0"/>
    <n v="1368.5219500000001"/>
    <s v="Počet podpořených akcí"/>
    <n v="1"/>
    <m/>
    <m/>
    <m/>
    <m/>
    <x v="0"/>
    <x v="0"/>
    <x v="1"/>
  </r>
  <r>
    <n v="706"/>
    <x v="5"/>
    <s v="VP - Svatopluk Kuča"/>
    <s v="Ing. Jiří Rozbořil"/>
    <s v="OTH"/>
    <s v="NIP. Významný projekt - Balony nad Bouzovem"/>
    <n v="2014"/>
    <x v="0"/>
    <n v="150"/>
    <n v="150"/>
    <s v="Počet podpořených akcí "/>
    <n v="1"/>
    <m/>
    <m/>
    <m/>
    <m/>
    <x v="1"/>
    <x v="0"/>
    <x v="0"/>
  </r>
  <r>
    <n v="707"/>
    <x v="7"/>
    <s v="VP - Česká transplantační společnost"/>
    <s v="MUDr. Michael Fischer"/>
    <s v="OZ"/>
    <s v="NIP. Významný projekt - V. česko-slovenský transplantační kongres"/>
    <n v="2014"/>
    <x v="0"/>
    <n v="80"/>
    <n v="80"/>
    <s v="Počet podpořených akcí "/>
    <n v="1"/>
    <m/>
    <m/>
    <m/>
    <m/>
    <x v="1"/>
    <x v="0"/>
    <x v="0"/>
  </r>
  <r>
    <n v="708"/>
    <x v="15"/>
    <s v="VP - HANÁCKÝ DVŮR, o.s."/>
    <s v="MUDr. Michael Fischer"/>
    <s v="OZ"/>
    <s v="NIP. Významný projekt - Rozvoj volnočasových aktivit a hiporehabilitace v Hanáckém dvoře"/>
    <n v="2014"/>
    <x v="0"/>
    <n v="100"/>
    <n v="100"/>
    <s v="Počet podpořených akcí "/>
    <n v="1"/>
    <m/>
    <m/>
    <m/>
    <m/>
    <x v="1"/>
    <x v="0"/>
    <x v="0"/>
  </r>
  <r>
    <n v="709"/>
    <x v="7"/>
    <s v="VP - RL-CORPUS s.r.o."/>
    <s v="MUDr. Michael Fischer"/>
    <s v="OZ"/>
    <s v="NIP. Významný projekt - Mezinárodní kongres Vojtovy metody v Olomouci"/>
    <n v="2014"/>
    <x v="0"/>
    <n v="100"/>
    <n v="100"/>
    <s v="Počet podpořených akcí "/>
    <n v="1"/>
    <m/>
    <m/>
    <m/>
    <m/>
    <x v="1"/>
    <x v="0"/>
    <x v="0"/>
  </r>
  <r>
    <n v="710"/>
    <x v="20"/>
    <s v="VP - DONASY s.r.o."/>
    <s v="MUDr. Michael Fischer"/>
    <s v="OZ"/>
    <s v="NIP. Významný projekt - Dentální týmy pro zdravá ústa na Hané"/>
    <n v="2014"/>
    <x v="0"/>
    <n v="150"/>
    <n v="150"/>
    <s v="Počet podpořených akcí "/>
    <n v="1"/>
    <m/>
    <m/>
    <m/>
    <m/>
    <x v="1"/>
    <x v="0"/>
    <x v="0"/>
  </r>
  <r>
    <n v="711"/>
    <x v="15"/>
    <s v="VP - SPOLEČNOST VINCENZE PRIESSNITZE, o.s."/>
    <s v="MUDr. Michael Fischer"/>
    <s v="OZ"/>
    <s v="NIP. Významný projekt - Priessnitz fitpark"/>
    <n v="2014"/>
    <x v="0"/>
    <n v="400"/>
    <n v="400"/>
    <s v="Počet podpořených akcí "/>
    <n v="1"/>
    <m/>
    <m/>
    <m/>
    <m/>
    <x v="1"/>
    <x v="0"/>
    <x v="0"/>
  </r>
  <r>
    <n v="712"/>
    <x v="10"/>
    <s v="VP - Okresní organizace Českého svazu chovatelů Jeseník"/>
    <s v="Ing. Michal Symerský"/>
    <s v="OŽPZ"/>
    <s v="NIP. Významný projekt - Krajská výstava drobného zvířectva"/>
    <n v="2014"/>
    <x v="0"/>
    <n v="49"/>
    <n v="49"/>
    <s v="Počet podpořených akcí "/>
    <n v="1"/>
    <m/>
    <m/>
    <m/>
    <m/>
    <x v="1"/>
    <x v="0"/>
    <x v="0"/>
  </r>
  <r>
    <n v="713"/>
    <x v="10"/>
    <s v="VP - Český rybářský svaz, Místní organizace Olomouc"/>
    <s v="Ing. Michal Symerský"/>
    <s v="OŽPZ"/>
    <s v="NIP. Významný projekt - Pohár Olomouckého kraje ve sportovním rybolovu na udici pro mládež do 18 let a podpora oddílů sportovního rybolovu MO ČRS Olomouc"/>
    <n v="2014"/>
    <x v="0"/>
    <n v="80"/>
    <n v="80"/>
    <s v="Počet podpořených akcí "/>
    <n v="1"/>
    <m/>
    <m/>
    <m/>
    <m/>
    <x v="1"/>
    <x v="0"/>
    <x v="0"/>
  </r>
  <r>
    <n v="714"/>
    <x v="10"/>
    <s v="VP - Český svaz chovatelů Krajské sdružení Olomouckého kraje"/>
    <s v="Ing. Michal Symerský"/>
    <s v="OŽPZ"/>
    <s v="NIP. Významný projekt - Celostátní výstava mladých králíků a mladé drůbeže"/>
    <n v="2014"/>
    <x v="0"/>
    <n v="80"/>
    <n v="80"/>
    <s v="Počet podpořených akcí "/>
    <n v="1"/>
    <m/>
    <m/>
    <m/>
    <m/>
    <x v="1"/>
    <x v="0"/>
    <x v="0"/>
  </r>
  <r>
    <n v="715"/>
    <x v="10"/>
    <s v="VP - Českomoravská myslivecká jednota,o.s, okresní myslivecký spolek Olomouc"/>
    <s v="Ing. Michal Symerský"/>
    <s v="OŽPZ"/>
    <s v="NIP. Významný projekt - Tradiční náměšťská výstava psů"/>
    <n v="2014"/>
    <x v="0"/>
    <n v="100"/>
    <n v="100"/>
    <s v="Počet podpořených akcí "/>
    <n v="1"/>
    <m/>
    <m/>
    <m/>
    <m/>
    <x v="1"/>
    <x v="0"/>
    <x v="0"/>
  </r>
  <r>
    <n v="716"/>
    <x v="10"/>
    <s v="VP - MEJON s.r.o."/>
    <s v="Ing. Michal Symerský"/>
    <s v="OŽPZ"/>
    <s v="NIP. Významný projekt - Projekt život na farmě - Region Konicko"/>
    <n v="2014"/>
    <x v="0"/>
    <n v="100"/>
    <n v="100"/>
    <s v="Počet podpořených akcí "/>
    <n v="1"/>
    <m/>
    <m/>
    <m/>
    <m/>
    <x v="1"/>
    <x v="0"/>
    <x v="0"/>
  </r>
  <r>
    <n v="717"/>
    <x v="10"/>
    <s v="VP - Obec Radslavice"/>
    <s v="Ing. Michal Symerský"/>
    <s v="OŽPZ"/>
    <s v="NIP. Významný projekt - Včelí háj v Radslavicích"/>
    <n v="2014"/>
    <x v="0"/>
    <n v="100"/>
    <n v="100"/>
    <s v="Počet podpořených akcí "/>
    <n v="1"/>
    <m/>
    <m/>
    <m/>
    <m/>
    <x v="1"/>
    <x v="0"/>
    <x v="0"/>
  </r>
  <r>
    <n v="718"/>
    <x v="10"/>
    <s v="VP - Peřina Zdeněk"/>
    <s v="Ing. Michal Symerský"/>
    <s v="OŽPZ"/>
    <s v="NIP. Významný projekt - Zvýšení počtu včelstev na území Olomouckého kraje, odchov včelích matek"/>
    <n v="2014"/>
    <x v="0"/>
    <n v="300"/>
    <n v="300"/>
    <s v="Počet podpořených akcí "/>
    <n v="1"/>
    <m/>
    <m/>
    <m/>
    <m/>
    <x v="1"/>
    <x v="0"/>
    <x v="0"/>
  </r>
  <r>
    <n v="719"/>
    <x v="4"/>
    <s v="III/43722 Od křiž. II/437 po začátek zástavby obce Bezuchov"/>
    <s v="PhDr. Alois Mačák, MBA"/>
    <s v="SSOK/ODSH"/>
    <s v="IP. Stavební úpravy silnice."/>
    <n v="2014"/>
    <x v="0"/>
    <n v="3700"/>
    <n v="3700"/>
    <s v="Délka nových a zrekonstruovaných silnic II. a III. třídy"/>
    <n v="0.5"/>
    <s v="Počet zrekonstruovaných mostů"/>
    <n v="0"/>
    <m/>
    <m/>
    <x v="0"/>
    <x v="1"/>
    <x v="0"/>
  </r>
  <r>
    <n v="720"/>
    <x v="4"/>
    <s v="II/436 Předmostí, ul. Hranická"/>
    <s v="PhDr. Alois Mačák, MBA"/>
    <s v="SSOK/ODSH"/>
    <s v="IP. Stavební úpravy silnice."/>
    <n v="2014"/>
    <x v="0"/>
    <n v="4700"/>
    <n v="4700"/>
    <s v="Délka nových a zrekonstruovaných silnic II. a III. třídy"/>
    <n v="0.67300000000000004"/>
    <s v="Počet zrekonstruovaných mostů"/>
    <n v="0"/>
    <m/>
    <m/>
    <x v="0"/>
    <x v="1"/>
    <x v="0"/>
  </r>
  <r>
    <n v="721"/>
    <x v="4"/>
    <s v="III/36915 Most ev. č. 36915-3 Štědrákova Lhota, včetně silnice"/>
    <s v="PhDr. Alois Mačák, MBA"/>
    <s v="SSOK/ODSH"/>
    <s v="IP. Rekonstrukce mostu včetně silnice."/>
    <n v="2014"/>
    <x v="0"/>
    <n v="5000"/>
    <n v="5000"/>
    <s v="Délka nových a zrekonstruovaných silnic II. a III. třídy"/>
    <n v="1.2"/>
    <s v="Počet zrekonstruovaných mostů"/>
    <n v="1"/>
    <m/>
    <m/>
    <x v="0"/>
    <x v="1"/>
    <x v="0"/>
  </r>
  <r>
    <n v="722"/>
    <x v="4"/>
    <s v="III/31299 Malá Morava"/>
    <s v="PhDr. Alois Mačák, MBA"/>
    <s v="SSOK/ODSH"/>
    <s v="IP. Stavební úpravy silnice."/>
    <n v="2014"/>
    <x v="0"/>
    <n v="5500"/>
    <n v="5500"/>
    <s v="Délka nových a zrekonstruovaných silnic II. a III. třídy"/>
    <n v="2"/>
    <s v="Počet zrekonstruovaných mostů"/>
    <n v="0"/>
    <m/>
    <m/>
    <x v="0"/>
    <x v="1"/>
    <x v="0"/>
  </r>
  <r>
    <n v="723"/>
    <x v="4"/>
    <s v="II/437 Most ev. č. 437-004 Velký Újezd"/>
    <s v="PhDr. Alois Mačák, MBA"/>
    <s v="SSOK/ODSH"/>
    <s v="IP. Rekonstrukce mostu."/>
    <n v="2014"/>
    <x v="0"/>
    <n v="8200"/>
    <n v="8200"/>
    <s v="Délka nových a zrekonstruovaných silnic II. a III. třídy"/>
    <m/>
    <s v="Počet zrekonstruovaných mostů"/>
    <n v="1"/>
    <m/>
    <m/>
    <x v="0"/>
    <x v="1"/>
    <x v="0"/>
  </r>
  <r>
    <n v="744"/>
    <x v="13"/>
    <s v="Příspěvek Škole pro obnovu venkova"/>
    <m/>
    <s v="OSR"/>
    <s v="NIP. Příspěvek Škole pro obnovu venkova o.p.s. na vydání publikace dobré praxe"/>
    <n v="2014"/>
    <x v="0"/>
    <n v="45"/>
    <n v="45"/>
    <s v="Počet podpořených akcí"/>
    <n v="1"/>
    <m/>
    <m/>
    <m/>
    <m/>
    <x v="1"/>
    <x v="0"/>
    <x v="0"/>
  </r>
  <r>
    <n v="745"/>
    <x v="6"/>
    <s v="Domov Na zámečku Rokytnice - Sanace krovu a stropní konstrukce"/>
    <s v="Ing. Jiří Rozbořil/Mgr. Yvona Kubjátová"/>
    <s v="OIEP/OSV"/>
    <s v="IP. Sanace krovu a stropní konstrukce"/>
    <s v="2013-2014"/>
    <x v="0"/>
    <n v="9622"/>
    <n v="9622"/>
    <s v="Počet inv. akcí na vybudování nebo rekonstrukci objektů pro poskytování soc. a zdrav. služeb"/>
    <n v="1"/>
    <m/>
    <m/>
    <m/>
    <m/>
    <x v="0"/>
    <x v="1"/>
    <x v="0"/>
  </r>
  <r>
    <n v="746"/>
    <x v="6"/>
    <s v="Domov &quot;Na Zámku&quot; Nezamyslice - Sanace vlhkého zdiva"/>
    <s v="Ing. Jiří Rozbořil/Mgr. Yvona Kubjátová"/>
    <s v="OIEP/OSV"/>
    <s v="IP. Sanace vlhkého zdiva - zlepšení ubytovacích podmínek"/>
    <n v="2014"/>
    <x v="0"/>
    <n v="9906"/>
    <n v="9906"/>
    <s v="Počet inv. akcí na vybudování nebo rekonstrukci objektů pro poskytování soc. a zdrav. služeb"/>
    <n v="1"/>
    <m/>
    <m/>
    <m/>
    <m/>
    <x v="0"/>
    <x v="1"/>
    <x v="0"/>
  </r>
  <r>
    <n v="747"/>
    <x v="8"/>
    <s v="Trafostanice v majetku OK"/>
    <s v="Bc. Pavel Šoltys"/>
    <s v="OSR"/>
    <s v="NIP. Zajištění provozu trafostanic v majetku OK - velkoodběratelé"/>
    <n v="2014"/>
    <x v="0"/>
    <n v="87"/>
    <n v="87"/>
    <s v="Počet podpořených akcí "/>
    <n v="1"/>
    <m/>
    <m/>
    <m/>
    <m/>
    <x v="0"/>
    <x v="0"/>
    <x v="0"/>
  </r>
  <r>
    <m/>
    <x v="21"/>
    <m/>
    <m/>
    <m/>
    <s v="pomocný řádek"/>
    <m/>
    <x v="19"/>
    <n v="0"/>
    <n v="0"/>
    <m/>
    <m/>
    <m/>
    <m/>
    <m/>
    <m/>
    <x v="0"/>
    <x v="0"/>
    <x v="0"/>
  </r>
  <r>
    <m/>
    <x v="22"/>
    <m/>
    <m/>
    <m/>
    <s v="pomocný řádek"/>
    <m/>
    <x v="19"/>
    <n v="0"/>
    <n v="0"/>
    <m/>
    <m/>
    <m/>
    <m/>
    <m/>
    <m/>
    <x v="0"/>
    <x v="0"/>
    <x v="0"/>
  </r>
  <r>
    <m/>
    <x v="23"/>
    <m/>
    <m/>
    <m/>
    <s v="pomocný řádek"/>
    <m/>
    <x v="19"/>
    <n v="0"/>
    <n v="0"/>
    <m/>
    <m/>
    <m/>
    <m/>
    <m/>
    <m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A66:D88" firstHeaderRow="1" firstDataRow="2" firstDataCol="1"/>
  <pivotFields count="19">
    <pivotField showAll="0"/>
    <pivotField showAll="0" sortType="ascending"/>
    <pivotField showAll="0"/>
    <pivotField showAll="0"/>
    <pivotField showAll="0"/>
    <pivotField showAll="0"/>
    <pivotField showAll="0"/>
    <pivotField axis="axisRow" showAll="0">
      <items count="22">
        <item x="10"/>
        <item x="5"/>
        <item x="17"/>
        <item x="7"/>
        <item x="16"/>
        <item x="9"/>
        <item x="8"/>
        <item x="6"/>
        <item x="3"/>
        <item x="11"/>
        <item x="0"/>
        <item x="12"/>
        <item x="15"/>
        <item m="1" x="20"/>
        <item x="4"/>
        <item x="14"/>
        <item x="2"/>
        <item x="1"/>
        <item x="18"/>
        <item x="19"/>
        <item x="13"/>
        <item t="default"/>
      </items>
    </pivotField>
    <pivotField numFmtId="3" showAll="0"/>
    <pivotField dataField="1" numFmtId="3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</pivotFields>
  <rowFields count="1">
    <field x="7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18"/>
  </colFields>
  <colItems count="3">
    <i>
      <x/>
    </i>
    <i>
      <x v="1"/>
    </i>
    <i t="grand">
      <x/>
    </i>
  </colItems>
  <dataFields count="1">
    <dataField name="Součet z Celkové náklady akce v roce 2014 (v tis. Kč)" fld="9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A35:J62" firstHeaderRow="1" firstDataRow="3" firstDataCol="1"/>
  <pivotFields count="19">
    <pivotField showAll="0"/>
    <pivotField axis="axisRow" showAll="0" sortType="ascending">
      <items count="25">
        <item x="11"/>
        <item x="0"/>
        <item x="12"/>
        <item x="1"/>
        <item x="9"/>
        <item x="14"/>
        <item x="2"/>
        <item x="4"/>
        <item x="21"/>
        <item x="19"/>
        <item x="8"/>
        <item x="10"/>
        <item x="22"/>
        <item x="17"/>
        <item x="18"/>
        <item x="3"/>
        <item x="5"/>
        <item x="13"/>
        <item x="23"/>
        <item x="6"/>
        <item x="7"/>
        <item x="15"/>
        <item x="20"/>
        <item x="16"/>
        <item t="default"/>
      </items>
    </pivotField>
    <pivotField showAll="0"/>
    <pivotField showAll="0"/>
    <pivotField showAll="0"/>
    <pivotField showAll="0"/>
    <pivotField showAll="0"/>
    <pivotField showAll="0"/>
    <pivotField numFmtId="3" showAll="0"/>
    <pivotField numFmtId="3" showAll="0"/>
    <pivotField showAll="0"/>
    <pivotField dataField="1" showAll="0"/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  <pivotField axis="axisCol" showAll="0">
      <items count="4">
        <item x="1"/>
        <item x="2"/>
        <item x="0"/>
        <item t="default"/>
      </items>
    </pivotField>
    <pivotField showAll="0"/>
  </pivotFields>
  <rowFields count="1">
    <field x="1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2">
    <field x="16"/>
    <field x="17"/>
  </colFields>
  <colItems count="9">
    <i>
      <x/>
      <x/>
    </i>
    <i r="1">
      <x v="1"/>
    </i>
    <i r="1">
      <x v="2"/>
    </i>
    <i t="default">
      <x/>
    </i>
    <i>
      <x v="1"/>
      <x/>
    </i>
    <i r="1">
      <x v="1"/>
    </i>
    <i r="1">
      <x v="2"/>
    </i>
    <i t="default">
      <x v="1"/>
    </i>
    <i t="grand">
      <x/>
    </i>
  </colItems>
  <dataFields count="1">
    <dataField name="Součet z Dosažená hodnota" fld="11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A3:J30" firstHeaderRow="1" firstDataRow="3" firstDataCol="1"/>
  <pivotFields count="19">
    <pivotField showAll="0"/>
    <pivotField axis="axisRow" showAll="0" sortType="ascending">
      <items count="25">
        <item x="11"/>
        <item x="0"/>
        <item x="12"/>
        <item x="1"/>
        <item x="9"/>
        <item x="14"/>
        <item x="2"/>
        <item x="4"/>
        <item x="21"/>
        <item x="19"/>
        <item x="8"/>
        <item x="10"/>
        <item x="22"/>
        <item x="17"/>
        <item x="18"/>
        <item x="3"/>
        <item x="5"/>
        <item x="13"/>
        <item x="23"/>
        <item x="6"/>
        <item x="7"/>
        <item x="15"/>
        <item x="20"/>
        <item x="16"/>
        <item t="default"/>
      </items>
    </pivotField>
    <pivotField showAll="0"/>
    <pivotField showAll="0"/>
    <pivotField showAll="0"/>
    <pivotField showAll="0"/>
    <pivotField showAll="0"/>
    <pivotField showAll="0"/>
    <pivotField numFmtId="3" showAll="0"/>
    <pivotField dataField="1" numFmtId="3" showAll="0"/>
    <pivotField showAll="0"/>
    <pivotField showAll="0"/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  <pivotField axis="axisCol" showAll="0">
      <items count="4">
        <item x="1"/>
        <item x="2"/>
        <item x="0"/>
        <item t="default"/>
      </items>
    </pivotField>
    <pivotField showAll="0"/>
  </pivotFields>
  <rowFields count="1">
    <field x="1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2">
    <field x="16"/>
    <field x="17"/>
  </colFields>
  <colItems count="9">
    <i>
      <x/>
      <x/>
    </i>
    <i r="1">
      <x v="1"/>
    </i>
    <i r="1">
      <x v="2"/>
    </i>
    <i t="default">
      <x/>
    </i>
    <i>
      <x v="1"/>
      <x/>
    </i>
    <i r="1">
      <x v="1"/>
    </i>
    <i r="1">
      <x v="2"/>
    </i>
    <i t="default">
      <x v="1"/>
    </i>
    <i t="grand">
      <x/>
    </i>
  </colItems>
  <dataFields count="1">
    <dataField name="Součet z Celkové náklady akce v roce 2014 (v tis. Kč)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Kontingenční tabulka 6" cacheId="0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A119:D145" firstHeaderRow="1" firstDataRow="2" firstDataCol="1"/>
  <pivotFields count="19">
    <pivotField showAll="0"/>
    <pivotField axis="axisRow" showAll="0" sortType="ascending">
      <items count="25">
        <item x="11"/>
        <item x="0"/>
        <item x="12"/>
        <item x="1"/>
        <item x="9"/>
        <item x="14"/>
        <item x="2"/>
        <item x="4"/>
        <item x="21"/>
        <item x="19"/>
        <item x="8"/>
        <item x="10"/>
        <item x="22"/>
        <item x="17"/>
        <item x="18"/>
        <item x="3"/>
        <item x="5"/>
        <item x="13"/>
        <item x="23"/>
        <item x="6"/>
        <item x="7"/>
        <item x="15"/>
        <item x="20"/>
        <item x="16"/>
        <item t="default"/>
      </items>
    </pivotField>
    <pivotField showAll="0"/>
    <pivotField showAll="0"/>
    <pivotField showAll="0"/>
    <pivotField showAll="0"/>
    <pivotField showAll="0"/>
    <pivotField showAll="0"/>
    <pivotField numFmtId="3" showAll="0"/>
    <pivotField dataField="1" numFmtId="3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</pivotFields>
  <rowFields count="1">
    <field x="1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1">
    <field x="18"/>
  </colFields>
  <colItems count="3">
    <i>
      <x/>
    </i>
    <i>
      <x v="1"/>
    </i>
    <i t="grand">
      <x/>
    </i>
  </colItems>
  <dataFields count="1">
    <dataField name="Součet z Celkové náklady akce v roce 2014 (v tis. Kč)" fld="9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A92:D114" firstHeaderRow="1" firstDataRow="2" firstDataCol="1"/>
  <pivotFields count="19">
    <pivotField showAll="0"/>
    <pivotField showAll="0" sortType="ascending"/>
    <pivotField showAll="0"/>
    <pivotField showAll="0"/>
    <pivotField showAll="0"/>
    <pivotField showAll="0"/>
    <pivotField showAll="0"/>
    <pivotField axis="axisRow" showAll="0">
      <items count="22">
        <item x="10"/>
        <item x="5"/>
        <item x="17"/>
        <item x="7"/>
        <item x="16"/>
        <item x="9"/>
        <item x="8"/>
        <item x="6"/>
        <item x="3"/>
        <item x="11"/>
        <item x="0"/>
        <item x="12"/>
        <item x="15"/>
        <item m="1" x="20"/>
        <item x="4"/>
        <item x="14"/>
        <item x="2"/>
        <item x="1"/>
        <item x="18"/>
        <item x="19"/>
        <item x="13"/>
        <item t="default"/>
      </items>
    </pivotField>
    <pivotField dataField="1" numFmtId="3" showAll="0"/>
    <pivotField numFmtId="3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</pivotFields>
  <rowFields count="1">
    <field x="7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18"/>
  </colFields>
  <colItems count="3">
    <i>
      <x/>
    </i>
    <i>
      <x v="1"/>
    </i>
    <i t="grand">
      <x/>
    </i>
  </colItems>
  <dataFields count="1">
    <dataField name="Součet z Náklady OK v roce 2014 (v tis. Kč)" fld="8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45"/>
  <sheetViews>
    <sheetView workbookViewId="0">
      <selection activeCell="G30" sqref="F30:G30"/>
    </sheetView>
  </sheetViews>
  <sheetFormatPr defaultRowHeight="12.75" x14ac:dyDescent="0.2"/>
  <cols>
    <col min="1" max="1" width="50.42578125" customWidth="1"/>
    <col min="2" max="2" width="17.85546875" customWidth="1"/>
    <col min="3" max="3" width="6.5703125" customWidth="1"/>
    <col min="4" max="4" width="14.140625" customWidth="1"/>
    <col min="5" max="5" width="9.7109375" customWidth="1"/>
    <col min="6" max="6" width="8" customWidth="1"/>
    <col min="7" max="7" width="6.5703125" customWidth="1"/>
    <col min="8" max="8" width="9.140625" customWidth="1"/>
    <col min="9" max="9" width="9.7109375" customWidth="1"/>
    <col min="10" max="10" width="14.7109375" bestFit="1" customWidth="1"/>
  </cols>
  <sheetData>
    <row r="3" spans="1:10" x14ac:dyDescent="0.2">
      <c r="A3" s="98" t="s">
        <v>1095</v>
      </c>
      <c r="B3" s="98" t="s">
        <v>1092</v>
      </c>
    </row>
    <row r="4" spans="1:10" x14ac:dyDescent="0.2">
      <c r="B4" t="s">
        <v>142</v>
      </c>
      <c r="E4" t="s">
        <v>1093</v>
      </c>
      <c r="F4" t="s">
        <v>144</v>
      </c>
      <c r="I4" t="s">
        <v>1094</v>
      </c>
      <c r="J4" t="s">
        <v>1091</v>
      </c>
    </row>
    <row r="5" spans="1:10" x14ac:dyDescent="0.2">
      <c r="A5" s="98" t="s">
        <v>1090</v>
      </c>
      <c r="B5" t="s">
        <v>148</v>
      </c>
      <c r="C5" t="s">
        <v>229</v>
      </c>
      <c r="D5" t="s">
        <v>143</v>
      </c>
      <c r="F5" t="s">
        <v>148</v>
      </c>
      <c r="G5" t="s">
        <v>229</v>
      </c>
      <c r="H5" t="s">
        <v>143</v>
      </c>
    </row>
    <row r="6" spans="1:10" x14ac:dyDescent="0.2">
      <c r="A6" s="99" t="s">
        <v>13</v>
      </c>
      <c r="B6" s="100"/>
      <c r="C6" s="100"/>
      <c r="D6" s="100"/>
      <c r="E6" s="100"/>
      <c r="F6" s="100"/>
      <c r="G6" s="100"/>
      <c r="H6" s="100">
        <v>10</v>
      </c>
      <c r="I6" s="100">
        <v>10</v>
      </c>
      <c r="J6" s="100">
        <v>10</v>
      </c>
    </row>
    <row r="7" spans="1:10" x14ac:dyDescent="0.2">
      <c r="A7" s="99" t="s">
        <v>14</v>
      </c>
      <c r="B7" s="100"/>
      <c r="C7" s="100"/>
      <c r="D7" s="100">
        <v>1315</v>
      </c>
      <c r="E7" s="100">
        <v>1315</v>
      </c>
      <c r="F7" s="100"/>
      <c r="G7" s="100"/>
      <c r="H7" s="100">
        <v>5056</v>
      </c>
      <c r="I7" s="100">
        <v>5056</v>
      </c>
      <c r="J7" s="100">
        <v>6371</v>
      </c>
    </row>
    <row r="8" spans="1:10" x14ac:dyDescent="0.2">
      <c r="A8" s="99" t="s">
        <v>15</v>
      </c>
      <c r="B8" s="100"/>
      <c r="C8" s="100"/>
      <c r="D8" s="100">
        <v>5381</v>
      </c>
      <c r="E8" s="100">
        <v>5381</v>
      </c>
      <c r="F8" s="100"/>
      <c r="G8" s="100"/>
      <c r="H8" s="100">
        <v>280</v>
      </c>
      <c r="I8" s="100">
        <v>280</v>
      </c>
      <c r="J8" s="100">
        <v>5661</v>
      </c>
    </row>
    <row r="9" spans="1:10" x14ac:dyDescent="0.2">
      <c r="A9" s="99" t="s">
        <v>16</v>
      </c>
      <c r="B9" s="100"/>
      <c r="C9" s="100">
        <v>68</v>
      </c>
      <c r="D9" s="100">
        <v>8111</v>
      </c>
      <c r="E9" s="100">
        <v>8179</v>
      </c>
      <c r="F9" s="100"/>
      <c r="G9" s="100"/>
      <c r="H9" s="100">
        <v>2294</v>
      </c>
      <c r="I9" s="100">
        <v>2294</v>
      </c>
      <c r="J9" s="100">
        <v>10473</v>
      </c>
    </row>
    <row r="10" spans="1:10" x14ac:dyDescent="0.2">
      <c r="A10" s="99" t="s">
        <v>17</v>
      </c>
      <c r="B10" s="100"/>
      <c r="C10" s="100">
        <v>9095</v>
      </c>
      <c r="D10" s="100">
        <v>7343.25</v>
      </c>
      <c r="E10" s="100">
        <v>16438.25</v>
      </c>
      <c r="F10" s="100">
        <v>175267</v>
      </c>
      <c r="G10" s="100"/>
      <c r="H10" s="100">
        <v>48566.701556399996</v>
      </c>
      <c r="I10" s="100">
        <v>223833.70155639999</v>
      </c>
      <c r="J10" s="100">
        <v>240271.95155639999</v>
      </c>
    </row>
    <row r="11" spans="1:10" x14ac:dyDescent="0.2">
      <c r="A11" s="99" t="s">
        <v>36</v>
      </c>
      <c r="B11" s="100"/>
      <c r="C11" s="100">
        <v>1196</v>
      </c>
      <c r="D11" s="100">
        <v>22991</v>
      </c>
      <c r="E11" s="100">
        <v>24187</v>
      </c>
      <c r="F11" s="100"/>
      <c r="G11" s="100"/>
      <c r="H11" s="100"/>
      <c r="I11" s="100"/>
      <c r="J11" s="100">
        <v>24187</v>
      </c>
    </row>
    <row r="12" spans="1:10" x14ac:dyDescent="0.2">
      <c r="A12" s="99" t="s">
        <v>37</v>
      </c>
      <c r="B12" s="100"/>
      <c r="C12" s="100">
        <v>25</v>
      </c>
      <c r="D12" s="100">
        <v>1096</v>
      </c>
      <c r="E12" s="100">
        <v>1121</v>
      </c>
      <c r="F12" s="100">
        <v>3961</v>
      </c>
      <c r="G12" s="100"/>
      <c r="H12" s="100">
        <v>4640</v>
      </c>
      <c r="I12" s="100">
        <v>8601</v>
      </c>
      <c r="J12" s="100">
        <v>9722</v>
      </c>
    </row>
    <row r="13" spans="1:10" x14ac:dyDescent="0.2">
      <c r="A13" s="99" t="s">
        <v>18</v>
      </c>
      <c r="B13" s="100">
        <v>42436</v>
      </c>
      <c r="C13" s="100"/>
      <c r="D13" s="100"/>
      <c r="E13" s="100">
        <v>42436</v>
      </c>
      <c r="F13" s="100">
        <v>582400</v>
      </c>
      <c r="G13" s="100"/>
      <c r="H13" s="100">
        <v>197</v>
      </c>
      <c r="I13" s="100">
        <v>582597</v>
      </c>
      <c r="J13" s="100">
        <v>625033</v>
      </c>
    </row>
    <row r="14" spans="1:10" x14ac:dyDescent="0.2">
      <c r="A14" s="99" t="s">
        <v>19</v>
      </c>
      <c r="B14" s="100"/>
      <c r="C14" s="100"/>
      <c r="D14" s="100"/>
      <c r="E14" s="100"/>
      <c r="F14" s="100"/>
      <c r="G14" s="100"/>
      <c r="H14" s="100">
        <v>0</v>
      </c>
      <c r="I14" s="100">
        <v>0</v>
      </c>
      <c r="J14" s="100">
        <v>0</v>
      </c>
    </row>
    <row r="15" spans="1:10" x14ac:dyDescent="0.2">
      <c r="A15" s="99" t="s">
        <v>20</v>
      </c>
      <c r="B15" s="100"/>
      <c r="C15" s="100">
        <v>70</v>
      </c>
      <c r="D15" s="100">
        <v>821</v>
      </c>
      <c r="E15" s="100">
        <v>891</v>
      </c>
      <c r="F15" s="100"/>
      <c r="G15" s="100">
        <v>487</v>
      </c>
      <c r="H15" s="100">
        <v>573</v>
      </c>
      <c r="I15" s="100">
        <v>1060</v>
      </c>
      <c r="J15" s="100">
        <v>1951</v>
      </c>
    </row>
    <row r="16" spans="1:10" x14ac:dyDescent="0.2">
      <c r="A16" s="99" t="s">
        <v>21</v>
      </c>
      <c r="B16" s="100"/>
      <c r="C16" s="100"/>
      <c r="D16" s="100"/>
      <c r="E16" s="100"/>
      <c r="F16" s="100">
        <v>462807</v>
      </c>
      <c r="G16" s="100"/>
      <c r="H16" s="100">
        <v>2461</v>
      </c>
      <c r="I16" s="100">
        <v>465268</v>
      </c>
      <c r="J16" s="100">
        <v>465268</v>
      </c>
    </row>
    <row r="17" spans="1:10" x14ac:dyDescent="0.2">
      <c r="A17" s="99" t="s">
        <v>22</v>
      </c>
      <c r="B17" s="100"/>
      <c r="C17" s="100">
        <v>725</v>
      </c>
      <c r="D17" s="100">
        <v>11961</v>
      </c>
      <c r="E17" s="100">
        <v>12686</v>
      </c>
      <c r="F17" s="100"/>
      <c r="G17" s="100"/>
      <c r="H17" s="100">
        <v>3485</v>
      </c>
      <c r="I17" s="100">
        <v>3485</v>
      </c>
      <c r="J17" s="100">
        <v>16171</v>
      </c>
    </row>
    <row r="18" spans="1:10" x14ac:dyDescent="0.2">
      <c r="A18" s="99" t="s">
        <v>23</v>
      </c>
      <c r="B18" s="100"/>
      <c r="C18" s="100"/>
      <c r="D18" s="100"/>
      <c r="E18" s="100"/>
      <c r="F18" s="100"/>
      <c r="G18" s="100"/>
      <c r="H18" s="100">
        <v>0</v>
      </c>
      <c r="I18" s="100">
        <v>0</v>
      </c>
      <c r="J18" s="100">
        <v>0</v>
      </c>
    </row>
    <row r="19" spans="1:10" x14ac:dyDescent="0.2">
      <c r="A19" s="99" t="s">
        <v>24</v>
      </c>
      <c r="B19" s="100">
        <v>23500</v>
      </c>
      <c r="C19" s="100"/>
      <c r="D19" s="100">
        <v>250</v>
      </c>
      <c r="E19" s="100">
        <v>23750</v>
      </c>
      <c r="F19" s="100"/>
      <c r="G19" s="100"/>
      <c r="H19" s="100"/>
      <c r="I19" s="100"/>
      <c r="J19" s="100">
        <v>23750</v>
      </c>
    </row>
    <row r="20" spans="1:10" x14ac:dyDescent="0.2">
      <c r="A20" s="99" t="s">
        <v>25</v>
      </c>
      <c r="B20" s="100"/>
      <c r="C20" s="100"/>
      <c r="D20" s="100">
        <v>438</v>
      </c>
      <c r="E20" s="100">
        <v>438</v>
      </c>
      <c r="F20" s="100"/>
      <c r="G20" s="100"/>
      <c r="H20" s="100"/>
      <c r="I20" s="100"/>
      <c r="J20" s="100">
        <v>438</v>
      </c>
    </row>
    <row r="21" spans="1:10" x14ac:dyDescent="0.2">
      <c r="A21" s="99" t="s">
        <v>26</v>
      </c>
      <c r="B21" s="100">
        <v>2000</v>
      </c>
      <c r="C21" s="100">
        <v>802</v>
      </c>
      <c r="D21" s="100">
        <v>5600</v>
      </c>
      <c r="E21" s="100">
        <v>8402</v>
      </c>
      <c r="F21" s="100">
        <v>0</v>
      </c>
      <c r="G21" s="100"/>
      <c r="H21" s="100"/>
      <c r="I21" s="100">
        <v>0</v>
      </c>
      <c r="J21" s="100">
        <v>8402</v>
      </c>
    </row>
    <row r="22" spans="1:10" x14ac:dyDescent="0.2">
      <c r="A22" s="99" t="s">
        <v>27</v>
      </c>
      <c r="B22" s="100">
        <v>3480</v>
      </c>
      <c r="C22" s="100">
        <v>21106</v>
      </c>
      <c r="D22" s="100">
        <v>47070</v>
      </c>
      <c r="E22" s="100">
        <v>71656</v>
      </c>
      <c r="F22" s="100">
        <v>3751</v>
      </c>
      <c r="G22" s="100"/>
      <c r="H22" s="100"/>
      <c r="I22" s="100">
        <v>3751</v>
      </c>
      <c r="J22" s="100">
        <v>75407</v>
      </c>
    </row>
    <row r="23" spans="1:10" x14ac:dyDescent="0.2">
      <c r="A23" s="99" t="s">
        <v>28</v>
      </c>
      <c r="B23" s="100"/>
      <c r="C23" s="100">
        <v>30302</v>
      </c>
      <c r="D23" s="100">
        <v>3705</v>
      </c>
      <c r="E23" s="100">
        <v>34007</v>
      </c>
      <c r="F23" s="100"/>
      <c r="G23" s="100"/>
      <c r="H23" s="100"/>
      <c r="I23" s="100"/>
      <c r="J23" s="100">
        <v>34007</v>
      </c>
    </row>
    <row r="24" spans="1:10" x14ac:dyDescent="0.2">
      <c r="A24" s="99" t="s">
        <v>29</v>
      </c>
      <c r="B24" s="100"/>
      <c r="C24" s="100"/>
      <c r="D24" s="100"/>
      <c r="E24" s="100"/>
      <c r="F24" s="100"/>
      <c r="G24" s="100"/>
      <c r="H24" s="100">
        <v>0</v>
      </c>
      <c r="I24" s="100">
        <v>0</v>
      </c>
      <c r="J24" s="100">
        <v>0</v>
      </c>
    </row>
    <row r="25" spans="1:10" x14ac:dyDescent="0.2">
      <c r="A25" s="99" t="s">
        <v>30</v>
      </c>
      <c r="B25" s="100"/>
      <c r="C25" s="100"/>
      <c r="D25" s="100"/>
      <c r="E25" s="100"/>
      <c r="F25" s="100">
        <v>320891</v>
      </c>
      <c r="G25" s="100"/>
      <c r="H25" s="100"/>
      <c r="I25" s="100">
        <v>320891</v>
      </c>
      <c r="J25" s="100">
        <v>320891</v>
      </c>
    </row>
    <row r="26" spans="1:10" x14ac:dyDescent="0.2">
      <c r="A26" s="99" t="s">
        <v>31</v>
      </c>
      <c r="B26" s="100"/>
      <c r="C26" s="100">
        <v>75</v>
      </c>
      <c r="D26" s="100">
        <v>63642</v>
      </c>
      <c r="E26" s="100">
        <v>63717</v>
      </c>
      <c r="F26" s="100"/>
      <c r="G26" s="100"/>
      <c r="H26" s="100">
        <v>16059</v>
      </c>
      <c r="I26" s="100">
        <v>16059</v>
      </c>
      <c r="J26" s="100">
        <v>79776</v>
      </c>
    </row>
    <row r="27" spans="1:10" x14ac:dyDescent="0.2">
      <c r="A27" s="99" t="s">
        <v>34</v>
      </c>
      <c r="B27" s="100"/>
      <c r="C27" s="100">
        <v>292</v>
      </c>
      <c r="D27" s="100">
        <v>500</v>
      </c>
      <c r="E27" s="100">
        <v>792</v>
      </c>
      <c r="F27" s="100"/>
      <c r="G27" s="100"/>
      <c r="H27" s="100">
        <v>1197</v>
      </c>
      <c r="I27" s="100">
        <v>1197</v>
      </c>
      <c r="J27" s="100">
        <v>1989</v>
      </c>
    </row>
    <row r="28" spans="1:10" x14ac:dyDescent="0.2">
      <c r="A28" s="99" t="s">
        <v>32</v>
      </c>
      <c r="B28" s="100"/>
      <c r="C28" s="100">
        <v>125</v>
      </c>
      <c r="D28" s="100">
        <v>1450</v>
      </c>
      <c r="E28" s="100">
        <v>1575</v>
      </c>
      <c r="F28" s="100"/>
      <c r="G28" s="100"/>
      <c r="H28" s="100">
        <v>165</v>
      </c>
      <c r="I28" s="100">
        <v>165</v>
      </c>
      <c r="J28" s="100">
        <v>1740</v>
      </c>
    </row>
    <row r="29" spans="1:10" x14ac:dyDescent="0.2">
      <c r="A29" s="99" t="s">
        <v>33</v>
      </c>
      <c r="B29" s="100">
        <v>2000</v>
      </c>
      <c r="C29" s="100">
        <v>36472</v>
      </c>
      <c r="D29" s="100">
        <v>43405</v>
      </c>
      <c r="E29" s="100">
        <v>81877</v>
      </c>
      <c r="F29" s="100"/>
      <c r="G29" s="100"/>
      <c r="H29" s="100"/>
      <c r="I29" s="100"/>
      <c r="J29" s="100">
        <v>81877</v>
      </c>
    </row>
    <row r="30" spans="1:10" x14ac:dyDescent="0.2">
      <c r="A30" s="99" t="s">
        <v>1091</v>
      </c>
      <c r="B30" s="100">
        <v>73416</v>
      </c>
      <c r="C30" s="100">
        <v>100353</v>
      </c>
      <c r="D30" s="100">
        <v>225079.25</v>
      </c>
      <c r="E30" s="100">
        <v>398848.25</v>
      </c>
      <c r="F30" s="100">
        <v>1549077</v>
      </c>
      <c r="G30" s="100">
        <v>487</v>
      </c>
      <c r="H30" s="100">
        <v>84983.701556399988</v>
      </c>
      <c r="I30" s="100">
        <v>1634547.7015563999</v>
      </c>
      <c r="J30" s="100">
        <v>2033395.9515563999</v>
      </c>
    </row>
    <row r="35" spans="1:10" x14ac:dyDescent="0.2">
      <c r="A35" s="98" t="s">
        <v>1097</v>
      </c>
      <c r="B35" s="98" t="s">
        <v>1092</v>
      </c>
    </row>
    <row r="36" spans="1:10" x14ac:dyDescent="0.2">
      <c r="B36" t="s">
        <v>142</v>
      </c>
      <c r="E36" t="s">
        <v>1093</v>
      </c>
      <c r="F36" t="s">
        <v>144</v>
      </c>
      <c r="I36" t="s">
        <v>1094</v>
      </c>
      <c r="J36" t="s">
        <v>1091</v>
      </c>
    </row>
    <row r="37" spans="1:10" x14ac:dyDescent="0.2">
      <c r="A37" s="98" t="s">
        <v>1090</v>
      </c>
      <c r="B37" t="s">
        <v>148</v>
      </c>
      <c r="C37" t="s">
        <v>229</v>
      </c>
      <c r="D37" t="s">
        <v>143</v>
      </c>
      <c r="F37" t="s">
        <v>148</v>
      </c>
      <c r="G37" t="s">
        <v>229</v>
      </c>
      <c r="H37" t="s">
        <v>143</v>
      </c>
    </row>
    <row r="38" spans="1:10" x14ac:dyDescent="0.2">
      <c r="A38" s="99" t="s">
        <v>13</v>
      </c>
      <c r="B38" s="100"/>
      <c r="C38" s="100"/>
      <c r="D38" s="100"/>
      <c r="E38" s="100"/>
      <c r="F38" s="100"/>
      <c r="G38" s="100"/>
      <c r="H38" s="100">
        <v>1</v>
      </c>
      <c r="I38" s="100">
        <v>1</v>
      </c>
      <c r="J38" s="100">
        <v>1</v>
      </c>
    </row>
    <row r="39" spans="1:10" x14ac:dyDescent="0.2">
      <c r="A39" s="99" t="s">
        <v>14</v>
      </c>
      <c r="B39" s="100"/>
      <c r="C39" s="100"/>
      <c r="D39" s="100">
        <v>31</v>
      </c>
      <c r="E39" s="100">
        <v>31</v>
      </c>
      <c r="F39" s="100"/>
      <c r="G39" s="100"/>
      <c r="H39" s="100">
        <v>18</v>
      </c>
      <c r="I39" s="100">
        <v>18</v>
      </c>
      <c r="J39" s="100">
        <v>49</v>
      </c>
    </row>
    <row r="40" spans="1:10" x14ac:dyDescent="0.2">
      <c r="A40" s="99" t="s">
        <v>15</v>
      </c>
      <c r="B40" s="100"/>
      <c r="C40" s="100"/>
      <c r="D40" s="100">
        <v>39</v>
      </c>
      <c r="E40" s="100">
        <v>39</v>
      </c>
      <c r="F40" s="100"/>
      <c r="G40" s="100"/>
      <c r="H40" s="100">
        <v>2</v>
      </c>
      <c r="I40" s="100">
        <v>2</v>
      </c>
      <c r="J40" s="100">
        <v>41</v>
      </c>
    </row>
    <row r="41" spans="1:10" x14ac:dyDescent="0.2">
      <c r="A41" s="99" t="s">
        <v>16</v>
      </c>
      <c r="B41" s="100"/>
      <c r="C41" s="100">
        <v>6</v>
      </c>
      <c r="D41" s="100">
        <v>27</v>
      </c>
      <c r="E41" s="100">
        <v>33</v>
      </c>
      <c r="F41" s="100"/>
      <c r="G41" s="100"/>
      <c r="H41" s="100">
        <v>5</v>
      </c>
      <c r="I41" s="100">
        <v>5</v>
      </c>
      <c r="J41" s="100">
        <v>38</v>
      </c>
    </row>
    <row r="42" spans="1:10" x14ac:dyDescent="0.2">
      <c r="A42" s="99" t="s">
        <v>17</v>
      </c>
      <c r="B42" s="100"/>
      <c r="C42" s="100">
        <v>9</v>
      </c>
      <c r="D42" s="100">
        <v>2089</v>
      </c>
      <c r="E42" s="100">
        <v>2098</v>
      </c>
      <c r="F42" s="100">
        <v>40</v>
      </c>
      <c r="G42" s="100"/>
      <c r="H42" s="100">
        <v>45</v>
      </c>
      <c r="I42" s="100">
        <v>85</v>
      </c>
      <c r="J42" s="100">
        <v>2183</v>
      </c>
    </row>
    <row r="43" spans="1:10" x14ac:dyDescent="0.2">
      <c r="A43" s="99" t="s">
        <v>36</v>
      </c>
      <c r="B43" s="100"/>
      <c r="C43" s="100">
        <v>26</v>
      </c>
      <c r="D43" s="100">
        <v>30</v>
      </c>
      <c r="E43" s="100">
        <v>56</v>
      </c>
      <c r="F43" s="100"/>
      <c r="G43" s="100"/>
      <c r="H43" s="100"/>
      <c r="I43" s="100"/>
      <c r="J43" s="100">
        <v>56</v>
      </c>
    </row>
    <row r="44" spans="1:10" x14ac:dyDescent="0.2">
      <c r="A44" s="99" t="s">
        <v>37</v>
      </c>
      <c r="B44" s="100"/>
      <c r="C44" s="100">
        <v>1</v>
      </c>
      <c r="D44" s="100">
        <v>28</v>
      </c>
      <c r="E44" s="100">
        <v>29</v>
      </c>
      <c r="F44" s="100">
        <v>1</v>
      </c>
      <c r="G44" s="100"/>
      <c r="H44" s="100">
        <v>20</v>
      </c>
      <c r="I44" s="100">
        <v>21</v>
      </c>
      <c r="J44" s="100">
        <v>50</v>
      </c>
    </row>
    <row r="45" spans="1:10" x14ac:dyDescent="0.2">
      <c r="A45" s="99" t="s">
        <v>18</v>
      </c>
      <c r="B45" s="100">
        <v>19</v>
      </c>
      <c r="C45" s="100"/>
      <c r="D45" s="100"/>
      <c r="E45" s="100">
        <v>19</v>
      </c>
      <c r="F45" s="100">
        <v>61.566999999999993</v>
      </c>
      <c r="G45" s="100"/>
      <c r="H45" s="100">
        <v>3</v>
      </c>
      <c r="I45" s="100">
        <v>64.566999999999993</v>
      </c>
      <c r="J45" s="100">
        <v>83.566999999999993</v>
      </c>
    </row>
    <row r="46" spans="1:10" x14ac:dyDescent="0.2">
      <c r="A46" s="99" t="s">
        <v>19</v>
      </c>
      <c r="B46" s="100"/>
      <c r="C46" s="100"/>
      <c r="D46" s="100"/>
      <c r="E46" s="100"/>
      <c r="F46" s="100"/>
      <c r="G46" s="100"/>
      <c r="H46" s="100"/>
      <c r="I46" s="100"/>
      <c r="J46" s="100"/>
    </row>
    <row r="47" spans="1:10" x14ac:dyDescent="0.2">
      <c r="A47" s="99" t="s">
        <v>20</v>
      </c>
      <c r="B47" s="100"/>
      <c r="C47" s="100">
        <v>4</v>
      </c>
      <c r="D47" s="100">
        <v>2</v>
      </c>
      <c r="E47" s="100">
        <v>6</v>
      </c>
      <c r="F47" s="100"/>
      <c r="G47" s="100">
        <v>3</v>
      </c>
      <c r="H47" s="100">
        <v>2</v>
      </c>
      <c r="I47" s="100">
        <v>5</v>
      </c>
      <c r="J47" s="100">
        <v>11</v>
      </c>
    </row>
    <row r="48" spans="1:10" x14ac:dyDescent="0.2">
      <c r="A48" s="99" t="s">
        <v>21</v>
      </c>
      <c r="B48" s="100"/>
      <c r="C48" s="100"/>
      <c r="D48" s="100"/>
      <c r="E48" s="100"/>
      <c r="F48" s="100">
        <v>27</v>
      </c>
      <c r="G48" s="100"/>
      <c r="H48" s="100">
        <v>14</v>
      </c>
      <c r="I48" s="100">
        <v>41</v>
      </c>
      <c r="J48" s="100">
        <v>41</v>
      </c>
    </row>
    <row r="49" spans="1:10" x14ac:dyDescent="0.2">
      <c r="A49" s="99" t="s">
        <v>22</v>
      </c>
      <c r="B49" s="100"/>
      <c r="C49" s="100">
        <v>40</v>
      </c>
      <c r="D49" s="100">
        <v>201</v>
      </c>
      <c r="E49" s="100">
        <v>241</v>
      </c>
      <c r="F49" s="100"/>
      <c r="G49" s="100"/>
      <c r="H49" s="100">
        <v>101</v>
      </c>
      <c r="I49" s="100">
        <v>101</v>
      </c>
      <c r="J49" s="100">
        <v>342</v>
      </c>
    </row>
    <row r="50" spans="1:10" x14ac:dyDescent="0.2">
      <c r="A50" s="99" t="s">
        <v>23</v>
      </c>
      <c r="B50" s="100"/>
      <c r="C50" s="100"/>
      <c r="D50" s="100"/>
      <c r="E50" s="100"/>
      <c r="F50" s="100"/>
      <c r="G50" s="100"/>
      <c r="H50" s="100"/>
      <c r="I50" s="100"/>
      <c r="J50" s="100"/>
    </row>
    <row r="51" spans="1:10" x14ac:dyDescent="0.2">
      <c r="A51" s="99" t="s">
        <v>24</v>
      </c>
      <c r="B51" s="100">
        <v>12</v>
      </c>
      <c r="C51" s="100"/>
      <c r="D51" s="100">
        <v>2</v>
      </c>
      <c r="E51" s="100">
        <v>14</v>
      </c>
      <c r="F51" s="100"/>
      <c r="G51" s="100"/>
      <c r="H51" s="100"/>
      <c r="I51" s="100"/>
      <c r="J51" s="100">
        <v>14</v>
      </c>
    </row>
    <row r="52" spans="1:10" x14ac:dyDescent="0.2">
      <c r="A52" s="99" t="s">
        <v>25</v>
      </c>
      <c r="B52" s="100"/>
      <c r="C52" s="100"/>
      <c r="D52" s="100">
        <v>4</v>
      </c>
      <c r="E52" s="100">
        <v>4</v>
      </c>
      <c r="F52" s="100"/>
      <c r="G52" s="100"/>
      <c r="H52" s="100"/>
      <c r="I52" s="100"/>
      <c r="J52" s="100">
        <v>4</v>
      </c>
    </row>
    <row r="53" spans="1:10" x14ac:dyDescent="0.2">
      <c r="A53" s="99" t="s">
        <v>26</v>
      </c>
      <c r="B53" s="100">
        <v>2</v>
      </c>
      <c r="C53" s="100">
        <v>76</v>
      </c>
      <c r="D53" s="100">
        <v>187</v>
      </c>
      <c r="E53" s="100">
        <v>265</v>
      </c>
      <c r="F53" s="100">
        <v>1</v>
      </c>
      <c r="G53" s="100"/>
      <c r="H53" s="100"/>
      <c r="I53" s="100">
        <v>1</v>
      </c>
      <c r="J53" s="100">
        <v>266</v>
      </c>
    </row>
    <row r="54" spans="1:10" x14ac:dyDescent="0.2">
      <c r="A54" s="99" t="s">
        <v>27</v>
      </c>
      <c r="B54" s="100">
        <v>9</v>
      </c>
      <c r="C54" s="100">
        <v>254</v>
      </c>
      <c r="D54" s="100">
        <v>166</v>
      </c>
      <c r="E54" s="100">
        <v>429</v>
      </c>
      <c r="F54" s="100">
        <v>1</v>
      </c>
      <c r="G54" s="100"/>
      <c r="H54" s="100"/>
      <c r="I54" s="100">
        <v>1</v>
      </c>
      <c r="J54" s="100">
        <v>430</v>
      </c>
    </row>
    <row r="55" spans="1:10" x14ac:dyDescent="0.2">
      <c r="A55" s="99" t="s">
        <v>28</v>
      </c>
      <c r="B55" s="100"/>
      <c r="C55" s="100">
        <v>36</v>
      </c>
      <c r="D55" s="100">
        <v>18</v>
      </c>
      <c r="E55" s="100">
        <v>54</v>
      </c>
      <c r="F55" s="100"/>
      <c r="G55" s="100"/>
      <c r="H55" s="100"/>
      <c r="I55" s="100"/>
      <c r="J55" s="100">
        <v>54</v>
      </c>
    </row>
    <row r="56" spans="1:10" x14ac:dyDescent="0.2">
      <c r="A56" s="99" t="s">
        <v>29</v>
      </c>
      <c r="B56" s="100"/>
      <c r="C56" s="100"/>
      <c r="D56" s="100"/>
      <c r="E56" s="100"/>
      <c r="F56" s="100"/>
      <c r="G56" s="100"/>
      <c r="H56" s="100"/>
      <c r="I56" s="100"/>
      <c r="J56" s="100"/>
    </row>
    <row r="57" spans="1:10" x14ac:dyDescent="0.2">
      <c r="A57" s="99" t="s">
        <v>30</v>
      </c>
      <c r="B57" s="100"/>
      <c r="C57" s="100"/>
      <c r="D57" s="100"/>
      <c r="E57" s="100"/>
      <c r="F57" s="100">
        <v>20</v>
      </c>
      <c r="G57" s="100"/>
      <c r="H57" s="100"/>
      <c r="I57" s="100">
        <v>20</v>
      </c>
      <c r="J57" s="100">
        <v>20</v>
      </c>
    </row>
    <row r="58" spans="1:10" x14ac:dyDescent="0.2">
      <c r="A58" s="99" t="s">
        <v>31</v>
      </c>
      <c r="B58" s="100"/>
      <c r="C58" s="100">
        <v>3</v>
      </c>
      <c r="D58" s="100">
        <v>151</v>
      </c>
      <c r="E58" s="100">
        <v>154</v>
      </c>
      <c r="F58" s="100"/>
      <c r="G58" s="100"/>
      <c r="H58" s="100">
        <v>12</v>
      </c>
      <c r="I58" s="100">
        <v>12</v>
      </c>
      <c r="J58" s="100">
        <v>166</v>
      </c>
    </row>
    <row r="59" spans="1:10" x14ac:dyDescent="0.2">
      <c r="A59" s="99" t="s">
        <v>34</v>
      </c>
      <c r="B59" s="100"/>
      <c r="C59" s="100">
        <v>16</v>
      </c>
      <c r="D59" s="100">
        <v>2</v>
      </c>
      <c r="E59" s="100">
        <v>18</v>
      </c>
      <c r="F59" s="100"/>
      <c r="G59" s="100"/>
      <c r="H59" s="100">
        <v>4</v>
      </c>
      <c r="I59" s="100">
        <v>4</v>
      </c>
      <c r="J59" s="100">
        <v>22</v>
      </c>
    </row>
    <row r="60" spans="1:10" x14ac:dyDescent="0.2">
      <c r="A60" s="99" t="s">
        <v>32</v>
      </c>
      <c r="B60" s="100"/>
      <c r="C60" s="100">
        <v>5</v>
      </c>
      <c r="D60" s="100">
        <v>3</v>
      </c>
      <c r="E60" s="100">
        <v>8</v>
      </c>
      <c r="F60" s="100"/>
      <c r="G60" s="100"/>
      <c r="H60" s="100">
        <v>21</v>
      </c>
      <c r="I60" s="100">
        <v>21</v>
      </c>
      <c r="J60" s="100">
        <v>29</v>
      </c>
    </row>
    <row r="61" spans="1:10" x14ac:dyDescent="0.2">
      <c r="A61" s="99" t="s">
        <v>33</v>
      </c>
      <c r="B61" s="100">
        <v>1</v>
      </c>
      <c r="C61" s="100">
        <v>516</v>
      </c>
      <c r="D61" s="100">
        <v>70</v>
      </c>
      <c r="E61" s="100">
        <v>587</v>
      </c>
      <c r="F61" s="100"/>
      <c r="G61" s="100"/>
      <c r="H61" s="100"/>
      <c r="I61" s="100"/>
      <c r="J61" s="100">
        <v>587</v>
      </c>
    </row>
    <row r="62" spans="1:10" x14ac:dyDescent="0.2">
      <c r="A62" s="99" t="s">
        <v>1091</v>
      </c>
      <c r="B62" s="100">
        <v>43</v>
      </c>
      <c r="C62" s="100">
        <v>992</v>
      </c>
      <c r="D62" s="100">
        <v>3050</v>
      </c>
      <c r="E62" s="100">
        <v>4085</v>
      </c>
      <c r="F62" s="100">
        <v>151.56700000000001</v>
      </c>
      <c r="G62" s="100">
        <v>3</v>
      </c>
      <c r="H62" s="100">
        <v>248</v>
      </c>
      <c r="I62" s="100">
        <v>402.56700000000001</v>
      </c>
      <c r="J62" s="100">
        <v>4487.567</v>
      </c>
    </row>
    <row r="66" spans="1:7" x14ac:dyDescent="0.2">
      <c r="A66" s="98" t="s">
        <v>1095</v>
      </c>
      <c r="B66" s="98" t="s">
        <v>1092</v>
      </c>
    </row>
    <row r="67" spans="1:7" x14ac:dyDescent="0.2">
      <c r="A67" s="98" t="s">
        <v>1090</v>
      </c>
      <c r="B67" t="s">
        <v>142</v>
      </c>
      <c r="C67" t="s">
        <v>144</v>
      </c>
      <c r="D67" t="s">
        <v>1091</v>
      </c>
    </row>
    <row r="68" spans="1:7" x14ac:dyDescent="0.2">
      <c r="A68" s="99" t="s">
        <v>1008</v>
      </c>
      <c r="B68" s="101">
        <v>676</v>
      </c>
      <c r="C68" s="101"/>
      <c r="D68" s="101">
        <v>676</v>
      </c>
    </row>
    <row r="69" spans="1:7" x14ac:dyDescent="0.2">
      <c r="A69" s="99" t="s">
        <v>276</v>
      </c>
      <c r="B69" s="101">
        <v>62824</v>
      </c>
      <c r="C69" s="101"/>
      <c r="D69" s="101">
        <v>62824</v>
      </c>
    </row>
    <row r="70" spans="1:7" x14ac:dyDescent="0.2">
      <c r="A70" s="99" t="s">
        <v>609</v>
      </c>
      <c r="B70" s="101">
        <v>45072.70155640001</v>
      </c>
      <c r="C70" s="101"/>
      <c r="D70" s="101">
        <v>45072.70155640001</v>
      </c>
    </row>
    <row r="71" spans="1:7" x14ac:dyDescent="0.2">
      <c r="A71" s="99" t="s">
        <v>282</v>
      </c>
      <c r="B71" s="101">
        <v>68423</v>
      </c>
      <c r="C71" s="101"/>
      <c r="D71" s="101">
        <v>68423</v>
      </c>
    </row>
    <row r="72" spans="1:7" x14ac:dyDescent="0.2">
      <c r="A72" s="99" t="s">
        <v>554</v>
      </c>
      <c r="B72" s="101">
        <v>978</v>
      </c>
      <c r="C72" s="101"/>
      <c r="D72" s="101">
        <v>978</v>
      </c>
    </row>
    <row r="73" spans="1:7" x14ac:dyDescent="0.2">
      <c r="A73" s="99" t="s">
        <v>1046</v>
      </c>
      <c r="B73" s="101">
        <v>462</v>
      </c>
      <c r="C73" s="101"/>
      <c r="D73" s="101">
        <v>462</v>
      </c>
    </row>
    <row r="74" spans="1:7" x14ac:dyDescent="0.2">
      <c r="A74" s="99" t="s">
        <v>152</v>
      </c>
      <c r="B74" s="101">
        <v>89572</v>
      </c>
      <c r="C74" s="101"/>
      <c r="D74" s="101">
        <v>89572</v>
      </c>
    </row>
    <row r="75" spans="1:7" x14ac:dyDescent="0.2">
      <c r="A75" s="99" t="s">
        <v>292</v>
      </c>
      <c r="B75" s="101">
        <v>468550</v>
      </c>
      <c r="C75" s="101"/>
      <c r="D75" s="101">
        <v>468550</v>
      </c>
      <c r="F75" s="102" t="s">
        <v>1100</v>
      </c>
      <c r="G75" t="s">
        <v>1092</v>
      </c>
    </row>
    <row r="76" spans="1:7" x14ac:dyDescent="0.2">
      <c r="A76" s="99" t="s">
        <v>191</v>
      </c>
      <c r="B76" s="101">
        <v>582112</v>
      </c>
      <c r="C76" s="101"/>
      <c r="D76" s="101">
        <v>582112</v>
      </c>
      <c r="F76" t="s">
        <v>1090</v>
      </c>
      <c r="G76" t="s">
        <v>142</v>
      </c>
    </row>
    <row r="77" spans="1:7" x14ac:dyDescent="0.2">
      <c r="A77" s="99" t="s">
        <v>1005</v>
      </c>
      <c r="B77" s="101">
        <v>4886</v>
      </c>
      <c r="C77" s="101"/>
      <c r="D77" s="101">
        <v>4886</v>
      </c>
      <c r="F77" t="s">
        <v>1008</v>
      </c>
      <c r="G77" s="101">
        <f>GETPIVOTDATA("Celkové náklady akce v roce 2014 (v tis. Kč)",$A$66,"Finanční zdroje","INTERREG IV C, Rozpočet OK","Využívá jiné zdroje (A/N)","A")-GETPIVOTDATA("Náklady OK v roce 2014 (v tis. Kč)",$A$92,"Finanční zdroje","INTERREG IV C, Rozpočet OK","Využívá jiné zdroje (A/N)","A")</f>
        <v>575</v>
      </c>
    </row>
    <row r="78" spans="1:7" x14ac:dyDescent="0.2">
      <c r="A78" s="99" t="s">
        <v>139</v>
      </c>
      <c r="B78" s="101"/>
      <c r="C78" s="101">
        <v>552593.25</v>
      </c>
      <c r="D78" s="101">
        <v>552593.25</v>
      </c>
      <c r="F78" t="s">
        <v>276</v>
      </c>
      <c r="G78" s="101">
        <f>GETPIVOTDATA("Celkové náklady akce v roce 2014 (v tis. Kč)",$A$66,"Finanční zdroje","IOP, Rozpočet OK","Využívá jiné zdroje (A/N)","A")-GETPIVOTDATA("Náklady OK v roce 2014 (v tis. Kč)",$A$92,"Finanční zdroje","IOP, Rozpočet OK","Využívá jiné zdroje (A/N)","A")</f>
        <v>53970</v>
      </c>
    </row>
    <row r="79" spans="1:7" x14ac:dyDescent="0.2">
      <c r="A79" s="99" t="s">
        <v>155</v>
      </c>
      <c r="B79" s="101"/>
      <c r="C79" s="101">
        <v>450</v>
      </c>
      <c r="D79" s="101">
        <v>450</v>
      </c>
      <c r="F79" t="s">
        <v>609</v>
      </c>
      <c r="G79" s="101">
        <f>GETPIVOTDATA("Celkové náklady akce v roce 2014 (v tis. Kč)",$A$66,"Finanční zdroje","OP VK, GG","Využívá jiné zdroje (A/N)","A")-GETPIVOTDATA("Náklady OK v roce 2014 (v tis. Kč)",$A$92,"Finanční zdroje","OP VK, GG","Využívá jiné zdroje (A/N)","A")</f>
        <v>45072.70155640001</v>
      </c>
    </row>
    <row r="80" spans="1:7" x14ac:dyDescent="0.2">
      <c r="A80" s="99" t="s">
        <v>221</v>
      </c>
      <c r="B80" s="101"/>
      <c r="C80" s="101">
        <v>0</v>
      </c>
      <c r="D80" s="101">
        <v>0</v>
      </c>
      <c r="F80" t="s">
        <v>282</v>
      </c>
      <c r="G80" s="101">
        <f>GETPIVOTDATA("Celkové náklady akce v roce 2014 (v tis. Kč)",$A$66,"Finanční zdroje","OPLZZ","Využívá jiné zdroje (A/N)","A")-GETPIVOTDATA("Náklady OK v roce 2014 (v tis. Kč)",$A$92,"Finanční zdroje","OPLZZ","Využívá jiné zdroje (A/N)","A")</f>
        <v>68423</v>
      </c>
    </row>
    <row r="81" spans="1:7" x14ac:dyDescent="0.2">
      <c r="A81" s="99" t="s">
        <v>715</v>
      </c>
      <c r="B81" s="101">
        <v>41260</v>
      </c>
      <c r="C81" s="101">
        <v>72738</v>
      </c>
      <c r="D81" s="101">
        <v>113998</v>
      </c>
      <c r="F81" t="s">
        <v>554</v>
      </c>
      <c r="G81" s="101">
        <f>GETPIVOTDATA("Celkové náklady akce v roce 2014 (v tis. Kč)",$A$66,"Finanční zdroje","OPLZZ, Rozpočet OK","Využívá jiné zdroje (A/N)","A")-GETPIVOTDATA("Náklady OK v roce 2014 (v tis. Kč)",$A$92,"Finanční zdroje","OPLZZ, Rozpočet OK","Využívá jiné zdroje (A/N)","A")</f>
        <v>917</v>
      </c>
    </row>
    <row r="82" spans="1:7" x14ac:dyDescent="0.2">
      <c r="A82" s="99" t="s">
        <v>711</v>
      </c>
      <c r="B82" s="101"/>
      <c r="C82" s="101">
        <v>8830</v>
      </c>
      <c r="D82" s="101">
        <v>8830</v>
      </c>
      <c r="F82" t="s">
        <v>1046</v>
      </c>
      <c r="G82" s="101">
        <f>GETPIVOTDATA("Celkové náklady akce v roce 2014 (v tis. Kč)",$A$66,"Finanční zdroje","OPPS ČR-PR, Rozpočet OK","Využívá jiné zdroje (A/N)","A")-GETPIVOTDATA("Náklady OK v roce 2014 (v tis. Kč)",$A$92,"Finanční zdroje","OPPS ČR-PR, Rozpočet OK","Využívá jiné zdroje (A/N)","A")</f>
        <v>393</v>
      </c>
    </row>
    <row r="83" spans="1:7" x14ac:dyDescent="0.2">
      <c r="A83" s="99" t="s">
        <v>260</v>
      </c>
      <c r="B83" s="101"/>
      <c r="C83" s="101">
        <v>350</v>
      </c>
      <c r="D83" s="101">
        <v>350</v>
      </c>
      <c r="F83" t="s">
        <v>152</v>
      </c>
      <c r="G83" s="101">
        <f>GETPIVOTDATA("Celkové náklady akce v roce 2014 (v tis. Kč)",$A$66,"Finanční zdroje","OPVK","Využívá jiné zdroje (A/N)","A")-GETPIVOTDATA("Náklady OK v roce 2014 (v tis. Kč)",$A$92,"Finanční zdroje","OPVK","Využívá jiné zdroje (A/N)","A")</f>
        <v>89572</v>
      </c>
    </row>
    <row r="84" spans="1:7" x14ac:dyDescent="0.2">
      <c r="A84" s="99" t="s">
        <v>238</v>
      </c>
      <c r="B84" s="101">
        <v>1000</v>
      </c>
      <c r="C84" s="101"/>
      <c r="D84" s="101">
        <v>1000</v>
      </c>
      <c r="F84" t="s">
        <v>292</v>
      </c>
      <c r="G84" s="101">
        <f>GETPIVOTDATA("Celkové náklady akce v roce 2014 (v tis. Kč)",$A$66,"Finanční zdroje","OPŽP, Rozpočet OK","Využívá jiné zdroje (A/N)","A")-GETPIVOTDATA("Náklady OK v roce 2014 (v tis. Kč)",$A$92,"Finanční zdroje","OPŽP, Rozpočet OK","Využívá jiné zdroje (A/N)","A")</f>
        <v>211347</v>
      </c>
    </row>
    <row r="85" spans="1:7" x14ac:dyDescent="0.2">
      <c r="A85" s="99" t="s">
        <v>206</v>
      </c>
      <c r="B85" s="101">
        <v>11487</v>
      </c>
      <c r="C85" s="101"/>
      <c r="D85" s="101">
        <v>11487</v>
      </c>
      <c r="F85" t="s">
        <v>191</v>
      </c>
      <c r="G85" s="101">
        <f>GETPIVOTDATA("Celkové náklady akce v roce 2014 (v tis. Kč)",$A$66,"Finanční zdroje","ROP SM, Rozpočet OK","Využívá jiné zdroje (A/N)","A")-GETPIVOTDATA("Náklady OK v roce 2014 (v tis. Kč)",$A$92,"Finanční zdroje","ROP SM, Rozpočet OK","Využívá jiné zdroje (A/N)","A")</f>
        <v>416887</v>
      </c>
    </row>
    <row r="86" spans="1:7" x14ac:dyDescent="0.2">
      <c r="A86" s="99" t="s">
        <v>1096</v>
      </c>
      <c r="B86" s="101"/>
      <c r="C86" s="101">
        <v>0</v>
      </c>
      <c r="D86" s="101">
        <v>0</v>
      </c>
      <c r="F86" t="s">
        <v>1005</v>
      </c>
      <c r="G86" s="101">
        <f>GETPIVOTDATA("Celkové náklady akce v roce 2014 (v tis. Kč)",$A$66,"Finanční zdroje","ROP SM, Rozpočet OK, Rozpočet MMOL","Využívá jiné zdroje (A/N)","A")-GETPIVOTDATA("Náklady OK v roce 2014 (v tis. Kč)",$A$92,"Finanční zdroje","ROP SM, Rozpočet OK, Rozpočet MMOL","Využívá jiné zdroje (A/N)","A")</f>
        <v>4031</v>
      </c>
    </row>
    <row r="87" spans="1:7" x14ac:dyDescent="0.2">
      <c r="A87" s="99" t="s">
        <v>1098</v>
      </c>
      <c r="B87" s="101"/>
      <c r="C87" s="101">
        <v>21132</v>
      </c>
      <c r="D87" s="101">
        <v>21132</v>
      </c>
      <c r="F87" t="s">
        <v>139</v>
      </c>
      <c r="G87" s="101">
        <f>GETPIVOTDATA("Celkové náklady akce v roce 2014 (v tis. Kč)",$A$66,"Finanční zdroje","Rozpočet OK","Využívá jiné zdroje (A/N)","A")-GETPIVOTDATA("Náklady OK v roce 2014 (v tis. Kč)",$A$92,"Finanční zdroje","Rozpočet OK","Využívá jiné zdroje (A/N)","A")</f>
        <v>0</v>
      </c>
    </row>
    <row r="88" spans="1:7" x14ac:dyDescent="0.2">
      <c r="A88" s="99" t="s">
        <v>1091</v>
      </c>
      <c r="B88" s="101">
        <v>1377302.7015563999</v>
      </c>
      <c r="C88" s="101">
        <v>656093.25</v>
      </c>
      <c r="D88" s="101">
        <v>2033395.9515563999</v>
      </c>
      <c r="F88" t="s">
        <v>155</v>
      </c>
      <c r="G88" s="101"/>
    </row>
    <row r="89" spans="1:7" x14ac:dyDescent="0.2">
      <c r="F89" t="s">
        <v>221</v>
      </c>
      <c r="G89" s="101"/>
    </row>
    <row r="90" spans="1:7" x14ac:dyDescent="0.2">
      <c r="F90" t="s">
        <v>713</v>
      </c>
      <c r="G90" s="101"/>
    </row>
    <row r="91" spans="1:7" x14ac:dyDescent="0.2">
      <c r="F91" t="s">
        <v>715</v>
      </c>
      <c r="G91" s="101">
        <f>GETPIVOTDATA("Celkové náklady akce v roce 2014 (v tis. Kč)",$A$66,"Finanční zdroje","Rozpočet OK, obce","Využívá jiné zdroje (A/N)","A")-GETPIVOTDATA("Náklady OK v roce 2014 (v tis. Kč)",$A$92,"Finanční zdroje","Rozpočet OK, obce","Využívá jiné zdroje (A/N)","A")</f>
        <v>34195</v>
      </c>
    </row>
    <row r="92" spans="1:7" x14ac:dyDescent="0.2">
      <c r="A92" s="98" t="s">
        <v>1099</v>
      </c>
      <c r="B92" s="98" t="s">
        <v>1092</v>
      </c>
      <c r="F92" t="s">
        <v>711</v>
      </c>
      <c r="G92" s="101"/>
    </row>
    <row r="93" spans="1:7" x14ac:dyDescent="0.2">
      <c r="A93" s="98" t="s">
        <v>1090</v>
      </c>
      <c r="B93" t="s">
        <v>142</v>
      </c>
      <c r="C93" t="s">
        <v>144</v>
      </c>
      <c r="D93" t="s">
        <v>1091</v>
      </c>
      <c r="F93" t="s">
        <v>260</v>
      </c>
      <c r="G93" s="101"/>
    </row>
    <row r="94" spans="1:7" x14ac:dyDescent="0.2">
      <c r="A94" s="99" t="s">
        <v>1008</v>
      </c>
      <c r="B94" s="101">
        <v>101</v>
      </c>
      <c r="C94" s="101"/>
      <c r="D94" s="101">
        <v>101</v>
      </c>
      <c r="F94" t="s">
        <v>238</v>
      </c>
      <c r="G94" s="101"/>
    </row>
    <row r="95" spans="1:7" x14ac:dyDescent="0.2">
      <c r="A95" s="99" t="s">
        <v>276</v>
      </c>
      <c r="B95" s="101">
        <v>8854</v>
      </c>
      <c r="C95" s="101"/>
      <c r="D95" s="101">
        <v>8854</v>
      </c>
      <c r="F95" t="s">
        <v>206</v>
      </c>
      <c r="G95" s="101">
        <f>GETPIVOTDATA("Celkové náklady akce v roce 2014 (v tis. Kč)",$A$66,"Finanční zdroje","Rozpočet OK/SFDI","Využívá jiné zdroje (A/N)","A")-GETPIVOTDATA("Náklady OK v roce 2014 (v tis. Kč)",$A$92,"Finanční zdroje","Rozpočet OK/SFDI","Využívá jiné zdroje (A/N)","A")</f>
        <v>8457</v>
      </c>
    </row>
    <row r="96" spans="1:7" x14ac:dyDescent="0.2">
      <c r="A96" s="99" t="s">
        <v>609</v>
      </c>
      <c r="B96" s="101">
        <v>0</v>
      </c>
      <c r="C96" s="101"/>
      <c r="D96" s="101">
        <v>0</v>
      </c>
      <c r="F96" t="s">
        <v>1096</v>
      </c>
      <c r="G96" s="101"/>
    </row>
    <row r="97" spans="1:7" x14ac:dyDescent="0.2">
      <c r="A97" s="99" t="s">
        <v>282</v>
      </c>
      <c r="B97" s="101">
        <v>0</v>
      </c>
      <c r="C97" s="101"/>
      <c r="D97" s="101">
        <v>0</v>
      </c>
      <c r="F97" t="s">
        <v>1091</v>
      </c>
      <c r="G97" s="101">
        <f>SUM(G77:G96)</f>
        <v>933839.70155640005</v>
      </c>
    </row>
    <row r="98" spans="1:7" x14ac:dyDescent="0.2">
      <c r="A98" s="99" t="s">
        <v>554</v>
      </c>
      <c r="B98" s="101">
        <v>61</v>
      </c>
      <c r="C98" s="101"/>
      <c r="D98" s="101">
        <v>61</v>
      </c>
    </row>
    <row r="99" spans="1:7" x14ac:dyDescent="0.2">
      <c r="A99" s="99" t="s">
        <v>1046</v>
      </c>
      <c r="B99" s="101">
        <v>69</v>
      </c>
      <c r="C99" s="101"/>
      <c r="D99" s="101">
        <v>69</v>
      </c>
    </row>
    <row r="100" spans="1:7" x14ac:dyDescent="0.2">
      <c r="A100" s="99" t="s">
        <v>152</v>
      </c>
      <c r="B100" s="101">
        <v>0</v>
      </c>
      <c r="C100" s="101"/>
      <c r="D100" s="101">
        <v>0</v>
      </c>
    </row>
    <row r="101" spans="1:7" x14ac:dyDescent="0.2">
      <c r="A101" s="99" t="s">
        <v>292</v>
      </c>
      <c r="B101" s="101">
        <v>257203</v>
      </c>
      <c r="C101" s="101"/>
      <c r="D101" s="101">
        <v>257203</v>
      </c>
    </row>
    <row r="102" spans="1:7" x14ac:dyDescent="0.2">
      <c r="A102" s="99" t="s">
        <v>191</v>
      </c>
      <c r="B102" s="101">
        <v>165225</v>
      </c>
      <c r="C102" s="101"/>
      <c r="D102" s="101">
        <v>165225</v>
      </c>
    </row>
    <row r="103" spans="1:7" x14ac:dyDescent="0.2">
      <c r="A103" s="99" t="s">
        <v>1005</v>
      </c>
      <c r="B103" s="101">
        <v>855</v>
      </c>
      <c r="C103" s="101"/>
      <c r="D103" s="101">
        <v>855</v>
      </c>
    </row>
    <row r="104" spans="1:7" x14ac:dyDescent="0.2">
      <c r="A104" s="99" t="s">
        <v>139</v>
      </c>
      <c r="B104" s="101"/>
      <c r="C104" s="101">
        <v>540615</v>
      </c>
      <c r="D104" s="101">
        <v>540615</v>
      </c>
    </row>
    <row r="105" spans="1:7" x14ac:dyDescent="0.2">
      <c r="A105" s="99" t="s">
        <v>155</v>
      </c>
      <c r="B105" s="101"/>
      <c r="C105" s="101">
        <v>450</v>
      </c>
      <c r="D105" s="101">
        <v>450</v>
      </c>
    </row>
    <row r="106" spans="1:7" x14ac:dyDescent="0.2">
      <c r="A106" s="99" t="s">
        <v>221</v>
      </c>
      <c r="B106" s="101"/>
      <c r="C106" s="101">
        <v>0</v>
      </c>
      <c r="D106" s="101">
        <v>0</v>
      </c>
    </row>
    <row r="107" spans="1:7" x14ac:dyDescent="0.2">
      <c r="A107" s="99" t="s">
        <v>715</v>
      </c>
      <c r="B107" s="101">
        <v>7065</v>
      </c>
      <c r="C107" s="101">
        <v>24064</v>
      </c>
      <c r="D107" s="101">
        <v>31129</v>
      </c>
    </row>
    <row r="108" spans="1:7" x14ac:dyDescent="0.2">
      <c r="A108" s="99" t="s">
        <v>711</v>
      </c>
      <c r="B108" s="101"/>
      <c r="C108" s="101">
        <v>6000</v>
      </c>
      <c r="D108" s="101">
        <v>6000</v>
      </c>
    </row>
    <row r="109" spans="1:7" x14ac:dyDescent="0.2">
      <c r="A109" s="99" t="s">
        <v>260</v>
      </c>
      <c r="B109" s="101"/>
      <c r="C109" s="101">
        <v>350</v>
      </c>
      <c r="D109" s="101">
        <v>350</v>
      </c>
    </row>
    <row r="110" spans="1:7" x14ac:dyDescent="0.2">
      <c r="A110" s="99" t="s">
        <v>238</v>
      </c>
      <c r="B110" s="101">
        <v>250</v>
      </c>
      <c r="C110" s="101"/>
      <c r="D110" s="101">
        <v>250</v>
      </c>
    </row>
    <row r="111" spans="1:7" x14ac:dyDescent="0.2">
      <c r="A111" s="99" t="s">
        <v>206</v>
      </c>
      <c r="B111" s="101">
        <v>3030</v>
      </c>
      <c r="C111" s="101"/>
      <c r="D111" s="101">
        <v>3030</v>
      </c>
    </row>
    <row r="112" spans="1:7" x14ac:dyDescent="0.2">
      <c r="A112" s="99" t="s">
        <v>1096</v>
      </c>
      <c r="B112" s="101"/>
      <c r="C112" s="101">
        <v>0</v>
      </c>
      <c r="D112" s="101">
        <v>0</v>
      </c>
    </row>
    <row r="113" spans="1:4" x14ac:dyDescent="0.2">
      <c r="A113" s="99" t="s">
        <v>1098</v>
      </c>
      <c r="B113" s="101"/>
      <c r="C113" s="101">
        <v>2500</v>
      </c>
      <c r="D113" s="101">
        <v>2500</v>
      </c>
    </row>
    <row r="114" spans="1:4" x14ac:dyDescent="0.2">
      <c r="A114" s="99" t="s">
        <v>1091</v>
      </c>
      <c r="B114" s="101">
        <v>442713</v>
      </c>
      <c r="C114" s="101">
        <v>573979</v>
      </c>
      <c r="D114" s="101">
        <v>1016692</v>
      </c>
    </row>
    <row r="119" spans="1:4" x14ac:dyDescent="0.2">
      <c r="A119" s="98" t="s">
        <v>1095</v>
      </c>
      <c r="B119" s="98" t="s">
        <v>1092</v>
      </c>
    </row>
    <row r="120" spans="1:4" x14ac:dyDescent="0.2">
      <c r="A120" s="98" t="s">
        <v>1090</v>
      </c>
      <c r="B120" t="s">
        <v>142</v>
      </c>
      <c r="C120" t="s">
        <v>144</v>
      </c>
      <c r="D120" t="s">
        <v>1091</v>
      </c>
    </row>
    <row r="121" spans="1:4" x14ac:dyDescent="0.2">
      <c r="A121" s="99" t="s">
        <v>13</v>
      </c>
      <c r="B121" s="101"/>
      <c r="C121" s="101">
        <v>10</v>
      </c>
      <c r="D121" s="101">
        <v>10</v>
      </c>
    </row>
    <row r="122" spans="1:4" x14ac:dyDescent="0.2">
      <c r="A122" s="99" t="s">
        <v>14</v>
      </c>
      <c r="B122" s="101">
        <v>4069</v>
      </c>
      <c r="C122" s="101">
        <v>2302</v>
      </c>
      <c r="D122" s="101">
        <v>6371</v>
      </c>
    </row>
    <row r="123" spans="1:4" x14ac:dyDescent="0.2">
      <c r="A123" s="99" t="s">
        <v>15</v>
      </c>
      <c r="B123" s="101">
        <v>5281</v>
      </c>
      <c r="C123" s="101">
        <v>380</v>
      </c>
      <c r="D123" s="101">
        <v>5661</v>
      </c>
    </row>
    <row r="124" spans="1:4" x14ac:dyDescent="0.2">
      <c r="A124" s="99" t="s">
        <v>16</v>
      </c>
      <c r="B124" s="101"/>
      <c r="C124" s="101">
        <v>10473</v>
      </c>
      <c r="D124" s="101">
        <v>10473</v>
      </c>
    </row>
    <row r="125" spans="1:4" x14ac:dyDescent="0.2">
      <c r="A125" s="99" t="s">
        <v>17</v>
      </c>
      <c r="B125" s="101">
        <v>223270.70155640002</v>
      </c>
      <c r="C125" s="101">
        <v>17001.25</v>
      </c>
      <c r="D125" s="101">
        <v>240271.95155640002</v>
      </c>
    </row>
    <row r="126" spans="1:4" x14ac:dyDescent="0.2">
      <c r="A126" s="99" t="s">
        <v>36</v>
      </c>
      <c r="B126" s="101"/>
      <c r="C126" s="101">
        <v>24187</v>
      </c>
      <c r="D126" s="101">
        <v>24187</v>
      </c>
    </row>
    <row r="127" spans="1:4" x14ac:dyDescent="0.2">
      <c r="A127" s="99" t="s">
        <v>37</v>
      </c>
      <c r="B127" s="101">
        <v>7396</v>
      </c>
      <c r="C127" s="101">
        <v>2326</v>
      </c>
      <c r="D127" s="101">
        <v>9722</v>
      </c>
    </row>
    <row r="128" spans="1:4" x14ac:dyDescent="0.2">
      <c r="A128" s="99" t="s">
        <v>18</v>
      </c>
      <c r="B128" s="101">
        <v>464370</v>
      </c>
      <c r="C128" s="101">
        <v>160663</v>
      </c>
      <c r="D128" s="101">
        <v>625033</v>
      </c>
    </row>
    <row r="129" spans="1:4" x14ac:dyDescent="0.2">
      <c r="A129" s="99" t="s">
        <v>19</v>
      </c>
      <c r="B129" s="101"/>
      <c r="C129" s="101">
        <v>0</v>
      </c>
      <c r="D129" s="101">
        <v>0</v>
      </c>
    </row>
    <row r="130" spans="1:4" x14ac:dyDescent="0.2">
      <c r="A130" s="99" t="s">
        <v>20</v>
      </c>
      <c r="B130" s="101"/>
      <c r="C130" s="101">
        <v>1951</v>
      </c>
      <c r="D130" s="101">
        <v>1951</v>
      </c>
    </row>
    <row r="131" spans="1:4" x14ac:dyDescent="0.2">
      <c r="A131" s="99" t="s">
        <v>21</v>
      </c>
      <c r="B131" s="101">
        <v>462807</v>
      </c>
      <c r="C131" s="101">
        <v>2461</v>
      </c>
      <c r="D131" s="101">
        <v>465268</v>
      </c>
    </row>
    <row r="132" spans="1:4" x14ac:dyDescent="0.2">
      <c r="A132" s="99" t="s">
        <v>22</v>
      </c>
      <c r="B132" s="101">
        <v>758</v>
      </c>
      <c r="C132" s="101">
        <v>15413</v>
      </c>
      <c r="D132" s="101">
        <v>16171</v>
      </c>
    </row>
    <row r="133" spans="1:4" x14ac:dyDescent="0.2">
      <c r="A133" s="99" t="s">
        <v>23</v>
      </c>
      <c r="B133" s="101"/>
      <c r="C133" s="101">
        <v>0</v>
      </c>
      <c r="D133" s="101">
        <v>0</v>
      </c>
    </row>
    <row r="134" spans="1:4" x14ac:dyDescent="0.2">
      <c r="A134" s="99" t="s">
        <v>24</v>
      </c>
      <c r="B134" s="101"/>
      <c r="C134" s="101">
        <v>23750</v>
      </c>
      <c r="D134" s="101">
        <v>23750</v>
      </c>
    </row>
    <row r="135" spans="1:4" x14ac:dyDescent="0.2">
      <c r="A135" s="99" t="s">
        <v>25</v>
      </c>
      <c r="B135" s="101"/>
      <c r="C135" s="101">
        <v>438</v>
      </c>
      <c r="D135" s="101">
        <v>438</v>
      </c>
    </row>
    <row r="136" spans="1:4" x14ac:dyDescent="0.2">
      <c r="A136" s="99" t="s">
        <v>26</v>
      </c>
      <c r="B136" s="101">
        <v>0</v>
      </c>
      <c r="C136" s="101">
        <v>8402</v>
      </c>
      <c r="D136" s="101">
        <v>8402</v>
      </c>
    </row>
    <row r="137" spans="1:4" x14ac:dyDescent="0.2">
      <c r="A137" s="99" t="s">
        <v>27</v>
      </c>
      <c r="B137" s="101"/>
      <c r="C137" s="101">
        <v>75407</v>
      </c>
      <c r="D137" s="101">
        <v>75407</v>
      </c>
    </row>
    <row r="138" spans="1:4" x14ac:dyDescent="0.2">
      <c r="A138" s="99" t="s">
        <v>28</v>
      </c>
      <c r="B138" s="101"/>
      <c r="C138" s="101">
        <v>34007</v>
      </c>
      <c r="D138" s="101">
        <v>34007</v>
      </c>
    </row>
    <row r="139" spans="1:4" x14ac:dyDescent="0.2">
      <c r="A139" s="99" t="s">
        <v>29</v>
      </c>
      <c r="B139" s="101"/>
      <c r="C139" s="101">
        <v>0</v>
      </c>
      <c r="D139" s="101">
        <v>0</v>
      </c>
    </row>
    <row r="140" spans="1:4" x14ac:dyDescent="0.2">
      <c r="A140" s="99" t="s">
        <v>30</v>
      </c>
      <c r="B140" s="101">
        <v>140201</v>
      </c>
      <c r="C140" s="101">
        <v>180690</v>
      </c>
      <c r="D140" s="101">
        <v>320891</v>
      </c>
    </row>
    <row r="141" spans="1:4" x14ac:dyDescent="0.2">
      <c r="A141" s="99" t="s">
        <v>31</v>
      </c>
      <c r="B141" s="101">
        <v>68423</v>
      </c>
      <c r="C141" s="101">
        <v>11353</v>
      </c>
      <c r="D141" s="101">
        <v>79776</v>
      </c>
    </row>
    <row r="142" spans="1:4" x14ac:dyDescent="0.2">
      <c r="A142" s="99" t="s">
        <v>34</v>
      </c>
      <c r="B142" s="101">
        <v>727</v>
      </c>
      <c r="C142" s="101">
        <v>1262</v>
      </c>
      <c r="D142" s="101">
        <v>1989</v>
      </c>
    </row>
    <row r="143" spans="1:4" x14ac:dyDescent="0.2">
      <c r="A143" s="99" t="s">
        <v>32</v>
      </c>
      <c r="B143" s="101"/>
      <c r="C143" s="101">
        <v>1740</v>
      </c>
      <c r="D143" s="101">
        <v>1740</v>
      </c>
    </row>
    <row r="144" spans="1:4" x14ac:dyDescent="0.2">
      <c r="A144" s="99" t="s">
        <v>33</v>
      </c>
      <c r="B144" s="101"/>
      <c r="C144" s="101">
        <v>81877</v>
      </c>
      <c r="D144" s="101">
        <v>81877</v>
      </c>
    </row>
    <row r="145" spans="1:4" x14ac:dyDescent="0.2">
      <c r="A145" s="99" t="s">
        <v>1091</v>
      </c>
      <c r="B145" s="101">
        <v>1377302.7015563999</v>
      </c>
      <c r="C145" s="101">
        <v>656093.25</v>
      </c>
      <c r="D145" s="101">
        <v>2033395.9515563999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41"/>
  <sheetViews>
    <sheetView tabSelected="1" zoomScale="90" zoomScaleNormal="90" workbookViewId="0">
      <pane xSplit="3" ySplit="3" topLeftCell="D436" activePane="bottomRight" state="frozen"/>
      <selection pane="topRight" activeCell="C1" sqref="C1"/>
      <selection pane="bottomLeft" activeCell="A4" sqref="A4"/>
      <selection pane="bottomRight" activeCell="K437" sqref="K437"/>
    </sheetView>
  </sheetViews>
  <sheetFormatPr defaultRowHeight="12.75" x14ac:dyDescent="0.2"/>
  <cols>
    <col min="1" max="1" width="9.140625" style="1" customWidth="1"/>
    <col min="2" max="2" width="19" style="1" customWidth="1"/>
    <col min="3" max="3" width="26.28515625" style="1" customWidth="1"/>
    <col min="4" max="4" width="12.85546875" style="1" customWidth="1"/>
    <col min="5" max="5" width="14" style="1" customWidth="1"/>
    <col min="6" max="6" width="39.5703125" style="1" customWidth="1"/>
    <col min="7" max="7" width="12.140625" style="10" customWidth="1"/>
    <col min="8" max="8" width="16.42578125" style="1" customWidth="1"/>
    <col min="9" max="9" width="13.28515625" style="1" customWidth="1"/>
    <col min="10" max="10" width="14.42578125" style="1" customWidth="1"/>
    <col min="11" max="11" width="17.7109375" style="1" customWidth="1"/>
    <col min="12" max="12" width="9.7109375" style="1" customWidth="1"/>
    <col min="13" max="13" width="17.7109375" style="1" customWidth="1"/>
    <col min="14" max="14" width="9.7109375" style="1" customWidth="1"/>
    <col min="15" max="15" width="17.7109375" style="1" customWidth="1"/>
    <col min="16" max="16" width="9.7109375" style="1" customWidth="1"/>
    <col min="17" max="19" width="9.140625" style="1" hidden="1" customWidth="1"/>
    <col min="20" max="20" width="9.28515625" style="1" hidden="1" customWidth="1"/>
    <col min="21" max="16384" width="9.140625" style="1"/>
  </cols>
  <sheetData>
    <row r="1" spans="1:20" ht="18" x14ac:dyDescent="0.2">
      <c r="B1" s="110" t="s">
        <v>43</v>
      </c>
      <c r="C1" s="110"/>
      <c r="D1" s="110"/>
      <c r="E1" s="5"/>
      <c r="F1" s="5"/>
      <c r="G1" s="8"/>
      <c r="H1" s="5"/>
      <c r="I1" s="5"/>
      <c r="J1" s="5"/>
      <c r="K1" s="5"/>
      <c r="L1" s="5"/>
      <c r="M1" s="5"/>
      <c r="N1" s="5"/>
      <c r="O1" s="5"/>
      <c r="P1" s="5"/>
    </row>
    <row r="2" spans="1:20" x14ac:dyDescent="0.2">
      <c r="B2" s="5"/>
      <c r="C2" s="5"/>
      <c r="D2" s="5"/>
      <c r="E2" s="5"/>
      <c r="F2" s="5"/>
      <c r="G2" s="8"/>
      <c r="H2" s="111" t="s">
        <v>8</v>
      </c>
      <c r="I2" s="111"/>
      <c r="J2" s="111"/>
      <c r="K2" s="111" t="s">
        <v>9</v>
      </c>
      <c r="L2" s="111"/>
      <c r="M2" s="111" t="s">
        <v>10</v>
      </c>
      <c r="N2" s="111"/>
      <c r="O2" s="111" t="s">
        <v>11</v>
      </c>
      <c r="P2" s="111"/>
      <c r="Q2" s="107" t="s">
        <v>38</v>
      </c>
      <c r="R2" s="108"/>
      <c r="S2" s="109"/>
    </row>
    <row r="3" spans="1:20" ht="51" x14ac:dyDescent="0.2">
      <c r="A3" s="19" t="s">
        <v>42</v>
      </c>
      <c r="B3" s="6" t="s">
        <v>1</v>
      </c>
      <c r="C3" s="7" t="s">
        <v>2</v>
      </c>
      <c r="D3" s="6" t="s">
        <v>3</v>
      </c>
      <c r="E3" s="6" t="s">
        <v>4</v>
      </c>
      <c r="F3" s="6" t="s">
        <v>5</v>
      </c>
      <c r="G3" s="9" t="s">
        <v>6</v>
      </c>
      <c r="H3" s="4" t="s">
        <v>0</v>
      </c>
      <c r="I3" s="4" t="s">
        <v>45</v>
      </c>
      <c r="J3" s="4" t="s">
        <v>44</v>
      </c>
      <c r="K3" s="4" t="s">
        <v>7</v>
      </c>
      <c r="L3" s="4" t="s">
        <v>35</v>
      </c>
      <c r="M3" s="4" t="s">
        <v>7</v>
      </c>
      <c r="N3" s="4" t="s">
        <v>35</v>
      </c>
      <c r="O3" s="4" t="s">
        <v>7</v>
      </c>
      <c r="P3" s="4" t="s">
        <v>35</v>
      </c>
      <c r="Q3" s="33" t="s">
        <v>39</v>
      </c>
      <c r="R3" s="33" t="s">
        <v>40</v>
      </c>
      <c r="S3" s="33" t="s">
        <v>41</v>
      </c>
    </row>
    <row r="4" spans="1:20" s="38" customFormat="1" ht="71.25" customHeight="1" x14ac:dyDescent="0.2">
      <c r="A4" s="67">
        <v>1</v>
      </c>
      <c r="B4" s="57" t="s">
        <v>14</v>
      </c>
      <c r="C4" s="68" t="s">
        <v>230</v>
      </c>
      <c r="D4" s="56" t="s">
        <v>231</v>
      </c>
      <c r="E4" s="57" t="s">
        <v>264</v>
      </c>
      <c r="F4" s="61" t="s">
        <v>232</v>
      </c>
      <c r="G4" s="57" t="s">
        <v>138</v>
      </c>
      <c r="H4" s="61" t="s">
        <v>139</v>
      </c>
      <c r="I4" s="65">
        <v>632</v>
      </c>
      <c r="J4" s="65">
        <v>632</v>
      </c>
      <c r="K4" s="64" t="s">
        <v>140</v>
      </c>
      <c r="L4" s="66">
        <v>11</v>
      </c>
      <c r="M4" s="64" t="s">
        <v>233</v>
      </c>
      <c r="N4" s="60">
        <v>5</v>
      </c>
      <c r="O4" s="58"/>
      <c r="P4" s="59"/>
      <c r="Q4" s="56" t="s">
        <v>144</v>
      </c>
      <c r="R4" s="56" t="s">
        <v>143</v>
      </c>
      <c r="S4" s="56" t="s">
        <v>144</v>
      </c>
      <c r="T4" s="12"/>
    </row>
    <row r="5" spans="1:20" s="28" customFormat="1" ht="63.75" x14ac:dyDescent="0.2">
      <c r="A5" s="67">
        <v>2</v>
      </c>
      <c r="B5" s="57" t="s">
        <v>14</v>
      </c>
      <c r="C5" s="61" t="s">
        <v>234</v>
      </c>
      <c r="D5" s="56" t="s">
        <v>231</v>
      </c>
      <c r="E5" s="57" t="s">
        <v>264</v>
      </c>
      <c r="F5" s="61" t="s">
        <v>235</v>
      </c>
      <c r="G5" s="57" t="s">
        <v>138</v>
      </c>
      <c r="H5" s="61" t="s">
        <v>139</v>
      </c>
      <c r="I5" s="60">
        <v>765</v>
      </c>
      <c r="J5" s="60">
        <v>765</v>
      </c>
      <c r="K5" s="58" t="s">
        <v>140</v>
      </c>
      <c r="L5" s="59">
        <v>29</v>
      </c>
      <c r="M5" s="58"/>
      <c r="N5" s="60"/>
      <c r="O5" s="58"/>
      <c r="P5" s="59"/>
      <c r="Q5" s="56" t="s">
        <v>142</v>
      </c>
      <c r="R5" s="56" t="s">
        <v>143</v>
      </c>
      <c r="S5" s="56" t="s">
        <v>144</v>
      </c>
      <c r="T5" s="12"/>
    </row>
    <row r="6" spans="1:20" s="28" customFormat="1" ht="38.25" x14ac:dyDescent="0.2">
      <c r="A6" s="67">
        <v>3</v>
      </c>
      <c r="B6" s="57" t="s">
        <v>14</v>
      </c>
      <c r="C6" s="61" t="s">
        <v>236</v>
      </c>
      <c r="D6" s="56" t="s">
        <v>231</v>
      </c>
      <c r="E6" s="57" t="s">
        <v>264</v>
      </c>
      <c r="F6" s="61" t="s">
        <v>237</v>
      </c>
      <c r="G6" s="57" t="s">
        <v>138</v>
      </c>
      <c r="H6" s="61" t="s">
        <v>238</v>
      </c>
      <c r="I6" s="60">
        <v>250</v>
      </c>
      <c r="J6" s="60">
        <v>1000</v>
      </c>
      <c r="K6" s="58" t="s">
        <v>140</v>
      </c>
      <c r="L6" s="59">
        <v>1</v>
      </c>
      <c r="M6" s="58" t="s">
        <v>233</v>
      </c>
      <c r="N6" s="60">
        <v>1</v>
      </c>
      <c r="O6" s="58"/>
      <c r="P6" s="59"/>
      <c r="Q6" s="56" t="s">
        <v>144</v>
      </c>
      <c r="R6" s="56" t="s">
        <v>143</v>
      </c>
      <c r="S6" s="56" t="s">
        <v>142</v>
      </c>
      <c r="T6" s="91"/>
    </row>
    <row r="7" spans="1:20" s="8" customFormat="1" ht="38.25" x14ac:dyDescent="0.2">
      <c r="A7" s="67">
        <v>5</v>
      </c>
      <c r="B7" s="57" t="s">
        <v>16</v>
      </c>
      <c r="C7" s="61" t="s">
        <v>239</v>
      </c>
      <c r="D7" s="56" t="s">
        <v>231</v>
      </c>
      <c r="E7" s="57" t="s">
        <v>264</v>
      </c>
      <c r="F7" s="61" t="s">
        <v>240</v>
      </c>
      <c r="G7" s="57" t="s">
        <v>241</v>
      </c>
      <c r="H7" s="61" t="s">
        <v>139</v>
      </c>
      <c r="I7" s="62">
        <v>154</v>
      </c>
      <c r="J7" s="62">
        <v>154</v>
      </c>
      <c r="K7" s="61" t="s">
        <v>140</v>
      </c>
      <c r="L7" s="63">
        <v>2</v>
      </c>
      <c r="M7" s="58"/>
      <c r="N7" s="60"/>
      <c r="O7" s="58"/>
      <c r="P7" s="59"/>
      <c r="Q7" s="56" t="s">
        <v>144</v>
      </c>
      <c r="R7" s="56" t="s">
        <v>143</v>
      </c>
      <c r="S7" s="56" t="s">
        <v>144</v>
      </c>
      <c r="T7" s="12"/>
    </row>
    <row r="8" spans="1:20" s="42" customFormat="1" ht="38.25" x14ac:dyDescent="0.2">
      <c r="A8" s="67">
        <v>6</v>
      </c>
      <c r="B8" s="57" t="s">
        <v>16</v>
      </c>
      <c r="C8" s="68" t="s">
        <v>242</v>
      </c>
      <c r="D8" s="56" t="s">
        <v>231</v>
      </c>
      <c r="E8" s="57" t="s">
        <v>264</v>
      </c>
      <c r="F8" s="61" t="s">
        <v>243</v>
      </c>
      <c r="G8" s="57" t="s">
        <v>138</v>
      </c>
      <c r="H8" s="61" t="s">
        <v>139</v>
      </c>
      <c r="I8" s="62">
        <v>217</v>
      </c>
      <c r="J8" s="62">
        <v>217</v>
      </c>
      <c r="K8" s="61" t="s">
        <v>140</v>
      </c>
      <c r="L8" s="63">
        <v>1</v>
      </c>
      <c r="M8" s="61" t="s">
        <v>244</v>
      </c>
      <c r="N8" s="62">
        <v>40</v>
      </c>
      <c r="O8" s="58"/>
      <c r="P8" s="59"/>
      <c r="Q8" s="56" t="s">
        <v>144</v>
      </c>
      <c r="R8" s="56" t="s">
        <v>143</v>
      </c>
      <c r="S8" s="56" t="s">
        <v>144</v>
      </c>
      <c r="T8" s="12"/>
    </row>
    <row r="9" spans="1:20" s="5" customFormat="1" ht="63.75" x14ac:dyDescent="0.2">
      <c r="A9" s="67">
        <v>7</v>
      </c>
      <c r="B9" s="57" t="s">
        <v>16</v>
      </c>
      <c r="C9" s="68" t="s">
        <v>245</v>
      </c>
      <c r="D9" s="56" t="s">
        <v>231</v>
      </c>
      <c r="E9" s="57" t="s">
        <v>264</v>
      </c>
      <c r="F9" s="61" t="s">
        <v>246</v>
      </c>
      <c r="G9" s="57" t="s">
        <v>138</v>
      </c>
      <c r="H9" s="61" t="s">
        <v>139</v>
      </c>
      <c r="I9" s="60">
        <v>911</v>
      </c>
      <c r="J9" s="62">
        <v>1101</v>
      </c>
      <c r="K9" s="58" t="s">
        <v>140</v>
      </c>
      <c r="L9" s="59">
        <v>1</v>
      </c>
      <c r="M9" s="58" t="s">
        <v>244</v>
      </c>
      <c r="N9" s="60">
        <v>1600</v>
      </c>
      <c r="O9" s="58"/>
      <c r="P9" s="59"/>
      <c r="Q9" s="56" t="s">
        <v>142</v>
      </c>
      <c r="R9" s="56" t="s">
        <v>143</v>
      </c>
      <c r="S9" s="56" t="s">
        <v>144</v>
      </c>
      <c r="T9" s="12"/>
    </row>
    <row r="10" spans="1:20" s="28" customFormat="1" ht="38.25" x14ac:dyDescent="0.2">
      <c r="A10" s="67">
        <v>8</v>
      </c>
      <c r="B10" s="57" t="s">
        <v>16</v>
      </c>
      <c r="C10" s="61" t="s">
        <v>247</v>
      </c>
      <c r="D10" s="56" t="s">
        <v>231</v>
      </c>
      <c r="E10" s="57" t="s">
        <v>264</v>
      </c>
      <c r="F10" s="61" t="s">
        <v>248</v>
      </c>
      <c r="G10" s="57" t="s">
        <v>138</v>
      </c>
      <c r="H10" s="61" t="s">
        <v>139</v>
      </c>
      <c r="I10" s="60">
        <v>372</v>
      </c>
      <c r="J10" s="60">
        <v>372</v>
      </c>
      <c r="K10" s="58" t="s">
        <v>140</v>
      </c>
      <c r="L10" s="59">
        <v>1</v>
      </c>
      <c r="M10" s="58" t="s">
        <v>244</v>
      </c>
      <c r="N10" s="62">
        <v>7374</v>
      </c>
      <c r="O10" s="58"/>
      <c r="P10" s="59"/>
      <c r="Q10" s="56" t="s">
        <v>144</v>
      </c>
      <c r="R10" s="56" t="s">
        <v>143</v>
      </c>
      <c r="S10" s="56" t="s">
        <v>144</v>
      </c>
      <c r="T10" s="12"/>
    </row>
    <row r="11" spans="1:20" s="28" customFormat="1" ht="38.25" x14ac:dyDescent="0.2">
      <c r="A11" s="67">
        <v>9</v>
      </c>
      <c r="B11" s="57" t="s">
        <v>16</v>
      </c>
      <c r="C11" s="61" t="s">
        <v>249</v>
      </c>
      <c r="D11" s="56" t="s">
        <v>231</v>
      </c>
      <c r="E11" s="57" t="s">
        <v>264</v>
      </c>
      <c r="F11" s="61" t="s">
        <v>250</v>
      </c>
      <c r="G11" s="57" t="s">
        <v>138</v>
      </c>
      <c r="H11" s="61" t="s">
        <v>139</v>
      </c>
      <c r="I11" s="60">
        <v>400</v>
      </c>
      <c r="J11" s="62">
        <v>400</v>
      </c>
      <c r="K11" s="58" t="s">
        <v>140</v>
      </c>
      <c r="L11" s="59">
        <v>1</v>
      </c>
      <c r="M11" s="58"/>
      <c r="N11" s="60"/>
      <c r="O11" s="58"/>
      <c r="P11" s="59"/>
      <c r="Q11" s="56" t="s">
        <v>142</v>
      </c>
      <c r="R11" s="56" t="s">
        <v>143</v>
      </c>
      <c r="S11" s="56" t="s">
        <v>144</v>
      </c>
      <c r="T11" s="12"/>
    </row>
    <row r="12" spans="1:20" s="28" customFormat="1" ht="38.25" x14ac:dyDescent="0.2">
      <c r="A12" s="67">
        <v>10</v>
      </c>
      <c r="B12" s="57" t="s">
        <v>16</v>
      </c>
      <c r="C12" s="61" t="s">
        <v>251</v>
      </c>
      <c r="D12" s="56" t="s">
        <v>231</v>
      </c>
      <c r="E12" s="57" t="s">
        <v>264</v>
      </c>
      <c r="F12" s="61" t="s">
        <v>252</v>
      </c>
      <c r="G12" s="57" t="s">
        <v>138</v>
      </c>
      <c r="H12" s="61" t="s">
        <v>139</v>
      </c>
      <c r="I12" s="62">
        <v>3500</v>
      </c>
      <c r="J12" s="62">
        <v>3500</v>
      </c>
      <c r="K12" s="58" t="s">
        <v>140</v>
      </c>
      <c r="L12" s="59">
        <v>2</v>
      </c>
      <c r="M12" s="58"/>
      <c r="N12" s="60"/>
      <c r="O12" s="58"/>
      <c r="P12" s="59"/>
      <c r="Q12" s="56" t="s">
        <v>142</v>
      </c>
      <c r="R12" s="56" t="s">
        <v>143</v>
      </c>
      <c r="S12" s="56" t="s">
        <v>144</v>
      </c>
      <c r="T12" s="12"/>
    </row>
    <row r="13" spans="1:20" s="28" customFormat="1" ht="38.25" x14ac:dyDescent="0.2">
      <c r="A13" s="67">
        <v>11</v>
      </c>
      <c r="B13" s="57" t="s">
        <v>16</v>
      </c>
      <c r="C13" s="61" t="s">
        <v>253</v>
      </c>
      <c r="D13" s="56" t="s">
        <v>231</v>
      </c>
      <c r="E13" s="57" t="s">
        <v>264</v>
      </c>
      <c r="F13" s="61" t="s">
        <v>254</v>
      </c>
      <c r="G13" s="57" t="s">
        <v>138</v>
      </c>
      <c r="H13" s="61" t="s">
        <v>139</v>
      </c>
      <c r="I13" s="60">
        <v>1410</v>
      </c>
      <c r="J13" s="60">
        <v>1410</v>
      </c>
      <c r="K13" s="58" t="s">
        <v>140</v>
      </c>
      <c r="L13" s="59">
        <v>14</v>
      </c>
      <c r="M13" s="58"/>
      <c r="N13" s="60"/>
      <c r="O13" s="58"/>
      <c r="P13" s="59"/>
      <c r="Q13" s="56" t="s">
        <v>142</v>
      </c>
      <c r="R13" s="56" t="s">
        <v>143</v>
      </c>
      <c r="S13" s="56" t="s">
        <v>144</v>
      </c>
      <c r="T13" s="12"/>
    </row>
    <row r="14" spans="1:20" s="28" customFormat="1" ht="38.25" x14ac:dyDescent="0.2">
      <c r="A14" s="67">
        <v>12</v>
      </c>
      <c r="B14" s="57" t="s">
        <v>16</v>
      </c>
      <c r="C14" s="61" t="s">
        <v>255</v>
      </c>
      <c r="D14" s="56" t="s">
        <v>231</v>
      </c>
      <c r="E14" s="57" t="s">
        <v>264</v>
      </c>
      <c r="F14" s="61" t="s">
        <v>256</v>
      </c>
      <c r="G14" s="57" t="s">
        <v>138</v>
      </c>
      <c r="H14" s="61" t="s">
        <v>139</v>
      </c>
      <c r="I14" s="62">
        <v>1551</v>
      </c>
      <c r="J14" s="62">
        <v>1551</v>
      </c>
      <c r="K14" s="58" t="s">
        <v>140</v>
      </c>
      <c r="L14" s="59">
        <v>1</v>
      </c>
      <c r="M14" s="58"/>
      <c r="N14" s="60"/>
      <c r="O14" s="58"/>
      <c r="P14" s="59"/>
      <c r="Q14" s="56" t="s">
        <v>144</v>
      </c>
      <c r="R14" s="56" t="s">
        <v>143</v>
      </c>
      <c r="S14" s="56" t="s">
        <v>144</v>
      </c>
      <c r="T14" s="12"/>
    </row>
    <row r="15" spans="1:20" s="28" customFormat="1" ht="38.25" x14ac:dyDescent="0.2">
      <c r="A15" s="67">
        <v>14</v>
      </c>
      <c r="B15" s="57" t="s">
        <v>37</v>
      </c>
      <c r="C15" s="61" t="s">
        <v>258</v>
      </c>
      <c r="D15" s="56" t="s">
        <v>231</v>
      </c>
      <c r="E15" s="57" t="s">
        <v>264</v>
      </c>
      <c r="F15" s="61" t="s">
        <v>259</v>
      </c>
      <c r="G15" s="57" t="s">
        <v>138</v>
      </c>
      <c r="H15" s="61" t="s">
        <v>260</v>
      </c>
      <c r="I15" s="62">
        <v>350</v>
      </c>
      <c r="J15" s="62">
        <v>350</v>
      </c>
      <c r="K15" s="61" t="s">
        <v>140</v>
      </c>
      <c r="L15" s="66">
        <v>12</v>
      </c>
      <c r="M15" s="58"/>
      <c r="N15" s="59"/>
      <c r="O15" s="58"/>
      <c r="P15" s="59"/>
      <c r="Q15" s="56" t="s">
        <v>142</v>
      </c>
      <c r="R15" s="56" t="s">
        <v>143</v>
      </c>
      <c r="S15" s="56" t="s">
        <v>144</v>
      </c>
      <c r="T15" s="91"/>
    </row>
    <row r="16" spans="1:20" s="28" customFormat="1" ht="25.5" x14ac:dyDescent="0.2">
      <c r="A16" s="67">
        <v>16</v>
      </c>
      <c r="B16" s="57" t="s">
        <v>37</v>
      </c>
      <c r="C16" s="61" t="s">
        <v>261</v>
      </c>
      <c r="D16" s="57" t="s">
        <v>231</v>
      </c>
      <c r="E16" s="57" t="s">
        <v>264</v>
      </c>
      <c r="F16" s="61" t="s">
        <v>262</v>
      </c>
      <c r="G16" s="57" t="s">
        <v>138</v>
      </c>
      <c r="H16" s="61" t="s">
        <v>139</v>
      </c>
      <c r="I16" s="62">
        <v>396</v>
      </c>
      <c r="J16" s="62">
        <v>396</v>
      </c>
      <c r="K16" s="61" t="s">
        <v>140</v>
      </c>
      <c r="L16" s="63">
        <v>14</v>
      </c>
      <c r="M16" s="58"/>
      <c r="N16" s="60"/>
      <c r="O16" s="58"/>
      <c r="P16" s="59"/>
      <c r="Q16" s="56" t="s">
        <v>142</v>
      </c>
      <c r="R16" s="56" t="s">
        <v>143</v>
      </c>
      <c r="S16" s="56" t="s">
        <v>144</v>
      </c>
      <c r="T16" s="12"/>
    </row>
    <row r="17" spans="1:20" s="28" customFormat="1" ht="38.25" x14ac:dyDescent="0.2">
      <c r="A17" s="36">
        <v>18</v>
      </c>
      <c r="B17" s="92" t="s">
        <v>26</v>
      </c>
      <c r="C17" s="16" t="s">
        <v>392</v>
      </c>
      <c r="D17" s="92" t="s">
        <v>231</v>
      </c>
      <c r="E17" s="92" t="s">
        <v>390</v>
      </c>
      <c r="F17" s="16" t="s">
        <v>393</v>
      </c>
      <c r="G17" s="19">
        <v>2014</v>
      </c>
      <c r="H17" s="16" t="s">
        <v>139</v>
      </c>
      <c r="I17" s="17">
        <v>5000</v>
      </c>
      <c r="J17" s="17">
        <v>5000</v>
      </c>
      <c r="K17" s="16" t="s">
        <v>140</v>
      </c>
      <c r="L17" s="18">
        <v>185</v>
      </c>
      <c r="M17" s="16"/>
      <c r="N17" s="17"/>
      <c r="O17" s="16"/>
      <c r="P17" s="18"/>
      <c r="Q17" s="92" t="s">
        <v>142</v>
      </c>
      <c r="R17" s="92" t="s">
        <v>143</v>
      </c>
      <c r="S17" s="92" t="s">
        <v>144</v>
      </c>
      <c r="T17" s="5"/>
    </row>
    <row r="18" spans="1:20" s="28" customFormat="1" ht="63.75" x14ac:dyDescent="0.2">
      <c r="A18" s="13">
        <v>23</v>
      </c>
      <c r="B18" s="24" t="s">
        <v>14</v>
      </c>
      <c r="C18" s="25" t="s">
        <v>463</v>
      </c>
      <c r="D18" s="24" t="s">
        <v>231</v>
      </c>
      <c r="E18" s="24" t="s">
        <v>464</v>
      </c>
      <c r="F18" s="25" t="s">
        <v>465</v>
      </c>
      <c r="G18" s="24" t="s">
        <v>466</v>
      </c>
      <c r="H18" s="25" t="s">
        <v>191</v>
      </c>
      <c r="I18" s="26">
        <v>208</v>
      </c>
      <c r="J18" s="26">
        <v>1385</v>
      </c>
      <c r="K18" s="25" t="s">
        <v>140</v>
      </c>
      <c r="L18" s="27">
        <v>1</v>
      </c>
      <c r="M18" s="25" t="s">
        <v>233</v>
      </c>
      <c r="N18" s="26"/>
      <c r="O18" s="25" t="s">
        <v>467</v>
      </c>
      <c r="P18" s="27">
        <v>2</v>
      </c>
      <c r="Q18" s="24" t="s">
        <v>144</v>
      </c>
      <c r="R18" s="13" t="s">
        <v>143</v>
      </c>
      <c r="S18" s="13" t="s">
        <v>142</v>
      </c>
      <c r="T18" s="91"/>
    </row>
    <row r="19" spans="1:20" s="28" customFormat="1" ht="63.75" x14ac:dyDescent="0.2">
      <c r="A19" s="13">
        <v>24</v>
      </c>
      <c r="B19" s="24" t="s">
        <v>14</v>
      </c>
      <c r="C19" s="25" t="s">
        <v>468</v>
      </c>
      <c r="D19" s="24" t="s">
        <v>231</v>
      </c>
      <c r="E19" s="24" t="s">
        <v>464</v>
      </c>
      <c r="F19" s="25" t="s">
        <v>465</v>
      </c>
      <c r="G19" s="24" t="s">
        <v>367</v>
      </c>
      <c r="H19" s="25" t="s">
        <v>191</v>
      </c>
      <c r="I19" s="26">
        <v>410</v>
      </c>
      <c r="J19" s="26">
        <v>1668</v>
      </c>
      <c r="K19" s="25" t="s">
        <v>140</v>
      </c>
      <c r="L19" s="27">
        <v>2</v>
      </c>
      <c r="M19" s="25" t="s">
        <v>233</v>
      </c>
      <c r="N19" s="26">
        <v>1</v>
      </c>
      <c r="O19" s="25" t="s">
        <v>467</v>
      </c>
      <c r="P19" s="27">
        <v>1</v>
      </c>
      <c r="Q19" s="24" t="s">
        <v>144</v>
      </c>
      <c r="R19" s="24" t="s">
        <v>143</v>
      </c>
      <c r="S19" s="13" t="s">
        <v>142</v>
      </c>
      <c r="T19" s="91"/>
    </row>
    <row r="20" spans="1:20" s="28" customFormat="1" ht="51" x14ac:dyDescent="0.2">
      <c r="A20" s="13">
        <v>32</v>
      </c>
      <c r="B20" s="24" t="s">
        <v>18</v>
      </c>
      <c r="C20" s="25" t="s">
        <v>469</v>
      </c>
      <c r="D20" s="24" t="s">
        <v>470</v>
      </c>
      <c r="E20" s="24" t="s">
        <v>471</v>
      </c>
      <c r="F20" s="25" t="s">
        <v>1075</v>
      </c>
      <c r="G20" s="24" t="s">
        <v>473</v>
      </c>
      <c r="H20" s="25" t="s">
        <v>139</v>
      </c>
      <c r="I20" s="26">
        <v>2200</v>
      </c>
      <c r="J20" s="26">
        <v>13753</v>
      </c>
      <c r="K20" s="25" t="s">
        <v>171</v>
      </c>
      <c r="L20" s="27">
        <v>1.71</v>
      </c>
      <c r="M20" s="25" t="s">
        <v>172</v>
      </c>
      <c r="N20" s="26"/>
      <c r="O20" s="25"/>
      <c r="P20" s="27"/>
      <c r="Q20" s="24" t="s">
        <v>144</v>
      </c>
      <c r="R20" s="24" t="s">
        <v>148</v>
      </c>
      <c r="S20" s="24" t="s">
        <v>144</v>
      </c>
    </row>
    <row r="21" spans="1:20" s="28" customFormat="1" ht="76.5" x14ac:dyDescent="0.2">
      <c r="A21" s="13">
        <v>33</v>
      </c>
      <c r="B21" s="24" t="s">
        <v>18</v>
      </c>
      <c r="C21" s="25" t="s">
        <v>474</v>
      </c>
      <c r="D21" s="24" t="s">
        <v>470</v>
      </c>
      <c r="E21" s="24" t="s">
        <v>471</v>
      </c>
      <c r="F21" s="25" t="s">
        <v>475</v>
      </c>
      <c r="G21" s="24" t="s">
        <v>476</v>
      </c>
      <c r="H21" s="25" t="s">
        <v>715</v>
      </c>
      <c r="I21" s="26">
        <v>7065</v>
      </c>
      <c r="J21" s="26">
        <v>41260</v>
      </c>
      <c r="K21" s="25" t="s">
        <v>171</v>
      </c>
      <c r="L21" s="27">
        <v>2.21</v>
      </c>
      <c r="M21" s="25" t="s">
        <v>172</v>
      </c>
      <c r="N21" s="26">
        <v>3</v>
      </c>
      <c r="O21" s="25"/>
      <c r="P21" s="27"/>
      <c r="Q21" s="24" t="s">
        <v>144</v>
      </c>
      <c r="R21" s="13" t="s">
        <v>148</v>
      </c>
      <c r="S21" s="13" t="s">
        <v>142</v>
      </c>
    </row>
    <row r="22" spans="1:20" s="28" customFormat="1" ht="51" x14ac:dyDescent="0.2">
      <c r="A22" s="13">
        <v>35</v>
      </c>
      <c r="B22" s="24" t="s">
        <v>18</v>
      </c>
      <c r="C22" s="70" t="s">
        <v>477</v>
      </c>
      <c r="D22" s="24" t="s">
        <v>470</v>
      </c>
      <c r="E22" s="13" t="s">
        <v>471</v>
      </c>
      <c r="F22" s="25" t="s">
        <v>478</v>
      </c>
      <c r="G22" s="13" t="s">
        <v>291</v>
      </c>
      <c r="H22" s="20" t="s">
        <v>191</v>
      </c>
      <c r="I22" s="14">
        <v>2176</v>
      </c>
      <c r="J22" s="14">
        <v>12075</v>
      </c>
      <c r="K22" s="20" t="s">
        <v>171</v>
      </c>
      <c r="L22" s="15">
        <v>8.7799999999999994</v>
      </c>
      <c r="M22" s="20" t="s">
        <v>172</v>
      </c>
      <c r="N22" s="14">
        <v>1</v>
      </c>
      <c r="O22" s="20"/>
      <c r="P22" s="15"/>
      <c r="Q22" s="24" t="s">
        <v>144</v>
      </c>
      <c r="R22" s="13" t="s">
        <v>148</v>
      </c>
      <c r="S22" s="13" t="s">
        <v>142</v>
      </c>
      <c r="T22" s="91"/>
    </row>
    <row r="23" spans="1:20" s="28" customFormat="1" ht="51" x14ac:dyDescent="0.2">
      <c r="A23" s="13">
        <v>36</v>
      </c>
      <c r="B23" s="24" t="s">
        <v>18</v>
      </c>
      <c r="C23" s="69" t="s">
        <v>479</v>
      </c>
      <c r="D23" s="24" t="s">
        <v>470</v>
      </c>
      <c r="E23" s="13" t="s">
        <v>471</v>
      </c>
      <c r="F23" s="20" t="s">
        <v>480</v>
      </c>
      <c r="G23" s="13" t="s">
        <v>291</v>
      </c>
      <c r="H23" s="20" t="s">
        <v>191</v>
      </c>
      <c r="I23" s="31">
        <v>6</v>
      </c>
      <c r="J23" s="31">
        <v>6</v>
      </c>
      <c r="K23" s="20"/>
      <c r="L23" s="15"/>
      <c r="M23" s="20"/>
      <c r="N23" s="14"/>
      <c r="O23" s="20" t="s">
        <v>481</v>
      </c>
      <c r="P23" s="15">
        <v>1</v>
      </c>
      <c r="Q23" s="24" t="s">
        <v>144</v>
      </c>
      <c r="R23" s="13" t="s">
        <v>148</v>
      </c>
      <c r="S23" s="13" t="s">
        <v>142</v>
      </c>
      <c r="T23" s="91"/>
    </row>
    <row r="24" spans="1:20" s="28" customFormat="1" ht="51" x14ac:dyDescent="0.2">
      <c r="A24" s="13">
        <v>37</v>
      </c>
      <c r="B24" s="24" t="s">
        <v>18</v>
      </c>
      <c r="C24" s="70" t="s">
        <v>482</v>
      </c>
      <c r="D24" s="24" t="s">
        <v>470</v>
      </c>
      <c r="E24" s="13" t="s">
        <v>471</v>
      </c>
      <c r="F24" s="20" t="s">
        <v>483</v>
      </c>
      <c r="G24" s="13">
        <v>2014</v>
      </c>
      <c r="H24" s="20" t="s">
        <v>191</v>
      </c>
      <c r="I24" s="14">
        <v>3003</v>
      </c>
      <c r="J24" s="14">
        <v>6464</v>
      </c>
      <c r="K24" s="20"/>
      <c r="L24" s="15"/>
      <c r="M24" s="20"/>
      <c r="N24" s="14"/>
      <c r="O24" s="20" t="s">
        <v>481</v>
      </c>
      <c r="P24" s="15">
        <v>1</v>
      </c>
      <c r="Q24" s="24" t="s">
        <v>144</v>
      </c>
      <c r="R24" s="13" t="s">
        <v>148</v>
      </c>
      <c r="S24" s="13" t="s">
        <v>142</v>
      </c>
      <c r="T24" s="91"/>
    </row>
    <row r="25" spans="1:20" s="28" customFormat="1" ht="127.5" x14ac:dyDescent="0.2">
      <c r="A25" s="13">
        <v>41</v>
      </c>
      <c r="B25" s="24" t="s">
        <v>37</v>
      </c>
      <c r="C25" s="25" t="s">
        <v>484</v>
      </c>
      <c r="D25" s="24" t="s">
        <v>231</v>
      </c>
      <c r="E25" s="24" t="s">
        <v>485</v>
      </c>
      <c r="F25" s="25" t="s">
        <v>1076</v>
      </c>
      <c r="G25" s="24" t="s">
        <v>241</v>
      </c>
      <c r="H25" s="25" t="s">
        <v>276</v>
      </c>
      <c r="I25" s="26">
        <v>595</v>
      </c>
      <c r="J25" s="26">
        <v>3961</v>
      </c>
      <c r="K25" s="21" t="s">
        <v>140</v>
      </c>
      <c r="L25" s="23">
        <v>1</v>
      </c>
      <c r="M25" s="25" t="s">
        <v>487</v>
      </c>
      <c r="N25" s="26">
        <v>3</v>
      </c>
      <c r="O25" s="25" t="s">
        <v>488</v>
      </c>
      <c r="P25" s="71">
        <v>0.3</v>
      </c>
      <c r="Q25" s="13" t="s">
        <v>144</v>
      </c>
      <c r="R25" s="13" t="s">
        <v>148</v>
      </c>
      <c r="S25" s="13" t="s">
        <v>142</v>
      </c>
      <c r="T25" s="91"/>
    </row>
    <row r="26" spans="1:20" s="28" customFormat="1" ht="165.75" x14ac:dyDescent="0.2">
      <c r="A26" s="13">
        <v>45</v>
      </c>
      <c r="B26" s="24" t="s">
        <v>27</v>
      </c>
      <c r="C26" s="25" t="s">
        <v>489</v>
      </c>
      <c r="D26" s="24" t="s">
        <v>231</v>
      </c>
      <c r="E26" s="24" t="s">
        <v>490</v>
      </c>
      <c r="F26" s="25" t="s">
        <v>491</v>
      </c>
      <c r="G26" s="24" t="s">
        <v>241</v>
      </c>
      <c r="H26" s="25" t="s">
        <v>139</v>
      </c>
      <c r="I26" s="26">
        <v>3751</v>
      </c>
      <c r="J26" s="26">
        <v>3751</v>
      </c>
      <c r="K26" s="25" t="s">
        <v>492</v>
      </c>
      <c r="L26" s="27">
        <v>1</v>
      </c>
      <c r="M26" s="25"/>
      <c r="N26" s="26"/>
      <c r="O26" s="25"/>
      <c r="P26" s="27"/>
      <c r="Q26" s="13" t="s">
        <v>144</v>
      </c>
      <c r="R26" s="13" t="s">
        <v>148</v>
      </c>
      <c r="S26" s="13" t="s">
        <v>144</v>
      </c>
    </row>
    <row r="27" spans="1:20" s="28" customFormat="1" ht="76.5" x14ac:dyDescent="0.2">
      <c r="A27" s="30">
        <v>49</v>
      </c>
      <c r="B27" s="19" t="s">
        <v>30</v>
      </c>
      <c r="C27" s="21" t="s">
        <v>332</v>
      </c>
      <c r="D27" s="19" t="s">
        <v>231</v>
      </c>
      <c r="E27" s="19" t="s">
        <v>274</v>
      </c>
      <c r="F27" s="21" t="s">
        <v>333</v>
      </c>
      <c r="G27" s="19" t="s">
        <v>190</v>
      </c>
      <c r="H27" s="21" t="s">
        <v>292</v>
      </c>
      <c r="I27" s="22">
        <v>3652</v>
      </c>
      <c r="J27" s="22">
        <v>5661</v>
      </c>
      <c r="K27" s="21" t="s">
        <v>334</v>
      </c>
      <c r="L27" s="23">
        <v>1</v>
      </c>
      <c r="M27" s="21" t="s">
        <v>335</v>
      </c>
      <c r="N27" s="22">
        <v>2779</v>
      </c>
      <c r="O27" s="21" t="s">
        <v>336</v>
      </c>
      <c r="P27" s="23">
        <v>839</v>
      </c>
      <c r="Q27" s="92" t="s">
        <v>144</v>
      </c>
      <c r="R27" s="36" t="s">
        <v>148</v>
      </c>
      <c r="S27" s="36" t="s">
        <v>142</v>
      </c>
      <c r="T27" s="91"/>
    </row>
    <row r="28" spans="1:20" s="28" customFormat="1" ht="76.5" x14ac:dyDescent="0.2">
      <c r="A28" s="13">
        <v>56</v>
      </c>
      <c r="B28" s="24" t="s">
        <v>30</v>
      </c>
      <c r="C28" s="21" t="s">
        <v>337</v>
      </c>
      <c r="D28" s="24" t="s">
        <v>231</v>
      </c>
      <c r="E28" s="24" t="s">
        <v>274</v>
      </c>
      <c r="F28" s="25" t="s">
        <v>338</v>
      </c>
      <c r="G28" s="24" t="s">
        <v>476</v>
      </c>
      <c r="H28" s="25" t="s">
        <v>139</v>
      </c>
      <c r="I28" s="26">
        <v>90858</v>
      </c>
      <c r="J28" s="26">
        <v>90858</v>
      </c>
      <c r="K28" s="25" t="s">
        <v>334</v>
      </c>
      <c r="L28" s="27">
        <v>1</v>
      </c>
      <c r="M28" s="25"/>
      <c r="N28" s="26"/>
      <c r="O28" s="25"/>
      <c r="P28" s="27"/>
      <c r="Q28" s="13" t="s">
        <v>144</v>
      </c>
      <c r="R28" s="13" t="s">
        <v>148</v>
      </c>
      <c r="S28" s="13" t="s">
        <v>144</v>
      </c>
    </row>
    <row r="29" spans="1:20" s="28" customFormat="1" ht="76.5" x14ac:dyDescent="0.2">
      <c r="A29" s="13">
        <v>58</v>
      </c>
      <c r="B29" s="24" t="s">
        <v>30</v>
      </c>
      <c r="C29" s="25" t="s">
        <v>454</v>
      </c>
      <c r="D29" s="24" t="s">
        <v>231</v>
      </c>
      <c r="E29" s="24" t="s">
        <v>274</v>
      </c>
      <c r="F29" s="25" t="s">
        <v>455</v>
      </c>
      <c r="G29" s="19" t="s">
        <v>151</v>
      </c>
      <c r="H29" s="16" t="s">
        <v>139</v>
      </c>
      <c r="I29" s="17">
        <v>14323</v>
      </c>
      <c r="J29" s="17">
        <v>14323</v>
      </c>
      <c r="K29" s="25" t="s">
        <v>334</v>
      </c>
      <c r="L29" s="27">
        <v>1</v>
      </c>
      <c r="M29" s="25"/>
      <c r="N29" s="26"/>
      <c r="O29" s="25"/>
      <c r="P29" s="27"/>
      <c r="Q29" s="13" t="s">
        <v>144</v>
      </c>
      <c r="R29" s="13" t="s">
        <v>148</v>
      </c>
      <c r="S29" s="13" t="s">
        <v>144</v>
      </c>
      <c r="T29" s="46"/>
    </row>
    <row r="30" spans="1:20" s="28" customFormat="1" ht="102" x14ac:dyDescent="0.2">
      <c r="A30" s="13">
        <v>59</v>
      </c>
      <c r="B30" s="24" t="s">
        <v>30</v>
      </c>
      <c r="C30" s="25" t="s">
        <v>456</v>
      </c>
      <c r="D30" s="24" t="s">
        <v>273</v>
      </c>
      <c r="E30" s="24" t="s">
        <v>274</v>
      </c>
      <c r="F30" s="25" t="s">
        <v>324</v>
      </c>
      <c r="G30" s="24" t="s">
        <v>241</v>
      </c>
      <c r="H30" s="25" t="s">
        <v>191</v>
      </c>
      <c r="I30" s="26">
        <v>1540</v>
      </c>
      <c r="J30" s="26">
        <v>6464</v>
      </c>
      <c r="K30" s="25" t="s">
        <v>293</v>
      </c>
      <c r="L30" s="27">
        <v>1</v>
      </c>
      <c r="M30" s="25" t="s">
        <v>325</v>
      </c>
      <c r="N30" s="27">
        <v>40</v>
      </c>
      <c r="O30" s="25" t="s">
        <v>326</v>
      </c>
      <c r="P30" s="26">
        <v>1012</v>
      </c>
      <c r="Q30" s="13" t="s">
        <v>144</v>
      </c>
      <c r="R30" s="13" t="s">
        <v>148</v>
      </c>
      <c r="S30" s="13" t="s">
        <v>142</v>
      </c>
      <c r="T30" s="91"/>
    </row>
    <row r="31" spans="1:20" s="28" customFormat="1" ht="102" x14ac:dyDescent="0.2">
      <c r="A31" s="36">
        <v>60</v>
      </c>
      <c r="B31" s="19" t="s">
        <v>30</v>
      </c>
      <c r="C31" s="21" t="s">
        <v>340</v>
      </c>
      <c r="D31" s="19" t="s">
        <v>273</v>
      </c>
      <c r="E31" s="19" t="s">
        <v>274</v>
      </c>
      <c r="F31" s="21" t="s">
        <v>324</v>
      </c>
      <c r="G31" s="19" t="s">
        <v>241</v>
      </c>
      <c r="H31" s="21" t="s">
        <v>191</v>
      </c>
      <c r="I31" s="22">
        <v>10406</v>
      </c>
      <c r="J31" s="22">
        <v>24989</v>
      </c>
      <c r="K31" s="21" t="s">
        <v>293</v>
      </c>
      <c r="L31" s="23">
        <v>1</v>
      </c>
      <c r="M31" s="21" t="s">
        <v>341</v>
      </c>
      <c r="N31" s="23">
        <v>72</v>
      </c>
      <c r="O31" s="21" t="s">
        <v>326</v>
      </c>
      <c r="P31" s="22">
        <v>1825</v>
      </c>
      <c r="Q31" s="30" t="s">
        <v>144</v>
      </c>
      <c r="R31" s="30" t="s">
        <v>148</v>
      </c>
      <c r="S31" s="30" t="s">
        <v>142</v>
      </c>
      <c r="T31" s="91"/>
    </row>
    <row r="32" spans="1:20" s="28" customFormat="1" ht="76.5" x14ac:dyDescent="0.2">
      <c r="A32" s="13">
        <v>61</v>
      </c>
      <c r="B32" s="24" t="s">
        <v>30</v>
      </c>
      <c r="C32" s="25" t="s">
        <v>457</v>
      </c>
      <c r="D32" s="24" t="s">
        <v>273</v>
      </c>
      <c r="E32" s="24" t="s">
        <v>274</v>
      </c>
      <c r="F32" s="25" t="s">
        <v>458</v>
      </c>
      <c r="G32" s="24" t="s">
        <v>367</v>
      </c>
      <c r="H32" s="25" t="s">
        <v>191</v>
      </c>
      <c r="I32" s="22">
        <v>116</v>
      </c>
      <c r="J32" s="22">
        <v>173</v>
      </c>
      <c r="K32" s="25" t="s">
        <v>334</v>
      </c>
      <c r="L32" s="27">
        <v>1</v>
      </c>
      <c r="M32" s="25" t="s">
        <v>325</v>
      </c>
      <c r="N32" s="27">
        <v>45</v>
      </c>
      <c r="O32" s="25" t="s">
        <v>342</v>
      </c>
      <c r="P32" s="27">
        <v>7</v>
      </c>
      <c r="Q32" s="24" t="s">
        <v>144</v>
      </c>
      <c r="R32" s="13" t="s">
        <v>148</v>
      </c>
      <c r="S32" s="13" t="s">
        <v>142</v>
      </c>
      <c r="T32" s="91"/>
    </row>
    <row r="33" spans="1:20" s="28" customFormat="1" ht="102" x14ac:dyDescent="0.2">
      <c r="A33" s="13">
        <v>63</v>
      </c>
      <c r="B33" s="24" t="s">
        <v>30</v>
      </c>
      <c r="C33" s="25" t="s">
        <v>459</v>
      </c>
      <c r="D33" s="24" t="s">
        <v>273</v>
      </c>
      <c r="E33" s="24" t="s">
        <v>274</v>
      </c>
      <c r="F33" s="25" t="s">
        <v>460</v>
      </c>
      <c r="G33" s="24" t="s">
        <v>461</v>
      </c>
      <c r="H33" s="25" t="s">
        <v>191</v>
      </c>
      <c r="I33" s="22">
        <v>1080</v>
      </c>
      <c r="J33" s="22">
        <v>5792</v>
      </c>
      <c r="K33" s="25" t="s">
        <v>293</v>
      </c>
      <c r="L33" s="27">
        <v>1</v>
      </c>
      <c r="M33" s="25" t="s">
        <v>325</v>
      </c>
      <c r="N33" s="27">
        <v>29</v>
      </c>
      <c r="O33" s="25" t="s">
        <v>326</v>
      </c>
      <c r="P33" s="27">
        <v>23.5</v>
      </c>
      <c r="Q33" s="13" t="s">
        <v>144</v>
      </c>
      <c r="R33" s="13" t="s">
        <v>148</v>
      </c>
      <c r="S33" s="13" t="s">
        <v>142</v>
      </c>
      <c r="T33" s="91"/>
    </row>
    <row r="34" spans="1:20" s="28" customFormat="1" ht="76.5" x14ac:dyDescent="0.2">
      <c r="A34" s="36">
        <v>64</v>
      </c>
      <c r="B34" s="19" t="s">
        <v>30</v>
      </c>
      <c r="C34" s="25" t="s">
        <v>272</v>
      </c>
      <c r="D34" s="24" t="s">
        <v>273</v>
      </c>
      <c r="E34" s="24" t="s">
        <v>274</v>
      </c>
      <c r="F34" s="25" t="s">
        <v>275</v>
      </c>
      <c r="G34" s="19" t="s">
        <v>291</v>
      </c>
      <c r="H34" s="25" t="s">
        <v>276</v>
      </c>
      <c r="I34" s="26">
        <v>7550</v>
      </c>
      <c r="J34" s="26">
        <v>58154</v>
      </c>
      <c r="K34" s="25" t="s">
        <v>334</v>
      </c>
      <c r="L34" s="27">
        <v>1</v>
      </c>
      <c r="M34" s="21" t="s">
        <v>277</v>
      </c>
      <c r="N34" s="23">
        <v>65</v>
      </c>
      <c r="O34" s="21" t="s">
        <v>278</v>
      </c>
      <c r="P34" s="22">
        <v>1</v>
      </c>
      <c r="Q34" s="30" t="s">
        <v>144</v>
      </c>
      <c r="R34" s="30" t="s">
        <v>148</v>
      </c>
      <c r="S34" s="30" t="s">
        <v>142</v>
      </c>
      <c r="T34" s="91"/>
    </row>
    <row r="35" spans="1:20" s="28" customFormat="1" ht="153" x14ac:dyDescent="0.2">
      <c r="A35" s="13">
        <v>67</v>
      </c>
      <c r="B35" s="24" t="s">
        <v>31</v>
      </c>
      <c r="C35" s="69" t="s">
        <v>279</v>
      </c>
      <c r="D35" s="24" t="s">
        <v>280</v>
      </c>
      <c r="E35" s="24" t="s">
        <v>274</v>
      </c>
      <c r="F35" s="25" t="s">
        <v>281</v>
      </c>
      <c r="G35" s="19" t="s">
        <v>241</v>
      </c>
      <c r="H35" s="20" t="s">
        <v>282</v>
      </c>
      <c r="I35" s="26">
        <v>0</v>
      </c>
      <c r="J35" s="26">
        <f>7878+44640</f>
        <v>52518</v>
      </c>
      <c r="K35" s="25" t="s">
        <v>283</v>
      </c>
      <c r="L35" s="26">
        <v>23</v>
      </c>
      <c r="M35" s="25" t="s">
        <v>141</v>
      </c>
      <c r="N35" s="27">
        <v>517</v>
      </c>
      <c r="O35" s="25"/>
      <c r="P35" s="27"/>
      <c r="Q35" s="13" t="s">
        <v>142</v>
      </c>
      <c r="R35" s="24" t="s">
        <v>143</v>
      </c>
      <c r="S35" s="13" t="s">
        <v>142</v>
      </c>
      <c r="T35" s="91"/>
    </row>
    <row r="36" spans="1:20" s="28" customFormat="1" ht="153" x14ac:dyDescent="0.2">
      <c r="A36" s="13">
        <v>68</v>
      </c>
      <c r="B36" s="24" t="s">
        <v>31</v>
      </c>
      <c r="C36" s="69" t="s">
        <v>284</v>
      </c>
      <c r="D36" s="24" t="s">
        <v>280</v>
      </c>
      <c r="E36" s="24" t="s">
        <v>274</v>
      </c>
      <c r="F36" s="25" t="s">
        <v>285</v>
      </c>
      <c r="G36" s="24" t="s">
        <v>151</v>
      </c>
      <c r="H36" s="20" t="s">
        <v>282</v>
      </c>
      <c r="I36" s="26">
        <v>0</v>
      </c>
      <c r="J36" s="26">
        <v>14090</v>
      </c>
      <c r="K36" s="61" t="s">
        <v>140</v>
      </c>
      <c r="L36" s="63">
        <v>1</v>
      </c>
      <c r="M36" s="25" t="s">
        <v>141</v>
      </c>
      <c r="N36" s="27">
        <v>118</v>
      </c>
      <c r="O36" s="25" t="s">
        <v>287</v>
      </c>
      <c r="P36" s="26">
        <v>29</v>
      </c>
      <c r="Q36" s="13" t="s">
        <v>144</v>
      </c>
      <c r="R36" s="13" t="s">
        <v>143</v>
      </c>
      <c r="S36" s="13" t="s">
        <v>142</v>
      </c>
      <c r="T36" s="91"/>
    </row>
    <row r="37" spans="1:20" s="28" customFormat="1" ht="140.25" x14ac:dyDescent="0.2">
      <c r="A37" s="13">
        <v>69</v>
      </c>
      <c r="B37" s="24" t="s">
        <v>31</v>
      </c>
      <c r="C37" s="84" t="s">
        <v>286</v>
      </c>
      <c r="D37" s="24" t="s">
        <v>280</v>
      </c>
      <c r="E37" s="24" t="s">
        <v>274</v>
      </c>
      <c r="F37" s="25" t="s">
        <v>1077</v>
      </c>
      <c r="G37" s="19" t="s">
        <v>241</v>
      </c>
      <c r="H37" s="29" t="s">
        <v>282</v>
      </c>
      <c r="I37" s="22">
        <v>0</v>
      </c>
      <c r="J37" s="87">
        <v>1179</v>
      </c>
      <c r="K37" s="21" t="s">
        <v>288</v>
      </c>
      <c r="L37" s="23">
        <v>1</v>
      </c>
      <c r="M37" s="21" t="s">
        <v>287</v>
      </c>
      <c r="N37" s="22">
        <v>64</v>
      </c>
      <c r="O37" s="21" t="s">
        <v>141</v>
      </c>
      <c r="P37" s="23">
        <v>56</v>
      </c>
      <c r="Q37" s="13" t="s">
        <v>144</v>
      </c>
      <c r="R37" s="24" t="s">
        <v>143</v>
      </c>
      <c r="S37" s="13" t="s">
        <v>142</v>
      </c>
      <c r="T37" s="91"/>
    </row>
    <row r="38" spans="1:20" s="28" customFormat="1" ht="102" x14ac:dyDescent="0.2">
      <c r="A38" s="36">
        <v>70</v>
      </c>
      <c r="B38" s="50" t="s">
        <v>21</v>
      </c>
      <c r="C38" s="85" t="s">
        <v>289</v>
      </c>
      <c r="D38" s="24" t="s">
        <v>273</v>
      </c>
      <c r="E38" s="24" t="s">
        <v>274</v>
      </c>
      <c r="F38" s="25" t="s">
        <v>290</v>
      </c>
      <c r="G38" s="13" t="s">
        <v>291</v>
      </c>
      <c r="H38" s="25" t="s">
        <v>292</v>
      </c>
      <c r="I38" s="14">
        <f>J38-2552</f>
        <v>5695</v>
      </c>
      <c r="J38" s="14">
        <v>8247</v>
      </c>
      <c r="K38" s="21" t="s">
        <v>293</v>
      </c>
      <c r="L38" s="23">
        <v>1</v>
      </c>
      <c r="M38" s="21" t="s">
        <v>294</v>
      </c>
      <c r="N38" s="22">
        <v>1</v>
      </c>
      <c r="O38" s="21" t="s">
        <v>295</v>
      </c>
      <c r="P38" s="52">
        <v>668.1</v>
      </c>
      <c r="Q38" s="36" t="s">
        <v>144</v>
      </c>
      <c r="R38" s="36" t="s">
        <v>148</v>
      </c>
      <c r="S38" s="36" t="s">
        <v>142</v>
      </c>
      <c r="T38" s="91"/>
    </row>
    <row r="39" spans="1:20" s="28" customFormat="1" ht="51" x14ac:dyDescent="0.2">
      <c r="A39" s="36">
        <v>71</v>
      </c>
      <c r="B39" s="19" t="s">
        <v>21</v>
      </c>
      <c r="C39" s="25" t="s">
        <v>296</v>
      </c>
      <c r="D39" s="24" t="s">
        <v>297</v>
      </c>
      <c r="E39" s="24" t="s">
        <v>274</v>
      </c>
      <c r="F39" s="25" t="s">
        <v>290</v>
      </c>
      <c r="G39" s="24" t="s">
        <v>291</v>
      </c>
      <c r="H39" s="25" t="s">
        <v>292</v>
      </c>
      <c r="I39" s="26">
        <f>J39-4740</f>
        <v>10678</v>
      </c>
      <c r="J39" s="26">
        <v>15418</v>
      </c>
      <c r="K39" s="21" t="s">
        <v>298</v>
      </c>
      <c r="L39" s="23">
        <v>1</v>
      </c>
      <c r="M39" s="21" t="s">
        <v>294</v>
      </c>
      <c r="N39" s="22">
        <v>1</v>
      </c>
      <c r="O39" s="21" t="s">
        <v>295</v>
      </c>
      <c r="P39" s="23">
        <v>513</v>
      </c>
      <c r="Q39" s="19" t="s">
        <v>144</v>
      </c>
      <c r="R39" s="30" t="s">
        <v>148</v>
      </c>
      <c r="S39" s="30" t="s">
        <v>142</v>
      </c>
      <c r="T39" s="91"/>
    </row>
    <row r="40" spans="1:20" s="28" customFormat="1" ht="51" x14ac:dyDescent="0.2">
      <c r="A40" s="36">
        <v>72</v>
      </c>
      <c r="B40" s="92" t="s">
        <v>21</v>
      </c>
      <c r="C40" s="21" t="s">
        <v>299</v>
      </c>
      <c r="D40" s="19" t="s">
        <v>280</v>
      </c>
      <c r="E40" s="19" t="s">
        <v>274</v>
      </c>
      <c r="F40" s="21" t="s">
        <v>290</v>
      </c>
      <c r="G40" s="19" t="s">
        <v>291</v>
      </c>
      <c r="H40" s="21" t="s">
        <v>292</v>
      </c>
      <c r="I40" s="22">
        <v>4629</v>
      </c>
      <c r="J40" s="22">
        <v>7301</v>
      </c>
      <c r="K40" s="53" t="s">
        <v>298</v>
      </c>
      <c r="L40" s="52">
        <v>1</v>
      </c>
      <c r="M40" s="53" t="s">
        <v>294</v>
      </c>
      <c r="N40" s="51">
        <v>1</v>
      </c>
      <c r="O40" s="53" t="s">
        <v>295</v>
      </c>
      <c r="P40" s="52">
        <v>557</v>
      </c>
      <c r="Q40" s="36" t="s">
        <v>144</v>
      </c>
      <c r="R40" s="36" t="s">
        <v>148</v>
      </c>
      <c r="S40" s="36" t="s">
        <v>142</v>
      </c>
      <c r="T40" s="91"/>
    </row>
    <row r="41" spans="1:20" s="28" customFormat="1" ht="102" x14ac:dyDescent="0.2">
      <c r="A41" s="36">
        <v>74</v>
      </c>
      <c r="B41" s="50" t="s">
        <v>21</v>
      </c>
      <c r="C41" s="29" t="s">
        <v>300</v>
      </c>
      <c r="D41" s="19" t="s">
        <v>273</v>
      </c>
      <c r="E41" s="19" t="s">
        <v>274</v>
      </c>
      <c r="F41" s="21" t="s">
        <v>290</v>
      </c>
      <c r="G41" s="19" t="s">
        <v>151</v>
      </c>
      <c r="H41" s="21" t="s">
        <v>292</v>
      </c>
      <c r="I41" s="22">
        <v>7837</v>
      </c>
      <c r="J41" s="22">
        <v>17311</v>
      </c>
      <c r="K41" s="21" t="s">
        <v>293</v>
      </c>
      <c r="L41" s="23">
        <v>1</v>
      </c>
      <c r="M41" s="21" t="s">
        <v>294</v>
      </c>
      <c r="N41" s="22">
        <v>1</v>
      </c>
      <c r="O41" s="21" t="s">
        <v>295</v>
      </c>
      <c r="P41" s="52">
        <v>1442.7</v>
      </c>
      <c r="Q41" s="36" t="s">
        <v>144</v>
      </c>
      <c r="R41" s="36" t="s">
        <v>148</v>
      </c>
      <c r="S41" s="36" t="s">
        <v>142</v>
      </c>
      <c r="T41" s="91"/>
    </row>
    <row r="42" spans="1:20" s="28" customFormat="1" ht="89.25" x14ac:dyDescent="0.2">
      <c r="A42" s="13">
        <v>80</v>
      </c>
      <c r="B42" s="24" t="s">
        <v>17</v>
      </c>
      <c r="C42" s="29" t="s">
        <v>493</v>
      </c>
      <c r="D42" s="19" t="s">
        <v>297</v>
      </c>
      <c r="E42" s="30" t="s">
        <v>494</v>
      </c>
      <c r="F42" s="29" t="s">
        <v>495</v>
      </c>
      <c r="G42" s="13" t="s">
        <v>151</v>
      </c>
      <c r="H42" s="20" t="s">
        <v>191</v>
      </c>
      <c r="I42" s="31">
        <v>966</v>
      </c>
      <c r="J42" s="31">
        <v>6443</v>
      </c>
      <c r="K42" s="29" t="s">
        <v>140</v>
      </c>
      <c r="L42" s="15">
        <v>1</v>
      </c>
      <c r="M42" s="20" t="s">
        <v>496</v>
      </c>
      <c r="N42" s="14">
        <v>218</v>
      </c>
      <c r="O42" s="20" t="s">
        <v>497</v>
      </c>
      <c r="P42" s="15">
        <v>850</v>
      </c>
      <c r="Q42" s="13" t="s">
        <v>144</v>
      </c>
      <c r="R42" s="13" t="s">
        <v>148</v>
      </c>
      <c r="S42" s="13" t="s">
        <v>142</v>
      </c>
      <c r="T42" s="91"/>
    </row>
    <row r="43" spans="1:20" s="28" customFormat="1" ht="63.75" x14ac:dyDescent="0.2">
      <c r="A43" s="13">
        <v>84</v>
      </c>
      <c r="B43" s="24" t="s">
        <v>17</v>
      </c>
      <c r="C43" s="20" t="s">
        <v>598</v>
      </c>
      <c r="D43" s="24" t="s">
        <v>297</v>
      </c>
      <c r="E43" s="13" t="s">
        <v>494</v>
      </c>
      <c r="F43" s="20" t="s">
        <v>599</v>
      </c>
      <c r="G43" s="24" t="s">
        <v>291</v>
      </c>
      <c r="H43" s="20" t="s">
        <v>191</v>
      </c>
      <c r="I43" s="31">
        <v>1170</v>
      </c>
      <c r="J43" s="31">
        <v>7799</v>
      </c>
      <c r="K43" s="20" t="s">
        <v>140</v>
      </c>
      <c r="L43" s="15">
        <v>1</v>
      </c>
      <c r="M43" s="20" t="s">
        <v>600</v>
      </c>
      <c r="N43" s="14">
        <v>1</v>
      </c>
      <c r="O43" s="20"/>
      <c r="P43" s="15"/>
      <c r="Q43" s="24" t="s">
        <v>144</v>
      </c>
      <c r="R43" s="13" t="s">
        <v>148</v>
      </c>
      <c r="S43" s="13" t="s">
        <v>142</v>
      </c>
      <c r="T43" s="91"/>
    </row>
    <row r="44" spans="1:20" s="28" customFormat="1" ht="89.25" x14ac:dyDescent="0.2">
      <c r="A44" s="13">
        <v>85</v>
      </c>
      <c r="B44" s="24" t="s">
        <v>17</v>
      </c>
      <c r="C44" s="20" t="s">
        <v>498</v>
      </c>
      <c r="D44" s="24" t="s">
        <v>297</v>
      </c>
      <c r="E44" s="13" t="s">
        <v>494</v>
      </c>
      <c r="F44" s="20" t="s">
        <v>499</v>
      </c>
      <c r="G44" s="13" t="s">
        <v>151</v>
      </c>
      <c r="H44" s="20" t="s">
        <v>191</v>
      </c>
      <c r="I44" s="14">
        <v>1484</v>
      </c>
      <c r="J44" s="14">
        <v>9887</v>
      </c>
      <c r="K44" s="20" t="s">
        <v>140</v>
      </c>
      <c r="L44" s="15">
        <v>1</v>
      </c>
      <c r="M44" s="20" t="s">
        <v>496</v>
      </c>
      <c r="N44" s="15">
        <v>1753</v>
      </c>
      <c r="O44" s="20" t="s">
        <v>497</v>
      </c>
      <c r="P44" s="14">
        <v>2804</v>
      </c>
      <c r="Q44" s="13" t="s">
        <v>144</v>
      </c>
      <c r="R44" s="13" t="s">
        <v>148</v>
      </c>
      <c r="S44" s="13" t="s">
        <v>142</v>
      </c>
      <c r="T44" s="91"/>
    </row>
    <row r="45" spans="1:20" s="46" customFormat="1" ht="102" x14ac:dyDescent="0.2">
      <c r="A45" s="13">
        <v>86</v>
      </c>
      <c r="B45" s="24" t="s">
        <v>17</v>
      </c>
      <c r="C45" s="25" t="s">
        <v>500</v>
      </c>
      <c r="D45" s="24" t="s">
        <v>297</v>
      </c>
      <c r="E45" s="24" t="s">
        <v>494</v>
      </c>
      <c r="F45" s="25" t="s">
        <v>501</v>
      </c>
      <c r="G45" s="24" t="s">
        <v>151</v>
      </c>
      <c r="H45" s="25" t="s">
        <v>191</v>
      </c>
      <c r="I45" s="22">
        <v>3438</v>
      </c>
      <c r="J45" s="26">
        <v>21590</v>
      </c>
      <c r="K45" s="25" t="s">
        <v>502</v>
      </c>
      <c r="L45" s="27">
        <v>1</v>
      </c>
      <c r="M45" s="25" t="s">
        <v>496</v>
      </c>
      <c r="N45" s="26">
        <v>825</v>
      </c>
      <c r="O45" s="25"/>
      <c r="P45" s="27"/>
      <c r="Q45" s="13" t="s">
        <v>144</v>
      </c>
      <c r="R45" s="13" t="s">
        <v>148</v>
      </c>
      <c r="S45" s="13" t="s">
        <v>142</v>
      </c>
      <c r="T45" s="91"/>
    </row>
    <row r="46" spans="1:20" s="49" customFormat="1" ht="63.75" x14ac:dyDescent="0.2">
      <c r="A46" s="13">
        <v>87</v>
      </c>
      <c r="B46" s="24" t="s">
        <v>17</v>
      </c>
      <c r="C46" s="82" t="s">
        <v>503</v>
      </c>
      <c r="D46" s="24" t="s">
        <v>297</v>
      </c>
      <c r="E46" s="24" t="s">
        <v>494</v>
      </c>
      <c r="F46" s="25" t="s">
        <v>504</v>
      </c>
      <c r="G46" s="24" t="s">
        <v>241</v>
      </c>
      <c r="H46" s="25" t="s">
        <v>152</v>
      </c>
      <c r="I46" s="26">
        <v>0</v>
      </c>
      <c r="J46" s="26">
        <v>2931</v>
      </c>
      <c r="K46" s="25" t="s">
        <v>140</v>
      </c>
      <c r="L46" s="27">
        <v>1</v>
      </c>
      <c r="M46" s="25" t="s">
        <v>288</v>
      </c>
      <c r="N46" s="26">
        <v>1</v>
      </c>
      <c r="O46" s="25" t="s">
        <v>141</v>
      </c>
      <c r="P46" s="27" t="s">
        <v>505</v>
      </c>
      <c r="Q46" s="13" t="s">
        <v>144</v>
      </c>
      <c r="R46" s="13" t="s">
        <v>143</v>
      </c>
      <c r="S46" s="13" t="s">
        <v>142</v>
      </c>
      <c r="T46" s="91"/>
    </row>
    <row r="47" spans="1:20" s="10" customFormat="1" ht="51" x14ac:dyDescent="0.2">
      <c r="A47" s="13">
        <v>88</v>
      </c>
      <c r="B47" s="72" t="s">
        <v>21</v>
      </c>
      <c r="C47" s="73" t="s">
        <v>506</v>
      </c>
      <c r="D47" s="24" t="s">
        <v>297</v>
      </c>
      <c r="E47" s="24" t="s">
        <v>494</v>
      </c>
      <c r="F47" s="25" t="s">
        <v>290</v>
      </c>
      <c r="G47" s="13" t="s">
        <v>291</v>
      </c>
      <c r="H47" s="25" t="s">
        <v>292</v>
      </c>
      <c r="I47" s="26">
        <v>17241</v>
      </c>
      <c r="J47" s="26">
        <v>28310</v>
      </c>
      <c r="K47" s="25" t="s">
        <v>298</v>
      </c>
      <c r="L47" s="27">
        <v>1</v>
      </c>
      <c r="M47" s="25" t="s">
        <v>294</v>
      </c>
      <c r="N47" s="26">
        <v>1</v>
      </c>
      <c r="O47" s="25" t="s">
        <v>295</v>
      </c>
      <c r="P47" s="27">
        <v>2199</v>
      </c>
      <c r="Q47" s="13" t="s">
        <v>144</v>
      </c>
      <c r="R47" s="13" t="s">
        <v>148</v>
      </c>
      <c r="S47" s="13" t="s">
        <v>142</v>
      </c>
      <c r="T47" s="91"/>
    </row>
    <row r="48" spans="1:20" ht="51" x14ac:dyDescent="0.2">
      <c r="A48" s="13">
        <v>89</v>
      </c>
      <c r="B48" s="72" t="s">
        <v>21</v>
      </c>
      <c r="C48" s="73" t="s">
        <v>507</v>
      </c>
      <c r="D48" s="24" t="s">
        <v>297</v>
      </c>
      <c r="E48" s="24" t="s">
        <v>494</v>
      </c>
      <c r="F48" s="25" t="s">
        <v>290</v>
      </c>
      <c r="G48" s="13" t="s">
        <v>291</v>
      </c>
      <c r="H48" s="25" t="s">
        <v>292</v>
      </c>
      <c r="I48" s="26">
        <v>14914</v>
      </c>
      <c r="J48" s="26">
        <v>34467</v>
      </c>
      <c r="K48" s="25" t="s">
        <v>298</v>
      </c>
      <c r="L48" s="27">
        <v>1</v>
      </c>
      <c r="M48" s="25" t="s">
        <v>294</v>
      </c>
      <c r="N48" s="26">
        <v>1</v>
      </c>
      <c r="O48" s="25" t="s">
        <v>295</v>
      </c>
      <c r="P48" s="27">
        <v>3190.86</v>
      </c>
      <c r="Q48" s="13" t="s">
        <v>144</v>
      </c>
      <c r="R48" s="13" t="s">
        <v>148</v>
      </c>
      <c r="S48" s="13" t="s">
        <v>142</v>
      </c>
      <c r="T48" s="91"/>
    </row>
    <row r="49" spans="1:20" s="10" customFormat="1" ht="51" x14ac:dyDescent="0.2">
      <c r="A49" s="13">
        <v>90</v>
      </c>
      <c r="B49" s="72" t="s">
        <v>21</v>
      </c>
      <c r="C49" s="73" t="s">
        <v>508</v>
      </c>
      <c r="D49" s="24" t="s">
        <v>297</v>
      </c>
      <c r="E49" s="24" t="s">
        <v>494</v>
      </c>
      <c r="F49" s="25" t="s">
        <v>290</v>
      </c>
      <c r="G49" s="13" t="s">
        <v>291</v>
      </c>
      <c r="H49" s="25" t="s">
        <v>292</v>
      </c>
      <c r="I49" s="26">
        <v>13932</v>
      </c>
      <c r="J49" s="26">
        <v>27501</v>
      </c>
      <c r="K49" s="25" t="s">
        <v>298</v>
      </c>
      <c r="L49" s="27">
        <v>1</v>
      </c>
      <c r="M49" s="25" t="s">
        <v>294</v>
      </c>
      <c r="N49" s="26">
        <v>1</v>
      </c>
      <c r="O49" s="25" t="s">
        <v>295</v>
      </c>
      <c r="P49" s="27">
        <v>1754</v>
      </c>
      <c r="Q49" s="13" t="s">
        <v>144</v>
      </c>
      <c r="R49" s="13" t="s">
        <v>148</v>
      </c>
      <c r="S49" s="13" t="s">
        <v>142</v>
      </c>
      <c r="T49" s="91"/>
    </row>
    <row r="50" spans="1:20" ht="51" x14ac:dyDescent="0.2">
      <c r="A50" s="13">
        <v>91</v>
      </c>
      <c r="B50" s="72" t="s">
        <v>21</v>
      </c>
      <c r="C50" s="73" t="s">
        <v>509</v>
      </c>
      <c r="D50" s="24" t="s">
        <v>297</v>
      </c>
      <c r="E50" s="24" t="s">
        <v>494</v>
      </c>
      <c r="F50" s="25" t="s">
        <v>290</v>
      </c>
      <c r="G50" s="24" t="s">
        <v>291</v>
      </c>
      <c r="H50" s="25" t="s">
        <v>292</v>
      </c>
      <c r="I50" s="26">
        <v>15274</v>
      </c>
      <c r="J50" s="26">
        <v>31612</v>
      </c>
      <c r="K50" s="25" t="s">
        <v>298</v>
      </c>
      <c r="L50" s="27">
        <v>1</v>
      </c>
      <c r="M50" s="25" t="s">
        <v>294</v>
      </c>
      <c r="N50" s="26">
        <v>1</v>
      </c>
      <c r="O50" s="25" t="s">
        <v>295</v>
      </c>
      <c r="P50" s="27">
        <v>3111</v>
      </c>
      <c r="Q50" s="13" t="s">
        <v>144</v>
      </c>
      <c r="R50" s="13" t="s">
        <v>148</v>
      </c>
      <c r="S50" s="13" t="s">
        <v>142</v>
      </c>
      <c r="T50" s="91"/>
    </row>
    <row r="51" spans="1:20" s="10" customFormat="1" ht="51" x14ac:dyDescent="0.2">
      <c r="A51" s="13">
        <v>92</v>
      </c>
      <c r="B51" s="72" t="s">
        <v>21</v>
      </c>
      <c r="C51" s="73" t="s">
        <v>510</v>
      </c>
      <c r="D51" s="24" t="s">
        <v>297</v>
      </c>
      <c r="E51" s="24" t="s">
        <v>494</v>
      </c>
      <c r="F51" s="25" t="s">
        <v>290</v>
      </c>
      <c r="G51" s="13" t="s">
        <v>291</v>
      </c>
      <c r="H51" s="25" t="s">
        <v>292</v>
      </c>
      <c r="I51" s="26">
        <v>9594</v>
      </c>
      <c r="J51" s="26">
        <v>20065</v>
      </c>
      <c r="K51" s="25" t="s">
        <v>298</v>
      </c>
      <c r="L51" s="27">
        <v>1</v>
      </c>
      <c r="M51" s="25" t="s">
        <v>294</v>
      </c>
      <c r="N51" s="26">
        <v>1</v>
      </c>
      <c r="O51" s="25" t="s">
        <v>295</v>
      </c>
      <c r="P51" s="27">
        <v>1444</v>
      </c>
      <c r="Q51" s="13" t="s">
        <v>144</v>
      </c>
      <c r="R51" s="13" t="s">
        <v>148</v>
      </c>
      <c r="S51" s="13" t="s">
        <v>142</v>
      </c>
      <c r="T51" s="91"/>
    </row>
    <row r="52" spans="1:20" s="10" customFormat="1" ht="51" x14ac:dyDescent="0.2">
      <c r="A52" s="13">
        <v>93</v>
      </c>
      <c r="B52" s="72" t="s">
        <v>21</v>
      </c>
      <c r="C52" s="73" t="s">
        <v>511</v>
      </c>
      <c r="D52" s="24" t="s">
        <v>297</v>
      </c>
      <c r="E52" s="24" t="s">
        <v>494</v>
      </c>
      <c r="F52" s="25" t="s">
        <v>290</v>
      </c>
      <c r="G52" s="13" t="s">
        <v>291</v>
      </c>
      <c r="H52" s="25" t="s">
        <v>292</v>
      </c>
      <c r="I52" s="26">
        <v>7976</v>
      </c>
      <c r="J52" s="26">
        <v>12965</v>
      </c>
      <c r="K52" s="25" t="s">
        <v>298</v>
      </c>
      <c r="L52" s="27">
        <v>1</v>
      </c>
      <c r="M52" s="25" t="s">
        <v>294</v>
      </c>
      <c r="N52" s="26">
        <v>1</v>
      </c>
      <c r="O52" s="25" t="s">
        <v>295</v>
      </c>
      <c r="P52" s="27">
        <v>1076</v>
      </c>
      <c r="Q52" s="13" t="s">
        <v>144</v>
      </c>
      <c r="R52" s="13" t="s">
        <v>148</v>
      </c>
      <c r="S52" s="13" t="s">
        <v>142</v>
      </c>
      <c r="T52" s="91"/>
    </row>
    <row r="53" spans="1:20" s="10" customFormat="1" ht="51" x14ac:dyDescent="0.2">
      <c r="A53" s="13">
        <v>94</v>
      </c>
      <c r="B53" s="72" t="s">
        <v>21</v>
      </c>
      <c r="C53" s="73" t="s">
        <v>512</v>
      </c>
      <c r="D53" s="24" t="s">
        <v>297</v>
      </c>
      <c r="E53" s="24" t="s">
        <v>494</v>
      </c>
      <c r="F53" s="25" t="s">
        <v>290</v>
      </c>
      <c r="G53" s="13" t="s">
        <v>291</v>
      </c>
      <c r="H53" s="25" t="s">
        <v>292</v>
      </c>
      <c r="I53" s="26">
        <v>15046</v>
      </c>
      <c r="J53" s="26">
        <v>26439</v>
      </c>
      <c r="K53" s="25" t="s">
        <v>298</v>
      </c>
      <c r="L53" s="27">
        <v>1</v>
      </c>
      <c r="M53" s="25" t="s">
        <v>294</v>
      </c>
      <c r="N53" s="26">
        <v>1</v>
      </c>
      <c r="O53" s="25" t="s">
        <v>295</v>
      </c>
      <c r="P53" s="27">
        <v>1617.16</v>
      </c>
      <c r="Q53" s="13" t="s">
        <v>144</v>
      </c>
      <c r="R53" s="13" t="s">
        <v>148</v>
      </c>
      <c r="S53" s="13" t="s">
        <v>142</v>
      </c>
      <c r="T53" s="91"/>
    </row>
    <row r="54" spans="1:20" ht="51" x14ac:dyDescent="0.2">
      <c r="A54" s="13">
        <v>95</v>
      </c>
      <c r="B54" s="72" t="s">
        <v>21</v>
      </c>
      <c r="C54" s="73" t="s">
        <v>513</v>
      </c>
      <c r="D54" s="24" t="s">
        <v>297</v>
      </c>
      <c r="E54" s="24" t="s">
        <v>494</v>
      </c>
      <c r="F54" s="25" t="s">
        <v>290</v>
      </c>
      <c r="G54" s="13" t="s">
        <v>291</v>
      </c>
      <c r="H54" s="25" t="s">
        <v>292</v>
      </c>
      <c r="I54" s="26">
        <v>7188</v>
      </c>
      <c r="J54" s="26">
        <v>20360</v>
      </c>
      <c r="K54" s="25" t="s">
        <v>298</v>
      </c>
      <c r="L54" s="27">
        <v>1</v>
      </c>
      <c r="M54" s="25" t="s">
        <v>294</v>
      </c>
      <c r="N54" s="26">
        <v>1</v>
      </c>
      <c r="O54" s="25" t="s">
        <v>295</v>
      </c>
      <c r="P54" s="27">
        <v>2317</v>
      </c>
      <c r="Q54" s="13" t="s">
        <v>144</v>
      </c>
      <c r="R54" s="13" t="s">
        <v>148</v>
      </c>
      <c r="S54" s="13" t="s">
        <v>142</v>
      </c>
      <c r="T54" s="91"/>
    </row>
    <row r="55" spans="1:20" ht="51" x14ac:dyDescent="0.2">
      <c r="A55" s="13">
        <v>96</v>
      </c>
      <c r="B55" s="72" t="s">
        <v>21</v>
      </c>
      <c r="C55" s="73" t="s">
        <v>514</v>
      </c>
      <c r="D55" s="24" t="s">
        <v>297</v>
      </c>
      <c r="E55" s="24" t="s">
        <v>494</v>
      </c>
      <c r="F55" s="25" t="s">
        <v>290</v>
      </c>
      <c r="G55" s="13" t="s">
        <v>291</v>
      </c>
      <c r="H55" s="25" t="s">
        <v>292</v>
      </c>
      <c r="I55" s="26">
        <v>15620</v>
      </c>
      <c r="J55" s="26">
        <v>24906</v>
      </c>
      <c r="K55" s="25" t="s">
        <v>298</v>
      </c>
      <c r="L55" s="27">
        <v>1</v>
      </c>
      <c r="M55" s="25" t="s">
        <v>294</v>
      </c>
      <c r="N55" s="26">
        <v>1</v>
      </c>
      <c r="O55" s="25" t="s">
        <v>295</v>
      </c>
      <c r="P55" s="27">
        <v>1327</v>
      </c>
      <c r="Q55" s="13" t="s">
        <v>144</v>
      </c>
      <c r="R55" s="13" t="s">
        <v>148</v>
      </c>
      <c r="S55" s="13" t="s">
        <v>142</v>
      </c>
      <c r="T55" s="91"/>
    </row>
    <row r="56" spans="1:20" ht="51" x14ac:dyDescent="0.2">
      <c r="A56" s="13">
        <v>97</v>
      </c>
      <c r="B56" s="72" t="s">
        <v>21</v>
      </c>
      <c r="C56" s="73" t="s">
        <v>515</v>
      </c>
      <c r="D56" s="24" t="s">
        <v>297</v>
      </c>
      <c r="E56" s="24" t="s">
        <v>494</v>
      </c>
      <c r="F56" s="25" t="s">
        <v>290</v>
      </c>
      <c r="G56" s="13" t="s">
        <v>291</v>
      </c>
      <c r="H56" s="25" t="s">
        <v>292</v>
      </c>
      <c r="I56" s="26">
        <v>19172</v>
      </c>
      <c r="J56" s="26">
        <v>22922</v>
      </c>
      <c r="K56" s="25" t="s">
        <v>298</v>
      </c>
      <c r="L56" s="27">
        <v>1</v>
      </c>
      <c r="M56" s="25" t="s">
        <v>294</v>
      </c>
      <c r="N56" s="26">
        <v>1</v>
      </c>
      <c r="O56" s="25" t="s">
        <v>295</v>
      </c>
      <c r="P56" s="27">
        <v>1009</v>
      </c>
      <c r="Q56" s="13" t="s">
        <v>144</v>
      </c>
      <c r="R56" s="13" t="s">
        <v>148</v>
      </c>
      <c r="S56" s="13" t="s">
        <v>142</v>
      </c>
      <c r="T56" s="91"/>
    </row>
    <row r="57" spans="1:20" ht="51" x14ac:dyDescent="0.2">
      <c r="A57" s="13">
        <v>98</v>
      </c>
      <c r="B57" s="72" t="s">
        <v>21</v>
      </c>
      <c r="C57" s="73" t="s">
        <v>516</v>
      </c>
      <c r="D57" s="24" t="s">
        <v>297</v>
      </c>
      <c r="E57" s="24" t="s">
        <v>494</v>
      </c>
      <c r="F57" s="25" t="s">
        <v>290</v>
      </c>
      <c r="G57" s="13" t="s">
        <v>291</v>
      </c>
      <c r="H57" s="25" t="s">
        <v>292</v>
      </c>
      <c r="I57" s="26">
        <v>14543</v>
      </c>
      <c r="J57" s="26">
        <v>22466</v>
      </c>
      <c r="K57" s="25" t="s">
        <v>298</v>
      </c>
      <c r="L57" s="27">
        <v>1</v>
      </c>
      <c r="M57" s="25" t="s">
        <v>294</v>
      </c>
      <c r="N57" s="26">
        <v>1</v>
      </c>
      <c r="O57" s="25" t="s">
        <v>295</v>
      </c>
      <c r="P57" s="27">
        <v>1597</v>
      </c>
      <c r="Q57" s="13" t="s">
        <v>144</v>
      </c>
      <c r="R57" s="13" t="s">
        <v>148</v>
      </c>
      <c r="S57" s="13" t="s">
        <v>142</v>
      </c>
      <c r="T57" s="91"/>
    </row>
    <row r="58" spans="1:20" ht="51" x14ac:dyDescent="0.2">
      <c r="A58" s="13">
        <v>99</v>
      </c>
      <c r="B58" s="72" t="s">
        <v>21</v>
      </c>
      <c r="C58" s="73" t="s">
        <v>517</v>
      </c>
      <c r="D58" s="24" t="s">
        <v>297</v>
      </c>
      <c r="E58" s="24" t="s">
        <v>494</v>
      </c>
      <c r="F58" s="25" t="s">
        <v>290</v>
      </c>
      <c r="G58" s="13" t="s">
        <v>291</v>
      </c>
      <c r="H58" s="25" t="s">
        <v>292</v>
      </c>
      <c r="I58" s="26">
        <v>7784</v>
      </c>
      <c r="J58" s="26">
        <v>13021</v>
      </c>
      <c r="K58" s="25" t="s">
        <v>298</v>
      </c>
      <c r="L58" s="27">
        <v>1</v>
      </c>
      <c r="M58" s="25" t="s">
        <v>294</v>
      </c>
      <c r="N58" s="26">
        <v>1</v>
      </c>
      <c r="O58" s="25" t="s">
        <v>295</v>
      </c>
      <c r="P58" s="27">
        <v>700</v>
      </c>
      <c r="Q58" s="13" t="s">
        <v>144</v>
      </c>
      <c r="R58" s="13" t="s">
        <v>148</v>
      </c>
      <c r="S58" s="13" t="s">
        <v>142</v>
      </c>
      <c r="T58" s="91"/>
    </row>
    <row r="59" spans="1:20" ht="51" x14ac:dyDescent="0.2">
      <c r="A59" s="13">
        <v>100</v>
      </c>
      <c r="B59" s="72" t="s">
        <v>21</v>
      </c>
      <c r="C59" s="73" t="s">
        <v>518</v>
      </c>
      <c r="D59" s="24" t="s">
        <v>297</v>
      </c>
      <c r="E59" s="24" t="s">
        <v>494</v>
      </c>
      <c r="F59" s="25" t="s">
        <v>290</v>
      </c>
      <c r="G59" s="13" t="s">
        <v>291</v>
      </c>
      <c r="H59" s="25" t="s">
        <v>292</v>
      </c>
      <c r="I59" s="26">
        <v>4333</v>
      </c>
      <c r="J59" s="26">
        <v>12734</v>
      </c>
      <c r="K59" s="25" t="s">
        <v>298</v>
      </c>
      <c r="L59" s="27">
        <v>1</v>
      </c>
      <c r="M59" s="25" t="s">
        <v>294</v>
      </c>
      <c r="N59" s="26">
        <v>1</v>
      </c>
      <c r="O59" s="25" t="s">
        <v>295</v>
      </c>
      <c r="P59" s="27">
        <v>1241</v>
      </c>
      <c r="Q59" s="13" t="s">
        <v>144</v>
      </c>
      <c r="R59" s="13" t="s">
        <v>148</v>
      </c>
      <c r="S59" s="13" t="s">
        <v>142</v>
      </c>
      <c r="T59" s="91"/>
    </row>
    <row r="60" spans="1:20" s="10" customFormat="1" ht="51" x14ac:dyDescent="0.2">
      <c r="A60" s="13">
        <v>101</v>
      </c>
      <c r="B60" s="72" t="s">
        <v>21</v>
      </c>
      <c r="C60" s="73" t="s">
        <v>519</v>
      </c>
      <c r="D60" s="24" t="s">
        <v>297</v>
      </c>
      <c r="E60" s="24" t="s">
        <v>494</v>
      </c>
      <c r="F60" s="25" t="s">
        <v>290</v>
      </c>
      <c r="G60" s="24" t="s">
        <v>291</v>
      </c>
      <c r="H60" s="25" t="s">
        <v>292</v>
      </c>
      <c r="I60" s="26">
        <v>3534</v>
      </c>
      <c r="J60" s="14">
        <v>8100</v>
      </c>
      <c r="K60" s="25" t="s">
        <v>298</v>
      </c>
      <c r="L60" s="27">
        <v>1</v>
      </c>
      <c r="M60" s="25" t="s">
        <v>294</v>
      </c>
      <c r="N60" s="26">
        <v>1</v>
      </c>
      <c r="O60" s="25" t="s">
        <v>295</v>
      </c>
      <c r="P60" s="15">
        <v>734.5</v>
      </c>
      <c r="Q60" s="24" t="s">
        <v>144</v>
      </c>
      <c r="R60" s="13" t="s">
        <v>148</v>
      </c>
      <c r="S60" s="13" t="s">
        <v>142</v>
      </c>
      <c r="T60" s="91"/>
    </row>
    <row r="61" spans="1:20" ht="51" x14ac:dyDescent="0.2">
      <c r="A61" s="13">
        <v>102</v>
      </c>
      <c r="B61" s="72" t="s">
        <v>21</v>
      </c>
      <c r="C61" s="73" t="s">
        <v>520</v>
      </c>
      <c r="D61" s="24" t="s">
        <v>297</v>
      </c>
      <c r="E61" s="24" t="s">
        <v>494</v>
      </c>
      <c r="F61" s="25" t="s">
        <v>290</v>
      </c>
      <c r="G61" s="13" t="s">
        <v>291</v>
      </c>
      <c r="H61" s="25" t="s">
        <v>292</v>
      </c>
      <c r="I61" s="26">
        <v>4113</v>
      </c>
      <c r="J61" s="14">
        <v>7560</v>
      </c>
      <c r="K61" s="25" t="s">
        <v>298</v>
      </c>
      <c r="L61" s="27">
        <v>1</v>
      </c>
      <c r="M61" s="25" t="s">
        <v>294</v>
      </c>
      <c r="N61" s="26">
        <v>1</v>
      </c>
      <c r="O61" s="25" t="s">
        <v>295</v>
      </c>
      <c r="P61" s="15">
        <v>647</v>
      </c>
      <c r="Q61" s="24" t="s">
        <v>144</v>
      </c>
      <c r="R61" s="24" t="s">
        <v>148</v>
      </c>
      <c r="S61" s="24" t="s">
        <v>142</v>
      </c>
      <c r="T61" s="91"/>
    </row>
    <row r="62" spans="1:20" s="10" customFormat="1" ht="51" x14ac:dyDescent="0.2">
      <c r="A62" s="13">
        <v>103</v>
      </c>
      <c r="B62" s="72" t="s">
        <v>21</v>
      </c>
      <c r="C62" s="73" t="s">
        <v>521</v>
      </c>
      <c r="D62" s="24" t="s">
        <v>297</v>
      </c>
      <c r="E62" s="24" t="s">
        <v>494</v>
      </c>
      <c r="F62" s="25" t="s">
        <v>290</v>
      </c>
      <c r="G62" s="13" t="s">
        <v>291</v>
      </c>
      <c r="H62" s="25" t="s">
        <v>292</v>
      </c>
      <c r="I62" s="26">
        <v>3134</v>
      </c>
      <c r="J62" s="14">
        <v>5238</v>
      </c>
      <c r="K62" s="25" t="s">
        <v>298</v>
      </c>
      <c r="L62" s="27">
        <v>1</v>
      </c>
      <c r="M62" s="25" t="s">
        <v>294</v>
      </c>
      <c r="N62" s="26">
        <v>1</v>
      </c>
      <c r="O62" s="25" t="s">
        <v>295</v>
      </c>
      <c r="P62" s="15">
        <v>578</v>
      </c>
      <c r="Q62" s="13" t="s">
        <v>144</v>
      </c>
      <c r="R62" s="13" t="s">
        <v>148</v>
      </c>
      <c r="S62" s="13" t="s">
        <v>142</v>
      </c>
      <c r="T62" s="91"/>
    </row>
    <row r="63" spans="1:20" ht="51" x14ac:dyDescent="0.2">
      <c r="A63" s="13">
        <v>104</v>
      </c>
      <c r="B63" s="72" t="s">
        <v>21</v>
      </c>
      <c r="C63" s="73" t="s">
        <v>522</v>
      </c>
      <c r="D63" s="24" t="s">
        <v>297</v>
      </c>
      <c r="E63" s="24" t="s">
        <v>494</v>
      </c>
      <c r="F63" s="25" t="s">
        <v>290</v>
      </c>
      <c r="G63" s="13" t="s">
        <v>291</v>
      </c>
      <c r="H63" s="25" t="s">
        <v>292</v>
      </c>
      <c r="I63" s="26">
        <v>8748</v>
      </c>
      <c r="J63" s="14">
        <v>14726</v>
      </c>
      <c r="K63" s="25" t="s">
        <v>298</v>
      </c>
      <c r="L63" s="27">
        <v>1</v>
      </c>
      <c r="M63" s="25" t="s">
        <v>294</v>
      </c>
      <c r="N63" s="26">
        <v>1</v>
      </c>
      <c r="O63" s="25" t="s">
        <v>295</v>
      </c>
      <c r="P63" s="15">
        <v>676.6</v>
      </c>
      <c r="Q63" s="24" t="s">
        <v>144</v>
      </c>
      <c r="R63" s="13" t="s">
        <v>148</v>
      </c>
      <c r="S63" s="13" t="s">
        <v>142</v>
      </c>
      <c r="T63" s="91"/>
    </row>
    <row r="64" spans="1:20" s="10" customFormat="1" ht="51" x14ac:dyDescent="0.2">
      <c r="A64" s="13">
        <v>105</v>
      </c>
      <c r="B64" s="72" t="s">
        <v>21</v>
      </c>
      <c r="C64" s="73" t="s">
        <v>523</v>
      </c>
      <c r="D64" s="24" t="s">
        <v>297</v>
      </c>
      <c r="E64" s="24" t="s">
        <v>494</v>
      </c>
      <c r="F64" s="25" t="s">
        <v>290</v>
      </c>
      <c r="G64" s="13" t="s">
        <v>291</v>
      </c>
      <c r="H64" s="25" t="s">
        <v>292</v>
      </c>
      <c r="I64" s="26">
        <v>4682</v>
      </c>
      <c r="J64" s="14">
        <v>14519</v>
      </c>
      <c r="K64" s="25" t="s">
        <v>298</v>
      </c>
      <c r="L64" s="27">
        <v>1</v>
      </c>
      <c r="M64" s="25" t="s">
        <v>294</v>
      </c>
      <c r="N64" s="26">
        <v>1</v>
      </c>
      <c r="O64" s="25" t="s">
        <v>295</v>
      </c>
      <c r="P64" s="15">
        <v>1248.1099999999999</v>
      </c>
      <c r="Q64" s="24" t="s">
        <v>144</v>
      </c>
      <c r="R64" s="13" t="s">
        <v>148</v>
      </c>
      <c r="S64" s="13" t="s">
        <v>142</v>
      </c>
      <c r="T64" s="91"/>
    </row>
    <row r="65" spans="1:20" s="10" customFormat="1" ht="51" x14ac:dyDescent="0.2">
      <c r="A65" s="13">
        <v>106</v>
      </c>
      <c r="B65" s="72" t="s">
        <v>21</v>
      </c>
      <c r="C65" s="73" t="s">
        <v>524</v>
      </c>
      <c r="D65" s="24" t="s">
        <v>297</v>
      </c>
      <c r="E65" s="24" t="s">
        <v>494</v>
      </c>
      <c r="F65" s="25" t="s">
        <v>290</v>
      </c>
      <c r="G65" s="13" t="s">
        <v>291</v>
      </c>
      <c r="H65" s="25" t="s">
        <v>292</v>
      </c>
      <c r="I65" s="26">
        <v>3367</v>
      </c>
      <c r="J65" s="14">
        <v>10237</v>
      </c>
      <c r="K65" s="25" t="s">
        <v>298</v>
      </c>
      <c r="L65" s="27">
        <v>1</v>
      </c>
      <c r="M65" s="25" t="s">
        <v>294</v>
      </c>
      <c r="N65" s="26">
        <v>1</v>
      </c>
      <c r="O65" s="25" t="s">
        <v>295</v>
      </c>
      <c r="P65" s="15">
        <v>513</v>
      </c>
      <c r="Q65" s="24" t="s">
        <v>144</v>
      </c>
      <c r="R65" s="24" t="s">
        <v>148</v>
      </c>
      <c r="S65" s="24" t="s">
        <v>142</v>
      </c>
      <c r="T65" s="91"/>
    </row>
    <row r="66" spans="1:20" s="10" customFormat="1" ht="76.5" x14ac:dyDescent="0.2">
      <c r="A66" s="13">
        <v>107</v>
      </c>
      <c r="B66" s="24" t="s">
        <v>30</v>
      </c>
      <c r="C66" s="25" t="s">
        <v>525</v>
      </c>
      <c r="D66" s="24" t="s">
        <v>526</v>
      </c>
      <c r="E66" s="24" t="s">
        <v>527</v>
      </c>
      <c r="F66" s="25" t="s">
        <v>528</v>
      </c>
      <c r="G66" s="24" t="s">
        <v>241</v>
      </c>
      <c r="H66" s="25" t="s">
        <v>139</v>
      </c>
      <c r="I66" s="26">
        <v>15803</v>
      </c>
      <c r="J66" s="26">
        <v>15803</v>
      </c>
      <c r="K66" s="25" t="s">
        <v>334</v>
      </c>
      <c r="L66" s="27">
        <v>1</v>
      </c>
      <c r="M66" s="25"/>
      <c r="N66" s="26"/>
      <c r="O66" s="25"/>
      <c r="P66" s="27"/>
      <c r="Q66" s="24" t="s">
        <v>144</v>
      </c>
      <c r="R66" s="24" t="s">
        <v>148</v>
      </c>
      <c r="S66" s="24" t="s">
        <v>144</v>
      </c>
    </row>
    <row r="67" spans="1:20" ht="76.5" x14ac:dyDescent="0.2">
      <c r="A67" s="13">
        <v>109</v>
      </c>
      <c r="B67" s="24" t="s">
        <v>30</v>
      </c>
      <c r="C67" s="25" t="s">
        <v>556</v>
      </c>
      <c r="D67" s="24" t="s">
        <v>557</v>
      </c>
      <c r="E67" s="24" t="s">
        <v>527</v>
      </c>
      <c r="F67" s="25" t="s">
        <v>558</v>
      </c>
      <c r="G67" s="24" t="s">
        <v>476</v>
      </c>
      <c r="H67" s="25" t="s">
        <v>276</v>
      </c>
      <c r="I67" s="26">
        <v>709</v>
      </c>
      <c r="J67" s="26">
        <v>709</v>
      </c>
      <c r="K67" s="25" t="s">
        <v>334</v>
      </c>
      <c r="L67" s="27">
        <v>1</v>
      </c>
      <c r="M67" s="25"/>
      <c r="N67" s="26"/>
      <c r="O67" s="25"/>
      <c r="P67" s="27"/>
      <c r="Q67" s="24" t="s">
        <v>144</v>
      </c>
      <c r="R67" s="13" t="s">
        <v>148</v>
      </c>
      <c r="S67" s="13" t="s">
        <v>142</v>
      </c>
      <c r="T67" s="91"/>
    </row>
    <row r="68" spans="1:20" s="10" customFormat="1" ht="102" x14ac:dyDescent="0.2">
      <c r="A68" s="13">
        <v>110</v>
      </c>
      <c r="B68" s="72" t="s">
        <v>21</v>
      </c>
      <c r="C68" s="20" t="s">
        <v>529</v>
      </c>
      <c r="D68" s="24" t="s">
        <v>530</v>
      </c>
      <c r="E68" s="24" t="s">
        <v>527</v>
      </c>
      <c r="F68" s="25" t="s">
        <v>290</v>
      </c>
      <c r="G68" s="13" t="s">
        <v>241</v>
      </c>
      <c r="H68" s="25" t="s">
        <v>292</v>
      </c>
      <c r="I68" s="22">
        <v>4758</v>
      </c>
      <c r="J68" s="22">
        <v>7527</v>
      </c>
      <c r="K68" s="25" t="s">
        <v>293</v>
      </c>
      <c r="L68" s="27">
        <v>1</v>
      </c>
      <c r="M68" s="25" t="s">
        <v>294</v>
      </c>
      <c r="N68" s="26">
        <v>1</v>
      </c>
      <c r="O68" s="25" t="s">
        <v>295</v>
      </c>
      <c r="P68" s="15">
        <v>566</v>
      </c>
      <c r="Q68" s="24" t="s">
        <v>144</v>
      </c>
      <c r="R68" s="24" t="s">
        <v>148</v>
      </c>
      <c r="S68" s="13" t="s">
        <v>142</v>
      </c>
      <c r="T68" s="91"/>
    </row>
    <row r="69" spans="1:20" ht="102" x14ac:dyDescent="0.2">
      <c r="A69" s="13">
        <v>111</v>
      </c>
      <c r="B69" s="72" t="s">
        <v>21</v>
      </c>
      <c r="C69" s="20" t="s">
        <v>531</v>
      </c>
      <c r="D69" s="24" t="s">
        <v>530</v>
      </c>
      <c r="E69" s="24" t="s">
        <v>527</v>
      </c>
      <c r="F69" s="25" t="s">
        <v>290</v>
      </c>
      <c r="G69" s="13" t="s">
        <v>291</v>
      </c>
      <c r="H69" s="25" t="s">
        <v>292</v>
      </c>
      <c r="I69" s="26">
        <v>14885</v>
      </c>
      <c r="J69" s="26">
        <v>23202</v>
      </c>
      <c r="K69" s="25" t="s">
        <v>293</v>
      </c>
      <c r="L69" s="27">
        <v>1</v>
      </c>
      <c r="M69" s="25" t="s">
        <v>294</v>
      </c>
      <c r="N69" s="26">
        <v>1</v>
      </c>
      <c r="O69" s="25" t="s">
        <v>295</v>
      </c>
      <c r="P69" s="15">
        <v>1273</v>
      </c>
      <c r="Q69" s="13" t="s">
        <v>144</v>
      </c>
      <c r="R69" s="13" t="s">
        <v>148</v>
      </c>
      <c r="S69" s="13" t="s">
        <v>142</v>
      </c>
      <c r="T69" s="91"/>
    </row>
    <row r="70" spans="1:20" ht="102" x14ac:dyDescent="0.2">
      <c r="A70" s="13">
        <v>112</v>
      </c>
      <c r="B70" s="72" t="s">
        <v>21</v>
      </c>
      <c r="C70" s="20" t="s">
        <v>532</v>
      </c>
      <c r="D70" s="24" t="s">
        <v>530</v>
      </c>
      <c r="E70" s="24" t="s">
        <v>527</v>
      </c>
      <c r="F70" s="25" t="s">
        <v>290</v>
      </c>
      <c r="G70" s="13" t="s">
        <v>291</v>
      </c>
      <c r="H70" s="25" t="s">
        <v>292</v>
      </c>
      <c r="I70" s="26">
        <v>8582</v>
      </c>
      <c r="J70" s="26">
        <v>14704</v>
      </c>
      <c r="K70" s="25" t="s">
        <v>293</v>
      </c>
      <c r="L70" s="27">
        <v>1</v>
      </c>
      <c r="M70" s="25" t="s">
        <v>294</v>
      </c>
      <c r="N70" s="26">
        <v>1</v>
      </c>
      <c r="O70" s="25" t="s">
        <v>295</v>
      </c>
      <c r="P70" s="15">
        <v>1107</v>
      </c>
      <c r="Q70" s="24" t="s">
        <v>144</v>
      </c>
      <c r="R70" s="24" t="s">
        <v>148</v>
      </c>
      <c r="S70" s="13" t="s">
        <v>142</v>
      </c>
      <c r="T70" s="91"/>
    </row>
    <row r="71" spans="1:20" ht="89.25" x14ac:dyDescent="0.2">
      <c r="A71" s="30">
        <v>113</v>
      </c>
      <c r="B71" s="92" t="s">
        <v>22</v>
      </c>
      <c r="C71" s="29" t="s">
        <v>364</v>
      </c>
      <c r="D71" s="13" t="s">
        <v>231</v>
      </c>
      <c r="E71" s="13" t="s">
        <v>365</v>
      </c>
      <c r="F71" s="20" t="s">
        <v>366</v>
      </c>
      <c r="G71" s="24" t="s">
        <v>367</v>
      </c>
      <c r="H71" s="20" t="s">
        <v>292</v>
      </c>
      <c r="I71" s="22">
        <v>82</v>
      </c>
      <c r="J71" s="22">
        <v>82</v>
      </c>
      <c r="K71" s="29" t="s">
        <v>368</v>
      </c>
      <c r="L71" s="15">
        <v>6</v>
      </c>
      <c r="M71" s="20" t="s">
        <v>369</v>
      </c>
      <c r="N71" s="22">
        <v>13420.55</v>
      </c>
      <c r="O71" s="16" t="s">
        <v>370</v>
      </c>
      <c r="P71" s="18">
        <v>3</v>
      </c>
      <c r="Q71" s="90" t="s">
        <v>144</v>
      </c>
      <c r="R71" s="90" t="s">
        <v>143</v>
      </c>
      <c r="S71" s="36" t="s">
        <v>142</v>
      </c>
      <c r="T71" s="91"/>
    </row>
    <row r="72" spans="1:20" ht="38.25" x14ac:dyDescent="0.2">
      <c r="A72" s="36">
        <v>116</v>
      </c>
      <c r="B72" s="92" t="s">
        <v>27</v>
      </c>
      <c r="C72" s="16" t="s">
        <v>444</v>
      </c>
      <c r="D72" s="90" t="s">
        <v>150</v>
      </c>
      <c r="E72" s="90" t="s">
        <v>400</v>
      </c>
      <c r="F72" s="16" t="s">
        <v>1078</v>
      </c>
      <c r="G72" s="19" t="s">
        <v>138</v>
      </c>
      <c r="H72" s="16" t="s">
        <v>139</v>
      </c>
      <c r="I72" s="17">
        <v>1500</v>
      </c>
      <c r="J72" s="17">
        <v>1500</v>
      </c>
      <c r="K72" s="16" t="s">
        <v>446</v>
      </c>
      <c r="L72" s="18">
        <v>3</v>
      </c>
      <c r="M72" s="16"/>
      <c r="N72" s="17"/>
      <c r="O72" s="16"/>
      <c r="P72" s="18"/>
      <c r="Q72" s="90" t="s">
        <v>142</v>
      </c>
      <c r="R72" s="90" t="s">
        <v>143</v>
      </c>
      <c r="S72" s="90" t="s">
        <v>144</v>
      </c>
      <c r="T72" s="12"/>
    </row>
    <row r="73" spans="1:20" ht="38.25" x14ac:dyDescent="0.2">
      <c r="A73" s="36">
        <v>117</v>
      </c>
      <c r="B73" s="92" t="s">
        <v>27</v>
      </c>
      <c r="C73" s="16" t="s">
        <v>440</v>
      </c>
      <c r="D73" s="90" t="s">
        <v>150</v>
      </c>
      <c r="E73" s="90" t="s">
        <v>400</v>
      </c>
      <c r="F73" s="16" t="s">
        <v>1079</v>
      </c>
      <c r="G73" s="19" t="s">
        <v>138</v>
      </c>
      <c r="H73" s="16" t="s">
        <v>139</v>
      </c>
      <c r="I73" s="17">
        <v>9000</v>
      </c>
      <c r="J73" s="17">
        <v>9000</v>
      </c>
      <c r="K73" s="16" t="s">
        <v>140</v>
      </c>
      <c r="L73" s="18">
        <v>1</v>
      </c>
      <c r="M73" s="16" t="s">
        <v>442</v>
      </c>
      <c r="N73" s="18">
        <v>495</v>
      </c>
      <c r="O73" s="16" t="s">
        <v>443</v>
      </c>
      <c r="P73" s="17">
        <v>26</v>
      </c>
      <c r="Q73" s="90" t="s">
        <v>142</v>
      </c>
      <c r="R73" s="90" t="s">
        <v>143</v>
      </c>
      <c r="S73" s="90" t="s">
        <v>144</v>
      </c>
      <c r="T73" s="12"/>
    </row>
    <row r="74" spans="1:20" ht="25.5" x14ac:dyDescent="0.2">
      <c r="A74" s="36">
        <v>118</v>
      </c>
      <c r="B74" s="92" t="s">
        <v>27</v>
      </c>
      <c r="C74" s="16" t="s">
        <v>447</v>
      </c>
      <c r="D74" s="90" t="s">
        <v>448</v>
      </c>
      <c r="E74" s="90" t="s">
        <v>400</v>
      </c>
      <c r="F74" s="16" t="s">
        <v>1059</v>
      </c>
      <c r="G74" s="19" t="s">
        <v>138</v>
      </c>
      <c r="H74" s="16" t="s">
        <v>139</v>
      </c>
      <c r="I74" s="17">
        <v>19350</v>
      </c>
      <c r="J74" s="17">
        <v>19350</v>
      </c>
      <c r="K74" s="16" t="s">
        <v>140</v>
      </c>
      <c r="L74" s="18">
        <v>168</v>
      </c>
      <c r="M74" s="16" t="s">
        <v>450</v>
      </c>
      <c r="N74" s="17">
        <v>75</v>
      </c>
      <c r="O74" s="16"/>
      <c r="P74" s="18"/>
      <c r="Q74" s="90" t="s">
        <v>142</v>
      </c>
      <c r="R74" s="90" t="s">
        <v>229</v>
      </c>
      <c r="S74" s="90" t="s">
        <v>144</v>
      </c>
      <c r="T74" s="12"/>
    </row>
    <row r="75" spans="1:20" s="10" customFormat="1" ht="76.5" x14ac:dyDescent="0.2">
      <c r="A75" s="36">
        <v>119</v>
      </c>
      <c r="B75" s="92" t="s">
        <v>13</v>
      </c>
      <c r="C75" s="16" t="s">
        <v>1030</v>
      </c>
      <c r="D75" s="90" t="s">
        <v>816</v>
      </c>
      <c r="E75" s="90" t="s">
        <v>817</v>
      </c>
      <c r="F75" s="16" t="s">
        <v>1029</v>
      </c>
      <c r="G75" s="19" t="s">
        <v>138</v>
      </c>
      <c r="H75" s="16" t="s">
        <v>139</v>
      </c>
      <c r="I75" s="17">
        <v>10</v>
      </c>
      <c r="J75" s="17">
        <v>10</v>
      </c>
      <c r="K75" s="16" t="s">
        <v>140</v>
      </c>
      <c r="L75" s="18">
        <v>1</v>
      </c>
      <c r="M75" s="16"/>
      <c r="N75" s="17"/>
      <c r="O75" s="16"/>
      <c r="P75" s="18"/>
      <c r="Q75" s="90" t="s">
        <v>144</v>
      </c>
      <c r="R75" s="36" t="s">
        <v>143</v>
      </c>
      <c r="S75" s="36" t="s">
        <v>144</v>
      </c>
    </row>
    <row r="76" spans="1:20" ht="51" x14ac:dyDescent="0.2">
      <c r="A76" s="36">
        <v>120</v>
      </c>
      <c r="B76" s="92" t="s">
        <v>14</v>
      </c>
      <c r="C76" s="16" t="s">
        <v>1028</v>
      </c>
      <c r="D76" s="90" t="s">
        <v>816</v>
      </c>
      <c r="E76" s="90" t="s">
        <v>817</v>
      </c>
      <c r="F76" s="16" t="s">
        <v>1027</v>
      </c>
      <c r="G76" s="19" t="s">
        <v>138</v>
      </c>
      <c r="H76" s="16" t="s">
        <v>139</v>
      </c>
      <c r="I76" s="22">
        <v>355</v>
      </c>
      <c r="J76" s="22">
        <v>355</v>
      </c>
      <c r="K76" s="16" t="s">
        <v>140</v>
      </c>
      <c r="L76" s="18">
        <v>2</v>
      </c>
      <c r="M76" s="16" t="s">
        <v>233</v>
      </c>
      <c r="N76" s="17">
        <v>2</v>
      </c>
      <c r="O76" s="16"/>
      <c r="P76" s="18"/>
      <c r="Q76" s="90" t="s">
        <v>144</v>
      </c>
      <c r="R76" s="36" t="s">
        <v>143</v>
      </c>
      <c r="S76" s="36" t="s">
        <v>144</v>
      </c>
      <c r="T76" s="10"/>
    </row>
    <row r="77" spans="1:20" s="10" customFormat="1" ht="38.25" x14ac:dyDescent="0.2">
      <c r="A77" s="36">
        <v>121</v>
      </c>
      <c r="B77" s="92" t="s">
        <v>14</v>
      </c>
      <c r="C77" s="16" t="s">
        <v>1026</v>
      </c>
      <c r="D77" s="92" t="s">
        <v>349</v>
      </c>
      <c r="E77" s="92" t="s">
        <v>817</v>
      </c>
      <c r="F77" s="16" t="s">
        <v>1025</v>
      </c>
      <c r="G77" s="19" t="s">
        <v>138</v>
      </c>
      <c r="H77" s="16" t="s">
        <v>139</v>
      </c>
      <c r="I77" s="17">
        <v>500</v>
      </c>
      <c r="J77" s="17">
        <v>500</v>
      </c>
      <c r="K77" s="16" t="s">
        <v>140</v>
      </c>
      <c r="L77" s="18">
        <v>1</v>
      </c>
      <c r="M77" s="16"/>
      <c r="N77" s="17"/>
      <c r="O77" s="16"/>
      <c r="P77" s="18"/>
      <c r="Q77" s="92" t="s">
        <v>142</v>
      </c>
      <c r="R77" s="36" t="s">
        <v>143</v>
      </c>
      <c r="S77" s="36" t="s">
        <v>144</v>
      </c>
    </row>
    <row r="78" spans="1:20" s="10" customFormat="1" ht="38.25" x14ac:dyDescent="0.2">
      <c r="A78" s="36">
        <v>122</v>
      </c>
      <c r="B78" s="92" t="s">
        <v>15</v>
      </c>
      <c r="C78" s="16" t="s">
        <v>1024</v>
      </c>
      <c r="D78" s="92" t="s">
        <v>816</v>
      </c>
      <c r="E78" s="92" t="s">
        <v>817</v>
      </c>
      <c r="F78" s="16" t="s">
        <v>1023</v>
      </c>
      <c r="G78" s="19" t="s">
        <v>138</v>
      </c>
      <c r="H78" s="16" t="s">
        <v>139</v>
      </c>
      <c r="I78" s="17">
        <v>280</v>
      </c>
      <c r="J78" s="17">
        <v>280</v>
      </c>
      <c r="K78" s="16" t="s">
        <v>140</v>
      </c>
      <c r="L78" s="18">
        <v>2</v>
      </c>
      <c r="M78" s="16"/>
      <c r="N78" s="17"/>
      <c r="O78" s="16"/>
      <c r="P78" s="18"/>
      <c r="Q78" s="92" t="s">
        <v>144</v>
      </c>
      <c r="R78" s="36" t="s">
        <v>143</v>
      </c>
      <c r="S78" s="36" t="s">
        <v>144</v>
      </c>
    </row>
    <row r="79" spans="1:20" s="10" customFormat="1" ht="61.5" customHeight="1" x14ac:dyDescent="0.2">
      <c r="A79" s="36">
        <v>123</v>
      </c>
      <c r="B79" s="92" t="s">
        <v>15</v>
      </c>
      <c r="C79" s="16" t="s">
        <v>1022</v>
      </c>
      <c r="D79" s="90" t="s">
        <v>816</v>
      </c>
      <c r="E79" s="90" t="s">
        <v>817</v>
      </c>
      <c r="F79" s="16" t="s">
        <v>1021</v>
      </c>
      <c r="G79" s="19" t="s">
        <v>138</v>
      </c>
      <c r="H79" s="16" t="s">
        <v>139</v>
      </c>
      <c r="I79" s="17">
        <v>100</v>
      </c>
      <c r="J79" s="17">
        <v>100</v>
      </c>
      <c r="K79" s="16" t="s">
        <v>140</v>
      </c>
      <c r="L79" s="18">
        <v>1</v>
      </c>
      <c r="M79" s="16"/>
      <c r="N79" s="17"/>
      <c r="O79" s="16"/>
      <c r="P79" s="18"/>
      <c r="Q79" s="90" t="s">
        <v>142</v>
      </c>
      <c r="R79" s="36" t="s">
        <v>143</v>
      </c>
      <c r="S79" s="36" t="s">
        <v>144</v>
      </c>
    </row>
    <row r="80" spans="1:20" ht="51" x14ac:dyDescent="0.2">
      <c r="A80" s="36">
        <v>124</v>
      </c>
      <c r="B80" s="92" t="s">
        <v>16</v>
      </c>
      <c r="C80" s="16" t="s">
        <v>1020</v>
      </c>
      <c r="D80" s="90" t="s">
        <v>816</v>
      </c>
      <c r="E80" s="90" t="s">
        <v>817</v>
      </c>
      <c r="F80" s="16" t="s">
        <v>1019</v>
      </c>
      <c r="G80" s="19" t="s">
        <v>138</v>
      </c>
      <c r="H80" s="16" t="s">
        <v>139</v>
      </c>
      <c r="I80" s="17">
        <v>450</v>
      </c>
      <c r="J80" s="17">
        <v>450</v>
      </c>
      <c r="K80" s="16" t="s">
        <v>140</v>
      </c>
      <c r="L80" s="23">
        <v>3</v>
      </c>
      <c r="M80" s="16"/>
      <c r="N80" s="17"/>
      <c r="O80" s="16"/>
      <c r="P80" s="18"/>
      <c r="Q80" s="90" t="s">
        <v>142</v>
      </c>
      <c r="R80" s="36" t="s">
        <v>143</v>
      </c>
      <c r="S80" s="36" t="s">
        <v>144</v>
      </c>
      <c r="T80" s="10"/>
    </row>
    <row r="81" spans="1:20" ht="76.5" x14ac:dyDescent="0.2">
      <c r="A81" s="36">
        <v>125</v>
      </c>
      <c r="B81" s="92" t="s">
        <v>16</v>
      </c>
      <c r="C81" s="16" t="s">
        <v>1018</v>
      </c>
      <c r="D81" s="92" t="s">
        <v>816</v>
      </c>
      <c r="E81" s="92" t="s">
        <v>817</v>
      </c>
      <c r="F81" s="16" t="s">
        <v>1017</v>
      </c>
      <c r="G81" s="19" t="s">
        <v>138</v>
      </c>
      <c r="H81" s="16" t="s">
        <v>139</v>
      </c>
      <c r="I81" s="17">
        <v>150</v>
      </c>
      <c r="J81" s="17">
        <v>150</v>
      </c>
      <c r="K81" s="16" t="s">
        <v>140</v>
      </c>
      <c r="L81" s="18">
        <v>2</v>
      </c>
      <c r="M81" s="16"/>
      <c r="N81" s="17"/>
      <c r="O81" s="16"/>
      <c r="P81" s="18"/>
      <c r="Q81" s="92" t="s">
        <v>142</v>
      </c>
      <c r="R81" s="36" t="s">
        <v>143</v>
      </c>
      <c r="S81" s="36" t="s">
        <v>144</v>
      </c>
      <c r="T81" s="10"/>
    </row>
    <row r="82" spans="1:20" ht="89.25" x14ac:dyDescent="0.2">
      <c r="A82" s="36">
        <v>126</v>
      </c>
      <c r="B82" s="92" t="s">
        <v>37</v>
      </c>
      <c r="C82" s="16" t="s">
        <v>1016</v>
      </c>
      <c r="D82" s="90" t="s">
        <v>816</v>
      </c>
      <c r="E82" s="90" t="s">
        <v>817</v>
      </c>
      <c r="F82" s="16" t="s">
        <v>1015</v>
      </c>
      <c r="G82" s="19" t="s">
        <v>138</v>
      </c>
      <c r="H82" s="16" t="s">
        <v>139</v>
      </c>
      <c r="I82" s="17">
        <v>305</v>
      </c>
      <c r="J82" s="17">
        <v>305</v>
      </c>
      <c r="K82" s="16" t="s">
        <v>140</v>
      </c>
      <c r="L82" s="18">
        <v>1</v>
      </c>
      <c r="M82" s="16"/>
      <c r="N82" s="17"/>
      <c r="O82" s="16"/>
      <c r="P82" s="18"/>
      <c r="Q82" s="90" t="s">
        <v>144</v>
      </c>
      <c r="R82" s="36" t="s">
        <v>143</v>
      </c>
      <c r="S82" s="36" t="s">
        <v>144</v>
      </c>
      <c r="T82" s="10"/>
    </row>
    <row r="83" spans="1:20" ht="25.5" x14ac:dyDescent="0.2">
      <c r="A83" s="36">
        <v>127</v>
      </c>
      <c r="B83" s="92" t="s">
        <v>37</v>
      </c>
      <c r="C83" s="16" t="s">
        <v>1014</v>
      </c>
      <c r="D83" s="90" t="s">
        <v>816</v>
      </c>
      <c r="E83" s="90" t="s">
        <v>817</v>
      </c>
      <c r="F83" s="16" t="s">
        <v>1013</v>
      </c>
      <c r="G83" s="19" t="s">
        <v>241</v>
      </c>
      <c r="H83" s="16" t="s">
        <v>1046</v>
      </c>
      <c r="I83" s="22">
        <v>1</v>
      </c>
      <c r="J83" s="22">
        <v>12</v>
      </c>
      <c r="K83" s="16" t="s">
        <v>140</v>
      </c>
      <c r="L83" s="18">
        <v>1</v>
      </c>
      <c r="M83" s="16"/>
      <c r="N83" s="17"/>
      <c r="O83" s="16"/>
      <c r="P83" s="18"/>
      <c r="Q83" s="90" t="s">
        <v>144</v>
      </c>
      <c r="R83" s="36" t="s">
        <v>143</v>
      </c>
      <c r="S83" s="36" t="s">
        <v>142</v>
      </c>
      <c r="T83" s="91"/>
    </row>
    <row r="84" spans="1:20" ht="38.25" x14ac:dyDescent="0.2">
      <c r="A84" s="36">
        <v>128</v>
      </c>
      <c r="B84" s="92" t="s">
        <v>37</v>
      </c>
      <c r="C84" s="16" t="s">
        <v>1012</v>
      </c>
      <c r="D84" s="90" t="s">
        <v>816</v>
      </c>
      <c r="E84" s="90" t="s">
        <v>817</v>
      </c>
      <c r="F84" s="16" t="s">
        <v>1011</v>
      </c>
      <c r="G84" s="19" t="s">
        <v>367</v>
      </c>
      <c r="H84" s="16" t="s">
        <v>191</v>
      </c>
      <c r="I84" s="22">
        <v>754</v>
      </c>
      <c r="J84" s="22">
        <v>2722</v>
      </c>
      <c r="K84" s="16" t="s">
        <v>140</v>
      </c>
      <c r="L84" s="18">
        <v>1</v>
      </c>
      <c r="M84" s="16"/>
      <c r="N84" s="17"/>
      <c r="O84" s="16"/>
      <c r="P84" s="18"/>
      <c r="Q84" s="90" t="s">
        <v>144</v>
      </c>
      <c r="R84" s="36" t="s">
        <v>143</v>
      </c>
      <c r="S84" s="36" t="s">
        <v>142</v>
      </c>
      <c r="T84" s="91"/>
    </row>
    <row r="85" spans="1:20" ht="51" x14ac:dyDescent="0.2">
      <c r="A85" s="36">
        <v>129</v>
      </c>
      <c r="B85" s="90" t="s">
        <v>22</v>
      </c>
      <c r="C85" s="16" t="s">
        <v>1010</v>
      </c>
      <c r="D85" s="92" t="s">
        <v>816</v>
      </c>
      <c r="E85" s="92" t="s">
        <v>817</v>
      </c>
      <c r="F85" s="16" t="s">
        <v>1009</v>
      </c>
      <c r="G85" s="19" t="s">
        <v>241</v>
      </c>
      <c r="H85" s="16" t="s">
        <v>1008</v>
      </c>
      <c r="I85" s="22">
        <v>101</v>
      </c>
      <c r="J85" s="22">
        <v>676</v>
      </c>
      <c r="K85" s="16" t="s">
        <v>969</v>
      </c>
      <c r="L85" s="18">
        <v>1</v>
      </c>
      <c r="M85" s="16"/>
      <c r="N85" s="17"/>
      <c r="O85" s="16"/>
      <c r="P85" s="18"/>
      <c r="Q85" s="90" t="s">
        <v>144</v>
      </c>
      <c r="R85" s="36" t="s">
        <v>143</v>
      </c>
      <c r="S85" s="36" t="s">
        <v>142</v>
      </c>
      <c r="T85" s="91"/>
    </row>
    <row r="86" spans="1:20" s="10" customFormat="1" ht="51" x14ac:dyDescent="0.2">
      <c r="A86" s="36">
        <v>131</v>
      </c>
      <c r="B86" s="92" t="s">
        <v>15</v>
      </c>
      <c r="C86" s="16" t="s">
        <v>1007</v>
      </c>
      <c r="D86" s="90" t="s">
        <v>816</v>
      </c>
      <c r="E86" s="90" t="s">
        <v>817</v>
      </c>
      <c r="F86" s="16" t="s">
        <v>1006</v>
      </c>
      <c r="G86" s="19" t="s">
        <v>241</v>
      </c>
      <c r="H86" s="16" t="s">
        <v>1005</v>
      </c>
      <c r="I86" s="17">
        <v>855</v>
      </c>
      <c r="J86" s="17">
        <v>4886</v>
      </c>
      <c r="K86" s="16" t="s">
        <v>140</v>
      </c>
      <c r="L86" s="23">
        <v>35</v>
      </c>
      <c r="M86" s="16"/>
      <c r="N86" s="17"/>
      <c r="O86" s="16"/>
      <c r="P86" s="18"/>
      <c r="Q86" s="90" t="s">
        <v>142</v>
      </c>
      <c r="R86" s="36" t="s">
        <v>143</v>
      </c>
      <c r="S86" s="36" t="s">
        <v>142</v>
      </c>
      <c r="T86" s="91"/>
    </row>
    <row r="87" spans="1:20" ht="51" x14ac:dyDescent="0.2">
      <c r="A87" s="36">
        <v>133</v>
      </c>
      <c r="B87" s="92" t="s">
        <v>21</v>
      </c>
      <c r="C87" s="16" t="s">
        <v>1002</v>
      </c>
      <c r="D87" s="90" t="s">
        <v>816</v>
      </c>
      <c r="E87" s="90" t="s">
        <v>817</v>
      </c>
      <c r="F87" s="16" t="s">
        <v>1001</v>
      </c>
      <c r="G87" s="19" t="s">
        <v>138</v>
      </c>
      <c r="H87" s="16" t="s">
        <v>139</v>
      </c>
      <c r="I87" s="17">
        <v>807</v>
      </c>
      <c r="J87" s="17">
        <v>807</v>
      </c>
      <c r="K87" s="16" t="s">
        <v>972</v>
      </c>
      <c r="L87" s="23">
        <v>12</v>
      </c>
      <c r="M87" s="16"/>
      <c r="N87" s="17"/>
      <c r="O87" s="16"/>
      <c r="P87" s="18"/>
      <c r="Q87" s="90" t="s">
        <v>144</v>
      </c>
      <c r="R87" s="36" t="s">
        <v>143</v>
      </c>
      <c r="S87" s="36" t="s">
        <v>144</v>
      </c>
      <c r="T87" s="10"/>
    </row>
    <row r="88" spans="1:20" ht="51" x14ac:dyDescent="0.2">
      <c r="A88" s="36">
        <v>134</v>
      </c>
      <c r="B88" s="92" t="s">
        <v>28</v>
      </c>
      <c r="C88" s="16" t="s">
        <v>1000</v>
      </c>
      <c r="D88" s="90" t="s">
        <v>816</v>
      </c>
      <c r="E88" s="90" t="s">
        <v>817</v>
      </c>
      <c r="F88" s="16" t="s">
        <v>999</v>
      </c>
      <c r="G88" s="19">
        <v>2014</v>
      </c>
      <c r="H88" s="16" t="s">
        <v>139</v>
      </c>
      <c r="I88" s="17">
        <v>1500</v>
      </c>
      <c r="J88" s="17">
        <v>1500</v>
      </c>
      <c r="K88" s="16" t="s">
        <v>969</v>
      </c>
      <c r="L88" s="18">
        <v>1</v>
      </c>
      <c r="M88" s="16"/>
      <c r="N88" s="17"/>
      <c r="O88" s="16"/>
      <c r="P88" s="18"/>
      <c r="Q88" s="90" t="s">
        <v>142</v>
      </c>
      <c r="R88" s="36" t="s">
        <v>143</v>
      </c>
      <c r="S88" s="36" t="s">
        <v>144</v>
      </c>
      <c r="T88" s="10"/>
    </row>
    <row r="89" spans="1:20" ht="89.25" x14ac:dyDescent="0.2">
      <c r="A89" s="36">
        <v>135</v>
      </c>
      <c r="B89" s="92" t="s">
        <v>28</v>
      </c>
      <c r="C89" s="16" t="s">
        <v>998</v>
      </c>
      <c r="D89" s="90" t="s">
        <v>816</v>
      </c>
      <c r="E89" s="90" t="s">
        <v>817</v>
      </c>
      <c r="F89" s="21" t="s">
        <v>1058</v>
      </c>
      <c r="G89" s="19" t="s">
        <v>138</v>
      </c>
      <c r="H89" s="21" t="s">
        <v>715</v>
      </c>
      <c r="I89" s="22">
        <v>12115</v>
      </c>
      <c r="J89" s="22">
        <v>30302</v>
      </c>
      <c r="K89" s="21" t="s">
        <v>996</v>
      </c>
      <c r="L89" s="23">
        <v>36</v>
      </c>
      <c r="M89" s="21" t="s">
        <v>969</v>
      </c>
      <c r="N89" s="22">
        <v>22</v>
      </c>
      <c r="O89" s="21"/>
      <c r="P89" s="18"/>
      <c r="Q89" s="90" t="s">
        <v>142</v>
      </c>
      <c r="R89" s="36" t="s">
        <v>229</v>
      </c>
      <c r="S89" s="36" t="s">
        <v>144</v>
      </c>
      <c r="T89" s="10"/>
    </row>
    <row r="90" spans="1:20" ht="38.25" x14ac:dyDescent="0.2">
      <c r="A90" s="92">
        <v>136</v>
      </c>
      <c r="B90" s="19" t="s">
        <v>36</v>
      </c>
      <c r="C90" s="21" t="s">
        <v>301</v>
      </c>
      <c r="D90" s="19" t="s">
        <v>302</v>
      </c>
      <c r="E90" s="19" t="s">
        <v>303</v>
      </c>
      <c r="F90" s="21" t="s">
        <v>304</v>
      </c>
      <c r="G90" s="19" t="s">
        <v>138</v>
      </c>
      <c r="H90" s="21" t="s">
        <v>139</v>
      </c>
      <c r="I90" s="22">
        <v>150</v>
      </c>
      <c r="J90" s="22">
        <v>150</v>
      </c>
      <c r="K90" s="21" t="s">
        <v>140</v>
      </c>
      <c r="L90" s="23">
        <v>4</v>
      </c>
      <c r="M90" s="21"/>
      <c r="N90" s="22"/>
      <c r="O90" s="21"/>
      <c r="P90" s="23"/>
      <c r="Q90" s="90" t="s">
        <v>142</v>
      </c>
      <c r="R90" s="92" t="s">
        <v>143</v>
      </c>
      <c r="S90" s="92" t="s">
        <v>144</v>
      </c>
      <c r="T90" s="12"/>
    </row>
    <row r="91" spans="1:20" s="10" customFormat="1" ht="38.25" x14ac:dyDescent="0.2">
      <c r="A91" s="92">
        <v>137</v>
      </c>
      <c r="B91" s="19" t="s">
        <v>36</v>
      </c>
      <c r="C91" s="21" t="s">
        <v>308</v>
      </c>
      <c r="D91" s="19" t="s">
        <v>302</v>
      </c>
      <c r="E91" s="19" t="s">
        <v>303</v>
      </c>
      <c r="F91" s="21" t="s">
        <v>309</v>
      </c>
      <c r="G91" s="19" t="s">
        <v>138</v>
      </c>
      <c r="H91" s="21" t="s">
        <v>139</v>
      </c>
      <c r="I91" s="22">
        <v>300</v>
      </c>
      <c r="J91" s="22">
        <v>300</v>
      </c>
      <c r="K91" s="21" t="s">
        <v>140</v>
      </c>
      <c r="L91" s="23">
        <v>2</v>
      </c>
      <c r="M91" s="21" t="s">
        <v>141</v>
      </c>
      <c r="N91" s="22">
        <v>300</v>
      </c>
      <c r="O91" s="21"/>
      <c r="P91" s="23"/>
      <c r="Q91" s="92" t="s">
        <v>142</v>
      </c>
      <c r="R91" s="92" t="s">
        <v>143</v>
      </c>
      <c r="S91" s="92" t="s">
        <v>144</v>
      </c>
      <c r="T91" s="12"/>
    </row>
    <row r="92" spans="1:20" ht="76.5" x14ac:dyDescent="0.2">
      <c r="A92" s="92">
        <v>138</v>
      </c>
      <c r="B92" s="19" t="s">
        <v>36</v>
      </c>
      <c r="C92" s="21" t="s">
        <v>312</v>
      </c>
      <c r="D92" s="19" t="s">
        <v>302</v>
      </c>
      <c r="E92" s="19" t="s">
        <v>303</v>
      </c>
      <c r="F92" s="55" t="s">
        <v>313</v>
      </c>
      <c r="G92" s="19" t="s">
        <v>314</v>
      </c>
      <c r="H92" s="21" t="s">
        <v>139</v>
      </c>
      <c r="I92" s="22">
        <v>44</v>
      </c>
      <c r="J92" s="22">
        <v>339</v>
      </c>
      <c r="K92" s="21" t="s">
        <v>140</v>
      </c>
      <c r="L92" s="23">
        <v>1</v>
      </c>
      <c r="M92" s="21"/>
      <c r="N92" s="22"/>
      <c r="O92" s="47"/>
      <c r="P92" s="48"/>
      <c r="Q92" s="90" t="s">
        <v>142</v>
      </c>
      <c r="R92" s="90" t="s">
        <v>143</v>
      </c>
      <c r="S92" s="90" t="s">
        <v>144</v>
      </c>
      <c r="T92" s="12"/>
    </row>
    <row r="93" spans="1:20" s="10" customFormat="1" ht="38.25" x14ac:dyDescent="0.2">
      <c r="A93" s="36">
        <v>139</v>
      </c>
      <c r="B93" s="19" t="s">
        <v>31</v>
      </c>
      <c r="C93" s="21" t="s">
        <v>301</v>
      </c>
      <c r="D93" s="19" t="s">
        <v>302</v>
      </c>
      <c r="E93" s="19" t="s">
        <v>303</v>
      </c>
      <c r="F93" s="21" t="s">
        <v>345</v>
      </c>
      <c r="G93" s="19" t="s">
        <v>138</v>
      </c>
      <c r="H93" s="21" t="s">
        <v>139</v>
      </c>
      <c r="I93" s="22">
        <v>10000</v>
      </c>
      <c r="J93" s="22">
        <v>10000</v>
      </c>
      <c r="K93" s="21" t="s">
        <v>346</v>
      </c>
      <c r="L93" s="23">
        <v>86</v>
      </c>
      <c r="M93" s="21"/>
      <c r="N93" s="22"/>
      <c r="O93" s="21"/>
      <c r="P93" s="23"/>
      <c r="Q93" s="36" t="s">
        <v>142</v>
      </c>
      <c r="R93" s="36" t="s">
        <v>143</v>
      </c>
      <c r="S93" s="36" t="s">
        <v>144</v>
      </c>
      <c r="T93" s="12"/>
    </row>
    <row r="94" spans="1:20" s="10" customFormat="1" ht="38.25" x14ac:dyDescent="0.2">
      <c r="A94" s="36">
        <v>140</v>
      </c>
      <c r="B94" s="19" t="s">
        <v>31</v>
      </c>
      <c r="C94" s="21" t="s">
        <v>315</v>
      </c>
      <c r="D94" s="19" t="s">
        <v>302</v>
      </c>
      <c r="E94" s="19" t="s">
        <v>303</v>
      </c>
      <c r="F94" s="21" t="s">
        <v>347</v>
      </c>
      <c r="G94" s="19" t="s">
        <v>138</v>
      </c>
      <c r="H94" s="21" t="s">
        <v>139</v>
      </c>
      <c r="I94" s="22">
        <v>59</v>
      </c>
      <c r="J94" s="22">
        <v>59</v>
      </c>
      <c r="K94" s="21" t="s">
        <v>140</v>
      </c>
      <c r="L94" s="23">
        <v>7</v>
      </c>
      <c r="M94" s="21" t="s">
        <v>141</v>
      </c>
      <c r="N94" s="22">
        <v>100</v>
      </c>
      <c r="O94" s="21"/>
      <c r="P94" s="23"/>
      <c r="Q94" s="36" t="s">
        <v>144</v>
      </c>
      <c r="R94" s="36" t="s">
        <v>143</v>
      </c>
      <c r="S94" s="36" t="s">
        <v>144</v>
      </c>
    </row>
    <row r="95" spans="1:20" s="10" customFormat="1" ht="51" x14ac:dyDescent="0.2">
      <c r="A95" s="36">
        <v>141</v>
      </c>
      <c r="B95" s="19" t="s">
        <v>34</v>
      </c>
      <c r="C95" s="21" t="s">
        <v>316</v>
      </c>
      <c r="D95" s="19" t="s">
        <v>302</v>
      </c>
      <c r="E95" s="19" t="s">
        <v>303</v>
      </c>
      <c r="F95" s="21" t="s">
        <v>317</v>
      </c>
      <c r="G95" s="19" t="s">
        <v>138</v>
      </c>
      <c r="H95" s="21" t="s">
        <v>139</v>
      </c>
      <c r="I95" s="22">
        <v>470</v>
      </c>
      <c r="J95" s="22">
        <v>470</v>
      </c>
      <c r="K95" s="21" t="s">
        <v>140</v>
      </c>
      <c r="L95" s="23">
        <v>3</v>
      </c>
      <c r="M95" s="21" t="s">
        <v>141</v>
      </c>
      <c r="N95" s="22">
        <v>11100</v>
      </c>
      <c r="O95" s="21"/>
      <c r="P95" s="23"/>
      <c r="Q95" s="36" t="s">
        <v>144</v>
      </c>
      <c r="R95" s="36" t="s">
        <v>143</v>
      </c>
      <c r="S95" s="36" t="s">
        <v>144</v>
      </c>
    </row>
    <row r="96" spans="1:20" s="10" customFormat="1" ht="127.5" x14ac:dyDescent="0.2">
      <c r="A96" s="36">
        <v>144</v>
      </c>
      <c r="B96" s="24" t="s">
        <v>17</v>
      </c>
      <c r="C96" s="25" t="s">
        <v>46</v>
      </c>
      <c r="D96" s="24" t="s">
        <v>47</v>
      </c>
      <c r="E96" s="24" t="s">
        <v>48</v>
      </c>
      <c r="F96" s="25" t="s">
        <v>49</v>
      </c>
      <c r="G96" s="19" t="s">
        <v>138</v>
      </c>
      <c r="H96" s="21" t="s">
        <v>139</v>
      </c>
      <c r="I96" s="22">
        <v>45</v>
      </c>
      <c r="J96" s="22">
        <v>45</v>
      </c>
      <c r="K96" s="21" t="s">
        <v>140</v>
      </c>
      <c r="L96" s="23">
        <v>3</v>
      </c>
      <c r="M96" s="25"/>
      <c r="N96" s="26"/>
      <c r="O96" s="25"/>
      <c r="P96" s="27"/>
      <c r="Q96" s="36" t="s">
        <v>142</v>
      </c>
      <c r="R96" s="36" t="s">
        <v>143</v>
      </c>
      <c r="S96" s="36" t="s">
        <v>144</v>
      </c>
    </row>
    <row r="97" spans="1:20" s="10" customFormat="1" ht="51" x14ac:dyDescent="0.2">
      <c r="A97" s="36">
        <v>145</v>
      </c>
      <c r="B97" s="19" t="s">
        <v>17</v>
      </c>
      <c r="C97" s="21" t="s">
        <v>57</v>
      </c>
      <c r="D97" s="19" t="s">
        <v>47</v>
      </c>
      <c r="E97" s="19" t="s">
        <v>48</v>
      </c>
      <c r="F97" s="21" t="s">
        <v>58</v>
      </c>
      <c r="G97" s="19" t="s">
        <v>138</v>
      </c>
      <c r="H97" s="21" t="s">
        <v>139</v>
      </c>
      <c r="I97" s="22">
        <v>5600</v>
      </c>
      <c r="J97" s="22">
        <v>5600</v>
      </c>
      <c r="K97" s="21" t="s">
        <v>141</v>
      </c>
      <c r="L97" s="27">
        <v>1848</v>
      </c>
      <c r="M97" s="39"/>
      <c r="N97" s="40"/>
      <c r="O97" s="39"/>
      <c r="P97" s="41"/>
      <c r="Q97" s="36" t="s">
        <v>142</v>
      </c>
      <c r="R97" s="36" t="s">
        <v>143</v>
      </c>
      <c r="S97" s="36" t="s">
        <v>144</v>
      </c>
    </row>
    <row r="98" spans="1:20" s="10" customFormat="1" ht="38.25" x14ac:dyDescent="0.2">
      <c r="A98" s="36">
        <v>146</v>
      </c>
      <c r="B98" s="19" t="s">
        <v>17</v>
      </c>
      <c r="C98" s="21" t="s">
        <v>157</v>
      </c>
      <c r="D98" s="19" t="s">
        <v>47</v>
      </c>
      <c r="E98" s="19" t="s">
        <v>48</v>
      </c>
      <c r="F98" s="21" t="s">
        <v>59</v>
      </c>
      <c r="G98" s="19" t="s">
        <v>138</v>
      </c>
      <c r="H98" s="21" t="s">
        <v>139</v>
      </c>
      <c r="I98" s="22">
        <v>887</v>
      </c>
      <c r="J98" s="22">
        <v>887.25</v>
      </c>
      <c r="K98" s="21" t="s">
        <v>141</v>
      </c>
      <c r="L98" s="27">
        <v>51</v>
      </c>
      <c r="M98" s="16"/>
      <c r="N98" s="17"/>
      <c r="O98" s="16"/>
      <c r="P98" s="18"/>
      <c r="Q98" s="36" t="s">
        <v>142</v>
      </c>
      <c r="R98" s="36" t="s">
        <v>143</v>
      </c>
      <c r="S98" s="36" t="s">
        <v>144</v>
      </c>
    </row>
    <row r="99" spans="1:20" ht="51" x14ac:dyDescent="0.2">
      <c r="A99" s="13">
        <v>147</v>
      </c>
      <c r="B99" s="24" t="s">
        <v>17</v>
      </c>
      <c r="C99" s="25" t="s">
        <v>60</v>
      </c>
      <c r="D99" s="24" t="s">
        <v>47</v>
      </c>
      <c r="E99" s="24" t="s">
        <v>48</v>
      </c>
      <c r="F99" s="25" t="s">
        <v>1057</v>
      </c>
      <c r="G99" s="24" t="s">
        <v>138</v>
      </c>
      <c r="H99" s="25" t="s">
        <v>139</v>
      </c>
      <c r="I99" s="26">
        <v>9000</v>
      </c>
      <c r="J99" s="26">
        <v>9000</v>
      </c>
      <c r="K99" s="25" t="s">
        <v>140</v>
      </c>
      <c r="L99" s="27">
        <v>4</v>
      </c>
      <c r="M99" s="25"/>
      <c r="N99" s="26"/>
      <c r="O99" s="25"/>
      <c r="P99" s="27"/>
      <c r="Q99" s="13" t="s">
        <v>142</v>
      </c>
      <c r="R99" s="92" t="s">
        <v>229</v>
      </c>
      <c r="S99" s="13" t="s">
        <v>144</v>
      </c>
      <c r="T99" s="10"/>
    </row>
    <row r="100" spans="1:20" ht="114.75" x14ac:dyDescent="0.2">
      <c r="A100" s="13">
        <v>148</v>
      </c>
      <c r="B100" s="24" t="s">
        <v>17</v>
      </c>
      <c r="C100" s="25" t="s">
        <v>62</v>
      </c>
      <c r="D100" s="24" t="s">
        <v>47</v>
      </c>
      <c r="E100" s="24" t="s">
        <v>48</v>
      </c>
      <c r="F100" s="25" t="s">
        <v>63</v>
      </c>
      <c r="G100" s="24" t="s">
        <v>138</v>
      </c>
      <c r="H100" s="25" t="s">
        <v>139</v>
      </c>
      <c r="I100" s="26">
        <v>133</v>
      </c>
      <c r="J100" s="26">
        <v>133</v>
      </c>
      <c r="K100" s="25" t="s">
        <v>140</v>
      </c>
      <c r="L100" s="27">
        <v>3</v>
      </c>
      <c r="M100" s="25"/>
      <c r="N100" s="26"/>
      <c r="O100" s="25"/>
      <c r="P100" s="27"/>
      <c r="Q100" s="13" t="s">
        <v>144</v>
      </c>
      <c r="R100" s="13" t="s">
        <v>143</v>
      </c>
      <c r="S100" s="13" t="s">
        <v>144</v>
      </c>
      <c r="T100" s="10"/>
    </row>
    <row r="101" spans="1:20" ht="63.75" x14ac:dyDescent="0.2">
      <c r="A101" s="13">
        <v>149</v>
      </c>
      <c r="B101" s="24" t="s">
        <v>17</v>
      </c>
      <c r="C101" s="25" t="s">
        <v>64</v>
      </c>
      <c r="D101" s="24" t="s">
        <v>47</v>
      </c>
      <c r="E101" s="24" t="s">
        <v>48</v>
      </c>
      <c r="F101" s="25" t="s">
        <v>65</v>
      </c>
      <c r="G101" s="24" t="s">
        <v>138</v>
      </c>
      <c r="H101" s="25" t="s">
        <v>139</v>
      </c>
      <c r="I101" s="26">
        <v>290</v>
      </c>
      <c r="J101" s="26">
        <v>290</v>
      </c>
      <c r="K101" s="25" t="s">
        <v>140</v>
      </c>
      <c r="L101" s="27">
        <v>20</v>
      </c>
      <c r="M101" s="25" t="s">
        <v>141</v>
      </c>
      <c r="N101" s="26">
        <v>30</v>
      </c>
      <c r="O101" s="25"/>
      <c r="P101" s="27"/>
      <c r="Q101" s="13" t="s">
        <v>142</v>
      </c>
      <c r="R101" s="13" t="s">
        <v>143</v>
      </c>
      <c r="S101" s="13" t="s">
        <v>144</v>
      </c>
      <c r="T101" s="10"/>
    </row>
    <row r="102" spans="1:20" ht="89.25" x14ac:dyDescent="0.2">
      <c r="A102" s="13">
        <v>150</v>
      </c>
      <c r="B102" s="24" t="s">
        <v>36</v>
      </c>
      <c r="C102" s="25" t="s">
        <v>51</v>
      </c>
      <c r="D102" s="24" t="s">
        <v>47</v>
      </c>
      <c r="E102" s="24" t="s">
        <v>48</v>
      </c>
      <c r="F102" s="25" t="s">
        <v>52</v>
      </c>
      <c r="G102" s="24" t="s">
        <v>138</v>
      </c>
      <c r="H102" s="25" t="s">
        <v>139</v>
      </c>
      <c r="I102" s="26">
        <v>150</v>
      </c>
      <c r="J102" s="26">
        <v>150</v>
      </c>
      <c r="K102" s="25" t="s">
        <v>140</v>
      </c>
      <c r="L102" s="27">
        <v>2</v>
      </c>
      <c r="M102" s="25" t="s">
        <v>141</v>
      </c>
      <c r="N102" s="26">
        <v>150</v>
      </c>
      <c r="O102" s="25"/>
      <c r="P102" s="27"/>
      <c r="Q102" s="13" t="s">
        <v>142</v>
      </c>
      <c r="R102" s="13" t="s">
        <v>143</v>
      </c>
      <c r="S102" s="13" t="s">
        <v>144</v>
      </c>
    </row>
    <row r="103" spans="1:20" ht="89.25" x14ac:dyDescent="0.2">
      <c r="A103" s="13">
        <v>151</v>
      </c>
      <c r="B103" s="24" t="s">
        <v>33</v>
      </c>
      <c r="C103" s="25" t="s">
        <v>66</v>
      </c>
      <c r="D103" s="24" t="s">
        <v>150</v>
      </c>
      <c r="E103" s="24" t="s">
        <v>48</v>
      </c>
      <c r="F103" s="25" t="s">
        <v>1055</v>
      </c>
      <c r="G103" s="24" t="s">
        <v>138</v>
      </c>
      <c r="H103" s="25" t="s">
        <v>139</v>
      </c>
      <c r="I103" s="26">
        <v>33100</v>
      </c>
      <c r="J103" s="26">
        <v>33100</v>
      </c>
      <c r="K103" s="25" t="s">
        <v>140</v>
      </c>
      <c r="L103" s="27">
        <v>350</v>
      </c>
      <c r="M103" s="25" t="s">
        <v>147</v>
      </c>
      <c r="N103" s="26">
        <v>16</v>
      </c>
      <c r="O103" s="25"/>
      <c r="P103" s="27"/>
      <c r="Q103" s="13" t="s">
        <v>142</v>
      </c>
      <c r="R103" s="92" t="s">
        <v>229</v>
      </c>
      <c r="S103" s="13" t="s">
        <v>144</v>
      </c>
    </row>
    <row r="104" spans="1:20" ht="51" x14ac:dyDescent="0.2">
      <c r="A104" s="36">
        <v>153</v>
      </c>
      <c r="B104" s="19" t="s">
        <v>17</v>
      </c>
      <c r="C104" s="37" t="s">
        <v>135</v>
      </c>
      <c r="D104" s="19" t="s">
        <v>47</v>
      </c>
      <c r="E104" s="19" t="s">
        <v>136</v>
      </c>
      <c r="F104" s="21" t="s">
        <v>137</v>
      </c>
      <c r="G104" s="19" t="s">
        <v>138</v>
      </c>
      <c r="H104" s="21" t="s">
        <v>155</v>
      </c>
      <c r="I104" s="22">
        <v>150</v>
      </c>
      <c r="J104" s="22">
        <v>150</v>
      </c>
      <c r="K104" s="21" t="s">
        <v>156</v>
      </c>
      <c r="L104" s="27">
        <v>11</v>
      </c>
      <c r="M104" s="47"/>
      <c r="N104" s="48"/>
      <c r="O104" s="47"/>
      <c r="P104" s="48"/>
      <c r="Q104" s="36" t="s">
        <v>142</v>
      </c>
      <c r="R104" s="36" t="s">
        <v>143</v>
      </c>
      <c r="S104" s="36" t="s">
        <v>144</v>
      </c>
      <c r="T104" s="12"/>
    </row>
    <row r="105" spans="1:20" ht="76.5" x14ac:dyDescent="0.2">
      <c r="A105" s="13">
        <v>154</v>
      </c>
      <c r="B105" s="72" t="s">
        <v>21</v>
      </c>
      <c r="C105" s="20" t="s">
        <v>578</v>
      </c>
      <c r="D105" s="24" t="s">
        <v>530</v>
      </c>
      <c r="E105" s="24" t="s">
        <v>527</v>
      </c>
      <c r="F105" s="25" t="s">
        <v>290</v>
      </c>
      <c r="G105" s="13" t="s">
        <v>291</v>
      </c>
      <c r="H105" s="25" t="s">
        <v>292</v>
      </c>
      <c r="I105" s="22">
        <v>6210</v>
      </c>
      <c r="J105" s="22">
        <v>10949</v>
      </c>
      <c r="K105" s="21" t="s">
        <v>334</v>
      </c>
      <c r="L105" s="27">
        <v>1</v>
      </c>
      <c r="M105" s="25" t="s">
        <v>294</v>
      </c>
      <c r="N105" s="26">
        <v>1</v>
      </c>
      <c r="O105" s="25" t="s">
        <v>295</v>
      </c>
      <c r="P105" s="15">
        <v>2436</v>
      </c>
      <c r="Q105" s="24" t="s">
        <v>144</v>
      </c>
      <c r="R105" s="13" t="s">
        <v>148</v>
      </c>
      <c r="S105" s="13" t="s">
        <v>142</v>
      </c>
      <c r="T105" s="91"/>
    </row>
    <row r="106" spans="1:20" ht="38.25" x14ac:dyDescent="0.2">
      <c r="A106" s="36">
        <v>155</v>
      </c>
      <c r="B106" s="79" t="s">
        <v>36</v>
      </c>
      <c r="C106" s="94" t="s">
        <v>348</v>
      </c>
      <c r="D106" s="13" t="s">
        <v>349</v>
      </c>
      <c r="E106" s="13" t="s">
        <v>350</v>
      </c>
      <c r="F106" s="20" t="s">
        <v>351</v>
      </c>
      <c r="G106" s="13" t="s">
        <v>138</v>
      </c>
      <c r="H106" s="25" t="s">
        <v>1098</v>
      </c>
      <c r="I106" s="14">
        <v>2500</v>
      </c>
      <c r="J106" s="14">
        <v>21132</v>
      </c>
      <c r="K106" s="20" t="s">
        <v>140</v>
      </c>
      <c r="L106" s="15">
        <v>14</v>
      </c>
      <c r="M106" s="20" t="s">
        <v>141</v>
      </c>
      <c r="N106" s="14">
        <v>2488</v>
      </c>
      <c r="O106" s="16"/>
      <c r="P106" s="18"/>
      <c r="Q106" s="80" t="s">
        <v>142</v>
      </c>
      <c r="R106" s="89" t="s">
        <v>143</v>
      </c>
      <c r="S106" s="89" t="s">
        <v>144</v>
      </c>
    </row>
    <row r="107" spans="1:20" ht="38.25" x14ac:dyDescent="0.2">
      <c r="A107" s="36">
        <v>156</v>
      </c>
      <c r="B107" s="89" t="s">
        <v>31</v>
      </c>
      <c r="C107" s="94" t="s">
        <v>352</v>
      </c>
      <c r="D107" s="13" t="s">
        <v>349</v>
      </c>
      <c r="E107" s="13" t="s">
        <v>350</v>
      </c>
      <c r="F107" s="20" t="s">
        <v>353</v>
      </c>
      <c r="G107" s="13" t="s">
        <v>138</v>
      </c>
      <c r="H107" s="20" t="s">
        <v>139</v>
      </c>
      <c r="I107" s="14">
        <v>94</v>
      </c>
      <c r="J107" s="14">
        <v>94</v>
      </c>
      <c r="K107" s="20" t="s">
        <v>354</v>
      </c>
      <c r="L107" s="15">
        <v>36</v>
      </c>
      <c r="M107" s="20" t="s">
        <v>355</v>
      </c>
      <c r="N107" s="15">
        <v>756</v>
      </c>
      <c r="O107" s="16"/>
      <c r="P107" s="18"/>
      <c r="Q107" s="80" t="s">
        <v>142</v>
      </c>
      <c r="R107" s="89" t="s">
        <v>143</v>
      </c>
      <c r="S107" s="89" t="s">
        <v>144</v>
      </c>
    </row>
    <row r="108" spans="1:20" ht="89.25" x14ac:dyDescent="0.2">
      <c r="A108" s="36">
        <v>157</v>
      </c>
      <c r="B108" s="89" t="s">
        <v>31</v>
      </c>
      <c r="C108" s="94" t="s">
        <v>356</v>
      </c>
      <c r="D108" s="13" t="s">
        <v>349</v>
      </c>
      <c r="E108" s="13" t="s">
        <v>350</v>
      </c>
      <c r="F108" s="20" t="s">
        <v>357</v>
      </c>
      <c r="G108" s="13" t="s">
        <v>138</v>
      </c>
      <c r="H108" s="20" t="s">
        <v>139</v>
      </c>
      <c r="I108" s="14">
        <v>0</v>
      </c>
      <c r="J108" s="14">
        <v>0</v>
      </c>
      <c r="K108" s="20" t="s">
        <v>358</v>
      </c>
      <c r="L108" s="15">
        <v>0</v>
      </c>
      <c r="M108" s="20"/>
      <c r="N108" s="15"/>
      <c r="O108" s="16"/>
      <c r="P108" s="18"/>
      <c r="Q108" s="80" t="s">
        <v>142</v>
      </c>
      <c r="R108" s="80" t="s">
        <v>143</v>
      </c>
      <c r="S108" s="80" t="s">
        <v>144</v>
      </c>
    </row>
    <row r="109" spans="1:20" ht="63.75" x14ac:dyDescent="0.2">
      <c r="A109" s="92">
        <v>158</v>
      </c>
      <c r="B109" s="89" t="s">
        <v>14</v>
      </c>
      <c r="C109" s="94" t="s">
        <v>361</v>
      </c>
      <c r="D109" s="13" t="s">
        <v>362</v>
      </c>
      <c r="E109" s="13" t="s">
        <v>363</v>
      </c>
      <c r="F109" s="20" t="s">
        <v>387</v>
      </c>
      <c r="G109" s="13" t="s">
        <v>138</v>
      </c>
      <c r="H109" s="20" t="s">
        <v>139</v>
      </c>
      <c r="I109" s="14">
        <v>50</v>
      </c>
      <c r="J109" s="14">
        <v>50</v>
      </c>
      <c r="K109" s="20" t="s">
        <v>140</v>
      </c>
      <c r="L109" s="15">
        <v>1</v>
      </c>
      <c r="M109" s="20"/>
      <c r="N109" s="15"/>
      <c r="O109" s="16"/>
      <c r="P109" s="18"/>
      <c r="Q109" s="36" t="s">
        <v>142</v>
      </c>
      <c r="R109" s="36" t="s">
        <v>143</v>
      </c>
      <c r="S109" s="36" t="s">
        <v>144</v>
      </c>
    </row>
    <row r="110" spans="1:20" ht="51" x14ac:dyDescent="0.2">
      <c r="A110" s="36">
        <v>159</v>
      </c>
      <c r="B110" s="89" t="s">
        <v>22</v>
      </c>
      <c r="C110" s="83" t="s">
        <v>371</v>
      </c>
      <c r="D110" s="89" t="s">
        <v>362</v>
      </c>
      <c r="E110" s="89" t="s">
        <v>363</v>
      </c>
      <c r="F110" s="16" t="s">
        <v>372</v>
      </c>
      <c r="G110" s="19" t="s">
        <v>138</v>
      </c>
      <c r="H110" s="16" t="s">
        <v>139</v>
      </c>
      <c r="I110" s="17">
        <v>10000</v>
      </c>
      <c r="J110" s="17">
        <v>10000</v>
      </c>
      <c r="K110" s="20" t="s">
        <v>140</v>
      </c>
      <c r="L110" s="23">
        <v>142</v>
      </c>
      <c r="M110" s="16" t="s">
        <v>373</v>
      </c>
      <c r="N110" s="18">
        <v>707</v>
      </c>
      <c r="O110" s="16"/>
      <c r="P110" s="18"/>
      <c r="Q110" s="36" t="s">
        <v>142</v>
      </c>
      <c r="R110" s="89" t="s">
        <v>143</v>
      </c>
      <c r="S110" s="36" t="s">
        <v>144</v>
      </c>
    </row>
    <row r="111" spans="1:20" ht="38.25" x14ac:dyDescent="0.2">
      <c r="A111" s="36">
        <v>160</v>
      </c>
      <c r="B111" s="89" t="s">
        <v>22</v>
      </c>
      <c r="C111" s="16" t="s">
        <v>374</v>
      </c>
      <c r="D111" s="89" t="s">
        <v>362</v>
      </c>
      <c r="E111" s="89" t="s">
        <v>363</v>
      </c>
      <c r="F111" s="16" t="s">
        <v>375</v>
      </c>
      <c r="G111" s="19" t="s">
        <v>138</v>
      </c>
      <c r="H111" s="16" t="s">
        <v>139</v>
      </c>
      <c r="I111" s="17">
        <v>382</v>
      </c>
      <c r="J111" s="17">
        <v>382</v>
      </c>
      <c r="K111" s="16" t="s">
        <v>140</v>
      </c>
      <c r="L111" s="18">
        <v>47</v>
      </c>
      <c r="M111" s="16"/>
      <c r="N111" s="17"/>
      <c r="O111" s="16"/>
      <c r="P111" s="18"/>
      <c r="Q111" s="36" t="s">
        <v>142</v>
      </c>
      <c r="R111" s="36" t="s">
        <v>143</v>
      </c>
      <c r="S111" s="36" t="s">
        <v>144</v>
      </c>
    </row>
    <row r="112" spans="1:20" ht="25.5" x14ac:dyDescent="0.2">
      <c r="A112" s="30">
        <v>161</v>
      </c>
      <c r="B112" s="19" t="s">
        <v>22</v>
      </c>
      <c r="C112" s="21" t="s">
        <v>376</v>
      </c>
      <c r="D112" s="19" t="s">
        <v>362</v>
      </c>
      <c r="E112" s="19" t="s">
        <v>363</v>
      </c>
      <c r="F112" s="21" t="s">
        <v>377</v>
      </c>
      <c r="G112" s="19" t="s">
        <v>138</v>
      </c>
      <c r="H112" s="21" t="s">
        <v>139</v>
      </c>
      <c r="I112" s="22">
        <v>65</v>
      </c>
      <c r="J112" s="22">
        <v>65</v>
      </c>
      <c r="K112" s="21" t="s">
        <v>140</v>
      </c>
      <c r="L112" s="23">
        <v>9</v>
      </c>
      <c r="M112" s="21"/>
      <c r="N112" s="22"/>
      <c r="O112" s="21"/>
      <c r="P112" s="23"/>
      <c r="Q112" s="30" t="s">
        <v>144</v>
      </c>
      <c r="R112" s="30" t="s">
        <v>143</v>
      </c>
      <c r="S112" s="30" t="s">
        <v>144</v>
      </c>
    </row>
    <row r="113" spans="1:20" ht="25.5" x14ac:dyDescent="0.2">
      <c r="A113" s="36">
        <v>162</v>
      </c>
      <c r="B113" s="89" t="s">
        <v>22</v>
      </c>
      <c r="C113" s="16" t="s">
        <v>378</v>
      </c>
      <c r="D113" s="89" t="s">
        <v>362</v>
      </c>
      <c r="E113" s="89" t="s">
        <v>363</v>
      </c>
      <c r="F113" s="16" t="s">
        <v>379</v>
      </c>
      <c r="G113" s="19" t="s">
        <v>138</v>
      </c>
      <c r="H113" s="16" t="s">
        <v>139</v>
      </c>
      <c r="I113" s="22">
        <v>2662</v>
      </c>
      <c r="J113" s="22">
        <v>2662</v>
      </c>
      <c r="K113" s="16" t="s">
        <v>380</v>
      </c>
      <c r="L113" s="18">
        <v>84</v>
      </c>
      <c r="M113" s="16"/>
      <c r="N113" s="17"/>
      <c r="O113" s="16"/>
      <c r="P113" s="18"/>
      <c r="Q113" s="36" t="s">
        <v>144</v>
      </c>
      <c r="R113" s="36" t="s">
        <v>143</v>
      </c>
      <c r="S113" s="36" t="s">
        <v>144</v>
      </c>
    </row>
    <row r="114" spans="1:20" ht="76.5" x14ac:dyDescent="0.2">
      <c r="A114" s="36">
        <v>164</v>
      </c>
      <c r="B114" s="89" t="s">
        <v>24</v>
      </c>
      <c r="C114" s="16" t="s">
        <v>388</v>
      </c>
      <c r="D114" s="89" t="s">
        <v>362</v>
      </c>
      <c r="E114" s="89" t="s">
        <v>363</v>
      </c>
      <c r="F114" s="16" t="s">
        <v>381</v>
      </c>
      <c r="G114" s="19">
        <v>2014</v>
      </c>
      <c r="H114" s="16" t="s">
        <v>139</v>
      </c>
      <c r="I114" s="22">
        <v>250</v>
      </c>
      <c r="J114" s="22">
        <v>250</v>
      </c>
      <c r="K114" s="16" t="s">
        <v>140</v>
      </c>
      <c r="L114" s="18">
        <v>2</v>
      </c>
      <c r="M114" s="16"/>
      <c r="N114" s="17"/>
      <c r="O114" s="16"/>
      <c r="P114" s="18"/>
      <c r="Q114" s="36" t="s">
        <v>142</v>
      </c>
      <c r="R114" s="36" t="s">
        <v>143</v>
      </c>
      <c r="S114" s="36" t="s">
        <v>144</v>
      </c>
    </row>
    <row r="115" spans="1:20" ht="38.25" x14ac:dyDescent="0.2">
      <c r="A115" s="36">
        <v>165</v>
      </c>
      <c r="B115" s="89" t="s">
        <v>24</v>
      </c>
      <c r="C115" s="20" t="s">
        <v>382</v>
      </c>
      <c r="D115" s="89" t="s">
        <v>362</v>
      </c>
      <c r="E115" s="13" t="s">
        <v>363</v>
      </c>
      <c r="F115" s="25" t="s">
        <v>383</v>
      </c>
      <c r="G115" s="13" t="s">
        <v>138</v>
      </c>
      <c r="H115" s="20" t="s">
        <v>139</v>
      </c>
      <c r="I115" s="14">
        <v>23500</v>
      </c>
      <c r="J115" s="14">
        <v>23500</v>
      </c>
      <c r="K115" s="20" t="s">
        <v>384</v>
      </c>
      <c r="L115" s="15">
        <v>12</v>
      </c>
      <c r="M115" s="20"/>
      <c r="N115" s="14"/>
      <c r="O115" s="16"/>
      <c r="P115" s="18"/>
      <c r="Q115" s="89" t="s">
        <v>142</v>
      </c>
      <c r="R115" s="89" t="s">
        <v>148</v>
      </c>
      <c r="S115" s="89" t="s">
        <v>144</v>
      </c>
    </row>
    <row r="116" spans="1:20" ht="63.75" x14ac:dyDescent="0.2">
      <c r="A116" s="36">
        <v>166</v>
      </c>
      <c r="B116" s="89" t="s">
        <v>25</v>
      </c>
      <c r="C116" s="20" t="s">
        <v>385</v>
      </c>
      <c r="D116" s="89" t="s">
        <v>362</v>
      </c>
      <c r="E116" s="13" t="s">
        <v>363</v>
      </c>
      <c r="F116" s="25" t="s">
        <v>386</v>
      </c>
      <c r="G116" s="13" t="s">
        <v>138</v>
      </c>
      <c r="H116" s="20" t="s">
        <v>139</v>
      </c>
      <c r="I116" s="14">
        <v>438</v>
      </c>
      <c r="J116" s="14">
        <v>438</v>
      </c>
      <c r="K116" s="20" t="s">
        <v>140</v>
      </c>
      <c r="L116" s="15">
        <v>4</v>
      </c>
      <c r="M116" s="20" t="s">
        <v>384</v>
      </c>
      <c r="N116" s="14">
        <v>0</v>
      </c>
      <c r="O116" s="16"/>
      <c r="P116" s="18"/>
      <c r="Q116" s="89" t="s">
        <v>142</v>
      </c>
      <c r="R116" s="89" t="s">
        <v>143</v>
      </c>
      <c r="S116" s="89" t="s">
        <v>144</v>
      </c>
    </row>
    <row r="117" spans="1:20" ht="51" x14ac:dyDescent="0.2">
      <c r="A117" s="13">
        <v>169</v>
      </c>
      <c r="B117" s="24" t="s">
        <v>18</v>
      </c>
      <c r="C117" s="25" t="s">
        <v>564</v>
      </c>
      <c r="D117" s="24" t="s">
        <v>470</v>
      </c>
      <c r="E117" s="24" t="s">
        <v>471</v>
      </c>
      <c r="F117" s="25" t="s">
        <v>565</v>
      </c>
      <c r="G117" s="24">
        <v>2014</v>
      </c>
      <c r="H117" s="20" t="s">
        <v>191</v>
      </c>
      <c r="I117" s="26">
        <v>2673</v>
      </c>
      <c r="J117" s="26">
        <v>12751</v>
      </c>
      <c r="K117" s="25" t="s">
        <v>171</v>
      </c>
      <c r="L117" s="66">
        <v>1.3</v>
      </c>
      <c r="M117" s="25" t="s">
        <v>172</v>
      </c>
      <c r="N117" s="26">
        <v>1</v>
      </c>
      <c r="O117" s="25"/>
      <c r="P117" s="27"/>
      <c r="Q117" s="24" t="s">
        <v>144</v>
      </c>
      <c r="R117" s="13" t="s">
        <v>148</v>
      </c>
      <c r="S117" s="13" t="s">
        <v>142</v>
      </c>
      <c r="T117" s="91"/>
    </row>
    <row r="118" spans="1:20" ht="38.25" x14ac:dyDescent="0.2">
      <c r="A118" s="36">
        <v>179</v>
      </c>
      <c r="B118" s="89" t="s">
        <v>18</v>
      </c>
      <c r="C118" s="16" t="s">
        <v>217</v>
      </c>
      <c r="D118" s="89" t="s">
        <v>159</v>
      </c>
      <c r="E118" s="89" t="s">
        <v>169</v>
      </c>
      <c r="F118" s="16" t="s">
        <v>716</v>
      </c>
      <c r="G118" s="19">
        <v>2014</v>
      </c>
      <c r="H118" s="16" t="s">
        <v>711</v>
      </c>
      <c r="I118" s="17">
        <v>6000</v>
      </c>
      <c r="J118" s="17">
        <v>8830</v>
      </c>
      <c r="K118" s="16" t="s">
        <v>171</v>
      </c>
      <c r="L118" s="18">
        <v>2.2160000000000002</v>
      </c>
      <c r="M118" s="16" t="s">
        <v>172</v>
      </c>
      <c r="N118" s="17">
        <v>0</v>
      </c>
      <c r="O118" s="16"/>
      <c r="P118" s="18"/>
      <c r="Q118" s="89" t="s">
        <v>144</v>
      </c>
      <c r="R118" s="36" t="s">
        <v>148</v>
      </c>
      <c r="S118" s="36" t="s">
        <v>144</v>
      </c>
      <c r="T118" s="91"/>
    </row>
    <row r="119" spans="1:20" ht="38.25" x14ac:dyDescent="0.2">
      <c r="A119" s="36">
        <v>188</v>
      </c>
      <c r="B119" s="89" t="s">
        <v>20</v>
      </c>
      <c r="C119" s="16" t="s">
        <v>218</v>
      </c>
      <c r="D119" s="89" t="s">
        <v>159</v>
      </c>
      <c r="E119" s="89" t="s">
        <v>219</v>
      </c>
      <c r="F119" s="16" t="s">
        <v>1056</v>
      </c>
      <c r="G119" s="19" t="s">
        <v>138</v>
      </c>
      <c r="H119" s="16" t="s">
        <v>221</v>
      </c>
      <c r="I119" s="17">
        <v>0</v>
      </c>
      <c r="J119" s="17">
        <v>0</v>
      </c>
      <c r="K119" s="16" t="s">
        <v>222</v>
      </c>
      <c r="L119" s="18">
        <v>1</v>
      </c>
      <c r="M119" s="16"/>
      <c r="N119" s="17"/>
      <c r="O119" s="16"/>
      <c r="P119" s="18"/>
      <c r="Q119" s="92" t="s">
        <v>144</v>
      </c>
      <c r="R119" s="92" t="s">
        <v>229</v>
      </c>
      <c r="S119" s="36" t="s">
        <v>144</v>
      </c>
      <c r="T119" s="91"/>
    </row>
    <row r="120" spans="1:20" ht="38.25" x14ac:dyDescent="0.2">
      <c r="A120" s="19">
        <v>190</v>
      </c>
      <c r="B120" s="19" t="s">
        <v>20</v>
      </c>
      <c r="C120" s="21" t="s">
        <v>225</v>
      </c>
      <c r="D120" s="19" t="s">
        <v>159</v>
      </c>
      <c r="E120" s="19" t="s">
        <v>219</v>
      </c>
      <c r="F120" s="21" t="s">
        <v>226</v>
      </c>
      <c r="G120" s="19">
        <v>2014</v>
      </c>
      <c r="H120" s="21" t="s">
        <v>139</v>
      </c>
      <c r="I120" s="22">
        <v>90</v>
      </c>
      <c r="J120" s="22">
        <v>90</v>
      </c>
      <c r="K120" s="21" t="s">
        <v>222</v>
      </c>
      <c r="L120" s="23">
        <v>1</v>
      </c>
      <c r="M120" s="21"/>
      <c r="N120" s="22"/>
      <c r="O120" s="21"/>
      <c r="P120" s="23"/>
      <c r="Q120" s="92" t="s">
        <v>144</v>
      </c>
      <c r="R120" s="92" t="s">
        <v>143</v>
      </c>
      <c r="S120" s="36" t="s">
        <v>144</v>
      </c>
      <c r="T120" s="28"/>
    </row>
    <row r="121" spans="1:20" ht="38.25" x14ac:dyDescent="0.2">
      <c r="A121" s="24">
        <v>191</v>
      </c>
      <c r="B121" s="24" t="s">
        <v>20</v>
      </c>
      <c r="C121" s="25" t="s">
        <v>227</v>
      </c>
      <c r="D121" s="24" t="s">
        <v>159</v>
      </c>
      <c r="E121" s="24" t="s">
        <v>219</v>
      </c>
      <c r="F121" s="25" t="s">
        <v>228</v>
      </c>
      <c r="G121" s="24">
        <v>2014</v>
      </c>
      <c r="H121" s="25" t="s">
        <v>139</v>
      </c>
      <c r="I121" s="26">
        <v>483</v>
      </c>
      <c r="J121" s="26">
        <v>483</v>
      </c>
      <c r="K121" s="25" t="s">
        <v>222</v>
      </c>
      <c r="L121" s="27">
        <v>1</v>
      </c>
      <c r="M121" s="25"/>
      <c r="N121" s="26"/>
      <c r="O121" s="25"/>
      <c r="P121" s="27"/>
      <c r="Q121" s="92" t="s">
        <v>144</v>
      </c>
      <c r="R121" s="92" t="s">
        <v>143</v>
      </c>
      <c r="S121" s="36" t="s">
        <v>144</v>
      </c>
      <c r="T121" s="28"/>
    </row>
    <row r="122" spans="1:20" ht="38.25" x14ac:dyDescent="0.2">
      <c r="A122" s="36">
        <v>199</v>
      </c>
      <c r="B122" s="89" t="s">
        <v>18</v>
      </c>
      <c r="C122" s="16" t="s">
        <v>1040</v>
      </c>
      <c r="D122" s="89" t="s">
        <v>816</v>
      </c>
      <c r="E122" s="89" t="s">
        <v>817</v>
      </c>
      <c r="F122" s="21" t="s">
        <v>1041</v>
      </c>
      <c r="G122" s="19">
        <v>2013</v>
      </c>
      <c r="H122" s="21" t="s">
        <v>139</v>
      </c>
      <c r="I122" s="22">
        <v>197</v>
      </c>
      <c r="J122" s="22">
        <v>197</v>
      </c>
      <c r="K122" s="21" t="s">
        <v>140</v>
      </c>
      <c r="L122" s="23">
        <v>3</v>
      </c>
      <c r="M122" s="16"/>
      <c r="N122" s="17"/>
      <c r="O122" s="16"/>
      <c r="P122" s="18"/>
      <c r="Q122" s="92" t="s">
        <v>144</v>
      </c>
      <c r="R122" s="36" t="s">
        <v>143</v>
      </c>
      <c r="S122" s="36" t="s">
        <v>144</v>
      </c>
      <c r="T122" s="10"/>
    </row>
    <row r="123" spans="1:20" ht="25.5" x14ac:dyDescent="0.2">
      <c r="A123" s="36">
        <v>201</v>
      </c>
      <c r="B123" s="89" t="s">
        <v>22</v>
      </c>
      <c r="C123" s="16" t="s">
        <v>991</v>
      </c>
      <c r="D123" s="92" t="s">
        <v>816</v>
      </c>
      <c r="E123" s="19" t="s">
        <v>817</v>
      </c>
      <c r="F123" s="21" t="s">
        <v>990</v>
      </c>
      <c r="G123" s="19" t="s">
        <v>291</v>
      </c>
      <c r="H123" s="21" t="s">
        <v>139</v>
      </c>
      <c r="I123" s="22">
        <v>0</v>
      </c>
      <c r="J123" s="22">
        <v>0</v>
      </c>
      <c r="K123" s="21" t="s">
        <v>140</v>
      </c>
      <c r="L123" s="23">
        <v>1</v>
      </c>
      <c r="M123" s="16"/>
      <c r="N123" s="17"/>
      <c r="O123" s="16"/>
      <c r="P123" s="18"/>
      <c r="Q123" s="92" t="s">
        <v>144</v>
      </c>
      <c r="R123" s="36" t="s">
        <v>143</v>
      </c>
      <c r="S123" s="36" t="s">
        <v>144</v>
      </c>
      <c r="T123" s="10"/>
    </row>
    <row r="124" spans="1:20" ht="38.25" x14ac:dyDescent="0.2">
      <c r="A124" s="30">
        <v>203</v>
      </c>
      <c r="B124" s="89" t="s">
        <v>18</v>
      </c>
      <c r="C124" s="16" t="s">
        <v>168</v>
      </c>
      <c r="D124" s="80" t="s">
        <v>159</v>
      </c>
      <c r="E124" s="80" t="s">
        <v>169</v>
      </c>
      <c r="F124" s="16" t="s">
        <v>170</v>
      </c>
      <c r="G124" s="19">
        <v>2014</v>
      </c>
      <c r="H124" s="21" t="s">
        <v>191</v>
      </c>
      <c r="I124" s="22">
        <v>4037</v>
      </c>
      <c r="J124" s="22">
        <v>12847</v>
      </c>
      <c r="K124" s="16" t="s">
        <v>171</v>
      </c>
      <c r="L124" s="18">
        <v>2.66</v>
      </c>
      <c r="M124" s="16" t="s">
        <v>172</v>
      </c>
      <c r="N124" s="18">
        <v>0</v>
      </c>
      <c r="O124" s="16"/>
      <c r="P124" s="18"/>
      <c r="Q124" s="92" t="s">
        <v>144</v>
      </c>
      <c r="R124" s="36" t="s">
        <v>148</v>
      </c>
      <c r="S124" s="92" t="s">
        <v>142</v>
      </c>
      <c r="T124" s="91"/>
    </row>
    <row r="125" spans="1:20" ht="38.25" x14ac:dyDescent="0.2">
      <c r="A125" s="30">
        <v>204</v>
      </c>
      <c r="B125" s="89" t="s">
        <v>18</v>
      </c>
      <c r="C125" s="16" t="s">
        <v>173</v>
      </c>
      <c r="D125" s="80" t="s">
        <v>159</v>
      </c>
      <c r="E125" s="80" t="s">
        <v>169</v>
      </c>
      <c r="F125" s="16" t="s">
        <v>174</v>
      </c>
      <c r="G125" s="19">
        <v>2014</v>
      </c>
      <c r="H125" s="21" t="s">
        <v>191</v>
      </c>
      <c r="I125" s="22">
        <v>4510</v>
      </c>
      <c r="J125" s="22">
        <v>14306</v>
      </c>
      <c r="K125" s="21" t="s">
        <v>171</v>
      </c>
      <c r="L125" s="18">
        <v>2.1</v>
      </c>
      <c r="M125" s="16" t="s">
        <v>172</v>
      </c>
      <c r="N125" s="17">
        <v>0</v>
      </c>
      <c r="O125" s="16"/>
      <c r="P125" s="18"/>
      <c r="Q125" s="92" t="s">
        <v>144</v>
      </c>
      <c r="R125" s="36" t="s">
        <v>148</v>
      </c>
      <c r="S125" s="36" t="s">
        <v>142</v>
      </c>
      <c r="T125" s="91"/>
    </row>
    <row r="126" spans="1:20" ht="38.25" x14ac:dyDescent="0.2">
      <c r="A126" s="30">
        <v>205</v>
      </c>
      <c r="B126" s="89" t="s">
        <v>18</v>
      </c>
      <c r="C126" s="16" t="s">
        <v>175</v>
      </c>
      <c r="D126" s="92" t="s">
        <v>159</v>
      </c>
      <c r="E126" s="92" t="s">
        <v>169</v>
      </c>
      <c r="F126" s="16" t="s">
        <v>176</v>
      </c>
      <c r="G126" s="19">
        <v>2014</v>
      </c>
      <c r="H126" s="21" t="s">
        <v>191</v>
      </c>
      <c r="I126" s="17">
        <v>10433</v>
      </c>
      <c r="J126" s="17">
        <v>34755</v>
      </c>
      <c r="K126" s="16" t="s">
        <v>171</v>
      </c>
      <c r="L126" s="18">
        <v>0.83</v>
      </c>
      <c r="M126" s="16" t="s">
        <v>172</v>
      </c>
      <c r="N126" s="17">
        <v>0</v>
      </c>
      <c r="O126" s="16"/>
      <c r="P126" s="18"/>
      <c r="Q126" s="92" t="s">
        <v>144</v>
      </c>
      <c r="R126" s="36" t="s">
        <v>148</v>
      </c>
      <c r="S126" s="36" t="s">
        <v>142</v>
      </c>
      <c r="T126" s="91"/>
    </row>
    <row r="127" spans="1:20" ht="38.25" x14ac:dyDescent="0.2">
      <c r="A127" s="30">
        <v>206</v>
      </c>
      <c r="B127" s="89" t="s">
        <v>18</v>
      </c>
      <c r="C127" s="16" t="s">
        <v>177</v>
      </c>
      <c r="D127" s="80" t="s">
        <v>159</v>
      </c>
      <c r="E127" s="92" t="s">
        <v>169</v>
      </c>
      <c r="F127" s="16" t="s">
        <v>178</v>
      </c>
      <c r="G127" s="19">
        <v>2014</v>
      </c>
      <c r="H127" s="21" t="s">
        <v>191</v>
      </c>
      <c r="I127" s="17">
        <v>5993</v>
      </c>
      <c r="J127" s="17">
        <v>19958</v>
      </c>
      <c r="K127" s="16"/>
      <c r="L127" s="18"/>
      <c r="M127" s="16" t="s">
        <v>172</v>
      </c>
      <c r="N127" s="18">
        <v>1</v>
      </c>
      <c r="O127" s="16"/>
      <c r="P127" s="18"/>
      <c r="Q127" s="92" t="s">
        <v>144</v>
      </c>
      <c r="R127" s="36" t="s">
        <v>148</v>
      </c>
      <c r="S127" s="36" t="s">
        <v>142</v>
      </c>
      <c r="T127" s="91"/>
    </row>
    <row r="128" spans="1:20" ht="38.25" x14ac:dyDescent="0.2">
      <c r="A128" s="30">
        <v>207</v>
      </c>
      <c r="B128" s="89" t="s">
        <v>18</v>
      </c>
      <c r="C128" s="16" t="s">
        <v>179</v>
      </c>
      <c r="D128" s="92" t="s">
        <v>159</v>
      </c>
      <c r="E128" s="92" t="s">
        <v>169</v>
      </c>
      <c r="F128" s="16" t="s">
        <v>178</v>
      </c>
      <c r="G128" s="19">
        <v>2014</v>
      </c>
      <c r="H128" s="21" t="s">
        <v>191</v>
      </c>
      <c r="I128" s="17">
        <v>5623</v>
      </c>
      <c r="J128" s="17">
        <v>18737</v>
      </c>
      <c r="K128" s="16" t="s">
        <v>172</v>
      </c>
      <c r="L128" s="18">
        <v>1</v>
      </c>
      <c r="M128" s="16"/>
      <c r="N128" s="17"/>
      <c r="O128" s="16"/>
      <c r="P128" s="18"/>
      <c r="Q128" s="92" t="s">
        <v>144</v>
      </c>
      <c r="R128" s="36" t="s">
        <v>148</v>
      </c>
      <c r="S128" s="36" t="s">
        <v>142</v>
      </c>
      <c r="T128" s="91"/>
    </row>
    <row r="129" spans="1:20" ht="38.25" x14ac:dyDescent="0.2">
      <c r="A129" s="30">
        <v>208</v>
      </c>
      <c r="B129" s="89" t="s">
        <v>18</v>
      </c>
      <c r="C129" s="16" t="s">
        <v>181</v>
      </c>
      <c r="D129" s="92" t="s">
        <v>159</v>
      </c>
      <c r="E129" s="92" t="s">
        <v>169</v>
      </c>
      <c r="F129" s="16" t="s">
        <v>182</v>
      </c>
      <c r="G129" s="19">
        <v>2014</v>
      </c>
      <c r="H129" s="21" t="s">
        <v>191</v>
      </c>
      <c r="I129" s="17">
        <v>10170</v>
      </c>
      <c r="J129" s="17">
        <v>33827</v>
      </c>
      <c r="K129" s="16" t="s">
        <v>171</v>
      </c>
      <c r="L129" s="18">
        <v>4.6399999999999997</v>
      </c>
      <c r="M129" s="16" t="s">
        <v>172</v>
      </c>
      <c r="N129" s="17">
        <v>0</v>
      </c>
      <c r="O129" s="16"/>
      <c r="P129" s="18"/>
      <c r="Q129" s="92" t="s">
        <v>144</v>
      </c>
      <c r="R129" s="36" t="s">
        <v>148</v>
      </c>
      <c r="S129" s="36" t="s">
        <v>142</v>
      </c>
      <c r="T129" s="91"/>
    </row>
    <row r="130" spans="1:20" ht="38.25" x14ac:dyDescent="0.2">
      <c r="A130" s="30">
        <v>209</v>
      </c>
      <c r="B130" s="19" t="s">
        <v>32</v>
      </c>
      <c r="C130" s="21" t="s">
        <v>263</v>
      </c>
      <c r="D130" s="19" t="s">
        <v>231</v>
      </c>
      <c r="E130" s="92" t="s">
        <v>264</v>
      </c>
      <c r="F130" s="16" t="s">
        <v>265</v>
      </c>
      <c r="G130" s="92" t="s">
        <v>138</v>
      </c>
      <c r="H130" s="21" t="s">
        <v>139</v>
      </c>
      <c r="I130" s="51">
        <v>165</v>
      </c>
      <c r="J130" s="51">
        <v>165</v>
      </c>
      <c r="K130" s="21" t="s">
        <v>140</v>
      </c>
      <c r="L130" s="52">
        <v>21</v>
      </c>
      <c r="M130" s="21" t="s">
        <v>145</v>
      </c>
      <c r="N130" s="51">
        <v>300</v>
      </c>
      <c r="O130" s="53"/>
      <c r="P130" s="52"/>
      <c r="Q130" s="92" t="s">
        <v>144</v>
      </c>
      <c r="R130" s="92" t="s">
        <v>143</v>
      </c>
      <c r="S130" s="92" t="s">
        <v>144</v>
      </c>
    </row>
    <row r="131" spans="1:20" ht="25.5" x14ac:dyDescent="0.2">
      <c r="A131" s="36">
        <v>210</v>
      </c>
      <c r="B131" s="89" t="s">
        <v>26</v>
      </c>
      <c r="C131" s="16" t="s">
        <v>389</v>
      </c>
      <c r="D131" s="80" t="s">
        <v>231</v>
      </c>
      <c r="E131" s="80" t="s">
        <v>390</v>
      </c>
      <c r="F131" s="16" t="s">
        <v>391</v>
      </c>
      <c r="G131" s="19">
        <v>2014</v>
      </c>
      <c r="H131" s="16" t="s">
        <v>155</v>
      </c>
      <c r="I131" s="17">
        <v>300</v>
      </c>
      <c r="J131" s="17">
        <v>300</v>
      </c>
      <c r="K131" s="16" t="s">
        <v>140</v>
      </c>
      <c r="L131" s="18">
        <v>1</v>
      </c>
      <c r="M131" s="16" t="s">
        <v>145</v>
      </c>
      <c r="N131" s="17"/>
      <c r="O131" s="16"/>
      <c r="P131" s="18"/>
      <c r="Q131" s="80" t="s">
        <v>142</v>
      </c>
      <c r="R131" s="80" t="s">
        <v>143</v>
      </c>
      <c r="S131" s="80" t="s">
        <v>144</v>
      </c>
      <c r="T131" s="28"/>
    </row>
    <row r="132" spans="1:20" ht="38.25" x14ac:dyDescent="0.2">
      <c r="A132" s="30">
        <v>211</v>
      </c>
      <c r="B132" s="19" t="s">
        <v>37</v>
      </c>
      <c r="C132" s="21" t="s">
        <v>266</v>
      </c>
      <c r="D132" s="19" t="s">
        <v>231</v>
      </c>
      <c r="E132" s="57" t="s">
        <v>264</v>
      </c>
      <c r="F132" s="21" t="s">
        <v>267</v>
      </c>
      <c r="G132" s="19" t="s">
        <v>138</v>
      </c>
      <c r="H132" s="21" t="s">
        <v>139</v>
      </c>
      <c r="I132" s="22">
        <v>900</v>
      </c>
      <c r="J132" s="22">
        <v>900</v>
      </c>
      <c r="K132" s="21" t="s">
        <v>140</v>
      </c>
      <c r="L132" s="23">
        <v>15</v>
      </c>
      <c r="M132" s="21" t="s">
        <v>268</v>
      </c>
      <c r="N132" s="23"/>
      <c r="O132" s="21" t="s">
        <v>269</v>
      </c>
      <c r="P132" s="22"/>
      <c r="Q132" s="19" t="s">
        <v>144</v>
      </c>
      <c r="R132" s="19" t="s">
        <v>143</v>
      </c>
      <c r="S132" s="19" t="s">
        <v>144</v>
      </c>
    </row>
    <row r="133" spans="1:20" ht="38.25" x14ac:dyDescent="0.2">
      <c r="A133" s="30">
        <v>212</v>
      </c>
      <c r="B133" s="19" t="s">
        <v>31</v>
      </c>
      <c r="C133" s="53" t="s">
        <v>318</v>
      </c>
      <c r="D133" s="36" t="s">
        <v>302</v>
      </c>
      <c r="E133" s="36" t="s">
        <v>303</v>
      </c>
      <c r="F133" s="16" t="s">
        <v>344</v>
      </c>
      <c r="G133" s="92">
        <v>2014</v>
      </c>
      <c r="H133" s="16" t="s">
        <v>139</v>
      </c>
      <c r="I133" s="17">
        <v>15</v>
      </c>
      <c r="J133" s="17">
        <v>15</v>
      </c>
      <c r="K133" s="21" t="s">
        <v>140</v>
      </c>
      <c r="L133" s="18">
        <v>1</v>
      </c>
      <c r="M133" s="16" t="s">
        <v>141</v>
      </c>
      <c r="N133" s="18">
        <v>24</v>
      </c>
      <c r="O133" s="21"/>
      <c r="P133" s="23"/>
      <c r="Q133" s="80" t="s">
        <v>144</v>
      </c>
      <c r="R133" s="80" t="s">
        <v>143</v>
      </c>
      <c r="S133" s="80" t="s">
        <v>144</v>
      </c>
      <c r="T133" s="10"/>
    </row>
    <row r="134" spans="1:20" ht="51" x14ac:dyDescent="0.2">
      <c r="A134" s="36">
        <v>213</v>
      </c>
      <c r="B134" s="89" t="s">
        <v>28</v>
      </c>
      <c r="C134" s="16" t="s">
        <v>989</v>
      </c>
      <c r="D134" s="80" t="s">
        <v>816</v>
      </c>
      <c r="E134" s="80" t="s">
        <v>817</v>
      </c>
      <c r="F134" s="16" t="s">
        <v>988</v>
      </c>
      <c r="G134" s="19" t="s">
        <v>138</v>
      </c>
      <c r="H134" s="16" t="s">
        <v>139</v>
      </c>
      <c r="I134" s="17">
        <v>525</v>
      </c>
      <c r="J134" s="17">
        <v>525</v>
      </c>
      <c r="K134" s="16" t="s">
        <v>969</v>
      </c>
      <c r="L134" s="18">
        <v>1</v>
      </c>
      <c r="M134" s="16"/>
      <c r="N134" s="17"/>
      <c r="O134" s="16"/>
      <c r="P134" s="18"/>
      <c r="Q134" s="80" t="s">
        <v>142</v>
      </c>
      <c r="R134" s="36" t="s">
        <v>143</v>
      </c>
      <c r="S134" s="36" t="s">
        <v>144</v>
      </c>
      <c r="T134" s="10"/>
    </row>
    <row r="135" spans="1:20" ht="89.25" x14ac:dyDescent="0.2">
      <c r="A135" s="30">
        <v>214</v>
      </c>
      <c r="B135" s="89" t="s">
        <v>34</v>
      </c>
      <c r="C135" s="53" t="s">
        <v>319</v>
      </c>
      <c r="D135" s="36" t="s">
        <v>302</v>
      </c>
      <c r="E135" s="36" t="s">
        <v>303</v>
      </c>
      <c r="F135" s="16" t="s">
        <v>320</v>
      </c>
      <c r="G135" s="92" t="s">
        <v>241</v>
      </c>
      <c r="H135" s="25" t="s">
        <v>554</v>
      </c>
      <c r="I135" s="22">
        <v>24</v>
      </c>
      <c r="J135" s="22">
        <v>727</v>
      </c>
      <c r="K135" s="16" t="s">
        <v>610</v>
      </c>
      <c r="L135" s="18">
        <v>1</v>
      </c>
      <c r="M135" s="16" t="s">
        <v>322</v>
      </c>
      <c r="N135" s="18">
        <v>150</v>
      </c>
      <c r="O135" s="16"/>
      <c r="P135" s="18"/>
      <c r="Q135" s="80" t="s">
        <v>144</v>
      </c>
      <c r="R135" s="80" t="s">
        <v>143</v>
      </c>
      <c r="S135" s="36" t="s">
        <v>142</v>
      </c>
      <c r="T135" s="91"/>
    </row>
    <row r="136" spans="1:20" ht="25.5" x14ac:dyDescent="0.2">
      <c r="A136" s="36">
        <v>215</v>
      </c>
      <c r="B136" s="89" t="s">
        <v>37</v>
      </c>
      <c r="C136" s="16" t="s">
        <v>987</v>
      </c>
      <c r="D136" s="80" t="s">
        <v>816</v>
      </c>
      <c r="E136" s="80" t="s">
        <v>817</v>
      </c>
      <c r="F136" s="16" t="s">
        <v>986</v>
      </c>
      <c r="G136" s="19" t="s">
        <v>138</v>
      </c>
      <c r="H136" s="16" t="s">
        <v>139</v>
      </c>
      <c r="I136" s="17">
        <v>350</v>
      </c>
      <c r="J136" s="17">
        <v>350</v>
      </c>
      <c r="K136" s="16" t="s">
        <v>140</v>
      </c>
      <c r="L136" s="18">
        <v>2</v>
      </c>
      <c r="M136" s="16"/>
      <c r="N136" s="17"/>
      <c r="O136" s="16"/>
      <c r="P136" s="18"/>
      <c r="Q136" s="80" t="s">
        <v>142</v>
      </c>
      <c r="R136" s="36" t="s">
        <v>143</v>
      </c>
      <c r="S136" s="36" t="s">
        <v>144</v>
      </c>
      <c r="T136" s="10"/>
    </row>
    <row r="137" spans="1:20" ht="51" x14ac:dyDescent="0.2">
      <c r="A137" s="13">
        <v>216</v>
      </c>
      <c r="B137" s="24" t="s">
        <v>18</v>
      </c>
      <c r="C137" s="74" t="s">
        <v>533</v>
      </c>
      <c r="D137" s="24" t="s">
        <v>470</v>
      </c>
      <c r="E137" s="24" t="s">
        <v>471</v>
      </c>
      <c r="F137" s="25" t="s">
        <v>534</v>
      </c>
      <c r="G137" s="75">
        <v>2014</v>
      </c>
      <c r="H137" s="20" t="s">
        <v>191</v>
      </c>
      <c r="I137" s="26">
        <v>2528</v>
      </c>
      <c r="J137" s="26">
        <v>12850</v>
      </c>
      <c r="K137" s="25" t="s">
        <v>171</v>
      </c>
      <c r="L137" s="66">
        <v>1.3</v>
      </c>
      <c r="M137" s="25" t="s">
        <v>172</v>
      </c>
      <c r="N137" s="26"/>
      <c r="O137" s="25"/>
      <c r="P137" s="27"/>
      <c r="Q137" s="24" t="s">
        <v>144</v>
      </c>
      <c r="R137" s="13" t="s">
        <v>148</v>
      </c>
      <c r="S137" s="13" t="s">
        <v>142</v>
      </c>
      <c r="T137" s="91"/>
    </row>
    <row r="138" spans="1:20" s="8" customFormat="1" ht="51" x14ac:dyDescent="0.2">
      <c r="A138" s="13">
        <v>217</v>
      </c>
      <c r="B138" s="24" t="s">
        <v>18</v>
      </c>
      <c r="C138" s="74" t="s">
        <v>535</v>
      </c>
      <c r="D138" s="24" t="s">
        <v>470</v>
      </c>
      <c r="E138" s="24" t="s">
        <v>471</v>
      </c>
      <c r="F138" s="25" t="s">
        <v>536</v>
      </c>
      <c r="G138" s="24">
        <v>2014</v>
      </c>
      <c r="H138" s="20" t="s">
        <v>191</v>
      </c>
      <c r="I138" s="26">
        <v>1601</v>
      </c>
      <c r="J138" s="26">
        <v>10086</v>
      </c>
      <c r="K138" s="25" t="s">
        <v>171</v>
      </c>
      <c r="L138" s="63"/>
      <c r="M138" s="25"/>
      <c r="N138" s="26"/>
      <c r="O138" s="25"/>
      <c r="P138" s="27"/>
      <c r="Q138" s="24" t="s">
        <v>144</v>
      </c>
      <c r="R138" s="13" t="s">
        <v>148</v>
      </c>
      <c r="S138" s="13" t="s">
        <v>142</v>
      </c>
      <c r="T138" s="91"/>
    </row>
    <row r="139" spans="1:20" ht="51" x14ac:dyDescent="0.2">
      <c r="A139" s="13">
        <v>218</v>
      </c>
      <c r="B139" s="24" t="s">
        <v>18</v>
      </c>
      <c r="C139" s="74" t="s">
        <v>537</v>
      </c>
      <c r="D139" s="24" t="s">
        <v>470</v>
      </c>
      <c r="E139" s="24" t="s">
        <v>471</v>
      </c>
      <c r="F139" s="25" t="s">
        <v>538</v>
      </c>
      <c r="G139" s="75">
        <v>2014</v>
      </c>
      <c r="H139" s="20" t="s">
        <v>191</v>
      </c>
      <c r="I139" s="26">
        <v>4474</v>
      </c>
      <c r="J139" s="26">
        <v>18266</v>
      </c>
      <c r="K139" s="25" t="s">
        <v>171</v>
      </c>
      <c r="L139" s="66">
        <v>1.08</v>
      </c>
      <c r="M139" s="25" t="s">
        <v>172</v>
      </c>
      <c r="N139" s="26"/>
      <c r="O139" s="25"/>
      <c r="P139" s="27"/>
      <c r="Q139" s="24" t="s">
        <v>144</v>
      </c>
      <c r="R139" s="13" t="s">
        <v>148</v>
      </c>
      <c r="S139" s="13" t="s">
        <v>142</v>
      </c>
      <c r="T139" s="91"/>
    </row>
    <row r="140" spans="1:20" ht="51" x14ac:dyDescent="0.2">
      <c r="A140" s="13">
        <v>219</v>
      </c>
      <c r="B140" s="24" t="s">
        <v>18</v>
      </c>
      <c r="C140" s="25" t="s">
        <v>539</v>
      </c>
      <c r="D140" s="24" t="s">
        <v>470</v>
      </c>
      <c r="E140" s="24" t="s">
        <v>471</v>
      </c>
      <c r="F140" s="25" t="s">
        <v>540</v>
      </c>
      <c r="G140" s="24">
        <v>2014</v>
      </c>
      <c r="H140" s="20" t="s">
        <v>191</v>
      </c>
      <c r="I140" s="26">
        <v>3346</v>
      </c>
      <c r="J140" s="26">
        <v>19242</v>
      </c>
      <c r="K140" s="25" t="s">
        <v>171</v>
      </c>
      <c r="L140" s="66">
        <v>1.19</v>
      </c>
      <c r="M140" s="25" t="s">
        <v>172</v>
      </c>
      <c r="N140" s="26">
        <v>1</v>
      </c>
      <c r="O140" s="25"/>
      <c r="P140" s="27"/>
      <c r="Q140" s="24" t="s">
        <v>144</v>
      </c>
      <c r="R140" s="13" t="s">
        <v>148</v>
      </c>
      <c r="S140" s="13" t="s">
        <v>142</v>
      </c>
      <c r="T140" s="91"/>
    </row>
    <row r="141" spans="1:20" ht="51" x14ac:dyDescent="0.2">
      <c r="A141" s="13">
        <v>220</v>
      </c>
      <c r="B141" s="24" t="s">
        <v>18</v>
      </c>
      <c r="C141" s="25" t="s">
        <v>541</v>
      </c>
      <c r="D141" s="24" t="s">
        <v>470</v>
      </c>
      <c r="E141" s="24" t="s">
        <v>471</v>
      </c>
      <c r="F141" s="25" t="s">
        <v>542</v>
      </c>
      <c r="G141" s="24">
        <v>2014</v>
      </c>
      <c r="H141" s="20" t="s">
        <v>191</v>
      </c>
      <c r="I141" s="26">
        <v>7800</v>
      </c>
      <c r="J141" s="26">
        <v>14106</v>
      </c>
      <c r="K141" s="20"/>
      <c r="L141" s="15"/>
      <c r="M141" s="25"/>
      <c r="N141" s="26"/>
      <c r="O141" s="20" t="s">
        <v>481</v>
      </c>
      <c r="P141" s="15">
        <v>1</v>
      </c>
      <c r="Q141" s="24" t="s">
        <v>144</v>
      </c>
      <c r="R141" s="13" t="s">
        <v>148</v>
      </c>
      <c r="S141" s="13" t="s">
        <v>142</v>
      </c>
      <c r="T141" s="91"/>
    </row>
    <row r="142" spans="1:20" ht="51" x14ac:dyDescent="0.2">
      <c r="A142" s="13">
        <v>221</v>
      </c>
      <c r="B142" s="24" t="s">
        <v>18</v>
      </c>
      <c r="C142" s="20" t="s">
        <v>543</v>
      </c>
      <c r="D142" s="24" t="s">
        <v>470</v>
      </c>
      <c r="E142" s="13" t="s">
        <v>471</v>
      </c>
      <c r="F142" s="20" t="s">
        <v>534</v>
      </c>
      <c r="G142" s="24" t="s">
        <v>190</v>
      </c>
      <c r="H142" s="20" t="s">
        <v>191</v>
      </c>
      <c r="I142" s="14">
        <v>460</v>
      </c>
      <c r="J142" s="14">
        <v>460</v>
      </c>
      <c r="K142" s="20" t="s">
        <v>171</v>
      </c>
      <c r="L142" s="32"/>
      <c r="M142" s="20" t="s">
        <v>172</v>
      </c>
      <c r="N142" s="14"/>
      <c r="O142" s="20" t="s">
        <v>481</v>
      </c>
      <c r="P142" s="15"/>
      <c r="Q142" s="24" t="s">
        <v>144</v>
      </c>
      <c r="R142" s="13" t="s">
        <v>148</v>
      </c>
      <c r="S142" s="13" t="s">
        <v>142</v>
      </c>
      <c r="T142" s="91"/>
    </row>
    <row r="143" spans="1:20" ht="51" x14ac:dyDescent="0.2">
      <c r="A143" s="13">
        <v>222</v>
      </c>
      <c r="B143" s="24" t="s">
        <v>18</v>
      </c>
      <c r="C143" s="25" t="s">
        <v>544</v>
      </c>
      <c r="D143" s="24" t="s">
        <v>470</v>
      </c>
      <c r="E143" s="24" t="s">
        <v>471</v>
      </c>
      <c r="F143" s="25" t="s">
        <v>545</v>
      </c>
      <c r="G143" s="24" t="s">
        <v>190</v>
      </c>
      <c r="H143" s="20" t="s">
        <v>191</v>
      </c>
      <c r="I143" s="22">
        <v>54</v>
      </c>
      <c r="J143" s="22">
        <v>54</v>
      </c>
      <c r="K143" s="25" t="s">
        <v>171</v>
      </c>
      <c r="L143" s="66">
        <v>3.13</v>
      </c>
      <c r="M143" s="25" t="s">
        <v>172</v>
      </c>
      <c r="N143" s="26">
        <v>2</v>
      </c>
      <c r="O143" s="25"/>
      <c r="P143" s="27"/>
      <c r="Q143" s="24" t="s">
        <v>144</v>
      </c>
      <c r="R143" s="24" t="s">
        <v>148</v>
      </c>
      <c r="S143" s="24" t="s">
        <v>142</v>
      </c>
      <c r="T143" s="91"/>
    </row>
    <row r="144" spans="1:20" ht="102" x14ac:dyDescent="0.2">
      <c r="A144" s="13">
        <v>223</v>
      </c>
      <c r="B144" s="24" t="s">
        <v>17</v>
      </c>
      <c r="C144" s="25" t="s">
        <v>546</v>
      </c>
      <c r="D144" s="24" t="s">
        <v>297</v>
      </c>
      <c r="E144" s="24" t="s">
        <v>494</v>
      </c>
      <c r="F144" s="25" t="s">
        <v>501</v>
      </c>
      <c r="G144" s="24" t="s">
        <v>151</v>
      </c>
      <c r="H144" s="25" t="s">
        <v>191</v>
      </c>
      <c r="I144" s="26">
        <v>605</v>
      </c>
      <c r="J144" s="26">
        <v>4038</v>
      </c>
      <c r="K144" s="25" t="s">
        <v>502</v>
      </c>
      <c r="L144" s="27">
        <v>1</v>
      </c>
      <c r="M144" s="25" t="s">
        <v>496</v>
      </c>
      <c r="N144" s="26">
        <v>317</v>
      </c>
      <c r="O144" s="25" t="s">
        <v>547</v>
      </c>
      <c r="P144" s="27">
        <v>0.5</v>
      </c>
      <c r="Q144" s="13" t="s">
        <v>144</v>
      </c>
      <c r="R144" s="13" t="s">
        <v>148</v>
      </c>
      <c r="S144" s="13" t="s">
        <v>142</v>
      </c>
      <c r="T144" s="91"/>
    </row>
    <row r="145" spans="1:20" ht="25.5" x14ac:dyDescent="0.2">
      <c r="A145" s="30">
        <v>224</v>
      </c>
      <c r="B145" s="89" t="s">
        <v>27</v>
      </c>
      <c r="C145" s="16" t="s">
        <v>453</v>
      </c>
      <c r="D145" s="79" t="s">
        <v>436</v>
      </c>
      <c r="E145" s="92" t="s">
        <v>400</v>
      </c>
      <c r="F145" s="16" t="s">
        <v>437</v>
      </c>
      <c r="G145" s="19" t="s">
        <v>138</v>
      </c>
      <c r="H145" s="16" t="s">
        <v>139</v>
      </c>
      <c r="I145" s="17">
        <v>21000</v>
      </c>
      <c r="J145" s="17">
        <v>21000</v>
      </c>
      <c r="K145" s="16" t="s">
        <v>438</v>
      </c>
      <c r="L145" s="18">
        <v>8</v>
      </c>
      <c r="M145" s="16" t="s">
        <v>439</v>
      </c>
      <c r="N145" s="17">
        <v>30</v>
      </c>
      <c r="O145" s="16"/>
      <c r="P145" s="18"/>
      <c r="Q145" s="92" t="s">
        <v>142</v>
      </c>
      <c r="R145" s="92" t="s">
        <v>143</v>
      </c>
      <c r="S145" s="92" t="s">
        <v>144</v>
      </c>
    </row>
    <row r="146" spans="1:20" ht="63.75" x14ac:dyDescent="0.2">
      <c r="A146" s="30">
        <v>226</v>
      </c>
      <c r="B146" s="19" t="s">
        <v>30</v>
      </c>
      <c r="C146" s="21" t="s">
        <v>323</v>
      </c>
      <c r="D146" s="19" t="s">
        <v>273</v>
      </c>
      <c r="E146" s="19" t="s">
        <v>274</v>
      </c>
      <c r="F146" s="21" t="s">
        <v>324</v>
      </c>
      <c r="G146" s="19" t="s">
        <v>190</v>
      </c>
      <c r="H146" s="21" t="s">
        <v>191</v>
      </c>
      <c r="I146" s="26">
        <v>102</v>
      </c>
      <c r="J146" s="26">
        <v>102</v>
      </c>
      <c r="K146" s="61" t="s">
        <v>140</v>
      </c>
      <c r="L146" s="23">
        <v>1</v>
      </c>
      <c r="M146" s="21" t="s">
        <v>325</v>
      </c>
      <c r="N146" s="23">
        <v>78</v>
      </c>
      <c r="O146" s="21" t="s">
        <v>326</v>
      </c>
      <c r="P146" s="22">
        <v>1556</v>
      </c>
      <c r="Q146" s="30" t="s">
        <v>144</v>
      </c>
      <c r="R146" s="30" t="s">
        <v>148</v>
      </c>
      <c r="S146" s="30" t="s">
        <v>142</v>
      </c>
      <c r="T146" s="91"/>
    </row>
    <row r="147" spans="1:20" ht="102" x14ac:dyDescent="0.2">
      <c r="A147" s="30">
        <v>227</v>
      </c>
      <c r="B147" s="19" t="s">
        <v>30</v>
      </c>
      <c r="C147" s="21" t="s">
        <v>327</v>
      </c>
      <c r="D147" s="19" t="s">
        <v>273</v>
      </c>
      <c r="E147" s="19" t="s">
        <v>274</v>
      </c>
      <c r="F147" s="21" t="s">
        <v>324</v>
      </c>
      <c r="G147" s="19" t="s">
        <v>190</v>
      </c>
      <c r="H147" s="21" t="s">
        <v>191</v>
      </c>
      <c r="I147" s="22">
        <v>1060</v>
      </c>
      <c r="J147" s="22">
        <v>5701</v>
      </c>
      <c r="K147" s="25" t="s">
        <v>293</v>
      </c>
      <c r="L147" s="27">
        <v>1</v>
      </c>
      <c r="M147" s="21" t="s">
        <v>325</v>
      </c>
      <c r="N147" s="23">
        <v>109</v>
      </c>
      <c r="O147" s="21" t="s">
        <v>326</v>
      </c>
      <c r="P147" s="22">
        <v>2829</v>
      </c>
      <c r="Q147" s="30" t="s">
        <v>144</v>
      </c>
      <c r="R147" s="30" t="s">
        <v>148</v>
      </c>
      <c r="S147" s="30" t="s">
        <v>142</v>
      </c>
      <c r="T147" s="91"/>
    </row>
    <row r="148" spans="1:20" ht="76.5" x14ac:dyDescent="0.2">
      <c r="A148" s="30">
        <v>229</v>
      </c>
      <c r="B148" s="78" t="s">
        <v>17</v>
      </c>
      <c r="C148" s="16" t="s">
        <v>605</v>
      </c>
      <c r="D148" s="80" t="s">
        <v>47</v>
      </c>
      <c r="E148" s="92" t="s">
        <v>606</v>
      </c>
      <c r="F148" s="16" t="s">
        <v>607</v>
      </c>
      <c r="G148" s="19" t="s">
        <v>241</v>
      </c>
      <c r="H148" s="16" t="s">
        <v>609</v>
      </c>
      <c r="I148" s="17">
        <v>0</v>
      </c>
      <c r="J148" s="17">
        <v>517.81594000000007</v>
      </c>
      <c r="K148" s="16" t="s">
        <v>610</v>
      </c>
      <c r="L148" s="18">
        <v>1</v>
      </c>
      <c r="M148" s="20"/>
      <c r="N148" s="14"/>
      <c r="O148" s="16"/>
      <c r="P148" s="18"/>
      <c r="Q148" s="92" t="s">
        <v>144</v>
      </c>
      <c r="R148" s="92" t="s">
        <v>143</v>
      </c>
      <c r="S148" s="92" t="s">
        <v>142</v>
      </c>
      <c r="T148" s="91"/>
    </row>
    <row r="149" spans="1:20" ht="63.75" x14ac:dyDescent="0.2">
      <c r="A149" s="30">
        <v>230</v>
      </c>
      <c r="B149" s="78" t="s">
        <v>17</v>
      </c>
      <c r="C149" s="16" t="s">
        <v>611</v>
      </c>
      <c r="D149" s="80" t="s">
        <v>47</v>
      </c>
      <c r="E149" s="92" t="s">
        <v>606</v>
      </c>
      <c r="F149" s="16" t="s">
        <v>612</v>
      </c>
      <c r="G149" s="19" t="s">
        <v>241</v>
      </c>
      <c r="H149" s="16" t="s">
        <v>609</v>
      </c>
      <c r="I149" s="17">
        <v>0</v>
      </c>
      <c r="J149" s="17">
        <v>2081.4907599999997</v>
      </c>
      <c r="K149" s="16" t="s">
        <v>610</v>
      </c>
      <c r="L149" s="18">
        <v>1</v>
      </c>
      <c r="M149" s="20"/>
      <c r="N149" s="14"/>
      <c r="O149" s="16"/>
      <c r="P149" s="18"/>
      <c r="Q149" s="92" t="s">
        <v>144</v>
      </c>
      <c r="R149" s="92" t="s">
        <v>143</v>
      </c>
      <c r="S149" s="92" t="s">
        <v>142</v>
      </c>
      <c r="T149" s="91"/>
    </row>
    <row r="150" spans="1:20" ht="89.25" x14ac:dyDescent="0.2">
      <c r="A150" s="30">
        <v>234</v>
      </c>
      <c r="B150" s="78" t="s">
        <v>17</v>
      </c>
      <c r="C150" s="16" t="s">
        <v>615</v>
      </c>
      <c r="D150" s="92" t="s">
        <v>47</v>
      </c>
      <c r="E150" s="92" t="s">
        <v>606</v>
      </c>
      <c r="F150" s="16" t="s">
        <v>616</v>
      </c>
      <c r="G150" s="19" t="s">
        <v>241</v>
      </c>
      <c r="H150" s="16" t="s">
        <v>609</v>
      </c>
      <c r="I150" s="17">
        <v>0</v>
      </c>
      <c r="J150" s="17">
        <v>154.45770000000019</v>
      </c>
      <c r="K150" s="16" t="s">
        <v>610</v>
      </c>
      <c r="L150" s="18">
        <v>1</v>
      </c>
      <c r="M150" s="29"/>
      <c r="N150" s="31"/>
      <c r="O150" s="21"/>
      <c r="P150" s="23"/>
      <c r="Q150" s="92" t="s">
        <v>144</v>
      </c>
      <c r="R150" s="92" t="s">
        <v>143</v>
      </c>
      <c r="S150" s="92" t="s">
        <v>142</v>
      </c>
      <c r="T150" s="91"/>
    </row>
    <row r="151" spans="1:20" ht="89.25" x14ac:dyDescent="0.2">
      <c r="A151" s="30">
        <v>235</v>
      </c>
      <c r="B151" s="78" t="s">
        <v>17</v>
      </c>
      <c r="C151" s="83" t="s">
        <v>618</v>
      </c>
      <c r="D151" s="80" t="s">
        <v>47</v>
      </c>
      <c r="E151" s="80" t="s">
        <v>606</v>
      </c>
      <c r="F151" s="16" t="s">
        <v>619</v>
      </c>
      <c r="G151" s="19" t="s">
        <v>241</v>
      </c>
      <c r="H151" s="16" t="s">
        <v>609</v>
      </c>
      <c r="I151" s="17">
        <v>0</v>
      </c>
      <c r="J151" s="17">
        <v>575.67764999999986</v>
      </c>
      <c r="K151" s="16" t="s">
        <v>610</v>
      </c>
      <c r="L151" s="18">
        <v>1</v>
      </c>
      <c r="M151" s="29"/>
      <c r="N151" s="31"/>
      <c r="O151" s="29"/>
      <c r="P151" s="32"/>
      <c r="Q151" s="92" t="s">
        <v>144</v>
      </c>
      <c r="R151" s="92" t="s">
        <v>143</v>
      </c>
      <c r="S151" s="92" t="s">
        <v>142</v>
      </c>
      <c r="T151" s="91"/>
    </row>
    <row r="152" spans="1:20" s="10" customFormat="1" ht="102" x14ac:dyDescent="0.2">
      <c r="A152" s="30">
        <v>236</v>
      </c>
      <c r="B152" s="78" t="s">
        <v>17</v>
      </c>
      <c r="C152" s="83" t="s">
        <v>621</v>
      </c>
      <c r="D152" s="92" t="s">
        <v>47</v>
      </c>
      <c r="E152" s="92" t="s">
        <v>606</v>
      </c>
      <c r="F152" s="16" t="s">
        <v>622</v>
      </c>
      <c r="G152" s="19" t="s">
        <v>241</v>
      </c>
      <c r="H152" s="16" t="s">
        <v>609</v>
      </c>
      <c r="I152" s="17">
        <v>0</v>
      </c>
      <c r="J152" s="17">
        <v>226.06032000000008</v>
      </c>
      <c r="K152" s="16" t="s">
        <v>610</v>
      </c>
      <c r="L152" s="18">
        <v>1</v>
      </c>
      <c r="M152" s="16"/>
      <c r="N152" s="18"/>
      <c r="O152" s="16"/>
      <c r="P152" s="18"/>
      <c r="Q152" s="92" t="s">
        <v>144</v>
      </c>
      <c r="R152" s="92" t="s">
        <v>143</v>
      </c>
      <c r="S152" s="92" t="s">
        <v>142</v>
      </c>
      <c r="T152" s="91"/>
    </row>
    <row r="153" spans="1:20" s="10" customFormat="1" ht="76.5" x14ac:dyDescent="0.2">
      <c r="A153" s="30">
        <v>238</v>
      </c>
      <c r="B153" s="78" t="s">
        <v>17</v>
      </c>
      <c r="C153" s="83" t="s">
        <v>624</v>
      </c>
      <c r="D153" s="80" t="s">
        <v>47</v>
      </c>
      <c r="E153" s="80" t="s">
        <v>606</v>
      </c>
      <c r="F153" s="16" t="s">
        <v>625</v>
      </c>
      <c r="G153" s="19" t="s">
        <v>241</v>
      </c>
      <c r="H153" s="16" t="s">
        <v>609</v>
      </c>
      <c r="I153" s="17">
        <v>0</v>
      </c>
      <c r="J153" s="17">
        <v>262.32577000000003</v>
      </c>
      <c r="K153" s="16" t="s">
        <v>610</v>
      </c>
      <c r="L153" s="18">
        <v>1</v>
      </c>
      <c r="M153" s="21"/>
      <c r="N153" s="22"/>
      <c r="O153" s="21"/>
      <c r="P153" s="23"/>
      <c r="Q153" s="92" t="s">
        <v>144</v>
      </c>
      <c r="R153" s="92" t="s">
        <v>143</v>
      </c>
      <c r="S153" s="92" t="s">
        <v>142</v>
      </c>
      <c r="T153" s="91"/>
    </row>
    <row r="154" spans="1:20" ht="102" x14ac:dyDescent="0.2">
      <c r="A154" s="30">
        <v>239</v>
      </c>
      <c r="B154" s="78" t="s">
        <v>17</v>
      </c>
      <c r="C154" s="83" t="s">
        <v>626</v>
      </c>
      <c r="D154" s="89" t="s">
        <v>47</v>
      </c>
      <c r="E154" s="89" t="s">
        <v>606</v>
      </c>
      <c r="F154" s="16" t="s">
        <v>627</v>
      </c>
      <c r="G154" s="19" t="s">
        <v>241</v>
      </c>
      <c r="H154" s="16" t="s">
        <v>609</v>
      </c>
      <c r="I154" s="17">
        <v>0</v>
      </c>
      <c r="J154" s="17">
        <v>2063.9246499999999</v>
      </c>
      <c r="K154" s="16" t="s">
        <v>610</v>
      </c>
      <c r="L154" s="18">
        <v>1</v>
      </c>
      <c r="M154" s="20"/>
      <c r="N154" s="14"/>
      <c r="O154" s="16"/>
      <c r="P154" s="18"/>
      <c r="Q154" s="89" t="s">
        <v>144</v>
      </c>
      <c r="R154" s="92" t="s">
        <v>143</v>
      </c>
      <c r="S154" s="92" t="s">
        <v>142</v>
      </c>
      <c r="T154" s="91"/>
    </row>
    <row r="155" spans="1:20" ht="51" x14ac:dyDescent="0.2">
      <c r="A155" s="30">
        <v>242</v>
      </c>
      <c r="B155" s="78" t="s">
        <v>17</v>
      </c>
      <c r="C155" s="83" t="s">
        <v>628</v>
      </c>
      <c r="D155" s="80" t="s">
        <v>47</v>
      </c>
      <c r="E155" s="80" t="s">
        <v>606</v>
      </c>
      <c r="F155" s="16" t="s">
        <v>629</v>
      </c>
      <c r="G155" s="19" t="s">
        <v>291</v>
      </c>
      <c r="H155" s="16" t="s">
        <v>609</v>
      </c>
      <c r="I155" s="17">
        <v>0</v>
      </c>
      <c r="J155" s="17">
        <v>592.86167999999998</v>
      </c>
      <c r="K155" s="16" t="s">
        <v>610</v>
      </c>
      <c r="L155" s="18">
        <v>1</v>
      </c>
      <c r="M155" s="21"/>
      <c r="N155" s="23"/>
      <c r="O155" s="21"/>
      <c r="P155" s="22"/>
      <c r="Q155" s="92" t="s">
        <v>144</v>
      </c>
      <c r="R155" s="92" t="s">
        <v>143</v>
      </c>
      <c r="S155" s="92" t="s">
        <v>142</v>
      </c>
      <c r="T155" s="91"/>
    </row>
    <row r="156" spans="1:20" ht="51" x14ac:dyDescent="0.2">
      <c r="A156" s="30">
        <v>243</v>
      </c>
      <c r="B156" s="78" t="s">
        <v>17</v>
      </c>
      <c r="C156" s="83" t="s">
        <v>631</v>
      </c>
      <c r="D156" s="89" t="s">
        <v>47</v>
      </c>
      <c r="E156" s="89" t="s">
        <v>606</v>
      </c>
      <c r="F156" s="16" t="s">
        <v>632</v>
      </c>
      <c r="G156" s="19" t="s">
        <v>291</v>
      </c>
      <c r="H156" s="16" t="s">
        <v>609</v>
      </c>
      <c r="I156" s="17">
        <v>0</v>
      </c>
      <c r="J156" s="17">
        <v>855.58895999999993</v>
      </c>
      <c r="K156" s="16" t="s">
        <v>610</v>
      </c>
      <c r="L156" s="18">
        <v>1</v>
      </c>
      <c r="M156" s="29"/>
      <c r="N156" s="31"/>
      <c r="O156" s="21"/>
      <c r="P156" s="23"/>
      <c r="Q156" s="92" t="s">
        <v>144</v>
      </c>
      <c r="R156" s="92" t="s">
        <v>143</v>
      </c>
      <c r="S156" s="92" t="s">
        <v>142</v>
      </c>
      <c r="T156" s="91"/>
    </row>
    <row r="157" spans="1:20" ht="63.75" x14ac:dyDescent="0.2">
      <c r="A157" s="30">
        <v>244</v>
      </c>
      <c r="B157" s="78" t="s">
        <v>17</v>
      </c>
      <c r="C157" s="16" t="s">
        <v>633</v>
      </c>
      <c r="D157" s="89" t="s">
        <v>47</v>
      </c>
      <c r="E157" s="92" t="s">
        <v>606</v>
      </c>
      <c r="F157" s="16" t="s">
        <v>634</v>
      </c>
      <c r="G157" s="19" t="s">
        <v>291</v>
      </c>
      <c r="H157" s="16" t="s">
        <v>609</v>
      </c>
      <c r="I157" s="17">
        <v>0</v>
      </c>
      <c r="J157" s="17">
        <v>1792.2587299999998</v>
      </c>
      <c r="K157" s="16" t="s">
        <v>610</v>
      </c>
      <c r="L157" s="18">
        <v>1</v>
      </c>
      <c r="M157" s="20"/>
      <c r="N157" s="14"/>
      <c r="O157" s="16"/>
      <c r="P157" s="18"/>
      <c r="Q157" s="92" t="s">
        <v>144</v>
      </c>
      <c r="R157" s="92" t="s">
        <v>143</v>
      </c>
      <c r="S157" s="92" t="s">
        <v>142</v>
      </c>
      <c r="T157" s="91"/>
    </row>
    <row r="158" spans="1:20" ht="63.75" x14ac:dyDescent="0.2">
      <c r="A158" s="30">
        <v>245</v>
      </c>
      <c r="B158" s="78" t="s">
        <v>17</v>
      </c>
      <c r="C158" s="16" t="s">
        <v>635</v>
      </c>
      <c r="D158" s="92" t="s">
        <v>47</v>
      </c>
      <c r="E158" s="92" t="s">
        <v>606</v>
      </c>
      <c r="F158" s="16" t="s">
        <v>636</v>
      </c>
      <c r="G158" s="19" t="s">
        <v>291</v>
      </c>
      <c r="H158" s="16" t="s">
        <v>609</v>
      </c>
      <c r="I158" s="17">
        <v>0</v>
      </c>
      <c r="J158" s="22">
        <v>1623.4034600000005</v>
      </c>
      <c r="K158" s="16" t="s">
        <v>610</v>
      </c>
      <c r="L158" s="18">
        <v>1</v>
      </c>
      <c r="M158" s="20"/>
      <c r="N158" s="14"/>
      <c r="O158" s="16"/>
      <c r="P158" s="18"/>
      <c r="Q158" s="92" t="s">
        <v>144</v>
      </c>
      <c r="R158" s="92" t="s">
        <v>143</v>
      </c>
      <c r="S158" s="92" t="s">
        <v>142</v>
      </c>
      <c r="T158" s="91"/>
    </row>
    <row r="159" spans="1:20" ht="89.25" x14ac:dyDescent="0.2">
      <c r="A159" s="30">
        <v>246</v>
      </c>
      <c r="B159" s="78" t="s">
        <v>17</v>
      </c>
      <c r="C159" s="16" t="s">
        <v>638</v>
      </c>
      <c r="D159" s="89" t="s">
        <v>47</v>
      </c>
      <c r="E159" s="89" t="s">
        <v>606</v>
      </c>
      <c r="F159" s="16" t="s">
        <v>639</v>
      </c>
      <c r="G159" s="19" t="s">
        <v>291</v>
      </c>
      <c r="H159" s="16" t="s">
        <v>609</v>
      </c>
      <c r="I159" s="17">
        <v>0</v>
      </c>
      <c r="J159" s="17">
        <v>638.78343999999993</v>
      </c>
      <c r="K159" s="16" t="s">
        <v>610</v>
      </c>
      <c r="L159" s="18">
        <v>1</v>
      </c>
      <c r="M159" s="20"/>
      <c r="N159" s="14"/>
      <c r="O159" s="16"/>
      <c r="P159" s="18"/>
      <c r="Q159" s="92" t="s">
        <v>144</v>
      </c>
      <c r="R159" s="92" t="s">
        <v>143</v>
      </c>
      <c r="S159" s="92" t="s">
        <v>142</v>
      </c>
      <c r="T159" s="91"/>
    </row>
    <row r="160" spans="1:20" ht="76.5" x14ac:dyDescent="0.2">
      <c r="A160" s="30">
        <v>247</v>
      </c>
      <c r="B160" s="78" t="s">
        <v>17</v>
      </c>
      <c r="C160" s="16" t="s">
        <v>640</v>
      </c>
      <c r="D160" s="89" t="s">
        <v>47</v>
      </c>
      <c r="E160" s="89" t="s">
        <v>606</v>
      </c>
      <c r="F160" s="16" t="s">
        <v>641</v>
      </c>
      <c r="G160" s="19" t="s">
        <v>291</v>
      </c>
      <c r="H160" s="16" t="s">
        <v>609</v>
      </c>
      <c r="I160" s="17">
        <v>0</v>
      </c>
      <c r="J160" s="17">
        <v>1317.0698599999998</v>
      </c>
      <c r="K160" s="16" t="s">
        <v>610</v>
      </c>
      <c r="L160" s="18">
        <v>1</v>
      </c>
      <c r="M160" s="20"/>
      <c r="N160" s="14"/>
      <c r="O160" s="16"/>
      <c r="P160" s="18"/>
      <c r="Q160" s="92" t="s">
        <v>144</v>
      </c>
      <c r="R160" s="92" t="s">
        <v>143</v>
      </c>
      <c r="S160" s="92" t="s">
        <v>142</v>
      </c>
      <c r="T160" s="91"/>
    </row>
    <row r="161" spans="1:20" ht="63.75" x14ac:dyDescent="0.2">
      <c r="A161" s="30">
        <v>248</v>
      </c>
      <c r="B161" s="78" t="s">
        <v>17</v>
      </c>
      <c r="C161" s="16" t="s">
        <v>642</v>
      </c>
      <c r="D161" s="79" t="s">
        <v>47</v>
      </c>
      <c r="E161" s="79" t="s">
        <v>606</v>
      </c>
      <c r="F161" s="16" t="s">
        <v>643</v>
      </c>
      <c r="G161" s="19" t="s">
        <v>291</v>
      </c>
      <c r="H161" s="16" t="s">
        <v>609</v>
      </c>
      <c r="I161" s="17">
        <v>0</v>
      </c>
      <c r="J161" s="17">
        <v>1110.9445399999997</v>
      </c>
      <c r="K161" s="16" t="s">
        <v>610</v>
      </c>
      <c r="L161" s="18">
        <v>1</v>
      </c>
      <c r="M161" s="20"/>
      <c r="N161" s="14"/>
      <c r="O161" s="16"/>
      <c r="P161" s="18"/>
      <c r="Q161" s="92" t="s">
        <v>144</v>
      </c>
      <c r="R161" s="92" t="s">
        <v>143</v>
      </c>
      <c r="S161" s="92" t="s">
        <v>142</v>
      </c>
      <c r="T161" s="91"/>
    </row>
    <row r="162" spans="1:20" ht="51" x14ac:dyDescent="0.2">
      <c r="A162" s="30">
        <v>249</v>
      </c>
      <c r="B162" s="78" t="s">
        <v>17</v>
      </c>
      <c r="C162" s="16" t="s">
        <v>644</v>
      </c>
      <c r="D162" s="92" t="s">
        <v>47</v>
      </c>
      <c r="E162" s="92" t="s">
        <v>606</v>
      </c>
      <c r="F162" s="16" t="s">
        <v>645</v>
      </c>
      <c r="G162" s="19" t="s">
        <v>291</v>
      </c>
      <c r="H162" s="16" t="s">
        <v>609</v>
      </c>
      <c r="I162" s="17">
        <v>0</v>
      </c>
      <c r="J162" s="17">
        <v>872.63701000000003</v>
      </c>
      <c r="K162" s="16" t="s">
        <v>610</v>
      </c>
      <c r="L162" s="18">
        <v>1</v>
      </c>
      <c r="M162" s="20"/>
      <c r="N162" s="14"/>
      <c r="O162" s="16"/>
      <c r="P162" s="18"/>
      <c r="Q162" s="92" t="s">
        <v>144</v>
      </c>
      <c r="R162" s="92" t="s">
        <v>143</v>
      </c>
      <c r="S162" s="92" t="s">
        <v>142</v>
      </c>
      <c r="T162" s="91"/>
    </row>
    <row r="163" spans="1:20" ht="76.5" x14ac:dyDescent="0.2">
      <c r="A163" s="30">
        <v>250</v>
      </c>
      <c r="B163" s="93" t="s">
        <v>17</v>
      </c>
      <c r="C163" s="16" t="s">
        <v>646</v>
      </c>
      <c r="D163" s="89" t="s">
        <v>47</v>
      </c>
      <c r="E163" s="89" t="s">
        <v>606</v>
      </c>
      <c r="F163" s="16" t="s">
        <v>647</v>
      </c>
      <c r="G163" s="19" t="s">
        <v>291</v>
      </c>
      <c r="H163" s="16" t="s">
        <v>609</v>
      </c>
      <c r="I163" s="17">
        <v>0</v>
      </c>
      <c r="J163" s="26">
        <v>1911.99919</v>
      </c>
      <c r="K163" s="16" t="s">
        <v>610</v>
      </c>
      <c r="L163" s="18">
        <v>1</v>
      </c>
      <c r="M163" s="16"/>
      <c r="N163" s="17"/>
      <c r="O163" s="16"/>
      <c r="P163" s="18"/>
      <c r="Q163" s="92" t="s">
        <v>144</v>
      </c>
      <c r="R163" s="92" t="s">
        <v>143</v>
      </c>
      <c r="S163" s="92" t="s">
        <v>142</v>
      </c>
      <c r="T163" s="91"/>
    </row>
    <row r="164" spans="1:20" ht="63.75" x14ac:dyDescent="0.2">
      <c r="A164" s="30">
        <v>251</v>
      </c>
      <c r="B164" s="78" t="s">
        <v>17</v>
      </c>
      <c r="C164" s="16" t="s">
        <v>649</v>
      </c>
      <c r="D164" s="79" t="s">
        <v>47</v>
      </c>
      <c r="E164" s="79" t="s">
        <v>606</v>
      </c>
      <c r="F164" s="16" t="s">
        <v>650</v>
      </c>
      <c r="G164" s="19" t="s">
        <v>291</v>
      </c>
      <c r="H164" s="16" t="s">
        <v>609</v>
      </c>
      <c r="I164" s="17">
        <v>0</v>
      </c>
      <c r="J164" s="17">
        <v>942.59373999999991</v>
      </c>
      <c r="K164" s="16" t="s">
        <v>610</v>
      </c>
      <c r="L164" s="18">
        <v>1</v>
      </c>
      <c r="M164" s="16"/>
      <c r="N164" s="17"/>
      <c r="O164" s="16"/>
      <c r="P164" s="18"/>
      <c r="Q164" s="92" t="s">
        <v>144</v>
      </c>
      <c r="R164" s="92" t="s">
        <v>143</v>
      </c>
      <c r="S164" s="92" t="s">
        <v>142</v>
      </c>
      <c r="T164" s="91"/>
    </row>
    <row r="165" spans="1:20" ht="76.5" x14ac:dyDescent="0.2">
      <c r="A165" s="30">
        <v>252</v>
      </c>
      <c r="B165" s="78" t="s">
        <v>17</v>
      </c>
      <c r="C165" s="16" t="s">
        <v>651</v>
      </c>
      <c r="D165" s="79" t="s">
        <v>47</v>
      </c>
      <c r="E165" s="92" t="s">
        <v>606</v>
      </c>
      <c r="F165" s="16" t="s">
        <v>652</v>
      </c>
      <c r="G165" s="19" t="s">
        <v>291</v>
      </c>
      <c r="H165" s="16" t="s">
        <v>609</v>
      </c>
      <c r="I165" s="17">
        <v>0</v>
      </c>
      <c r="J165" s="17">
        <v>893.96450000000004</v>
      </c>
      <c r="K165" s="16" t="s">
        <v>610</v>
      </c>
      <c r="L165" s="18">
        <v>1</v>
      </c>
      <c r="M165" s="16"/>
      <c r="N165" s="17"/>
      <c r="O165" s="16"/>
      <c r="P165" s="18"/>
      <c r="Q165" s="92" t="s">
        <v>144</v>
      </c>
      <c r="R165" s="92" t="s">
        <v>143</v>
      </c>
      <c r="S165" s="92" t="s">
        <v>142</v>
      </c>
      <c r="T165" s="91"/>
    </row>
    <row r="166" spans="1:20" ht="76.5" x14ac:dyDescent="0.2">
      <c r="A166" s="30">
        <v>253</v>
      </c>
      <c r="B166" s="78" t="s">
        <v>17</v>
      </c>
      <c r="C166" s="16" t="s">
        <v>653</v>
      </c>
      <c r="D166" s="79" t="s">
        <v>47</v>
      </c>
      <c r="E166" s="79" t="s">
        <v>606</v>
      </c>
      <c r="F166" s="16" t="s">
        <v>654</v>
      </c>
      <c r="G166" s="19" t="s">
        <v>291</v>
      </c>
      <c r="H166" s="16" t="s">
        <v>609</v>
      </c>
      <c r="I166" s="17">
        <v>0</v>
      </c>
      <c r="J166" s="17">
        <v>2622.3150700000001</v>
      </c>
      <c r="K166" s="16" t="s">
        <v>610</v>
      </c>
      <c r="L166" s="18">
        <v>1</v>
      </c>
      <c r="M166" s="16"/>
      <c r="N166" s="17"/>
      <c r="O166" s="16"/>
      <c r="P166" s="18"/>
      <c r="Q166" s="92" t="s">
        <v>144</v>
      </c>
      <c r="R166" s="92" t="s">
        <v>143</v>
      </c>
      <c r="S166" s="92" t="s">
        <v>142</v>
      </c>
      <c r="T166" s="91"/>
    </row>
    <row r="167" spans="1:20" ht="76.5" x14ac:dyDescent="0.2">
      <c r="A167" s="30">
        <v>254</v>
      </c>
      <c r="B167" s="78" t="s">
        <v>17</v>
      </c>
      <c r="C167" s="16" t="s">
        <v>655</v>
      </c>
      <c r="D167" s="79" t="s">
        <v>47</v>
      </c>
      <c r="E167" s="92" t="s">
        <v>606</v>
      </c>
      <c r="F167" s="16" t="s">
        <v>656</v>
      </c>
      <c r="G167" s="19" t="s">
        <v>291</v>
      </c>
      <c r="H167" s="16" t="s">
        <v>609</v>
      </c>
      <c r="I167" s="17">
        <v>0</v>
      </c>
      <c r="J167" s="17">
        <v>1365.07357</v>
      </c>
      <c r="K167" s="16" t="s">
        <v>610</v>
      </c>
      <c r="L167" s="18">
        <v>1</v>
      </c>
      <c r="M167" s="29"/>
      <c r="N167" s="31"/>
      <c r="O167" s="21"/>
      <c r="P167" s="23"/>
      <c r="Q167" s="92" t="s">
        <v>144</v>
      </c>
      <c r="R167" s="92" t="s">
        <v>143</v>
      </c>
      <c r="S167" s="92" t="s">
        <v>142</v>
      </c>
      <c r="T167" s="91"/>
    </row>
    <row r="168" spans="1:20" ht="76.5" x14ac:dyDescent="0.2">
      <c r="A168" s="30">
        <v>255</v>
      </c>
      <c r="B168" s="78" t="s">
        <v>17</v>
      </c>
      <c r="C168" s="16" t="s">
        <v>657</v>
      </c>
      <c r="D168" s="92" t="s">
        <v>47</v>
      </c>
      <c r="E168" s="92" t="s">
        <v>606</v>
      </c>
      <c r="F168" s="16" t="s">
        <v>658</v>
      </c>
      <c r="G168" s="19" t="s">
        <v>291</v>
      </c>
      <c r="H168" s="16" t="s">
        <v>609</v>
      </c>
      <c r="I168" s="17">
        <v>0</v>
      </c>
      <c r="J168" s="17">
        <v>958.94096999999999</v>
      </c>
      <c r="K168" s="16" t="s">
        <v>610</v>
      </c>
      <c r="L168" s="18">
        <v>1</v>
      </c>
      <c r="M168" s="16"/>
      <c r="N168" s="17"/>
      <c r="O168" s="16"/>
      <c r="P168" s="18"/>
      <c r="Q168" s="92" t="s">
        <v>144</v>
      </c>
      <c r="R168" s="92" t="s">
        <v>143</v>
      </c>
      <c r="S168" s="92" t="s">
        <v>142</v>
      </c>
      <c r="T168" s="91"/>
    </row>
    <row r="169" spans="1:20" ht="51" x14ac:dyDescent="0.2">
      <c r="A169" s="30">
        <v>256</v>
      </c>
      <c r="B169" s="78" t="s">
        <v>17</v>
      </c>
      <c r="C169" s="16" t="s">
        <v>660</v>
      </c>
      <c r="D169" s="89" t="s">
        <v>47</v>
      </c>
      <c r="E169" s="92" t="s">
        <v>606</v>
      </c>
      <c r="F169" s="16" t="s">
        <v>661</v>
      </c>
      <c r="G169" s="19" t="s">
        <v>291</v>
      </c>
      <c r="H169" s="16" t="s">
        <v>609</v>
      </c>
      <c r="I169" s="17">
        <v>0</v>
      </c>
      <c r="J169" s="22">
        <v>2439.56077</v>
      </c>
      <c r="K169" s="16" t="s">
        <v>610</v>
      </c>
      <c r="L169" s="18">
        <v>1</v>
      </c>
      <c r="M169" s="16"/>
      <c r="N169" s="17"/>
      <c r="O169" s="16"/>
      <c r="P169" s="18"/>
      <c r="Q169" s="92" t="s">
        <v>144</v>
      </c>
      <c r="R169" s="92" t="s">
        <v>143</v>
      </c>
      <c r="S169" s="92" t="s">
        <v>142</v>
      </c>
      <c r="T169" s="91"/>
    </row>
    <row r="170" spans="1:20" ht="102" x14ac:dyDescent="0.2">
      <c r="A170" s="30">
        <v>259</v>
      </c>
      <c r="B170" s="78" t="s">
        <v>17</v>
      </c>
      <c r="C170" s="16" t="s">
        <v>673</v>
      </c>
      <c r="D170" s="92" t="s">
        <v>47</v>
      </c>
      <c r="E170" s="92" t="s">
        <v>606</v>
      </c>
      <c r="F170" s="16" t="s">
        <v>674</v>
      </c>
      <c r="G170" s="19" t="s">
        <v>241</v>
      </c>
      <c r="H170" s="16" t="s">
        <v>609</v>
      </c>
      <c r="I170" s="17">
        <v>0</v>
      </c>
      <c r="J170" s="17">
        <v>931.2479900000003</v>
      </c>
      <c r="K170" s="16" t="s">
        <v>610</v>
      </c>
      <c r="L170" s="18">
        <v>1</v>
      </c>
      <c r="M170" s="16"/>
      <c r="N170" s="17"/>
      <c r="O170" s="16"/>
      <c r="P170" s="18"/>
      <c r="Q170" s="92" t="s">
        <v>144</v>
      </c>
      <c r="R170" s="92" t="s">
        <v>143</v>
      </c>
      <c r="S170" s="92" t="s">
        <v>142</v>
      </c>
      <c r="T170" s="91"/>
    </row>
    <row r="171" spans="1:20" ht="89.25" x14ac:dyDescent="0.2">
      <c r="A171" s="30">
        <v>261</v>
      </c>
      <c r="B171" s="78" t="s">
        <v>17</v>
      </c>
      <c r="C171" s="16" t="s">
        <v>676</v>
      </c>
      <c r="D171" s="92" t="s">
        <v>47</v>
      </c>
      <c r="E171" s="92" t="s">
        <v>606</v>
      </c>
      <c r="F171" s="16" t="s">
        <v>677</v>
      </c>
      <c r="G171" s="19" t="s">
        <v>291</v>
      </c>
      <c r="H171" s="16" t="s">
        <v>609</v>
      </c>
      <c r="I171" s="17">
        <v>0</v>
      </c>
      <c r="J171" s="22">
        <v>1965.5954400000003</v>
      </c>
      <c r="K171" s="16" t="s">
        <v>610</v>
      </c>
      <c r="L171" s="18">
        <v>1</v>
      </c>
      <c r="M171" s="16"/>
      <c r="N171" s="17"/>
      <c r="O171" s="16"/>
      <c r="P171" s="18"/>
      <c r="Q171" s="92" t="s">
        <v>144</v>
      </c>
      <c r="R171" s="92" t="s">
        <v>143</v>
      </c>
      <c r="S171" s="92" t="s">
        <v>142</v>
      </c>
      <c r="T171" s="91"/>
    </row>
    <row r="172" spans="1:20" ht="89.25" x14ac:dyDescent="0.2">
      <c r="A172" s="30">
        <v>262</v>
      </c>
      <c r="B172" s="78" t="s">
        <v>17</v>
      </c>
      <c r="C172" s="16" t="s">
        <v>678</v>
      </c>
      <c r="D172" s="92" t="s">
        <v>47</v>
      </c>
      <c r="E172" s="92" t="s">
        <v>606</v>
      </c>
      <c r="F172" s="16" t="s">
        <v>679</v>
      </c>
      <c r="G172" s="19" t="s">
        <v>291</v>
      </c>
      <c r="H172" s="16" t="s">
        <v>609</v>
      </c>
      <c r="I172" s="17">
        <v>0</v>
      </c>
      <c r="J172" s="17">
        <v>1110.4300700000001</v>
      </c>
      <c r="K172" s="16" t="s">
        <v>610</v>
      </c>
      <c r="L172" s="18">
        <v>1</v>
      </c>
      <c r="M172" s="16"/>
      <c r="N172" s="17"/>
      <c r="O172" s="16"/>
      <c r="P172" s="18"/>
      <c r="Q172" s="92" t="s">
        <v>144</v>
      </c>
      <c r="R172" s="92" t="s">
        <v>143</v>
      </c>
      <c r="S172" s="92" t="s">
        <v>142</v>
      </c>
      <c r="T172" s="91"/>
    </row>
    <row r="173" spans="1:20" s="11" customFormat="1" ht="153" x14ac:dyDescent="0.2">
      <c r="A173" s="30">
        <v>266</v>
      </c>
      <c r="B173" s="78" t="s">
        <v>17</v>
      </c>
      <c r="C173" s="16" t="s">
        <v>680</v>
      </c>
      <c r="D173" s="89" t="s">
        <v>47</v>
      </c>
      <c r="E173" s="89" t="s">
        <v>606</v>
      </c>
      <c r="F173" s="16" t="s">
        <v>681</v>
      </c>
      <c r="G173" s="19" t="s">
        <v>241</v>
      </c>
      <c r="H173" s="16" t="s">
        <v>609</v>
      </c>
      <c r="I173" s="17">
        <v>0</v>
      </c>
      <c r="J173" s="17">
        <v>853.97622000000001</v>
      </c>
      <c r="K173" s="16" t="s">
        <v>610</v>
      </c>
      <c r="L173" s="18">
        <v>1</v>
      </c>
      <c r="M173" s="16"/>
      <c r="N173" s="17"/>
      <c r="O173" s="16"/>
      <c r="P173" s="18"/>
      <c r="Q173" s="92" t="s">
        <v>144</v>
      </c>
      <c r="R173" s="92" t="s">
        <v>143</v>
      </c>
      <c r="S173" s="92" t="s">
        <v>142</v>
      </c>
      <c r="T173" s="91"/>
    </row>
    <row r="174" spans="1:20" s="11" customFormat="1" ht="89.25" x14ac:dyDescent="0.2">
      <c r="A174" s="30">
        <v>267</v>
      </c>
      <c r="B174" s="78" t="s">
        <v>17</v>
      </c>
      <c r="C174" s="16" t="s">
        <v>683</v>
      </c>
      <c r="D174" s="89" t="s">
        <v>47</v>
      </c>
      <c r="E174" s="89" t="s">
        <v>606</v>
      </c>
      <c r="F174" s="16" t="s">
        <v>684</v>
      </c>
      <c r="G174" s="19" t="s">
        <v>291</v>
      </c>
      <c r="H174" s="16" t="s">
        <v>609</v>
      </c>
      <c r="I174" s="17">
        <v>0</v>
      </c>
      <c r="J174" s="17">
        <v>659.24858000000006</v>
      </c>
      <c r="K174" s="16" t="s">
        <v>610</v>
      </c>
      <c r="L174" s="18">
        <v>1</v>
      </c>
      <c r="M174" s="16"/>
      <c r="N174" s="17"/>
      <c r="O174" s="16"/>
      <c r="P174" s="18"/>
      <c r="Q174" s="89" t="s">
        <v>144</v>
      </c>
      <c r="R174" s="92" t="s">
        <v>143</v>
      </c>
      <c r="S174" s="92" t="s">
        <v>142</v>
      </c>
      <c r="T174" s="91"/>
    </row>
    <row r="175" spans="1:20" s="10" customFormat="1" ht="127.5" x14ac:dyDescent="0.2">
      <c r="A175" s="30">
        <v>268</v>
      </c>
      <c r="B175" s="78" t="s">
        <v>17</v>
      </c>
      <c r="C175" s="21" t="s">
        <v>685</v>
      </c>
      <c r="D175" s="89" t="s">
        <v>47</v>
      </c>
      <c r="E175" s="89" t="s">
        <v>606</v>
      </c>
      <c r="F175" s="21" t="s">
        <v>686</v>
      </c>
      <c r="G175" s="19" t="s">
        <v>291</v>
      </c>
      <c r="H175" s="16" t="s">
        <v>609</v>
      </c>
      <c r="I175" s="17">
        <v>0</v>
      </c>
      <c r="J175" s="22">
        <v>684.62662999999998</v>
      </c>
      <c r="K175" s="16" t="s">
        <v>610</v>
      </c>
      <c r="L175" s="18">
        <v>1</v>
      </c>
      <c r="M175" s="16"/>
      <c r="N175" s="17"/>
      <c r="O175" s="16"/>
      <c r="P175" s="18"/>
      <c r="Q175" s="89" t="s">
        <v>144</v>
      </c>
      <c r="R175" s="92" t="s">
        <v>143</v>
      </c>
      <c r="S175" s="92" t="s">
        <v>142</v>
      </c>
      <c r="T175" s="91"/>
    </row>
    <row r="176" spans="1:20" s="10" customFormat="1" ht="114.75" x14ac:dyDescent="0.2">
      <c r="A176" s="30">
        <v>269</v>
      </c>
      <c r="B176" s="78" t="s">
        <v>17</v>
      </c>
      <c r="C176" s="21" t="s">
        <v>687</v>
      </c>
      <c r="D176" s="89" t="s">
        <v>47</v>
      </c>
      <c r="E176" s="89" t="s">
        <v>606</v>
      </c>
      <c r="F176" s="21" t="s">
        <v>688</v>
      </c>
      <c r="G176" s="19" t="s">
        <v>291</v>
      </c>
      <c r="H176" s="16" t="s">
        <v>609</v>
      </c>
      <c r="I176" s="17">
        <v>0</v>
      </c>
      <c r="J176" s="22">
        <v>1950.0578264000001</v>
      </c>
      <c r="K176" s="16" t="s">
        <v>610</v>
      </c>
      <c r="L176" s="18">
        <v>1</v>
      </c>
      <c r="M176" s="16"/>
      <c r="N176" s="17"/>
      <c r="O176" s="16"/>
      <c r="P176" s="18"/>
      <c r="Q176" s="89" t="s">
        <v>144</v>
      </c>
      <c r="R176" s="92" t="s">
        <v>143</v>
      </c>
      <c r="S176" s="92" t="s">
        <v>142</v>
      </c>
      <c r="T176" s="91"/>
    </row>
    <row r="177" spans="1:20" s="10" customFormat="1" ht="63.75" x14ac:dyDescent="0.2">
      <c r="A177" s="30">
        <v>270</v>
      </c>
      <c r="B177" s="78" t="s">
        <v>17</v>
      </c>
      <c r="C177" s="21" t="s">
        <v>689</v>
      </c>
      <c r="D177" s="89" t="s">
        <v>47</v>
      </c>
      <c r="E177" s="89" t="s">
        <v>606</v>
      </c>
      <c r="F177" s="21" t="s">
        <v>690</v>
      </c>
      <c r="G177" s="19" t="s">
        <v>241</v>
      </c>
      <c r="H177" s="16" t="s">
        <v>609</v>
      </c>
      <c r="I177" s="17">
        <v>0</v>
      </c>
      <c r="J177" s="22">
        <v>691.65905999999995</v>
      </c>
      <c r="K177" s="16" t="s">
        <v>610</v>
      </c>
      <c r="L177" s="18">
        <v>1</v>
      </c>
      <c r="M177" s="16"/>
      <c r="N177" s="17"/>
      <c r="O177" s="16"/>
      <c r="P177" s="18"/>
      <c r="Q177" s="89" t="s">
        <v>144</v>
      </c>
      <c r="R177" s="92" t="s">
        <v>143</v>
      </c>
      <c r="S177" s="92" t="s">
        <v>142</v>
      </c>
      <c r="T177" s="91"/>
    </row>
    <row r="178" spans="1:20" s="10" customFormat="1" ht="38.25" x14ac:dyDescent="0.2">
      <c r="A178" s="13">
        <v>273</v>
      </c>
      <c r="B178" s="24" t="s">
        <v>17</v>
      </c>
      <c r="C178" s="25" t="s">
        <v>68</v>
      </c>
      <c r="D178" s="24" t="s">
        <v>47</v>
      </c>
      <c r="E178" s="24" t="s">
        <v>48</v>
      </c>
      <c r="F178" s="25" t="s">
        <v>69</v>
      </c>
      <c r="G178" s="24" t="s">
        <v>138</v>
      </c>
      <c r="H178" s="25" t="s">
        <v>139</v>
      </c>
      <c r="I178" s="26">
        <v>450</v>
      </c>
      <c r="J178" s="26">
        <v>430</v>
      </c>
      <c r="K178" s="25" t="s">
        <v>140</v>
      </c>
      <c r="L178" s="27">
        <v>1</v>
      </c>
      <c r="M178" s="25" t="s">
        <v>141</v>
      </c>
      <c r="N178" s="26">
        <v>57</v>
      </c>
      <c r="O178" s="25" t="s">
        <v>146</v>
      </c>
      <c r="P178" s="27">
        <v>5</v>
      </c>
      <c r="Q178" s="24" t="s">
        <v>144</v>
      </c>
      <c r="R178" s="24" t="s">
        <v>143</v>
      </c>
      <c r="S178" s="24" t="s">
        <v>144</v>
      </c>
      <c r="T178" s="12"/>
    </row>
    <row r="179" spans="1:20" s="10" customFormat="1" ht="38.25" x14ac:dyDescent="0.2">
      <c r="A179" s="36">
        <v>280</v>
      </c>
      <c r="B179" s="19" t="s">
        <v>31</v>
      </c>
      <c r="C179" s="16" t="s">
        <v>328</v>
      </c>
      <c r="D179" s="89" t="s">
        <v>302</v>
      </c>
      <c r="E179" s="89" t="s">
        <v>303</v>
      </c>
      <c r="F179" s="16" t="s">
        <v>329</v>
      </c>
      <c r="G179" s="19" t="s">
        <v>138</v>
      </c>
      <c r="H179" s="16" t="s">
        <v>139</v>
      </c>
      <c r="I179" s="17">
        <v>80</v>
      </c>
      <c r="J179" s="17">
        <v>80</v>
      </c>
      <c r="K179" s="16" t="s">
        <v>140</v>
      </c>
      <c r="L179" s="18">
        <v>1</v>
      </c>
      <c r="M179" s="16" t="s">
        <v>141</v>
      </c>
      <c r="N179" s="18">
        <v>18</v>
      </c>
      <c r="O179" s="16"/>
      <c r="P179" s="18"/>
      <c r="Q179" s="89" t="s">
        <v>144</v>
      </c>
      <c r="R179" s="92" t="s">
        <v>143</v>
      </c>
      <c r="S179" s="92" t="s">
        <v>144</v>
      </c>
      <c r="T179" s="28"/>
    </row>
    <row r="180" spans="1:20" s="10" customFormat="1" ht="51" x14ac:dyDescent="0.2">
      <c r="A180" s="13">
        <v>296</v>
      </c>
      <c r="B180" s="24" t="s">
        <v>33</v>
      </c>
      <c r="C180" s="25" t="s">
        <v>70</v>
      </c>
      <c r="D180" s="24" t="s">
        <v>150</v>
      </c>
      <c r="E180" s="24" t="s">
        <v>48</v>
      </c>
      <c r="F180" s="25" t="s">
        <v>71</v>
      </c>
      <c r="G180" s="24" t="s">
        <v>138</v>
      </c>
      <c r="H180" s="25" t="s">
        <v>139</v>
      </c>
      <c r="I180" s="14">
        <v>2000</v>
      </c>
      <c r="J180" s="14">
        <v>2000</v>
      </c>
      <c r="K180" s="25" t="s">
        <v>140</v>
      </c>
      <c r="L180" s="15">
        <v>1</v>
      </c>
      <c r="M180" s="25" t="s">
        <v>145</v>
      </c>
      <c r="N180" s="14"/>
      <c r="O180" s="20"/>
      <c r="P180" s="15"/>
      <c r="Q180" s="24" t="s">
        <v>142</v>
      </c>
      <c r="R180" s="24" t="s">
        <v>148</v>
      </c>
      <c r="S180" s="24" t="s">
        <v>144</v>
      </c>
      <c r="T180" s="12"/>
    </row>
    <row r="181" spans="1:20" s="10" customFormat="1" ht="76.5" x14ac:dyDescent="0.2">
      <c r="A181" s="13">
        <v>297</v>
      </c>
      <c r="B181" s="24" t="s">
        <v>33</v>
      </c>
      <c r="C181" s="25" t="s">
        <v>149</v>
      </c>
      <c r="D181" s="24" t="s">
        <v>150</v>
      </c>
      <c r="E181" s="24" t="s">
        <v>48</v>
      </c>
      <c r="F181" s="25" t="s">
        <v>72</v>
      </c>
      <c r="G181" s="24" t="s">
        <v>138</v>
      </c>
      <c r="H181" s="25" t="s">
        <v>139</v>
      </c>
      <c r="I181" s="14">
        <v>1200</v>
      </c>
      <c r="J181" s="14">
        <v>1200</v>
      </c>
      <c r="K181" s="25" t="s">
        <v>140</v>
      </c>
      <c r="L181" s="15">
        <v>1</v>
      </c>
      <c r="M181" s="25" t="s">
        <v>145</v>
      </c>
      <c r="N181" s="14"/>
      <c r="O181" s="20"/>
      <c r="P181" s="15"/>
      <c r="Q181" s="24" t="s">
        <v>142</v>
      </c>
      <c r="R181" s="24" t="s">
        <v>143</v>
      </c>
      <c r="S181" s="13" t="s">
        <v>144</v>
      </c>
      <c r="T181" s="12"/>
    </row>
    <row r="182" spans="1:20" s="10" customFormat="1" ht="51" x14ac:dyDescent="0.2">
      <c r="A182" s="13">
        <v>298</v>
      </c>
      <c r="B182" s="24" t="s">
        <v>33</v>
      </c>
      <c r="C182" s="25" t="s">
        <v>73</v>
      </c>
      <c r="D182" s="24" t="s">
        <v>150</v>
      </c>
      <c r="E182" s="24" t="s">
        <v>48</v>
      </c>
      <c r="F182" s="25" t="s">
        <v>74</v>
      </c>
      <c r="G182" s="24" t="s">
        <v>138</v>
      </c>
      <c r="H182" s="25" t="s">
        <v>139</v>
      </c>
      <c r="I182" s="14">
        <v>800</v>
      </c>
      <c r="J182" s="14">
        <v>800</v>
      </c>
      <c r="K182" s="25" t="s">
        <v>140</v>
      </c>
      <c r="L182" s="15">
        <v>1</v>
      </c>
      <c r="M182" s="25" t="s">
        <v>145</v>
      </c>
      <c r="N182" s="14"/>
      <c r="O182" s="20"/>
      <c r="P182" s="15"/>
      <c r="Q182" s="24" t="s">
        <v>142</v>
      </c>
      <c r="R182" s="24" t="s">
        <v>143</v>
      </c>
      <c r="S182" s="13" t="s">
        <v>144</v>
      </c>
      <c r="T182" s="12"/>
    </row>
    <row r="183" spans="1:20" s="10" customFormat="1" ht="51" x14ac:dyDescent="0.2">
      <c r="A183" s="13">
        <v>299</v>
      </c>
      <c r="B183" s="24" t="s">
        <v>33</v>
      </c>
      <c r="C183" s="25" t="s">
        <v>75</v>
      </c>
      <c r="D183" s="24" t="s">
        <v>150</v>
      </c>
      <c r="E183" s="24" t="s">
        <v>48</v>
      </c>
      <c r="F183" s="25" t="s">
        <v>76</v>
      </c>
      <c r="G183" s="24" t="s">
        <v>138</v>
      </c>
      <c r="H183" s="25" t="s">
        <v>139</v>
      </c>
      <c r="I183" s="14">
        <v>1500</v>
      </c>
      <c r="J183" s="14">
        <v>1500</v>
      </c>
      <c r="K183" s="25" t="s">
        <v>140</v>
      </c>
      <c r="L183" s="15">
        <v>1</v>
      </c>
      <c r="M183" s="25" t="s">
        <v>145</v>
      </c>
      <c r="N183" s="14"/>
      <c r="O183" s="20"/>
      <c r="P183" s="15"/>
      <c r="Q183" s="24" t="s">
        <v>142</v>
      </c>
      <c r="R183" s="24" t="s">
        <v>143</v>
      </c>
      <c r="S183" s="13" t="s">
        <v>144</v>
      </c>
      <c r="T183" s="12"/>
    </row>
    <row r="184" spans="1:20" s="10" customFormat="1" ht="51" x14ac:dyDescent="0.2">
      <c r="A184" s="13">
        <v>300</v>
      </c>
      <c r="B184" s="24" t="s">
        <v>33</v>
      </c>
      <c r="C184" s="25" t="s">
        <v>77</v>
      </c>
      <c r="D184" s="24" t="s">
        <v>150</v>
      </c>
      <c r="E184" s="24" t="s">
        <v>48</v>
      </c>
      <c r="F184" s="25" t="s">
        <v>78</v>
      </c>
      <c r="G184" s="24" t="s">
        <v>138</v>
      </c>
      <c r="H184" s="25" t="s">
        <v>139</v>
      </c>
      <c r="I184" s="14">
        <v>1400</v>
      </c>
      <c r="J184" s="14">
        <v>1400</v>
      </c>
      <c r="K184" s="25" t="s">
        <v>140</v>
      </c>
      <c r="L184" s="15">
        <v>1</v>
      </c>
      <c r="M184" s="25" t="s">
        <v>145</v>
      </c>
      <c r="N184" s="14"/>
      <c r="O184" s="20"/>
      <c r="P184" s="15"/>
      <c r="Q184" s="24" t="s">
        <v>142</v>
      </c>
      <c r="R184" s="24" t="s">
        <v>143</v>
      </c>
      <c r="S184" s="13" t="s">
        <v>144</v>
      </c>
      <c r="T184" s="12"/>
    </row>
    <row r="185" spans="1:20" s="10" customFormat="1" ht="38.25" x14ac:dyDescent="0.2">
      <c r="A185" s="36">
        <v>301</v>
      </c>
      <c r="B185" s="89" t="s">
        <v>31</v>
      </c>
      <c r="C185" s="16" t="s">
        <v>742</v>
      </c>
      <c r="D185" s="89" t="s">
        <v>302</v>
      </c>
      <c r="E185" s="89" t="s">
        <v>303</v>
      </c>
      <c r="F185" s="16" t="s">
        <v>343</v>
      </c>
      <c r="G185" s="19" t="s">
        <v>138</v>
      </c>
      <c r="H185" s="29" t="s">
        <v>139</v>
      </c>
      <c r="I185" s="17">
        <v>300</v>
      </c>
      <c r="J185" s="17">
        <v>300</v>
      </c>
      <c r="K185" s="16" t="s">
        <v>140</v>
      </c>
      <c r="L185" s="18">
        <v>1</v>
      </c>
      <c r="M185" s="16"/>
      <c r="N185" s="17"/>
      <c r="O185" s="16"/>
      <c r="P185" s="18"/>
      <c r="Q185" s="89" t="s">
        <v>142</v>
      </c>
      <c r="R185" s="92" t="s">
        <v>143</v>
      </c>
      <c r="S185" s="92" t="s">
        <v>144</v>
      </c>
    </row>
    <row r="186" spans="1:20" s="10" customFormat="1" ht="25.5" x14ac:dyDescent="0.2">
      <c r="A186" s="92">
        <v>302</v>
      </c>
      <c r="B186" s="19" t="s">
        <v>36</v>
      </c>
      <c r="C186" s="21" t="s">
        <v>310</v>
      </c>
      <c r="D186" s="19" t="s">
        <v>302</v>
      </c>
      <c r="E186" s="19" t="s">
        <v>303</v>
      </c>
      <c r="F186" s="21" t="s">
        <v>311</v>
      </c>
      <c r="G186" s="19" t="s">
        <v>138</v>
      </c>
      <c r="H186" s="21" t="s">
        <v>139</v>
      </c>
      <c r="I186" s="22">
        <v>200</v>
      </c>
      <c r="J186" s="22">
        <v>200</v>
      </c>
      <c r="K186" s="21" t="s">
        <v>140</v>
      </c>
      <c r="L186" s="23">
        <v>1</v>
      </c>
      <c r="M186" s="21" t="s">
        <v>141</v>
      </c>
      <c r="N186" s="22">
        <v>21000</v>
      </c>
      <c r="O186" s="21"/>
      <c r="P186" s="23"/>
      <c r="Q186" s="89" t="s">
        <v>142</v>
      </c>
      <c r="R186" s="92" t="s">
        <v>143</v>
      </c>
      <c r="S186" s="92" t="s">
        <v>144</v>
      </c>
      <c r="T186" s="28"/>
    </row>
    <row r="187" spans="1:20" s="10" customFormat="1" ht="204" x14ac:dyDescent="0.2">
      <c r="A187" s="30">
        <v>303</v>
      </c>
      <c r="B187" s="19" t="s">
        <v>31</v>
      </c>
      <c r="C187" s="53" t="s">
        <v>330</v>
      </c>
      <c r="D187" s="36" t="s">
        <v>302</v>
      </c>
      <c r="E187" s="36" t="s">
        <v>303</v>
      </c>
      <c r="F187" s="16" t="s">
        <v>331</v>
      </c>
      <c r="G187" s="92" t="s">
        <v>190</v>
      </c>
      <c r="H187" s="16" t="s">
        <v>282</v>
      </c>
      <c r="I187" s="17">
        <v>0</v>
      </c>
      <c r="J187" s="17">
        <v>636</v>
      </c>
      <c r="K187" s="16" t="s">
        <v>140</v>
      </c>
      <c r="L187" s="18">
        <v>1</v>
      </c>
      <c r="M187" s="16" t="s">
        <v>141</v>
      </c>
      <c r="N187" s="18">
        <v>10</v>
      </c>
      <c r="O187" s="16" t="s">
        <v>287</v>
      </c>
      <c r="P187" s="18">
        <v>28</v>
      </c>
      <c r="Q187" s="89" t="s">
        <v>144</v>
      </c>
      <c r="R187" s="92" t="s">
        <v>143</v>
      </c>
      <c r="S187" s="36" t="s">
        <v>142</v>
      </c>
      <c r="T187" s="91"/>
    </row>
    <row r="188" spans="1:20" s="10" customFormat="1" ht="51" x14ac:dyDescent="0.2">
      <c r="A188" s="36">
        <v>304</v>
      </c>
      <c r="B188" s="89" t="s">
        <v>36</v>
      </c>
      <c r="C188" s="16" t="s">
        <v>818</v>
      </c>
      <c r="D188" s="89" t="s">
        <v>302</v>
      </c>
      <c r="E188" s="89" t="s">
        <v>303</v>
      </c>
      <c r="F188" s="16" t="s">
        <v>819</v>
      </c>
      <c r="G188" s="19">
        <v>2014</v>
      </c>
      <c r="H188" s="29" t="s">
        <v>139</v>
      </c>
      <c r="I188" s="22">
        <v>100</v>
      </c>
      <c r="J188" s="22">
        <v>100</v>
      </c>
      <c r="K188" s="16" t="s">
        <v>140</v>
      </c>
      <c r="L188" s="18">
        <v>1</v>
      </c>
      <c r="M188" s="16"/>
      <c r="N188" s="18"/>
      <c r="O188" s="16"/>
      <c r="P188" s="18"/>
      <c r="Q188" s="19" t="s">
        <v>142</v>
      </c>
      <c r="R188" s="19" t="s">
        <v>143</v>
      </c>
      <c r="S188" s="30" t="s">
        <v>144</v>
      </c>
    </row>
    <row r="189" spans="1:20" s="10" customFormat="1" ht="25.5" x14ac:dyDescent="0.2">
      <c r="A189" s="30">
        <v>305</v>
      </c>
      <c r="B189" s="89" t="s">
        <v>36</v>
      </c>
      <c r="C189" s="21" t="s">
        <v>828</v>
      </c>
      <c r="D189" s="89" t="s">
        <v>302</v>
      </c>
      <c r="E189" s="19" t="s">
        <v>303</v>
      </c>
      <c r="F189" s="21" t="s">
        <v>829</v>
      </c>
      <c r="G189" s="19">
        <v>2014</v>
      </c>
      <c r="H189" s="29" t="s">
        <v>139</v>
      </c>
      <c r="I189" s="22">
        <v>120</v>
      </c>
      <c r="J189" s="22">
        <v>120</v>
      </c>
      <c r="K189" s="21" t="s">
        <v>140</v>
      </c>
      <c r="L189" s="23">
        <v>1</v>
      </c>
      <c r="M189" s="21"/>
      <c r="N189" s="22"/>
      <c r="O189" s="21"/>
      <c r="P189" s="23"/>
      <c r="Q189" s="19" t="s">
        <v>142</v>
      </c>
      <c r="R189" s="19" t="s">
        <v>143</v>
      </c>
      <c r="S189" s="30" t="s">
        <v>144</v>
      </c>
    </row>
    <row r="190" spans="1:20" s="10" customFormat="1" ht="51" x14ac:dyDescent="0.2">
      <c r="A190" s="36">
        <v>308</v>
      </c>
      <c r="B190" s="89" t="s">
        <v>31</v>
      </c>
      <c r="C190" s="16" t="s">
        <v>824</v>
      </c>
      <c r="D190" s="89" t="s">
        <v>302</v>
      </c>
      <c r="E190" s="89" t="s">
        <v>303</v>
      </c>
      <c r="F190" s="16" t="s">
        <v>825</v>
      </c>
      <c r="G190" s="19">
        <v>2014</v>
      </c>
      <c r="H190" s="29" t="s">
        <v>139</v>
      </c>
      <c r="I190" s="17">
        <v>300</v>
      </c>
      <c r="J190" s="17">
        <v>300</v>
      </c>
      <c r="K190" s="16" t="s">
        <v>140</v>
      </c>
      <c r="L190" s="18">
        <v>1</v>
      </c>
      <c r="M190" s="16"/>
      <c r="N190" s="17"/>
      <c r="O190" s="16"/>
      <c r="P190" s="18"/>
      <c r="Q190" s="19" t="s">
        <v>142</v>
      </c>
      <c r="R190" s="19" t="s">
        <v>143</v>
      </c>
      <c r="S190" s="30" t="s">
        <v>144</v>
      </c>
    </row>
    <row r="191" spans="1:20" s="10" customFormat="1" ht="38.25" x14ac:dyDescent="0.2">
      <c r="A191" s="36">
        <v>310</v>
      </c>
      <c r="B191" s="89" t="s">
        <v>17</v>
      </c>
      <c r="C191" s="16" t="s">
        <v>830</v>
      </c>
      <c r="D191" s="89" t="s">
        <v>47</v>
      </c>
      <c r="E191" s="89" t="s">
        <v>48</v>
      </c>
      <c r="F191" s="16" t="s">
        <v>831</v>
      </c>
      <c r="G191" s="19">
        <v>2014</v>
      </c>
      <c r="H191" s="29" t="s">
        <v>139</v>
      </c>
      <c r="I191" s="17">
        <v>80</v>
      </c>
      <c r="J191" s="17">
        <v>80</v>
      </c>
      <c r="K191" s="16" t="s">
        <v>140</v>
      </c>
      <c r="L191" s="18">
        <v>1</v>
      </c>
      <c r="M191" s="16"/>
      <c r="N191" s="18"/>
      <c r="O191" s="16"/>
      <c r="P191" s="18"/>
      <c r="Q191" s="19" t="s">
        <v>142</v>
      </c>
      <c r="R191" s="19" t="s">
        <v>143</v>
      </c>
      <c r="S191" s="30" t="s">
        <v>144</v>
      </c>
      <c r="T191" s="12"/>
    </row>
    <row r="192" spans="1:20" s="10" customFormat="1" ht="51" x14ac:dyDescent="0.2">
      <c r="A192" s="13">
        <v>311</v>
      </c>
      <c r="B192" s="24" t="s">
        <v>33</v>
      </c>
      <c r="C192" s="25" t="s">
        <v>79</v>
      </c>
      <c r="D192" s="24" t="s">
        <v>150</v>
      </c>
      <c r="E192" s="24" t="s">
        <v>48</v>
      </c>
      <c r="F192" s="25" t="s">
        <v>80</v>
      </c>
      <c r="G192" s="24" t="s">
        <v>138</v>
      </c>
      <c r="H192" s="25" t="s">
        <v>139</v>
      </c>
      <c r="I192" s="14">
        <v>1400</v>
      </c>
      <c r="J192" s="14">
        <v>1400</v>
      </c>
      <c r="K192" s="25" t="s">
        <v>140</v>
      </c>
      <c r="L192" s="15">
        <v>1</v>
      </c>
      <c r="M192" s="25" t="s">
        <v>145</v>
      </c>
      <c r="N192" s="14"/>
      <c r="O192" s="20"/>
      <c r="P192" s="15"/>
      <c r="Q192" s="24" t="s">
        <v>142</v>
      </c>
      <c r="R192" s="24" t="s">
        <v>143</v>
      </c>
      <c r="S192" s="13" t="s">
        <v>144</v>
      </c>
      <c r="T192" s="12"/>
    </row>
    <row r="193" spans="1:20" s="10" customFormat="1" ht="51" x14ac:dyDescent="0.2">
      <c r="A193" s="13">
        <v>312</v>
      </c>
      <c r="B193" s="24" t="s">
        <v>33</v>
      </c>
      <c r="C193" s="25" t="s">
        <v>81</v>
      </c>
      <c r="D193" s="24" t="s">
        <v>150</v>
      </c>
      <c r="E193" s="24" t="s">
        <v>48</v>
      </c>
      <c r="F193" s="25" t="s">
        <v>82</v>
      </c>
      <c r="G193" s="24" t="s">
        <v>138</v>
      </c>
      <c r="H193" s="25" t="s">
        <v>139</v>
      </c>
      <c r="I193" s="14">
        <v>1300</v>
      </c>
      <c r="J193" s="14">
        <v>1300</v>
      </c>
      <c r="K193" s="25" t="s">
        <v>140</v>
      </c>
      <c r="L193" s="15">
        <v>1</v>
      </c>
      <c r="M193" s="25" t="s">
        <v>145</v>
      </c>
      <c r="N193" s="14"/>
      <c r="O193" s="20"/>
      <c r="P193" s="15"/>
      <c r="Q193" s="24" t="s">
        <v>142</v>
      </c>
      <c r="R193" s="24" t="s">
        <v>143</v>
      </c>
      <c r="S193" s="13" t="s">
        <v>144</v>
      </c>
      <c r="T193" s="12"/>
    </row>
    <row r="194" spans="1:20" s="10" customFormat="1" ht="63.75" x14ac:dyDescent="0.2">
      <c r="A194" s="13">
        <v>313</v>
      </c>
      <c r="B194" s="24" t="s">
        <v>33</v>
      </c>
      <c r="C194" s="25" t="s">
        <v>53</v>
      </c>
      <c r="D194" s="24" t="s">
        <v>150</v>
      </c>
      <c r="E194" s="24" t="s">
        <v>48</v>
      </c>
      <c r="F194" s="25" t="s">
        <v>54</v>
      </c>
      <c r="G194" s="24" t="s">
        <v>138</v>
      </c>
      <c r="H194" s="25" t="s">
        <v>139</v>
      </c>
      <c r="I194" s="14">
        <v>1300</v>
      </c>
      <c r="J194" s="14">
        <v>1300</v>
      </c>
      <c r="K194" s="25" t="s">
        <v>140</v>
      </c>
      <c r="L194" s="15">
        <v>1</v>
      </c>
      <c r="M194" s="25" t="s">
        <v>145</v>
      </c>
      <c r="N194" s="14"/>
      <c r="O194" s="20"/>
      <c r="P194" s="15"/>
      <c r="Q194" s="24" t="s">
        <v>142</v>
      </c>
      <c r="R194" s="24" t="s">
        <v>143</v>
      </c>
      <c r="S194" s="13" t="s">
        <v>144</v>
      </c>
      <c r="T194" s="12"/>
    </row>
    <row r="195" spans="1:20" s="10" customFormat="1" ht="38.25" x14ac:dyDescent="0.2">
      <c r="A195" s="13">
        <v>314</v>
      </c>
      <c r="B195" s="24" t="s">
        <v>33</v>
      </c>
      <c r="C195" s="25" t="s">
        <v>83</v>
      </c>
      <c r="D195" s="24" t="s">
        <v>150</v>
      </c>
      <c r="E195" s="24" t="s">
        <v>48</v>
      </c>
      <c r="F195" s="25" t="s">
        <v>956</v>
      </c>
      <c r="G195" s="24" t="s">
        <v>138</v>
      </c>
      <c r="H195" s="25" t="s">
        <v>139</v>
      </c>
      <c r="I195" s="14">
        <v>1800</v>
      </c>
      <c r="J195" s="14">
        <v>1800</v>
      </c>
      <c r="K195" s="25" t="s">
        <v>140</v>
      </c>
      <c r="L195" s="15">
        <v>1</v>
      </c>
      <c r="M195" s="25" t="s">
        <v>145</v>
      </c>
      <c r="N195" s="14"/>
      <c r="O195" s="20"/>
      <c r="P195" s="15"/>
      <c r="Q195" s="24" t="s">
        <v>142</v>
      </c>
      <c r="R195" s="24" t="s">
        <v>143</v>
      </c>
      <c r="S195" s="13" t="s">
        <v>144</v>
      </c>
      <c r="T195" s="12"/>
    </row>
    <row r="196" spans="1:20" s="12" customFormat="1" ht="51" x14ac:dyDescent="0.2">
      <c r="A196" s="13">
        <v>315</v>
      </c>
      <c r="B196" s="24" t="s">
        <v>33</v>
      </c>
      <c r="C196" s="25" t="s">
        <v>84</v>
      </c>
      <c r="D196" s="24" t="s">
        <v>150</v>
      </c>
      <c r="E196" s="24" t="s">
        <v>48</v>
      </c>
      <c r="F196" s="25" t="s">
        <v>85</v>
      </c>
      <c r="G196" s="24" t="s">
        <v>138</v>
      </c>
      <c r="H196" s="25" t="s">
        <v>139</v>
      </c>
      <c r="I196" s="14">
        <v>2300</v>
      </c>
      <c r="J196" s="14">
        <v>2300</v>
      </c>
      <c r="K196" s="25" t="s">
        <v>140</v>
      </c>
      <c r="L196" s="15">
        <v>1</v>
      </c>
      <c r="M196" s="25" t="s">
        <v>145</v>
      </c>
      <c r="N196" s="14"/>
      <c r="O196" s="20"/>
      <c r="P196" s="15"/>
      <c r="Q196" s="24" t="s">
        <v>142</v>
      </c>
      <c r="R196" s="24" t="s">
        <v>143</v>
      </c>
      <c r="S196" s="13" t="s">
        <v>144</v>
      </c>
    </row>
    <row r="197" spans="1:20" s="10" customFormat="1" ht="63.75" x14ac:dyDescent="0.2">
      <c r="A197" s="13">
        <v>316</v>
      </c>
      <c r="B197" s="24" t="s">
        <v>33</v>
      </c>
      <c r="C197" s="25" t="s">
        <v>86</v>
      </c>
      <c r="D197" s="24" t="s">
        <v>150</v>
      </c>
      <c r="E197" s="24" t="s">
        <v>48</v>
      </c>
      <c r="F197" s="25" t="s">
        <v>87</v>
      </c>
      <c r="G197" s="24" t="s">
        <v>138</v>
      </c>
      <c r="H197" s="25" t="s">
        <v>139</v>
      </c>
      <c r="I197" s="14">
        <v>1600</v>
      </c>
      <c r="J197" s="14">
        <v>1600</v>
      </c>
      <c r="K197" s="25" t="s">
        <v>140</v>
      </c>
      <c r="L197" s="15">
        <v>1</v>
      </c>
      <c r="M197" s="25" t="s">
        <v>145</v>
      </c>
      <c r="N197" s="14"/>
      <c r="O197" s="20"/>
      <c r="P197" s="15"/>
      <c r="Q197" s="24" t="s">
        <v>142</v>
      </c>
      <c r="R197" s="24" t="s">
        <v>143</v>
      </c>
      <c r="S197" s="13" t="s">
        <v>144</v>
      </c>
      <c r="T197" s="12"/>
    </row>
    <row r="198" spans="1:20" s="10" customFormat="1" ht="76.5" x14ac:dyDescent="0.2">
      <c r="A198" s="13">
        <v>317</v>
      </c>
      <c r="B198" s="24" t="s">
        <v>33</v>
      </c>
      <c r="C198" s="25" t="s">
        <v>88</v>
      </c>
      <c r="D198" s="24" t="s">
        <v>150</v>
      </c>
      <c r="E198" s="24" t="s">
        <v>48</v>
      </c>
      <c r="F198" s="25" t="s">
        <v>89</v>
      </c>
      <c r="G198" s="24" t="s">
        <v>138</v>
      </c>
      <c r="H198" s="25" t="s">
        <v>139</v>
      </c>
      <c r="I198" s="14">
        <v>800</v>
      </c>
      <c r="J198" s="14">
        <v>800</v>
      </c>
      <c r="K198" s="25" t="s">
        <v>140</v>
      </c>
      <c r="L198" s="15">
        <v>1</v>
      </c>
      <c r="M198" s="25" t="s">
        <v>145</v>
      </c>
      <c r="N198" s="14"/>
      <c r="O198" s="20"/>
      <c r="P198" s="15"/>
      <c r="Q198" s="24" t="s">
        <v>142</v>
      </c>
      <c r="R198" s="24" t="s">
        <v>143</v>
      </c>
      <c r="S198" s="13" t="s">
        <v>144</v>
      </c>
      <c r="T198" s="12"/>
    </row>
    <row r="199" spans="1:20" s="10" customFormat="1" ht="63.75" x14ac:dyDescent="0.2">
      <c r="A199" s="13">
        <v>318</v>
      </c>
      <c r="B199" s="24" t="s">
        <v>33</v>
      </c>
      <c r="C199" s="25" t="s">
        <v>90</v>
      </c>
      <c r="D199" s="24" t="s">
        <v>150</v>
      </c>
      <c r="E199" s="24" t="s">
        <v>48</v>
      </c>
      <c r="F199" s="25" t="s">
        <v>91</v>
      </c>
      <c r="G199" s="24" t="s">
        <v>138</v>
      </c>
      <c r="H199" s="25" t="s">
        <v>139</v>
      </c>
      <c r="I199" s="14">
        <v>500</v>
      </c>
      <c r="J199" s="14">
        <v>500</v>
      </c>
      <c r="K199" s="25" t="s">
        <v>140</v>
      </c>
      <c r="L199" s="15">
        <v>1</v>
      </c>
      <c r="M199" s="25" t="s">
        <v>145</v>
      </c>
      <c r="N199" s="14"/>
      <c r="O199" s="20"/>
      <c r="P199" s="15"/>
      <c r="Q199" s="24" t="s">
        <v>142</v>
      </c>
      <c r="R199" s="24" t="s">
        <v>143</v>
      </c>
      <c r="S199" s="13" t="s">
        <v>144</v>
      </c>
      <c r="T199" s="12"/>
    </row>
    <row r="200" spans="1:20" s="10" customFormat="1" ht="51" x14ac:dyDescent="0.2">
      <c r="A200" s="13">
        <v>319</v>
      </c>
      <c r="B200" s="24" t="s">
        <v>33</v>
      </c>
      <c r="C200" s="25" t="s">
        <v>94</v>
      </c>
      <c r="D200" s="24" t="s">
        <v>150</v>
      </c>
      <c r="E200" s="24" t="s">
        <v>48</v>
      </c>
      <c r="F200" s="25" t="s">
        <v>82</v>
      </c>
      <c r="G200" s="24" t="s">
        <v>138</v>
      </c>
      <c r="H200" s="25" t="s">
        <v>139</v>
      </c>
      <c r="I200" s="14">
        <v>1300</v>
      </c>
      <c r="J200" s="14">
        <v>1300</v>
      </c>
      <c r="K200" s="25" t="s">
        <v>140</v>
      </c>
      <c r="L200" s="15">
        <v>1</v>
      </c>
      <c r="M200" s="25" t="s">
        <v>145</v>
      </c>
      <c r="N200" s="14"/>
      <c r="O200" s="20"/>
      <c r="P200" s="15"/>
      <c r="Q200" s="24" t="s">
        <v>142</v>
      </c>
      <c r="R200" s="24" t="s">
        <v>143</v>
      </c>
      <c r="S200" s="13" t="s">
        <v>144</v>
      </c>
      <c r="T200" s="12"/>
    </row>
    <row r="201" spans="1:20" s="12" customFormat="1" ht="63.75" x14ac:dyDescent="0.2">
      <c r="A201" s="13">
        <v>320</v>
      </c>
      <c r="B201" s="24" t="s">
        <v>33</v>
      </c>
      <c r="C201" s="25" t="s">
        <v>95</v>
      </c>
      <c r="D201" s="24" t="s">
        <v>150</v>
      </c>
      <c r="E201" s="24" t="s">
        <v>48</v>
      </c>
      <c r="F201" s="25" t="s">
        <v>96</v>
      </c>
      <c r="G201" s="24" t="s">
        <v>138</v>
      </c>
      <c r="H201" s="25" t="s">
        <v>139</v>
      </c>
      <c r="I201" s="14">
        <v>1000</v>
      </c>
      <c r="J201" s="14">
        <v>1000</v>
      </c>
      <c r="K201" s="25" t="s">
        <v>140</v>
      </c>
      <c r="L201" s="15">
        <v>1</v>
      </c>
      <c r="M201" s="25" t="s">
        <v>145</v>
      </c>
      <c r="N201" s="14"/>
      <c r="O201" s="20"/>
      <c r="P201" s="15"/>
      <c r="Q201" s="24" t="s">
        <v>142</v>
      </c>
      <c r="R201" s="24" t="s">
        <v>143</v>
      </c>
      <c r="S201" s="13" t="s">
        <v>144</v>
      </c>
    </row>
    <row r="202" spans="1:20" s="12" customFormat="1" ht="38.25" x14ac:dyDescent="0.2">
      <c r="A202" s="13">
        <v>321</v>
      </c>
      <c r="B202" s="24" t="s">
        <v>33</v>
      </c>
      <c r="C202" s="25" t="s">
        <v>97</v>
      </c>
      <c r="D202" s="24" t="s">
        <v>150</v>
      </c>
      <c r="E202" s="24" t="s">
        <v>48</v>
      </c>
      <c r="F202" s="25" t="s">
        <v>98</v>
      </c>
      <c r="G202" s="24" t="s">
        <v>138</v>
      </c>
      <c r="H202" s="25" t="s">
        <v>139</v>
      </c>
      <c r="I202" s="14">
        <v>1000</v>
      </c>
      <c r="J202" s="14">
        <v>1000</v>
      </c>
      <c r="K202" s="25" t="s">
        <v>140</v>
      </c>
      <c r="L202" s="15">
        <v>1</v>
      </c>
      <c r="M202" s="25" t="s">
        <v>145</v>
      </c>
      <c r="N202" s="14"/>
      <c r="O202" s="20"/>
      <c r="P202" s="15"/>
      <c r="Q202" s="24" t="s">
        <v>142</v>
      </c>
      <c r="R202" s="24" t="s">
        <v>143</v>
      </c>
      <c r="S202" s="13" t="s">
        <v>144</v>
      </c>
    </row>
    <row r="203" spans="1:20" s="12" customFormat="1" ht="38.25" x14ac:dyDescent="0.2">
      <c r="A203" s="13">
        <v>322</v>
      </c>
      <c r="B203" s="24" t="s">
        <v>33</v>
      </c>
      <c r="C203" s="25" t="s">
        <v>99</v>
      </c>
      <c r="D203" s="24" t="s">
        <v>150</v>
      </c>
      <c r="E203" s="24" t="s">
        <v>48</v>
      </c>
      <c r="F203" s="25" t="s">
        <v>100</v>
      </c>
      <c r="G203" s="24" t="s">
        <v>138</v>
      </c>
      <c r="H203" s="25" t="s">
        <v>139</v>
      </c>
      <c r="I203" s="14">
        <v>500</v>
      </c>
      <c r="J203" s="14">
        <v>500</v>
      </c>
      <c r="K203" s="25" t="s">
        <v>140</v>
      </c>
      <c r="L203" s="15">
        <v>1</v>
      </c>
      <c r="M203" s="25" t="s">
        <v>145</v>
      </c>
      <c r="N203" s="14"/>
      <c r="O203" s="20"/>
      <c r="P203" s="15"/>
      <c r="Q203" s="24" t="s">
        <v>142</v>
      </c>
      <c r="R203" s="24" t="s">
        <v>143</v>
      </c>
      <c r="S203" s="13" t="s">
        <v>144</v>
      </c>
    </row>
    <row r="204" spans="1:20" s="12" customFormat="1" ht="38.25" x14ac:dyDescent="0.2">
      <c r="A204" s="13">
        <v>323</v>
      </c>
      <c r="B204" s="24" t="s">
        <v>33</v>
      </c>
      <c r="C204" s="25" t="s">
        <v>101</v>
      </c>
      <c r="D204" s="24" t="s">
        <v>150</v>
      </c>
      <c r="E204" s="24" t="s">
        <v>48</v>
      </c>
      <c r="F204" s="25" t="s">
        <v>102</v>
      </c>
      <c r="G204" s="24" t="s">
        <v>138</v>
      </c>
      <c r="H204" s="25" t="s">
        <v>139</v>
      </c>
      <c r="I204" s="14">
        <v>100</v>
      </c>
      <c r="J204" s="14">
        <v>100</v>
      </c>
      <c r="K204" s="25" t="s">
        <v>140</v>
      </c>
      <c r="L204" s="15">
        <v>1</v>
      </c>
      <c r="M204" s="25" t="s">
        <v>145</v>
      </c>
      <c r="N204" s="14"/>
      <c r="O204" s="20"/>
      <c r="P204" s="15"/>
      <c r="Q204" s="24" t="s">
        <v>142</v>
      </c>
      <c r="R204" s="24" t="s">
        <v>143</v>
      </c>
      <c r="S204" s="13" t="s">
        <v>144</v>
      </c>
    </row>
    <row r="205" spans="1:20" s="12" customFormat="1" ht="38.25" x14ac:dyDescent="0.2">
      <c r="A205" s="13">
        <v>324</v>
      </c>
      <c r="B205" s="24" t="s">
        <v>33</v>
      </c>
      <c r="C205" s="25" t="s">
        <v>103</v>
      </c>
      <c r="D205" s="24" t="s">
        <v>150</v>
      </c>
      <c r="E205" s="24" t="s">
        <v>48</v>
      </c>
      <c r="F205" s="25" t="s">
        <v>104</v>
      </c>
      <c r="G205" s="24" t="s">
        <v>138</v>
      </c>
      <c r="H205" s="25" t="s">
        <v>139</v>
      </c>
      <c r="I205" s="14">
        <v>200</v>
      </c>
      <c r="J205" s="14">
        <v>200</v>
      </c>
      <c r="K205" s="25" t="s">
        <v>140</v>
      </c>
      <c r="L205" s="15">
        <v>1</v>
      </c>
      <c r="M205" s="25" t="s">
        <v>145</v>
      </c>
      <c r="N205" s="14"/>
      <c r="O205" s="20"/>
      <c r="P205" s="15"/>
      <c r="Q205" s="24" t="s">
        <v>142</v>
      </c>
      <c r="R205" s="24" t="s">
        <v>143</v>
      </c>
      <c r="S205" s="13" t="s">
        <v>144</v>
      </c>
    </row>
    <row r="206" spans="1:20" s="10" customFormat="1" ht="38.25" x14ac:dyDescent="0.2">
      <c r="A206" s="13">
        <v>325</v>
      </c>
      <c r="B206" s="24" t="s">
        <v>33</v>
      </c>
      <c r="C206" s="25" t="s">
        <v>105</v>
      </c>
      <c r="D206" s="24" t="s">
        <v>150</v>
      </c>
      <c r="E206" s="24" t="s">
        <v>48</v>
      </c>
      <c r="F206" s="25" t="s">
        <v>106</v>
      </c>
      <c r="G206" s="24" t="s">
        <v>138</v>
      </c>
      <c r="H206" s="25" t="s">
        <v>139</v>
      </c>
      <c r="I206" s="14">
        <v>100</v>
      </c>
      <c r="J206" s="14">
        <v>100</v>
      </c>
      <c r="K206" s="25" t="s">
        <v>140</v>
      </c>
      <c r="L206" s="15">
        <v>1</v>
      </c>
      <c r="M206" s="25" t="s">
        <v>145</v>
      </c>
      <c r="N206" s="14"/>
      <c r="O206" s="20"/>
      <c r="P206" s="15"/>
      <c r="Q206" s="24" t="s">
        <v>142</v>
      </c>
      <c r="R206" s="24" t="s">
        <v>143</v>
      </c>
      <c r="S206" s="13" t="s">
        <v>144</v>
      </c>
      <c r="T206" s="12"/>
    </row>
    <row r="207" spans="1:20" s="10" customFormat="1" ht="38.25" x14ac:dyDescent="0.2">
      <c r="A207" s="13">
        <v>326</v>
      </c>
      <c r="B207" s="24" t="s">
        <v>33</v>
      </c>
      <c r="C207" s="25" t="s">
        <v>107</v>
      </c>
      <c r="D207" s="24" t="s">
        <v>150</v>
      </c>
      <c r="E207" s="24" t="s">
        <v>48</v>
      </c>
      <c r="F207" s="25" t="s">
        <v>108</v>
      </c>
      <c r="G207" s="24" t="s">
        <v>138</v>
      </c>
      <c r="H207" s="25" t="s">
        <v>139</v>
      </c>
      <c r="I207" s="14">
        <v>100</v>
      </c>
      <c r="J207" s="14">
        <v>100</v>
      </c>
      <c r="K207" s="25" t="s">
        <v>140</v>
      </c>
      <c r="L207" s="15">
        <v>1</v>
      </c>
      <c r="M207" s="25" t="s">
        <v>145</v>
      </c>
      <c r="N207" s="14"/>
      <c r="O207" s="20"/>
      <c r="P207" s="15"/>
      <c r="Q207" s="24" t="s">
        <v>142</v>
      </c>
      <c r="R207" s="24" t="s">
        <v>143</v>
      </c>
      <c r="S207" s="13" t="s">
        <v>144</v>
      </c>
      <c r="T207" s="12"/>
    </row>
    <row r="208" spans="1:20" s="10" customFormat="1" ht="38.25" x14ac:dyDescent="0.2">
      <c r="A208" s="13">
        <v>327</v>
      </c>
      <c r="B208" s="24" t="s">
        <v>33</v>
      </c>
      <c r="C208" s="25" t="s">
        <v>109</v>
      </c>
      <c r="D208" s="24" t="s">
        <v>150</v>
      </c>
      <c r="E208" s="24" t="s">
        <v>48</v>
      </c>
      <c r="F208" s="25" t="s">
        <v>110</v>
      </c>
      <c r="G208" s="24" t="s">
        <v>138</v>
      </c>
      <c r="H208" s="25" t="s">
        <v>139</v>
      </c>
      <c r="I208" s="14">
        <v>150</v>
      </c>
      <c r="J208" s="14">
        <v>150</v>
      </c>
      <c r="K208" s="25" t="s">
        <v>140</v>
      </c>
      <c r="L208" s="15">
        <v>1</v>
      </c>
      <c r="M208" s="25" t="s">
        <v>145</v>
      </c>
      <c r="N208" s="14"/>
      <c r="O208" s="20"/>
      <c r="P208" s="15"/>
      <c r="Q208" s="24" t="s">
        <v>142</v>
      </c>
      <c r="R208" s="24" t="s">
        <v>143</v>
      </c>
      <c r="S208" s="13" t="s">
        <v>144</v>
      </c>
      <c r="T208" s="12"/>
    </row>
    <row r="209" spans="1:20" s="28" customFormat="1" ht="38.25" x14ac:dyDescent="0.2">
      <c r="A209" s="13">
        <v>328</v>
      </c>
      <c r="B209" s="24" t="s">
        <v>33</v>
      </c>
      <c r="C209" s="25" t="s">
        <v>111</v>
      </c>
      <c r="D209" s="24" t="s">
        <v>150</v>
      </c>
      <c r="E209" s="24" t="s">
        <v>48</v>
      </c>
      <c r="F209" s="25" t="s">
        <v>112</v>
      </c>
      <c r="G209" s="24" t="s">
        <v>138</v>
      </c>
      <c r="H209" s="25" t="s">
        <v>139</v>
      </c>
      <c r="I209" s="14">
        <v>700</v>
      </c>
      <c r="J209" s="14">
        <v>700</v>
      </c>
      <c r="K209" s="25" t="s">
        <v>140</v>
      </c>
      <c r="L209" s="15">
        <v>1</v>
      </c>
      <c r="M209" s="25" t="s">
        <v>145</v>
      </c>
      <c r="N209" s="14"/>
      <c r="O209" s="20"/>
      <c r="P209" s="15"/>
      <c r="Q209" s="24" t="s">
        <v>142</v>
      </c>
      <c r="R209" s="24" t="s">
        <v>143</v>
      </c>
      <c r="S209" s="13" t="s">
        <v>144</v>
      </c>
      <c r="T209" s="12"/>
    </row>
    <row r="210" spans="1:20" s="28" customFormat="1" ht="38.25" x14ac:dyDescent="0.2">
      <c r="A210" s="13">
        <v>329</v>
      </c>
      <c r="B210" s="24" t="s">
        <v>33</v>
      </c>
      <c r="C210" s="25" t="s">
        <v>113</v>
      </c>
      <c r="D210" s="24" t="s">
        <v>150</v>
      </c>
      <c r="E210" s="24" t="s">
        <v>48</v>
      </c>
      <c r="F210" s="25" t="s">
        <v>114</v>
      </c>
      <c r="G210" s="24" t="s">
        <v>138</v>
      </c>
      <c r="H210" s="25" t="s">
        <v>139</v>
      </c>
      <c r="I210" s="14">
        <v>200</v>
      </c>
      <c r="J210" s="14">
        <v>200</v>
      </c>
      <c r="K210" s="25" t="s">
        <v>140</v>
      </c>
      <c r="L210" s="15">
        <v>1</v>
      </c>
      <c r="M210" s="25" t="s">
        <v>145</v>
      </c>
      <c r="N210" s="14"/>
      <c r="O210" s="20"/>
      <c r="P210" s="15"/>
      <c r="Q210" s="24" t="s">
        <v>142</v>
      </c>
      <c r="R210" s="24" t="s">
        <v>143</v>
      </c>
      <c r="S210" s="13" t="s">
        <v>144</v>
      </c>
      <c r="T210" s="12"/>
    </row>
    <row r="211" spans="1:20" s="10" customFormat="1" ht="51" x14ac:dyDescent="0.2">
      <c r="A211" s="13">
        <v>330</v>
      </c>
      <c r="B211" s="24" t="s">
        <v>33</v>
      </c>
      <c r="C211" s="25" t="s">
        <v>115</v>
      </c>
      <c r="D211" s="24" t="s">
        <v>150</v>
      </c>
      <c r="E211" s="24" t="s">
        <v>48</v>
      </c>
      <c r="F211" s="25" t="s">
        <v>116</v>
      </c>
      <c r="G211" s="24" t="s">
        <v>138</v>
      </c>
      <c r="H211" s="25" t="s">
        <v>139</v>
      </c>
      <c r="I211" s="14">
        <v>3600</v>
      </c>
      <c r="J211" s="14">
        <v>3600</v>
      </c>
      <c r="K211" s="25" t="s">
        <v>140</v>
      </c>
      <c r="L211" s="15">
        <v>1</v>
      </c>
      <c r="M211" s="25" t="s">
        <v>145</v>
      </c>
      <c r="N211" s="14"/>
      <c r="O211" s="20"/>
      <c r="P211" s="15"/>
      <c r="Q211" s="24" t="s">
        <v>142</v>
      </c>
      <c r="R211" s="24" t="s">
        <v>143</v>
      </c>
      <c r="S211" s="13" t="s">
        <v>144</v>
      </c>
      <c r="T211" s="12"/>
    </row>
    <row r="212" spans="1:20" s="28" customFormat="1" ht="38.25" x14ac:dyDescent="0.2">
      <c r="A212" s="13">
        <v>331</v>
      </c>
      <c r="B212" s="24" t="s">
        <v>33</v>
      </c>
      <c r="C212" s="25" t="s">
        <v>117</v>
      </c>
      <c r="D212" s="24" t="s">
        <v>150</v>
      </c>
      <c r="E212" s="24" t="s">
        <v>48</v>
      </c>
      <c r="F212" s="25" t="s">
        <v>118</v>
      </c>
      <c r="G212" s="24" t="s">
        <v>138</v>
      </c>
      <c r="H212" s="25" t="s">
        <v>139</v>
      </c>
      <c r="I212" s="14">
        <v>1700</v>
      </c>
      <c r="J212" s="14">
        <v>1700</v>
      </c>
      <c r="K212" s="25" t="s">
        <v>140</v>
      </c>
      <c r="L212" s="15">
        <v>1</v>
      </c>
      <c r="M212" s="25" t="s">
        <v>145</v>
      </c>
      <c r="N212" s="14"/>
      <c r="O212" s="20"/>
      <c r="P212" s="15"/>
      <c r="Q212" s="24" t="s">
        <v>142</v>
      </c>
      <c r="R212" s="24" t="s">
        <v>143</v>
      </c>
      <c r="S212" s="13" t="s">
        <v>144</v>
      </c>
      <c r="T212" s="12"/>
    </row>
    <row r="213" spans="1:20" s="28" customFormat="1" ht="38.25" x14ac:dyDescent="0.2">
      <c r="A213" s="13">
        <v>332</v>
      </c>
      <c r="B213" s="24" t="s">
        <v>33</v>
      </c>
      <c r="C213" s="25" t="s">
        <v>119</v>
      </c>
      <c r="D213" s="24" t="s">
        <v>150</v>
      </c>
      <c r="E213" s="24" t="s">
        <v>48</v>
      </c>
      <c r="F213" s="25" t="s">
        <v>120</v>
      </c>
      <c r="G213" s="24" t="s">
        <v>138</v>
      </c>
      <c r="H213" s="25" t="s">
        <v>139</v>
      </c>
      <c r="I213" s="14">
        <v>300</v>
      </c>
      <c r="J213" s="14">
        <v>300</v>
      </c>
      <c r="K213" s="25" t="s">
        <v>140</v>
      </c>
      <c r="L213" s="15">
        <v>1</v>
      </c>
      <c r="M213" s="25" t="s">
        <v>145</v>
      </c>
      <c r="N213" s="14"/>
      <c r="O213" s="20"/>
      <c r="P213" s="15"/>
      <c r="Q213" s="24" t="s">
        <v>142</v>
      </c>
      <c r="R213" s="24" t="s">
        <v>143</v>
      </c>
      <c r="S213" s="13" t="s">
        <v>144</v>
      </c>
      <c r="T213" s="12"/>
    </row>
    <row r="214" spans="1:20" s="10" customFormat="1" ht="38.25" x14ac:dyDescent="0.2">
      <c r="A214" s="13">
        <v>333</v>
      </c>
      <c r="B214" s="24" t="s">
        <v>33</v>
      </c>
      <c r="C214" s="25" t="s">
        <v>121</v>
      </c>
      <c r="D214" s="24" t="s">
        <v>150</v>
      </c>
      <c r="E214" s="24" t="s">
        <v>48</v>
      </c>
      <c r="F214" s="25" t="s">
        <v>122</v>
      </c>
      <c r="G214" s="24" t="s">
        <v>138</v>
      </c>
      <c r="H214" s="25" t="s">
        <v>139</v>
      </c>
      <c r="I214" s="14">
        <v>1500</v>
      </c>
      <c r="J214" s="14">
        <v>1500</v>
      </c>
      <c r="K214" s="25" t="s">
        <v>140</v>
      </c>
      <c r="L214" s="15">
        <v>1</v>
      </c>
      <c r="M214" s="25" t="s">
        <v>145</v>
      </c>
      <c r="N214" s="14"/>
      <c r="O214" s="20"/>
      <c r="P214" s="15"/>
      <c r="Q214" s="24" t="s">
        <v>142</v>
      </c>
      <c r="R214" s="24" t="s">
        <v>143</v>
      </c>
      <c r="S214" s="13" t="s">
        <v>144</v>
      </c>
      <c r="T214" s="12"/>
    </row>
    <row r="215" spans="1:20" s="10" customFormat="1" ht="51" x14ac:dyDescent="0.2">
      <c r="A215" s="13">
        <v>334</v>
      </c>
      <c r="B215" s="24" t="s">
        <v>33</v>
      </c>
      <c r="C215" s="25" t="s">
        <v>123</v>
      </c>
      <c r="D215" s="24" t="s">
        <v>150</v>
      </c>
      <c r="E215" s="24" t="s">
        <v>48</v>
      </c>
      <c r="F215" s="25" t="s">
        <v>124</v>
      </c>
      <c r="G215" s="24" t="s">
        <v>138</v>
      </c>
      <c r="H215" s="25" t="s">
        <v>139</v>
      </c>
      <c r="I215" s="14">
        <v>1000</v>
      </c>
      <c r="J215" s="14">
        <v>1000</v>
      </c>
      <c r="K215" s="25" t="s">
        <v>140</v>
      </c>
      <c r="L215" s="15">
        <v>1</v>
      </c>
      <c r="M215" s="25" t="s">
        <v>145</v>
      </c>
      <c r="N215" s="14"/>
      <c r="O215" s="20"/>
      <c r="P215" s="15"/>
      <c r="Q215" s="24" t="s">
        <v>142</v>
      </c>
      <c r="R215" s="24" t="s">
        <v>143</v>
      </c>
      <c r="S215" s="13" t="s">
        <v>144</v>
      </c>
      <c r="T215" s="12"/>
    </row>
    <row r="216" spans="1:20" s="10" customFormat="1" ht="38.25" x14ac:dyDescent="0.2">
      <c r="A216" s="13">
        <v>335</v>
      </c>
      <c r="B216" s="24" t="s">
        <v>33</v>
      </c>
      <c r="C216" s="25" t="s">
        <v>125</v>
      </c>
      <c r="D216" s="24" t="s">
        <v>150</v>
      </c>
      <c r="E216" s="24" t="s">
        <v>48</v>
      </c>
      <c r="F216" s="25" t="s">
        <v>126</v>
      </c>
      <c r="G216" s="24" t="s">
        <v>138</v>
      </c>
      <c r="H216" s="25" t="s">
        <v>139</v>
      </c>
      <c r="I216" s="14">
        <v>400</v>
      </c>
      <c r="J216" s="14">
        <v>400</v>
      </c>
      <c r="K216" s="25" t="s">
        <v>140</v>
      </c>
      <c r="L216" s="15">
        <v>1</v>
      </c>
      <c r="M216" s="25" t="s">
        <v>145</v>
      </c>
      <c r="N216" s="14"/>
      <c r="O216" s="20"/>
      <c r="P216" s="15"/>
      <c r="Q216" s="24" t="s">
        <v>142</v>
      </c>
      <c r="R216" s="24" t="s">
        <v>143</v>
      </c>
      <c r="S216" s="13" t="s">
        <v>144</v>
      </c>
      <c r="T216" s="12"/>
    </row>
    <row r="217" spans="1:20" s="8" customFormat="1" ht="38.25" x14ac:dyDescent="0.2">
      <c r="A217" s="13">
        <v>336</v>
      </c>
      <c r="B217" s="24" t="s">
        <v>36</v>
      </c>
      <c r="C217" s="25" t="s">
        <v>127</v>
      </c>
      <c r="D217" s="24" t="s">
        <v>47</v>
      </c>
      <c r="E217" s="24" t="s">
        <v>48</v>
      </c>
      <c r="F217" s="25" t="s">
        <v>128</v>
      </c>
      <c r="G217" s="24" t="s">
        <v>138</v>
      </c>
      <c r="H217" s="25" t="s">
        <v>139</v>
      </c>
      <c r="I217" s="14">
        <v>200</v>
      </c>
      <c r="J217" s="14">
        <v>200</v>
      </c>
      <c r="K217" s="25" t="s">
        <v>140</v>
      </c>
      <c r="L217" s="15">
        <v>1</v>
      </c>
      <c r="M217" s="25" t="s">
        <v>145</v>
      </c>
      <c r="N217" s="14"/>
      <c r="O217" s="20"/>
      <c r="P217" s="15"/>
      <c r="Q217" s="24" t="s">
        <v>142</v>
      </c>
      <c r="R217" s="24" t="s">
        <v>143</v>
      </c>
      <c r="S217" s="13" t="s">
        <v>144</v>
      </c>
      <c r="T217" s="12"/>
    </row>
    <row r="218" spans="1:20" s="10" customFormat="1" ht="51" x14ac:dyDescent="0.2">
      <c r="A218" s="13">
        <v>337</v>
      </c>
      <c r="B218" s="24" t="s">
        <v>32</v>
      </c>
      <c r="C218" s="25" t="s">
        <v>129</v>
      </c>
      <c r="D218" s="24" t="s">
        <v>47</v>
      </c>
      <c r="E218" s="24" t="s">
        <v>48</v>
      </c>
      <c r="F218" s="25" t="s">
        <v>130</v>
      </c>
      <c r="G218" s="24" t="s">
        <v>138</v>
      </c>
      <c r="H218" s="25" t="s">
        <v>139</v>
      </c>
      <c r="I218" s="14">
        <v>500</v>
      </c>
      <c r="J218" s="14">
        <v>500</v>
      </c>
      <c r="K218" s="25" t="s">
        <v>140</v>
      </c>
      <c r="L218" s="15">
        <v>1</v>
      </c>
      <c r="M218" s="25" t="s">
        <v>145</v>
      </c>
      <c r="N218" s="14"/>
      <c r="O218" s="20"/>
      <c r="P218" s="15"/>
      <c r="Q218" s="24" t="s">
        <v>142</v>
      </c>
      <c r="R218" s="24" t="s">
        <v>143</v>
      </c>
      <c r="S218" s="13" t="s">
        <v>144</v>
      </c>
      <c r="T218" s="12"/>
    </row>
    <row r="219" spans="1:20" s="10" customFormat="1" ht="38.25" x14ac:dyDescent="0.2">
      <c r="A219" s="13">
        <v>338</v>
      </c>
      <c r="B219" s="24" t="s">
        <v>32</v>
      </c>
      <c r="C219" s="25" t="s">
        <v>131</v>
      </c>
      <c r="D219" s="24" t="s">
        <v>47</v>
      </c>
      <c r="E219" s="24" t="s">
        <v>48</v>
      </c>
      <c r="F219" s="25" t="s">
        <v>132</v>
      </c>
      <c r="G219" s="24" t="s">
        <v>138</v>
      </c>
      <c r="H219" s="25" t="s">
        <v>139</v>
      </c>
      <c r="I219" s="14">
        <v>800</v>
      </c>
      <c r="J219" s="14">
        <v>800</v>
      </c>
      <c r="K219" s="25" t="s">
        <v>140</v>
      </c>
      <c r="L219" s="15">
        <v>1</v>
      </c>
      <c r="M219" s="25" t="s">
        <v>145</v>
      </c>
      <c r="N219" s="14"/>
      <c r="O219" s="20"/>
      <c r="P219" s="15"/>
      <c r="Q219" s="24" t="s">
        <v>142</v>
      </c>
      <c r="R219" s="24" t="s">
        <v>143</v>
      </c>
      <c r="S219" s="13" t="s">
        <v>144</v>
      </c>
      <c r="T219" s="12"/>
    </row>
    <row r="220" spans="1:20" s="10" customFormat="1" ht="79.5" customHeight="1" x14ac:dyDescent="0.2">
      <c r="A220" s="30">
        <v>339</v>
      </c>
      <c r="B220" s="24" t="s">
        <v>17</v>
      </c>
      <c r="C220" s="25" t="s">
        <v>133</v>
      </c>
      <c r="D220" s="24" t="s">
        <v>47</v>
      </c>
      <c r="E220" s="24" t="s">
        <v>48</v>
      </c>
      <c r="F220" s="25" t="s">
        <v>134</v>
      </c>
      <c r="G220" s="19" t="s">
        <v>138</v>
      </c>
      <c r="H220" s="21" t="s">
        <v>139</v>
      </c>
      <c r="I220" s="22">
        <v>231</v>
      </c>
      <c r="J220" s="22">
        <v>231</v>
      </c>
      <c r="K220" s="21" t="s">
        <v>141</v>
      </c>
      <c r="L220" s="23">
        <v>154</v>
      </c>
      <c r="M220" s="43"/>
      <c r="N220" s="44"/>
      <c r="O220" s="43"/>
      <c r="P220" s="45"/>
      <c r="Q220" s="80" t="s">
        <v>142</v>
      </c>
      <c r="R220" s="80" t="s">
        <v>143</v>
      </c>
      <c r="S220" s="36" t="s">
        <v>144</v>
      </c>
      <c r="T220" s="12"/>
    </row>
    <row r="221" spans="1:20" s="10" customFormat="1" ht="114.75" x14ac:dyDescent="0.2">
      <c r="A221" s="30">
        <v>340</v>
      </c>
      <c r="B221" s="19" t="s">
        <v>17</v>
      </c>
      <c r="C221" s="21" t="s">
        <v>55</v>
      </c>
      <c r="D221" s="19" t="s">
        <v>47</v>
      </c>
      <c r="E221" s="19" t="s">
        <v>48</v>
      </c>
      <c r="F221" s="21" t="s">
        <v>1080</v>
      </c>
      <c r="G221" s="19" t="s">
        <v>151</v>
      </c>
      <c r="H221" s="21" t="s">
        <v>152</v>
      </c>
      <c r="I221" s="22">
        <v>0</v>
      </c>
      <c r="J221" s="22">
        <v>86641</v>
      </c>
      <c r="K221" s="21" t="s">
        <v>153</v>
      </c>
      <c r="L221" s="23">
        <v>32</v>
      </c>
      <c r="M221" s="21" t="s">
        <v>154</v>
      </c>
      <c r="N221" s="22">
        <v>100</v>
      </c>
      <c r="O221" s="21"/>
      <c r="P221" s="23"/>
      <c r="Q221" s="19" t="s">
        <v>144</v>
      </c>
      <c r="R221" s="30" t="s">
        <v>148</v>
      </c>
      <c r="S221" s="30" t="s">
        <v>142</v>
      </c>
      <c r="T221" s="91"/>
    </row>
    <row r="222" spans="1:20" s="10" customFormat="1" ht="38.25" x14ac:dyDescent="0.2">
      <c r="A222" s="30">
        <v>343</v>
      </c>
      <c r="B222" s="92" t="s">
        <v>33</v>
      </c>
      <c r="C222" s="21" t="s">
        <v>834</v>
      </c>
      <c r="D222" s="92" t="s">
        <v>150</v>
      </c>
      <c r="E222" s="19" t="s">
        <v>48</v>
      </c>
      <c r="F222" s="21" t="s">
        <v>835</v>
      </c>
      <c r="G222" s="19">
        <v>2014</v>
      </c>
      <c r="H222" s="29" t="s">
        <v>139</v>
      </c>
      <c r="I222" s="22">
        <v>80</v>
      </c>
      <c r="J222" s="22">
        <v>80</v>
      </c>
      <c r="K222" s="21" t="s">
        <v>140</v>
      </c>
      <c r="L222" s="23">
        <v>1</v>
      </c>
      <c r="M222" s="21"/>
      <c r="N222" s="22"/>
      <c r="O222" s="21"/>
      <c r="P222" s="23"/>
      <c r="Q222" s="19" t="s">
        <v>142</v>
      </c>
      <c r="R222" s="19" t="s">
        <v>143</v>
      </c>
      <c r="S222" s="30" t="s">
        <v>144</v>
      </c>
      <c r="T222" s="12"/>
    </row>
    <row r="223" spans="1:20" s="10" customFormat="1" ht="38.25" x14ac:dyDescent="0.2">
      <c r="A223" s="30">
        <v>344</v>
      </c>
      <c r="B223" s="92" t="s">
        <v>33</v>
      </c>
      <c r="C223" s="54" t="s">
        <v>836</v>
      </c>
      <c r="D223" s="92" t="s">
        <v>150</v>
      </c>
      <c r="E223" s="19" t="s">
        <v>48</v>
      </c>
      <c r="F223" s="21" t="s">
        <v>837</v>
      </c>
      <c r="G223" s="30">
        <v>2014</v>
      </c>
      <c r="H223" s="29" t="s">
        <v>139</v>
      </c>
      <c r="I223" s="22">
        <v>250</v>
      </c>
      <c r="J223" s="22">
        <v>250</v>
      </c>
      <c r="K223" s="21" t="s">
        <v>140</v>
      </c>
      <c r="L223" s="23">
        <v>1</v>
      </c>
      <c r="M223" s="21"/>
      <c r="N223" s="22"/>
      <c r="O223" s="21"/>
      <c r="P223" s="23"/>
      <c r="Q223" s="19" t="s">
        <v>142</v>
      </c>
      <c r="R223" s="19" t="s">
        <v>143</v>
      </c>
      <c r="S223" s="30" t="s">
        <v>144</v>
      </c>
      <c r="T223" s="12"/>
    </row>
    <row r="224" spans="1:20" s="10" customFormat="1" ht="38.25" x14ac:dyDescent="0.2">
      <c r="A224" s="36">
        <v>350</v>
      </c>
      <c r="B224" s="92" t="s">
        <v>33</v>
      </c>
      <c r="C224" s="16" t="s">
        <v>856</v>
      </c>
      <c r="D224" s="92" t="s">
        <v>150</v>
      </c>
      <c r="E224" s="92" t="s">
        <v>48</v>
      </c>
      <c r="F224" s="16" t="s">
        <v>857</v>
      </c>
      <c r="G224" s="19">
        <v>2014</v>
      </c>
      <c r="H224" s="29" t="s">
        <v>139</v>
      </c>
      <c r="I224" s="17">
        <v>5000</v>
      </c>
      <c r="J224" s="17">
        <v>5000</v>
      </c>
      <c r="K224" s="16" t="s">
        <v>140</v>
      </c>
      <c r="L224" s="18">
        <v>1</v>
      </c>
      <c r="M224" s="16"/>
      <c r="N224" s="17"/>
      <c r="O224" s="16"/>
      <c r="P224" s="18"/>
      <c r="Q224" s="19" t="s">
        <v>142</v>
      </c>
      <c r="R224" s="19" t="s">
        <v>143</v>
      </c>
      <c r="S224" s="30" t="s">
        <v>144</v>
      </c>
      <c r="T224" s="12"/>
    </row>
    <row r="225" spans="1:20" s="10" customFormat="1" ht="38.25" x14ac:dyDescent="0.2">
      <c r="A225" s="30">
        <v>351</v>
      </c>
      <c r="B225" s="92" t="s">
        <v>33</v>
      </c>
      <c r="C225" s="54" t="s">
        <v>860</v>
      </c>
      <c r="D225" s="92" t="s">
        <v>150</v>
      </c>
      <c r="E225" s="19" t="s">
        <v>48</v>
      </c>
      <c r="F225" s="21" t="s">
        <v>861</v>
      </c>
      <c r="G225" s="30">
        <v>2014</v>
      </c>
      <c r="H225" s="29" t="s">
        <v>139</v>
      </c>
      <c r="I225" s="22">
        <v>90</v>
      </c>
      <c r="J225" s="31">
        <v>90</v>
      </c>
      <c r="K225" s="21" t="s">
        <v>140</v>
      </c>
      <c r="L225" s="23">
        <v>1</v>
      </c>
      <c r="M225" s="21"/>
      <c r="N225" s="22"/>
      <c r="O225" s="21"/>
      <c r="P225" s="32"/>
      <c r="Q225" s="19" t="s">
        <v>142</v>
      </c>
      <c r="R225" s="19" t="s">
        <v>143</v>
      </c>
      <c r="S225" s="30" t="s">
        <v>144</v>
      </c>
      <c r="T225" s="12"/>
    </row>
    <row r="226" spans="1:20" s="10" customFormat="1" ht="63.75" x14ac:dyDescent="0.2">
      <c r="A226" s="30">
        <v>352</v>
      </c>
      <c r="B226" s="92" t="s">
        <v>33</v>
      </c>
      <c r="C226" s="21" t="s">
        <v>862</v>
      </c>
      <c r="D226" s="92" t="s">
        <v>150</v>
      </c>
      <c r="E226" s="19" t="s">
        <v>48</v>
      </c>
      <c r="F226" s="21" t="s">
        <v>863</v>
      </c>
      <c r="G226" s="19">
        <v>2014</v>
      </c>
      <c r="H226" s="29" t="s">
        <v>139</v>
      </c>
      <c r="I226" s="22">
        <v>80</v>
      </c>
      <c r="J226" s="22">
        <v>80</v>
      </c>
      <c r="K226" s="21" t="s">
        <v>140</v>
      </c>
      <c r="L226" s="23">
        <v>1</v>
      </c>
      <c r="M226" s="21"/>
      <c r="N226" s="22"/>
      <c r="O226" s="21"/>
      <c r="P226" s="23"/>
      <c r="Q226" s="19" t="s">
        <v>142</v>
      </c>
      <c r="R226" s="19" t="s">
        <v>143</v>
      </c>
      <c r="S226" s="30" t="s">
        <v>144</v>
      </c>
      <c r="T226" s="12"/>
    </row>
    <row r="227" spans="1:20" s="12" customFormat="1" ht="38.25" x14ac:dyDescent="0.2">
      <c r="A227" s="36">
        <v>353</v>
      </c>
      <c r="B227" s="92" t="s">
        <v>33</v>
      </c>
      <c r="C227" s="20" t="s">
        <v>866</v>
      </c>
      <c r="D227" s="92" t="s">
        <v>150</v>
      </c>
      <c r="E227" s="13" t="s">
        <v>48</v>
      </c>
      <c r="F227" s="25" t="s">
        <v>867</v>
      </c>
      <c r="G227" s="24">
        <v>2014</v>
      </c>
      <c r="H227" s="29" t="s">
        <v>139</v>
      </c>
      <c r="I227" s="14">
        <v>45</v>
      </c>
      <c r="J227" s="14">
        <v>45</v>
      </c>
      <c r="K227" s="20" t="s">
        <v>140</v>
      </c>
      <c r="L227" s="15">
        <v>1</v>
      </c>
      <c r="M227" s="20"/>
      <c r="N227" s="14"/>
      <c r="O227" s="16"/>
      <c r="P227" s="18"/>
      <c r="Q227" s="19" t="s">
        <v>142</v>
      </c>
      <c r="R227" s="19" t="s">
        <v>143</v>
      </c>
      <c r="S227" s="30" t="s">
        <v>144</v>
      </c>
    </row>
    <row r="228" spans="1:20" s="12" customFormat="1" ht="38.25" x14ac:dyDescent="0.2">
      <c r="A228" s="36">
        <v>355</v>
      </c>
      <c r="B228" s="92" t="s">
        <v>33</v>
      </c>
      <c r="C228" s="16" t="s">
        <v>872</v>
      </c>
      <c r="D228" s="92" t="s">
        <v>150</v>
      </c>
      <c r="E228" s="92" t="s">
        <v>48</v>
      </c>
      <c r="F228" s="16" t="s">
        <v>873</v>
      </c>
      <c r="G228" s="19">
        <v>2014</v>
      </c>
      <c r="H228" s="29" t="s">
        <v>139</v>
      </c>
      <c r="I228" s="17">
        <v>80</v>
      </c>
      <c r="J228" s="17">
        <v>80</v>
      </c>
      <c r="K228" s="20" t="s">
        <v>140</v>
      </c>
      <c r="L228" s="18">
        <v>1</v>
      </c>
      <c r="M228" s="16"/>
      <c r="N228" s="17"/>
      <c r="O228" s="16"/>
      <c r="P228" s="18"/>
      <c r="Q228" s="19" t="s">
        <v>142</v>
      </c>
      <c r="R228" s="19" t="s">
        <v>143</v>
      </c>
      <c r="S228" s="30" t="s">
        <v>144</v>
      </c>
    </row>
    <row r="229" spans="1:20" s="12" customFormat="1" ht="38.25" x14ac:dyDescent="0.2">
      <c r="A229" s="30">
        <v>356</v>
      </c>
      <c r="B229" s="92" t="s">
        <v>33</v>
      </c>
      <c r="C229" s="21" t="s">
        <v>842</v>
      </c>
      <c r="D229" s="92" t="s">
        <v>150</v>
      </c>
      <c r="E229" s="19" t="s">
        <v>48</v>
      </c>
      <c r="F229" s="21" t="s">
        <v>843</v>
      </c>
      <c r="G229" s="19">
        <v>2014</v>
      </c>
      <c r="H229" s="29" t="s">
        <v>139</v>
      </c>
      <c r="I229" s="22">
        <v>80</v>
      </c>
      <c r="J229" s="22">
        <v>80</v>
      </c>
      <c r="K229" s="21" t="s">
        <v>140</v>
      </c>
      <c r="L229" s="23">
        <v>1</v>
      </c>
      <c r="M229" s="21"/>
      <c r="N229" s="22"/>
      <c r="O229" s="21"/>
      <c r="P229" s="23"/>
      <c r="Q229" s="19" t="s">
        <v>142</v>
      </c>
      <c r="R229" s="19" t="s">
        <v>143</v>
      </c>
      <c r="S229" s="30" t="s">
        <v>144</v>
      </c>
    </row>
    <row r="230" spans="1:20" s="12" customFormat="1" ht="38.25" x14ac:dyDescent="0.2">
      <c r="A230" s="24">
        <v>359</v>
      </c>
      <c r="B230" s="92" t="s">
        <v>33</v>
      </c>
      <c r="C230" s="25" t="s">
        <v>884</v>
      </c>
      <c r="D230" s="24" t="s">
        <v>150</v>
      </c>
      <c r="E230" s="24" t="s">
        <v>48</v>
      </c>
      <c r="F230" s="25" t="s">
        <v>885</v>
      </c>
      <c r="G230" s="24">
        <v>2014</v>
      </c>
      <c r="H230" s="29" t="s">
        <v>139</v>
      </c>
      <c r="I230" s="26">
        <v>200</v>
      </c>
      <c r="J230" s="26">
        <v>200</v>
      </c>
      <c r="K230" s="25" t="s">
        <v>140</v>
      </c>
      <c r="L230" s="27">
        <v>1</v>
      </c>
      <c r="M230" s="25"/>
      <c r="N230" s="26"/>
      <c r="O230" s="25"/>
      <c r="P230" s="27"/>
      <c r="Q230" s="19" t="s">
        <v>142</v>
      </c>
      <c r="R230" s="19" t="s">
        <v>143</v>
      </c>
      <c r="S230" s="30" t="s">
        <v>144</v>
      </c>
    </row>
    <row r="231" spans="1:20" s="12" customFormat="1" ht="51" x14ac:dyDescent="0.2">
      <c r="A231" s="19">
        <v>360</v>
      </c>
      <c r="B231" s="92" t="s">
        <v>33</v>
      </c>
      <c r="C231" s="21" t="s">
        <v>886</v>
      </c>
      <c r="D231" s="19" t="s">
        <v>150</v>
      </c>
      <c r="E231" s="19" t="s">
        <v>48</v>
      </c>
      <c r="F231" s="21" t="s">
        <v>887</v>
      </c>
      <c r="G231" s="19">
        <v>2014</v>
      </c>
      <c r="H231" s="29" t="s">
        <v>139</v>
      </c>
      <c r="I231" s="22">
        <v>50</v>
      </c>
      <c r="J231" s="22">
        <v>50</v>
      </c>
      <c r="K231" s="21" t="s">
        <v>140</v>
      </c>
      <c r="L231" s="23">
        <v>1</v>
      </c>
      <c r="M231" s="21"/>
      <c r="N231" s="22"/>
      <c r="O231" s="21"/>
      <c r="P231" s="23"/>
      <c r="Q231" s="19" t="s">
        <v>142</v>
      </c>
      <c r="R231" s="19" t="s">
        <v>143</v>
      </c>
      <c r="S231" s="30" t="s">
        <v>144</v>
      </c>
    </row>
    <row r="232" spans="1:20" s="12" customFormat="1" ht="38.25" x14ac:dyDescent="0.2">
      <c r="A232" s="19">
        <v>362</v>
      </c>
      <c r="B232" s="92" t="s">
        <v>33</v>
      </c>
      <c r="C232" s="21" t="s">
        <v>890</v>
      </c>
      <c r="D232" s="19" t="s">
        <v>150</v>
      </c>
      <c r="E232" s="19" t="s">
        <v>48</v>
      </c>
      <c r="F232" s="21" t="s">
        <v>891</v>
      </c>
      <c r="G232" s="19">
        <v>2014</v>
      </c>
      <c r="H232" s="29" t="s">
        <v>139</v>
      </c>
      <c r="I232" s="22">
        <v>100</v>
      </c>
      <c r="J232" s="22">
        <v>100</v>
      </c>
      <c r="K232" s="21" t="s">
        <v>140</v>
      </c>
      <c r="L232" s="23">
        <v>1</v>
      </c>
      <c r="M232" s="21"/>
      <c r="N232" s="22"/>
      <c r="O232" s="21"/>
      <c r="P232" s="23"/>
      <c r="Q232" s="19" t="s">
        <v>142</v>
      </c>
      <c r="R232" s="19" t="s">
        <v>143</v>
      </c>
      <c r="S232" s="30" t="s">
        <v>144</v>
      </c>
    </row>
    <row r="233" spans="1:20" s="12" customFormat="1" ht="51" x14ac:dyDescent="0.2">
      <c r="A233" s="36">
        <v>369</v>
      </c>
      <c r="B233" s="92" t="s">
        <v>33</v>
      </c>
      <c r="C233" s="16" t="s">
        <v>911</v>
      </c>
      <c r="D233" s="92" t="s">
        <v>150</v>
      </c>
      <c r="E233" s="92" t="s">
        <v>48</v>
      </c>
      <c r="F233" s="16" t="s">
        <v>912</v>
      </c>
      <c r="G233" s="19">
        <v>2014</v>
      </c>
      <c r="H233" s="29" t="s">
        <v>139</v>
      </c>
      <c r="I233" s="17">
        <v>250</v>
      </c>
      <c r="J233" s="17">
        <v>250</v>
      </c>
      <c r="K233" s="16" t="s">
        <v>140</v>
      </c>
      <c r="L233" s="18">
        <v>1</v>
      </c>
      <c r="M233" s="16"/>
      <c r="N233" s="17"/>
      <c r="O233" s="16"/>
      <c r="P233" s="18"/>
      <c r="Q233" s="19" t="s">
        <v>142</v>
      </c>
      <c r="R233" s="19" t="s">
        <v>143</v>
      </c>
      <c r="S233" s="30" t="s">
        <v>144</v>
      </c>
    </row>
    <row r="234" spans="1:20" s="12" customFormat="1" ht="38.25" x14ac:dyDescent="0.2">
      <c r="A234" s="19">
        <v>371</v>
      </c>
      <c r="B234" s="92" t="s">
        <v>31</v>
      </c>
      <c r="C234" s="20" t="s">
        <v>359</v>
      </c>
      <c r="D234" s="13" t="s">
        <v>349</v>
      </c>
      <c r="E234" s="13" t="s">
        <v>350</v>
      </c>
      <c r="F234" s="20" t="s">
        <v>360</v>
      </c>
      <c r="G234" s="13" t="s">
        <v>138</v>
      </c>
      <c r="H234" s="20" t="s">
        <v>139</v>
      </c>
      <c r="I234" s="14">
        <v>250</v>
      </c>
      <c r="J234" s="14">
        <v>250</v>
      </c>
      <c r="K234" s="20" t="s">
        <v>140</v>
      </c>
      <c r="L234" s="15">
        <v>2</v>
      </c>
      <c r="M234" s="20" t="s">
        <v>145</v>
      </c>
      <c r="N234" s="14">
        <v>205</v>
      </c>
      <c r="O234" s="16"/>
      <c r="P234" s="18"/>
      <c r="Q234" s="92" t="s">
        <v>142</v>
      </c>
      <c r="R234" s="92" t="s">
        <v>143</v>
      </c>
      <c r="S234" s="92" t="s">
        <v>144</v>
      </c>
    </row>
    <row r="235" spans="1:20" s="12" customFormat="1" ht="38.25" x14ac:dyDescent="0.2">
      <c r="A235" s="36">
        <v>374</v>
      </c>
      <c r="B235" s="80" t="s">
        <v>22</v>
      </c>
      <c r="C235" s="20" t="s">
        <v>925</v>
      </c>
      <c r="D235" s="13" t="s">
        <v>362</v>
      </c>
      <c r="E235" s="13" t="s">
        <v>363</v>
      </c>
      <c r="F235" s="20" t="s">
        <v>926</v>
      </c>
      <c r="G235" s="13">
        <v>2014</v>
      </c>
      <c r="H235" s="29" t="s">
        <v>139</v>
      </c>
      <c r="I235" s="14">
        <v>200</v>
      </c>
      <c r="J235" s="14">
        <v>200</v>
      </c>
      <c r="K235" s="20" t="s">
        <v>140</v>
      </c>
      <c r="L235" s="15">
        <v>1</v>
      </c>
      <c r="M235" s="20"/>
      <c r="N235" s="14"/>
      <c r="O235" s="16"/>
      <c r="P235" s="18"/>
      <c r="Q235" s="19" t="s">
        <v>142</v>
      </c>
      <c r="R235" s="19" t="s">
        <v>143</v>
      </c>
      <c r="S235" s="30" t="s">
        <v>144</v>
      </c>
    </row>
    <row r="236" spans="1:20" s="12" customFormat="1" ht="25.5" x14ac:dyDescent="0.2">
      <c r="A236" s="36">
        <v>378</v>
      </c>
      <c r="B236" s="92" t="s">
        <v>22</v>
      </c>
      <c r="C236" s="16" t="s">
        <v>933</v>
      </c>
      <c r="D236" s="92" t="s">
        <v>362</v>
      </c>
      <c r="E236" s="92" t="s">
        <v>363</v>
      </c>
      <c r="F236" s="16" t="s">
        <v>934</v>
      </c>
      <c r="G236" s="19">
        <v>2014</v>
      </c>
      <c r="H236" s="29" t="s">
        <v>139</v>
      </c>
      <c r="I236" s="17">
        <v>50</v>
      </c>
      <c r="J236" s="17">
        <v>50</v>
      </c>
      <c r="K236" s="16" t="s">
        <v>140</v>
      </c>
      <c r="L236" s="18">
        <v>1</v>
      </c>
      <c r="M236" s="16"/>
      <c r="N236" s="17"/>
      <c r="O236" s="16"/>
      <c r="P236" s="18"/>
      <c r="Q236" s="19" t="s">
        <v>142</v>
      </c>
      <c r="R236" s="19" t="s">
        <v>143</v>
      </c>
      <c r="S236" s="30" t="s">
        <v>144</v>
      </c>
    </row>
    <row r="237" spans="1:20" s="12" customFormat="1" ht="38.25" x14ac:dyDescent="0.2">
      <c r="A237" s="36">
        <v>379</v>
      </c>
      <c r="B237" s="92" t="s">
        <v>22</v>
      </c>
      <c r="C237" s="16" t="s">
        <v>935</v>
      </c>
      <c r="D237" s="92" t="s">
        <v>362</v>
      </c>
      <c r="E237" s="92" t="s">
        <v>363</v>
      </c>
      <c r="F237" s="16" t="s">
        <v>936</v>
      </c>
      <c r="G237" s="19">
        <v>2014</v>
      </c>
      <c r="H237" s="29" t="s">
        <v>139</v>
      </c>
      <c r="I237" s="17">
        <v>50</v>
      </c>
      <c r="J237" s="17">
        <v>50</v>
      </c>
      <c r="K237" s="16" t="s">
        <v>140</v>
      </c>
      <c r="L237" s="18">
        <v>1</v>
      </c>
      <c r="M237" s="16"/>
      <c r="N237" s="17"/>
      <c r="O237" s="16"/>
      <c r="P237" s="18"/>
      <c r="Q237" s="19" t="s">
        <v>142</v>
      </c>
      <c r="R237" s="19" t="s">
        <v>143</v>
      </c>
      <c r="S237" s="30" t="s">
        <v>144</v>
      </c>
    </row>
    <row r="238" spans="1:20" s="12" customFormat="1" ht="25.5" x14ac:dyDescent="0.2">
      <c r="A238" s="36">
        <v>381</v>
      </c>
      <c r="B238" s="92" t="s">
        <v>36</v>
      </c>
      <c r="C238" s="16" t="s">
        <v>822</v>
      </c>
      <c r="D238" s="92" t="s">
        <v>302</v>
      </c>
      <c r="E238" s="92" t="s">
        <v>303</v>
      </c>
      <c r="F238" s="16" t="s">
        <v>823</v>
      </c>
      <c r="G238" s="19">
        <v>2014</v>
      </c>
      <c r="H238" s="29" t="s">
        <v>139</v>
      </c>
      <c r="I238" s="17">
        <v>100</v>
      </c>
      <c r="J238" s="17">
        <v>100</v>
      </c>
      <c r="K238" s="16" t="s">
        <v>140</v>
      </c>
      <c r="L238" s="18">
        <v>1</v>
      </c>
      <c r="M238" s="16"/>
      <c r="N238" s="17"/>
      <c r="O238" s="16"/>
      <c r="P238" s="18"/>
      <c r="Q238" s="19" t="s">
        <v>142</v>
      </c>
      <c r="R238" s="19" t="s">
        <v>143</v>
      </c>
      <c r="S238" s="30" t="s">
        <v>144</v>
      </c>
      <c r="T238" s="8"/>
    </row>
    <row r="239" spans="1:20" s="12" customFormat="1" ht="38.25" x14ac:dyDescent="0.2">
      <c r="A239" s="92">
        <v>382</v>
      </c>
      <c r="B239" s="92" t="s">
        <v>22</v>
      </c>
      <c r="C239" s="20" t="s">
        <v>945</v>
      </c>
      <c r="D239" s="13" t="s">
        <v>362</v>
      </c>
      <c r="E239" s="13" t="s">
        <v>363</v>
      </c>
      <c r="F239" s="20" t="s">
        <v>946</v>
      </c>
      <c r="G239" s="13">
        <v>2014</v>
      </c>
      <c r="H239" s="29" t="s">
        <v>139</v>
      </c>
      <c r="I239" s="14">
        <v>120</v>
      </c>
      <c r="J239" s="14">
        <v>120</v>
      </c>
      <c r="K239" s="20" t="s">
        <v>140</v>
      </c>
      <c r="L239" s="15">
        <v>1</v>
      </c>
      <c r="M239" s="20"/>
      <c r="N239" s="14"/>
      <c r="O239" s="16"/>
      <c r="P239" s="18"/>
      <c r="Q239" s="19" t="s">
        <v>142</v>
      </c>
      <c r="R239" s="19" t="s">
        <v>143</v>
      </c>
      <c r="S239" s="30" t="s">
        <v>144</v>
      </c>
    </row>
    <row r="240" spans="1:20" s="12" customFormat="1" ht="38.25" x14ac:dyDescent="0.2">
      <c r="A240" s="30">
        <v>384</v>
      </c>
      <c r="B240" s="92" t="s">
        <v>16</v>
      </c>
      <c r="C240" s="16" t="s">
        <v>719</v>
      </c>
      <c r="D240" s="92" t="s">
        <v>718</v>
      </c>
      <c r="E240" s="92" t="s">
        <v>718</v>
      </c>
      <c r="F240" s="16" t="s">
        <v>1074</v>
      </c>
      <c r="G240" s="19">
        <v>2014</v>
      </c>
      <c r="H240" s="16" t="s">
        <v>139</v>
      </c>
      <c r="I240" s="17">
        <v>68</v>
      </c>
      <c r="J240" s="17">
        <v>68</v>
      </c>
      <c r="K240" s="16" t="s">
        <v>140</v>
      </c>
      <c r="L240" s="18">
        <v>6</v>
      </c>
      <c r="M240" s="16"/>
      <c r="N240" s="17"/>
      <c r="O240" s="16"/>
      <c r="P240" s="18"/>
      <c r="Q240" s="92" t="s">
        <v>142</v>
      </c>
      <c r="R240" s="92" t="s">
        <v>229</v>
      </c>
      <c r="S240" s="92" t="s">
        <v>144</v>
      </c>
    </row>
    <row r="241" spans="1:20" s="12" customFormat="1" ht="25.5" x14ac:dyDescent="0.2">
      <c r="A241" s="30">
        <v>385</v>
      </c>
      <c r="B241" s="92" t="s">
        <v>17</v>
      </c>
      <c r="C241" s="16" t="s">
        <v>719</v>
      </c>
      <c r="D241" s="92" t="s">
        <v>718</v>
      </c>
      <c r="E241" s="92" t="s">
        <v>718</v>
      </c>
      <c r="F241" s="16" t="s">
        <v>1073</v>
      </c>
      <c r="G241" s="19">
        <v>2014</v>
      </c>
      <c r="H241" s="16" t="s">
        <v>139</v>
      </c>
      <c r="I241" s="17">
        <v>95</v>
      </c>
      <c r="J241" s="17">
        <v>95</v>
      </c>
      <c r="K241" s="16" t="s">
        <v>140</v>
      </c>
      <c r="L241" s="18">
        <v>5</v>
      </c>
      <c r="M241" s="16"/>
      <c r="N241" s="17"/>
      <c r="O241" s="16"/>
      <c r="P241" s="18"/>
      <c r="Q241" s="92" t="s">
        <v>142</v>
      </c>
      <c r="R241" s="92" t="s">
        <v>229</v>
      </c>
      <c r="S241" s="92" t="s">
        <v>144</v>
      </c>
    </row>
    <row r="242" spans="1:20" s="12" customFormat="1" ht="25.5" x14ac:dyDescent="0.2">
      <c r="A242" s="30">
        <v>386</v>
      </c>
      <c r="B242" s="92" t="s">
        <v>36</v>
      </c>
      <c r="C242" s="16" t="s">
        <v>719</v>
      </c>
      <c r="D242" s="92" t="s">
        <v>718</v>
      </c>
      <c r="E242" s="92" t="s">
        <v>718</v>
      </c>
      <c r="F242" s="16" t="s">
        <v>1072</v>
      </c>
      <c r="G242" s="19">
        <v>2014</v>
      </c>
      <c r="H242" s="16" t="s">
        <v>139</v>
      </c>
      <c r="I242" s="17">
        <v>396</v>
      </c>
      <c r="J242" s="17">
        <v>396</v>
      </c>
      <c r="K242" s="16" t="s">
        <v>140</v>
      </c>
      <c r="L242" s="18">
        <v>23</v>
      </c>
      <c r="M242" s="16"/>
      <c r="N242" s="17"/>
      <c r="O242" s="16"/>
      <c r="P242" s="18"/>
      <c r="Q242" s="92" t="s">
        <v>142</v>
      </c>
      <c r="R242" s="92" t="s">
        <v>229</v>
      </c>
      <c r="S242" s="92" t="s">
        <v>144</v>
      </c>
    </row>
    <row r="243" spans="1:20" s="12" customFormat="1" ht="25.5" x14ac:dyDescent="0.2">
      <c r="A243" s="30">
        <v>387</v>
      </c>
      <c r="B243" s="92" t="s">
        <v>22</v>
      </c>
      <c r="C243" s="16" t="s">
        <v>719</v>
      </c>
      <c r="D243" s="92" t="s">
        <v>718</v>
      </c>
      <c r="E243" s="92" t="s">
        <v>718</v>
      </c>
      <c r="F243" s="16" t="s">
        <v>1071</v>
      </c>
      <c r="G243" s="19">
        <v>2014</v>
      </c>
      <c r="H243" s="16" t="s">
        <v>139</v>
      </c>
      <c r="I243" s="17">
        <v>725</v>
      </c>
      <c r="J243" s="17">
        <v>725</v>
      </c>
      <c r="K243" s="16" t="s">
        <v>140</v>
      </c>
      <c r="L243" s="18">
        <v>40</v>
      </c>
      <c r="M243" s="16"/>
      <c r="N243" s="17"/>
      <c r="O243" s="16"/>
      <c r="P243" s="18"/>
      <c r="Q243" s="92" t="s">
        <v>142</v>
      </c>
      <c r="R243" s="92" t="s">
        <v>229</v>
      </c>
      <c r="S243" s="92" t="s">
        <v>144</v>
      </c>
    </row>
    <row r="244" spans="1:20" s="12" customFormat="1" ht="25.5" x14ac:dyDescent="0.2">
      <c r="A244" s="30">
        <v>388</v>
      </c>
      <c r="B244" s="92" t="s">
        <v>26</v>
      </c>
      <c r="C244" s="16" t="s">
        <v>719</v>
      </c>
      <c r="D244" s="92" t="s">
        <v>718</v>
      </c>
      <c r="E244" s="92" t="s">
        <v>718</v>
      </c>
      <c r="F244" s="16" t="s">
        <v>1070</v>
      </c>
      <c r="G244" s="19">
        <v>2014</v>
      </c>
      <c r="H244" s="16" t="s">
        <v>139</v>
      </c>
      <c r="I244" s="17">
        <v>802</v>
      </c>
      <c r="J244" s="17">
        <v>802</v>
      </c>
      <c r="K244" s="16" t="s">
        <v>140</v>
      </c>
      <c r="L244" s="18">
        <v>76</v>
      </c>
      <c r="M244" s="16"/>
      <c r="N244" s="17"/>
      <c r="O244" s="16"/>
      <c r="P244" s="18"/>
      <c r="Q244" s="92" t="s">
        <v>142</v>
      </c>
      <c r="R244" s="92" t="s">
        <v>229</v>
      </c>
      <c r="S244" s="92" t="s">
        <v>144</v>
      </c>
    </row>
    <row r="245" spans="1:20" s="12" customFormat="1" ht="25.5" x14ac:dyDescent="0.2">
      <c r="A245" s="30">
        <v>389</v>
      </c>
      <c r="B245" s="92" t="s">
        <v>27</v>
      </c>
      <c r="C245" s="16" t="s">
        <v>719</v>
      </c>
      <c r="D245" s="92" t="s">
        <v>718</v>
      </c>
      <c r="E245" s="92" t="s">
        <v>718</v>
      </c>
      <c r="F245" s="16" t="s">
        <v>1069</v>
      </c>
      <c r="G245" s="19">
        <v>2014</v>
      </c>
      <c r="H245" s="16" t="s">
        <v>139</v>
      </c>
      <c r="I245" s="17">
        <v>1756</v>
      </c>
      <c r="J245" s="17">
        <v>1756</v>
      </c>
      <c r="K245" s="16" t="s">
        <v>140</v>
      </c>
      <c r="L245" s="18">
        <v>86</v>
      </c>
      <c r="M245" s="16"/>
      <c r="N245" s="17"/>
      <c r="O245" s="16"/>
      <c r="P245" s="18"/>
      <c r="Q245" s="92" t="s">
        <v>142</v>
      </c>
      <c r="R245" s="92" t="s">
        <v>229</v>
      </c>
      <c r="S245" s="92" t="s">
        <v>144</v>
      </c>
    </row>
    <row r="246" spans="1:20" s="12" customFormat="1" ht="38.25" x14ac:dyDescent="0.2">
      <c r="A246" s="30">
        <v>390</v>
      </c>
      <c r="B246" s="92" t="s">
        <v>31</v>
      </c>
      <c r="C246" s="16" t="s">
        <v>719</v>
      </c>
      <c r="D246" s="92" t="s">
        <v>718</v>
      </c>
      <c r="E246" s="92" t="s">
        <v>718</v>
      </c>
      <c r="F246" s="16" t="s">
        <v>1068</v>
      </c>
      <c r="G246" s="19">
        <v>2014</v>
      </c>
      <c r="H246" s="16" t="s">
        <v>139</v>
      </c>
      <c r="I246" s="17">
        <v>75</v>
      </c>
      <c r="J246" s="17">
        <v>75</v>
      </c>
      <c r="K246" s="16" t="s">
        <v>140</v>
      </c>
      <c r="L246" s="18">
        <v>3</v>
      </c>
      <c r="M246" s="16"/>
      <c r="N246" s="17"/>
      <c r="O246" s="16"/>
      <c r="P246" s="18"/>
      <c r="Q246" s="92" t="s">
        <v>142</v>
      </c>
      <c r="R246" s="92" t="s">
        <v>229</v>
      </c>
      <c r="S246" s="92" t="s">
        <v>144</v>
      </c>
    </row>
    <row r="247" spans="1:20" s="12" customFormat="1" ht="51" x14ac:dyDescent="0.2">
      <c r="A247" s="30">
        <v>391</v>
      </c>
      <c r="B247" s="92" t="s">
        <v>34</v>
      </c>
      <c r="C247" s="16" t="s">
        <v>719</v>
      </c>
      <c r="D247" s="92" t="s">
        <v>718</v>
      </c>
      <c r="E247" s="92" t="s">
        <v>718</v>
      </c>
      <c r="F247" s="16" t="s">
        <v>1067</v>
      </c>
      <c r="G247" s="19">
        <v>2014</v>
      </c>
      <c r="H247" s="16" t="s">
        <v>139</v>
      </c>
      <c r="I247" s="17">
        <v>292</v>
      </c>
      <c r="J247" s="17">
        <v>292</v>
      </c>
      <c r="K247" s="16" t="s">
        <v>140</v>
      </c>
      <c r="L247" s="18">
        <v>16</v>
      </c>
      <c r="M247" s="16"/>
      <c r="N247" s="17"/>
      <c r="O247" s="16"/>
      <c r="P247" s="18"/>
      <c r="Q247" s="92" t="s">
        <v>142</v>
      </c>
      <c r="R247" s="92" t="s">
        <v>229</v>
      </c>
      <c r="S247" s="92" t="s">
        <v>144</v>
      </c>
    </row>
    <row r="248" spans="1:20" s="12" customFormat="1" ht="38.25" x14ac:dyDescent="0.2">
      <c r="A248" s="30">
        <v>392</v>
      </c>
      <c r="B248" s="92" t="s">
        <v>32</v>
      </c>
      <c r="C248" s="16" t="s">
        <v>719</v>
      </c>
      <c r="D248" s="92" t="s">
        <v>718</v>
      </c>
      <c r="E248" s="92" t="s">
        <v>718</v>
      </c>
      <c r="F248" s="16" t="s">
        <v>1066</v>
      </c>
      <c r="G248" s="19">
        <v>2014</v>
      </c>
      <c r="H248" s="16" t="s">
        <v>139</v>
      </c>
      <c r="I248" s="17">
        <v>125</v>
      </c>
      <c r="J248" s="17">
        <v>125</v>
      </c>
      <c r="K248" s="16" t="s">
        <v>140</v>
      </c>
      <c r="L248" s="18">
        <v>5</v>
      </c>
      <c r="M248" s="16"/>
      <c r="N248" s="17"/>
      <c r="O248" s="16"/>
      <c r="P248" s="18"/>
      <c r="Q248" s="92" t="s">
        <v>142</v>
      </c>
      <c r="R248" s="92" t="s">
        <v>229</v>
      </c>
      <c r="S248" s="92" t="s">
        <v>144</v>
      </c>
    </row>
    <row r="249" spans="1:20" s="12" customFormat="1" ht="38.25" x14ac:dyDescent="0.2">
      <c r="A249" s="30">
        <v>393</v>
      </c>
      <c r="B249" s="92" t="s">
        <v>33</v>
      </c>
      <c r="C249" s="16" t="s">
        <v>719</v>
      </c>
      <c r="D249" s="92" t="s">
        <v>718</v>
      </c>
      <c r="E249" s="92" t="s">
        <v>718</v>
      </c>
      <c r="F249" s="16" t="s">
        <v>1065</v>
      </c>
      <c r="G249" s="19">
        <v>2014</v>
      </c>
      <c r="H249" s="16" t="s">
        <v>139</v>
      </c>
      <c r="I249" s="17">
        <v>3372</v>
      </c>
      <c r="J249" s="17">
        <v>3372</v>
      </c>
      <c r="K249" s="16" t="s">
        <v>140</v>
      </c>
      <c r="L249" s="18">
        <v>166</v>
      </c>
      <c r="M249" s="16"/>
      <c r="N249" s="17"/>
      <c r="O249" s="16"/>
      <c r="P249" s="18"/>
      <c r="Q249" s="92" t="s">
        <v>142</v>
      </c>
      <c r="R249" s="92" t="s">
        <v>229</v>
      </c>
      <c r="S249" s="92" t="s">
        <v>144</v>
      </c>
    </row>
    <row r="250" spans="1:20" s="12" customFormat="1" ht="38.25" x14ac:dyDescent="0.2">
      <c r="A250" s="36">
        <v>394</v>
      </c>
      <c r="B250" s="19" t="s">
        <v>16</v>
      </c>
      <c r="C250" s="21" t="s">
        <v>270</v>
      </c>
      <c r="D250" s="19" t="s">
        <v>231</v>
      </c>
      <c r="E250" s="57" t="s">
        <v>264</v>
      </c>
      <c r="F250" s="21" t="s">
        <v>271</v>
      </c>
      <c r="G250" s="19" t="s">
        <v>138</v>
      </c>
      <c r="H250" s="21" t="s">
        <v>139</v>
      </c>
      <c r="I250" s="22">
        <v>800</v>
      </c>
      <c r="J250" s="22">
        <v>800</v>
      </c>
      <c r="K250" s="21" t="s">
        <v>140</v>
      </c>
      <c r="L250" s="23">
        <v>1</v>
      </c>
      <c r="M250" s="21"/>
      <c r="N250" s="22"/>
      <c r="O250" s="21"/>
      <c r="P250" s="23"/>
      <c r="Q250" s="92" t="s">
        <v>142</v>
      </c>
      <c r="R250" s="92" t="s">
        <v>143</v>
      </c>
      <c r="S250" s="36" t="s">
        <v>144</v>
      </c>
    </row>
    <row r="251" spans="1:20" s="12" customFormat="1" ht="51" x14ac:dyDescent="0.2">
      <c r="A251" s="36">
        <v>395</v>
      </c>
      <c r="B251" s="92" t="s">
        <v>26</v>
      </c>
      <c r="C251" s="16" t="s">
        <v>397</v>
      </c>
      <c r="D251" s="92" t="s">
        <v>231</v>
      </c>
      <c r="E251" s="92" t="s">
        <v>390</v>
      </c>
      <c r="F251" s="16" t="s">
        <v>398</v>
      </c>
      <c r="G251" s="19">
        <v>2014</v>
      </c>
      <c r="H251" s="16" t="s">
        <v>139</v>
      </c>
      <c r="I251" s="17">
        <v>300</v>
      </c>
      <c r="J251" s="17">
        <v>300</v>
      </c>
      <c r="K251" s="16" t="s">
        <v>140</v>
      </c>
      <c r="L251" s="18">
        <v>1</v>
      </c>
      <c r="M251" s="16" t="s">
        <v>145</v>
      </c>
      <c r="N251" s="17"/>
      <c r="O251" s="16"/>
      <c r="P251" s="18"/>
      <c r="Q251" s="92" t="s">
        <v>142</v>
      </c>
      <c r="R251" s="92" t="s">
        <v>143</v>
      </c>
      <c r="S251" s="92" t="s">
        <v>144</v>
      </c>
      <c r="T251" s="28"/>
    </row>
    <row r="252" spans="1:20" s="12" customFormat="1" ht="38.25" x14ac:dyDescent="0.2">
      <c r="A252" s="30">
        <v>402</v>
      </c>
      <c r="B252" s="19" t="s">
        <v>18</v>
      </c>
      <c r="C252" s="29" t="s">
        <v>163</v>
      </c>
      <c r="D252" s="30" t="s">
        <v>159</v>
      </c>
      <c r="E252" s="30" t="s">
        <v>160</v>
      </c>
      <c r="F252" s="29" t="s">
        <v>164</v>
      </c>
      <c r="G252" s="30" t="s">
        <v>138</v>
      </c>
      <c r="H252" s="29" t="s">
        <v>715</v>
      </c>
      <c r="I252" s="31">
        <v>5123</v>
      </c>
      <c r="J252" s="31">
        <v>22205</v>
      </c>
      <c r="K252" s="29" t="s">
        <v>140</v>
      </c>
      <c r="L252" s="31">
        <v>9</v>
      </c>
      <c r="M252" s="29"/>
      <c r="N252" s="32"/>
      <c r="O252" s="29"/>
      <c r="P252" s="31"/>
      <c r="Q252" s="19" t="s">
        <v>142</v>
      </c>
      <c r="R252" s="30" t="s">
        <v>148</v>
      </c>
      <c r="S252" s="30" t="s">
        <v>144</v>
      </c>
      <c r="T252" s="91"/>
    </row>
    <row r="253" spans="1:20" s="12" customFormat="1" ht="89.25" x14ac:dyDescent="0.2">
      <c r="A253" s="30">
        <v>403</v>
      </c>
      <c r="B253" s="92" t="s">
        <v>18</v>
      </c>
      <c r="C253" s="16" t="s">
        <v>165</v>
      </c>
      <c r="D253" s="92" t="s">
        <v>159</v>
      </c>
      <c r="E253" s="92" t="s">
        <v>160</v>
      </c>
      <c r="F253" s="16" t="s">
        <v>166</v>
      </c>
      <c r="G253" s="19" t="s">
        <v>138</v>
      </c>
      <c r="H253" s="21" t="s">
        <v>715</v>
      </c>
      <c r="I253" s="22">
        <v>1787</v>
      </c>
      <c r="J253" s="22">
        <v>4252</v>
      </c>
      <c r="K253" s="16" t="s">
        <v>140</v>
      </c>
      <c r="L253" s="18">
        <v>6</v>
      </c>
      <c r="M253" s="16"/>
      <c r="N253" s="17"/>
      <c r="O253" s="16"/>
      <c r="P253" s="18"/>
      <c r="Q253" s="92" t="s">
        <v>142</v>
      </c>
      <c r="R253" s="36" t="s">
        <v>148</v>
      </c>
      <c r="S253" s="36" t="s">
        <v>144</v>
      </c>
      <c r="T253" s="91"/>
    </row>
    <row r="254" spans="1:20" s="12" customFormat="1" ht="63.75" x14ac:dyDescent="0.2">
      <c r="A254" s="30">
        <v>405</v>
      </c>
      <c r="B254" s="92" t="s">
        <v>20</v>
      </c>
      <c r="C254" s="20" t="s">
        <v>158</v>
      </c>
      <c r="D254" s="13" t="s">
        <v>159</v>
      </c>
      <c r="E254" s="13" t="s">
        <v>160</v>
      </c>
      <c r="F254" s="20" t="s">
        <v>161</v>
      </c>
      <c r="G254" s="24" t="s">
        <v>138</v>
      </c>
      <c r="H254" s="20" t="s">
        <v>139</v>
      </c>
      <c r="I254" s="14">
        <v>750</v>
      </c>
      <c r="J254" s="14">
        <v>750</v>
      </c>
      <c r="K254" s="20" t="s">
        <v>140</v>
      </c>
      <c r="L254" s="14">
        <v>1</v>
      </c>
      <c r="M254" s="20"/>
      <c r="N254" s="15"/>
      <c r="O254" s="20"/>
      <c r="P254" s="15"/>
      <c r="Q254" s="92" t="s">
        <v>142</v>
      </c>
      <c r="R254" s="92" t="s">
        <v>143</v>
      </c>
      <c r="S254" s="36" t="s">
        <v>144</v>
      </c>
      <c r="T254" s="28"/>
    </row>
    <row r="255" spans="1:20" s="12" customFormat="1" ht="25.5" x14ac:dyDescent="0.2">
      <c r="A255" s="36">
        <v>406</v>
      </c>
      <c r="B255" s="92" t="s">
        <v>27</v>
      </c>
      <c r="C255" s="16" t="s">
        <v>399</v>
      </c>
      <c r="D255" s="92" t="s">
        <v>150</v>
      </c>
      <c r="E255" s="92" t="s">
        <v>400</v>
      </c>
      <c r="F255" s="16" t="s">
        <v>401</v>
      </c>
      <c r="G255" s="19" t="s">
        <v>138</v>
      </c>
      <c r="H255" s="16" t="s">
        <v>139</v>
      </c>
      <c r="I255" s="17">
        <v>200</v>
      </c>
      <c r="J255" s="17">
        <v>200</v>
      </c>
      <c r="K255" s="16" t="s">
        <v>140</v>
      </c>
      <c r="L255" s="18">
        <v>15</v>
      </c>
      <c r="M255" s="16" t="s">
        <v>145</v>
      </c>
      <c r="N255" s="17">
        <v>4500</v>
      </c>
      <c r="O255" s="16"/>
      <c r="P255" s="18"/>
      <c r="Q255" s="92" t="s">
        <v>142</v>
      </c>
      <c r="R255" s="92" t="s">
        <v>143</v>
      </c>
      <c r="S255" s="92" t="s">
        <v>144</v>
      </c>
    </row>
    <row r="256" spans="1:20" s="12" customFormat="1" ht="25.5" x14ac:dyDescent="0.2">
      <c r="A256" s="36">
        <v>407</v>
      </c>
      <c r="B256" s="92" t="s">
        <v>27</v>
      </c>
      <c r="C256" s="16" t="s">
        <v>402</v>
      </c>
      <c r="D256" s="92" t="s">
        <v>150</v>
      </c>
      <c r="E256" s="92" t="s">
        <v>400</v>
      </c>
      <c r="F256" s="16" t="s">
        <v>403</v>
      </c>
      <c r="G256" s="19" t="s">
        <v>138</v>
      </c>
      <c r="H256" s="16" t="s">
        <v>139</v>
      </c>
      <c r="I256" s="17">
        <v>150</v>
      </c>
      <c r="J256" s="17">
        <v>150</v>
      </c>
      <c r="K256" s="16" t="s">
        <v>140</v>
      </c>
      <c r="L256" s="18">
        <v>24</v>
      </c>
      <c r="M256" s="16" t="s">
        <v>145</v>
      </c>
      <c r="N256" s="17">
        <v>14000</v>
      </c>
      <c r="O256" s="16"/>
      <c r="P256" s="18"/>
      <c r="Q256" s="92" t="s">
        <v>142</v>
      </c>
      <c r="R256" s="92" t="s">
        <v>143</v>
      </c>
      <c r="S256" s="92" t="s">
        <v>144</v>
      </c>
    </row>
    <row r="257" spans="1:19" s="12" customFormat="1" ht="38.25" x14ac:dyDescent="0.2">
      <c r="A257" s="36">
        <v>408</v>
      </c>
      <c r="B257" s="92" t="s">
        <v>27</v>
      </c>
      <c r="C257" s="16" t="s">
        <v>404</v>
      </c>
      <c r="D257" s="92" t="s">
        <v>150</v>
      </c>
      <c r="E257" s="92" t="s">
        <v>400</v>
      </c>
      <c r="F257" s="16" t="s">
        <v>405</v>
      </c>
      <c r="G257" s="19" t="s">
        <v>138</v>
      </c>
      <c r="H257" s="16" t="s">
        <v>139</v>
      </c>
      <c r="I257" s="17">
        <v>500</v>
      </c>
      <c r="J257" s="17">
        <v>500</v>
      </c>
      <c r="K257" s="16" t="s">
        <v>140</v>
      </c>
      <c r="L257" s="18">
        <v>11</v>
      </c>
      <c r="M257" s="16" t="s">
        <v>145</v>
      </c>
      <c r="N257" s="17">
        <v>6000</v>
      </c>
      <c r="O257" s="16"/>
      <c r="P257" s="18"/>
      <c r="Q257" s="92" t="s">
        <v>142</v>
      </c>
      <c r="R257" s="92" t="s">
        <v>143</v>
      </c>
      <c r="S257" s="92" t="s">
        <v>144</v>
      </c>
    </row>
    <row r="258" spans="1:19" s="12" customFormat="1" ht="25.5" x14ac:dyDescent="0.2">
      <c r="A258" s="36">
        <v>409</v>
      </c>
      <c r="B258" s="92" t="s">
        <v>27</v>
      </c>
      <c r="C258" s="16" t="s">
        <v>406</v>
      </c>
      <c r="D258" s="92" t="s">
        <v>150</v>
      </c>
      <c r="E258" s="92" t="s">
        <v>400</v>
      </c>
      <c r="F258" s="16" t="s">
        <v>407</v>
      </c>
      <c r="G258" s="19" t="s">
        <v>138</v>
      </c>
      <c r="H258" s="16" t="s">
        <v>139</v>
      </c>
      <c r="I258" s="17">
        <v>500</v>
      </c>
      <c r="J258" s="17">
        <v>500</v>
      </c>
      <c r="K258" s="16" t="s">
        <v>140</v>
      </c>
      <c r="L258" s="18">
        <v>5</v>
      </c>
      <c r="M258" s="16" t="s">
        <v>145</v>
      </c>
      <c r="N258" s="17">
        <v>2500</v>
      </c>
      <c r="O258" s="16"/>
      <c r="P258" s="18"/>
      <c r="Q258" s="92" t="s">
        <v>142</v>
      </c>
      <c r="R258" s="92" t="s">
        <v>143</v>
      </c>
      <c r="S258" s="92" t="s">
        <v>144</v>
      </c>
    </row>
    <row r="259" spans="1:19" s="12" customFormat="1" ht="25.5" x14ac:dyDescent="0.2">
      <c r="A259" s="36">
        <v>410</v>
      </c>
      <c r="B259" s="92" t="s">
        <v>27</v>
      </c>
      <c r="C259" s="16" t="s">
        <v>408</v>
      </c>
      <c r="D259" s="92" t="s">
        <v>150</v>
      </c>
      <c r="E259" s="92" t="s">
        <v>400</v>
      </c>
      <c r="F259" s="16" t="s">
        <v>409</v>
      </c>
      <c r="G259" s="19" t="s">
        <v>138</v>
      </c>
      <c r="H259" s="16" t="s">
        <v>139</v>
      </c>
      <c r="I259" s="17">
        <v>450</v>
      </c>
      <c r="J259" s="17">
        <v>450</v>
      </c>
      <c r="K259" s="16" t="s">
        <v>140</v>
      </c>
      <c r="L259" s="18">
        <v>1</v>
      </c>
      <c r="M259" s="16" t="s">
        <v>145</v>
      </c>
      <c r="N259" s="17">
        <v>6200</v>
      </c>
      <c r="O259" s="16" t="s">
        <v>1054</v>
      </c>
      <c r="P259" s="18">
        <v>324</v>
      </c>
      <c r="Q259" s="92" t="s">
        <v>142</v>
      </c>
      <c r="R259" s="92" t="s">
        <v>143</v>
      </c>
      <c r="S259" s="92" t="s">
        <v>144</v>
      </c>
    </row>
    <row r="260" spans="1:19" s="12" customFormat="1" ht="25.5" x14ac:dyDescent="0.2">
      <c r="A260" s="36">
        <v>411</v>
      </c>
      <c r="B260" s="92" t="s">
        <v>27</v>
      </c>
      <c r="C260" s="16" t="s">
        <v>422</v>
      </c>
      <c r="D260" s="92" t="s">
        <v>150</v>
      </c>
      <c r="E260" s="92" t="s">
        <v>400</v>
      </c>
      <c r="F260" s="16" t="s">
        <v>423</v>
      </c>
      <c r="G260" s="19" t="s">
        <v>138</v>
      </c>
      <c r="H260" s="16" t="s">
        <v>139</v>
      </c>
      <c r="I260" s="17">
        <v>650</v>
      </c>
      <c r="J260" s="17">
        <v>650</v>
      </c>
      <c r="K260" s="16" t="s">
        <v>140</v>
      </c>
      <c r="L260" s="18">
        <v>1</v>
      </c>
      <c r="M260" s="16" t="s">
        <v>145</v>
      </c>
      <c r="N260" s="17">
        <v>8000</v>
      </c>
      <c r="O260" s="16" t="s">
        <v>1054</v>
      </c>
      <c r="P260" s="18">
        <v>60</v>
      </c>
      <c r="Q260" s="92" t="s">
        <v>142</v>
      </c>
      <c r="R260" s="92" t="s">
        <v>143</v>
      </c>
      <c r="S260" s="92" t="s">
        <v>144</v>
      </c>
    </row>
    <row r="261" spans="1:19" s="12" customFormat="1" ht="38.25" x14ac:dyDescent="0.2">
      <c r="A261" s="36">
        <v>412</v>
      </c>
      <c r="B261" s="92" t="s">
        <v>27</v>
      </c>
      <c r="C261" s="16" t="s">
        <v>410</v>
      </c>
      <c r="D261" s="92" t="s">
        <v>150</v>
      </c>
      <c r="E261" s="92" t="s">
        <v>400</v>
      </c>
      <c r="F261" s="16" t="s">
        <v>411</v>
      </c>
      <c r="G261" s="19" t="s">
        <v>138</v>
      </c>
      <c r="H261" s="16" t="s">
        <v>139</v>
      </c>
      <c r="I261" s="17">
        <v>700</v>
      </c>
      <c r="J261" s="17">
        <v>700</v>
      </c>
      <c r="K261" s="16" t="s">
        <v>140</v>
      </c>
      <c r="L261" s="18">
        <v>6</v>
      </c>
      <c r="M261" s="16" t="s">
        <v>145</v>
      </c>
      <c r="N261" s="17">
        <v>3500</v>
      </c>
      <c r="O261" s="16"/>
      <c r="P261" s="18"/>
      <c r="Q261" s="92" t="s">
        <v>142</v>
      </c>
      <c r="R261" s="92" t="s">
        <v>143</v>
      </c>
      <c r="S261" s="92" t="s">
        <v>144</v>
      </c>
    </row>
    <row r="262" spans="1:19" s="12" customFormat="1" ht="25.5" x14ac:dyDescent="0.2">
      <c r="A262" s="36">
        <v>413</v>
      </c>
      <c r="B262" s="92" t="s">
        <v>27</v>
      </c>
      <c r="C262" s="16" t="s">
        <v>412</v>
      </c>
      <c r="D262" s="92" t="s">
        <v>150</v>
      </c>
      <c r="E262" s="92" t="s">
        <v>400</v>
      </c>
      <c r="F262" s="16" t="s">
        <v>413</v>
      </c>
      <c r="G262" s="19" t="s">
        <v>138</v>
      </c>
      <c r="H262" s="16" t="s">
        <v>139</v>
      </c>
      <c r="I262" s="17">
        <v>700</v>
      </c>
      <c r="J262" s="17">
        <v>700</v>
      </c>
      <c r="K262" s="16" t="s">
        <v>140</v>
      </c>
      <c r="L262" s="18">
        <v>2</v>
      </c>
      <c r="M262" s="16" t="s">
        <v>145</v>
      </c>
      <c r="N262" s="17">
        <v>4000</v>
      </c>
      <c r="O262" s="16"/>
      <c r="P262" s="18"/>
      <c r="Q262" s="92" t="s">
        <v>142</v>
      </c>
      <c r="R262" s="92" t="s">
        <v>143</v>
      </c>
      <c r="S262" s="92" t="s">
        <v>144</v>
      </c>
    </row>
    <row r="263" spans="1:19" s="12" customFormat="1" ht="25.5" x14ac:dyDescent="0.2">
      <c r="A263" s="30">
        <v>414</v>
      </c>
      <c r="B263" s="92" t="s">
        <v>27</v>
      </c>
      <c r="C263" s="16" t="s">
        <v>734</v>
      </c>
      <c r="D263" s="92" t="s">
        <v>150</v>
      </c>
      <c r="E263" s="92" t="s">
        <v>400</v>
      </c>
      <c r="F263" s="16" t="s">
        <v>735</v>
      </c>
      <c r="G263" s="19">
        <v>2014</v>
      </c>
      <c r="H263" s="29" t="s">
        <v>139</v>
      </c>
      <c r="I263" s="17">
        <v>200</v>
      </c>
      <c r="J263" s="17">
        <v>200</v>
      </c>
      <c r="K263" s="21" t="s">
        <v>610</v>
      </c>
      <c r="L263" s="23">
        <v>1</v>
      </c>
      <c r="M263" s="16"/>
      <c r="N263" s="17"/>
      <c r="O263" s="16"/>
      <c r="P263" s="18"/>
      <c r="Q263" s="92" t="s">
        <v>142</v>
      </c>
      <c r="R263" s="92" t="s">
        <v>148</v>
      </c>
      <c r="S263" s="92" t="s">
        <v>144</v>
      </c>
    </row>
    <row r="264" spans="1:19" s="12" customFormat="1" ht="25.5" x14ac:dyDescent="0.2">
      <c r="A264" s="30">
        <v>417</v>
      </c>
      <c r="B264" s="92" t="s">
        <v>27</v>
      </c>
      <c r="C264" s="16" t="s">
        <v>732</v>
      </c>
      <c r="D264" s="92" t="s">
        <v>150</v>
      </c>
      <c r="E264" s="92" t="s">
        <v>400</v>
      </c>
      <c r="F264" s="16" t="s">
        <v>733</v>
      </c>
      <c r="G264" s="19">
        <v>2013</v>
      </c>
      <c r="H264" s="29" t="s">
        <v>139</v>
      </c>
      <c r="I264" s="17">
        <v>50</v>
      </c>
      <c r="J264" s="17">
        <v>50</v>
      </c>
      <c r="K264" s="16" t="s">
        <v>610</v>
      </c>
      <c r="L264" s="18">
        <v>1</v>
      </c>
      <c r="M264" s="16"/>
      <c r="N264" s="17"/>
      <c r="O264" s="16"/>
      <c r="P264" s="18"/>
      <c r="Q264" s="80" t="s">
        <v>142</v>
      </c>
      <c r="R264" s="80" t="s">
        <v>143</v>
      </c>
      <c r="S264" s="92" t="s">
        <v>144</v>
      </c>
    </row>
    <row r="265" spans="1:19" s="12" customFormat="1" ht="25.5" x14ac:dyDescent="0.2">
      <c r="A265" s="30">
        <v>420</v>
      </c>
      <c r="B265" s="92" t="s">
        <v>27</v>
      </c>
      <c r="C265" s="16" t="s">
        <v>743</v>
      </c>
      <c r="D265" s="92" t="s">
        <v>150</v>
      </c>
      <c r="E265" s="92" t="s">
        <v>400</v>
      </c>
      <c r="F265" s="16" t="s">
        <v>744</v>
      </c>
      <c r="G265" s="19">
        <v>2014</v>
      </c>
      <c r="H265" s="29" t="s">
        <v>139</v>
      </c>
      <c r="I265" s="17">
        <v>50</v>
      </c>
      <c r="J265" s="17">
        <v>50</v>
      </c>
      <c r="K265" s="16" t="s">
        <v>140</v>
      </c>
      <c r="L265" s="18">
        <v>1</v>
      </c>
      <c r="M265" s="16"/>
      <c r="N265" s="17"/>
      <c r="O265" s="16"/>
      <c r="P265" s="18"/>
      <c r="Q265" s="19" t="s">
        <v>142</v>
      </c>
      <c r="R265" s="19" t="s">
        <v>143</v>
      </c>
      <c r="S265" s="30" t="s">
        <v>144</v>
      </c>
    </row>
    <row r="266" spans="1:19" s="12" customFormat="1" ht="25.5" x14ac:dyDescent="0.2">
      <c r="A266" s="30">
        <v>421</v>
      </c>
      <c r="B266" s="89" t="s">
        <v>27</v>
      </c>
      <c r="C266" s="16" t="s">
        <v>745</v>
      </c>
      <c r="D266" s="89" t="s">
        <v>150</v>
      </c>
      <c r="E266" s="92" t="s">
        <v>400</v>
      </c>
      <c r="F266" s="16" t="s">
        <v>746</v>
      </c>
      <c r="G266" s="19">
        <v>2014</v>
      </c>
      <c r="H266" s="29" t="s">
        <v>139</v>
      </c>
      <c r="I266" s="17">
        <v>250</v>
      </c>
      <c r="J266" s="17">
        <v>250</v>
      </c>
      <c r="K266" s="16" t="s">
        <v>140</v>
      </c>
      <c r="L266" s="18">
        <v>1</v>
      </c>
      <c r="M266" s="16"/>
      <c r="N266" s="17"/>
      <c r="O266" s="16"/>
      <c r="P266" s="18"/>
      <c r="Q266" s="19" t="s">
        <v>142</v>
      </c>
      <c r="R266" s="19" t="s">
        <v>143</v>
      </c>
      <c r="S266" s="30" t="s">
        <v>144</v>
      </c>
    </row>
    <row r="267" spans="1:19" s="12" customFormat="1" ht="25.5" x14ac:dyDescent="0.2">
      <c r="A267" s="36">
        <v>422</v>
      </c>
      <c r="B267" s="89" t="s">
        <v>27</v>
      </c>
      <c r="C267" s="16" t="s">
        <v>749</v>
      </c>
      <c r="D267" s="89" t="s">
        <v>150</v>
      </c>
      <c r="E267" s="92" t="s">
        <v>400</v>
      </c>
      <c r="F267" s="16" t="s">
        <v>750</v>
      </c>
      <c r="G267" s="19">
        <v>2014</v>
      </c>
      <c r="H267" s="29" t="s">
        <v>139</v>
      </c>
      <c r="I267" s="17">
        <v>300</v>
      </c>
      <c r="J267" s="17">
        <v>300</v>
      </c>
      <c r="K267" s="16" t="s">
        <v>140</v>
      </c>
      <c r="L267" s="18">
        <v>1</v>
      </c>
      <c r="M267" s="16"/>
      <c r="N267" s="17"/>
      <c r="O267" s="16"/>
      <c r="P267" s="18"/>
      <c r="Q267" s="19" t="s">
        <v>142</v>
      </c>
      <c r="R267" s="19" t="s">
        <v>143</v>
      </c>
      <c r="S267" s="30" t="s">
        <v>144</v>
      </c>
    </row>
    <row r="268" spans="1:19" s="12" customFormat="1" ht="25.5" x14ac:dyDescent="0.2">
      <c r="A268" s="36">
        <v>423</v>
      </c>
      <c r="B268" s="89" t="s">
        <v>27</v>
      </c>
      <c r="C268" s="16" t="s">
        <v>755</v>
      </c>
      <c r="D268" s="89" t="s">
        <v>150</v>
      </c>
      <c r="E268" s="89" t="s">
        <v>400</v>
      </c>
      <c r="F268" s="16" t="s">
        <v>756</v>
      </c>
      <c r="G268" s="19">
        <v>2014</v>
      </c>
      <c r="H268" s="29" t="s">
        <v>139</v>
      </c>
      <c r="I268" s="17">
        <v>350</v>
      </c>
      <c r="J268" s="17">
        <v>350</v>
      </c>
      <c r="K268" s="16" t="s">
        <v>140</v>
      </c>
      <c r="L268" s="18">
        <v>1</v>
      </c>
      <c r="M268" s="16"/>
      <c r="N268" s="17"/>
      <c r="O268" s="16"/>
      <c r="P268" s="18"/>
      <c r="Q268" s="19" t="s">
        <v>142</v>
      </c>
      <c r="R268" s="19" t="s">
        <v>143</v>
      </c>
      <c r="S268" s="30" t="s">
        <v>144</v>
      </c>
    </row>
    <row r="269" spans="1:19" s="12" customFormat="1" ht="25.5" x14ac:dyDescent="0.2">
      <c r="A269" s="36">
        <v>427</v>
      </c>
      <c r="B269" s="89" t="s">
        <v>27</v>
      </c>
      <c r="C269" s="20" t="s">
        <v>761</v>
      </c>
      <c r="D269" s="13" t="s">
        <v>150</v>
      </c>
      <c r="E269" s="13" t="s">
        <v>400</v>
      </c>
      <c r="F269" s="20" t="s">
        <v>762</v>
      </c>
      <c r="G269" s="13">
        <v>2014</v>
      </c>
      <c r="H269" s="29" t="s">
        <v>139</v>
      </c>
      <c r="I269" s="14">
        <v>80</v>
      </c>
      <c r="J269" s="14">
        <v>80</v>
      </c>
      <c r="K269" s="20" t="s">
        <v>140</v>
      </c>
      <c r="L269" s="15">
        <v>1</v>
      </c>
      <c r="M269" s="20"/>
      <c r="N269" s="14"/>
      <c r="O269" s="16"/>
      <c r="P269" s="18"/>
      <c r="Q269" s="19" t="s">
        <v>142</v>
      </c>
      <c r="R269" s="19" t="s">
        <v>143</v>
      </c>
      <c r="S269" s="30" t="s">
        <v>144</v>
      </c>
    </row>
    <row r="270" spans="1:19" s="12" customFormat="1" ht="25.5" x14ac:dyDescent="0.2">
      <c r="A270" s="36">
        <v>428</v>
      </c>
      <c r="B270" s="89" t="s">
        <v>27</v>
      </c>
      <c r="C270" s="16" t="s">
        <v>765</v>
      </c>
      <c r="D270" s="89" t="s">
        <v>150</v>
      </c>
      <c r="E270" s="92" t="s">
        <v>400</v>
      </c>
      <c r="F270" s="16" t="s">
        <v>766</v>
      </c>
      <c r="G270" s="19">
        <v>2014</v>
      </c>
      <c r="H270" s="29" t="s">
        <v>139</v>
      </c>
      <c r="I270" s="17">
        <v>100</v>
      </c>
      <c r="J270" s="17">
        <v>100</v>
      </c>
      <c r="K270" s="16" t="s">
        <v>140</v>
      </c>
      <c r="L270" s="18">
        <v>1</v>
      </c>
      <c r="M270" s="16"/>
      <c r="N270" s="17"/>
      <c r="O270" s="16"/>
      <c r="P270" s="18"/>
      <c r="Q270" s="19" t="s">
        <v>142</v>
      </c>
      <c r="R270" s="19" t="s">
        <v>143</v>
      </c>
      <c r="S270" s="30" t="s">
        <v>144</v>
      </c>
    </row>
    <row r="271" spans="1:19" s="12" customFormat="1" ht="25.5" x14ac:dyDescent="0.2">
      <c r="A271" s="36">
        <v>431</v>
      </c>
      <c r="B271" s="89" t="s">
        <v>27</v>
      </c>
      <c r="C271" s="16" t="s">
        <v>770</v>
      </c>
      <c r="D271" s="89" t="s">
        <v>150</v>
      </c>
      <c r="E271" s="92" t="s">
        <v>400</v>
      </c>
      <c r="F271" s="16" t="s">
        <v>771</v>
      </c>
      <c r="G271" s="19">
        <v>2014</v>
      </c>
      <c r="H271" s="29" t="s">
        <v>139</v>
      </c>
      <c r="I271" s="17">
        <v>220</v>
      </c>
      <c r="J271" s="17">
        <v>220</v>
      </c>
      <c r="K271" s="16" t="s">
        <v>140</v>
      </c>
      <c r="L271" s="18">
        <v>1</v>
      </c>
      <c r="M271" s="16"/>
      <c r="N271" s="17"/>
      <c r="O271" s="16"/>
      <c r="P271" s="18"/>
      <c r="Q271" s="19" t="s">
        <v>142</v>
      </c>
      <c r="R271" s="19" t="s">
        <v>143</v>
      </c>
      <c r="S271" s="30" t="s">
        <v>144</v>
      </c>
    </row>
    <row r="272" spans="1:19" s="12" customFormat="1" ht="25.5" x14ac:dyDescent="0.2">
      <c r="A272" s="30">
        <v>438</v>
      </c>
      <c r="B272" s="89" t="s">
        <v>27</v>
      </c>
      <c r="C272" s="21" t="s">
        <v>783</v>
      </c>
      <c r="D272" s="19" t="s">
        <v>150</v>
      </c>
      <c r="E272" s="19" t="s">
        <v>400</v>
      </c>
      <c r="F272" s="21" t="s">
        <v>784</v>
      </c>
      <c r="G272" s="19">
        <v>2014</v>
      </c>
      <c r="H272" s="29" t="s">
        <v>139</v>
      </c>
      <c r="I272" s="22">
        <v>80</v>
      </c>
      <c r="J272" s="22">
        <v>80</v>
      </c>
      <c r="K272" s="21" t="s">
        <v>140</v>
      </c>
      <c r="L272" s="23">
        <v>1</v>
      </c>
      <c r="M272" s="21"/>
      <c r="N272" s="22"/>
      <c r="O272" s="21"/>
      <c r="P272" s="23"/>
      <c r="Q272" s="19" t="s">
        <v>142</v>
      </c>
      <c r="R272" s="19" t="s">
        <v>143</v>
      </c>
      <c r="S272" s="30" t="s">
        <v>144</v>
      </c>
    </row>
    <row r="273" spans="1:20" s="12" customFormat="1" ht="25.5" x14ac:dyDescent="0.2">
      <c r="A273" s="36">
        <v>439</v>
      </c>
      <c r="B273" s="89" t="s">
        <v>27</v>
      </c>
      <c r="C273" s="20" t="s">
        <v>788</v>
      </c>
      <c r="D273" s="89" t="s">
        <v>150</v>
      </c>
      <c r="E273" s="13" t="s">
        <v>400</v>
      </c>
      <c r="F273" s="20" t="s">
        <v>789</v>
      </c>
      <c r="G273" s="13">
        <v>2014</v>
      </c>
      <c r="H273" s="29" t="s">
        <v>139</v>
      </c>
      <c r="I273" s="14">
        <v>100</v>
      </c>
      <c r="J273" s="14">
        <v>100</v>
      </c>
      <c r="K273" s="20" t="s">
        <v>140</v>
      </c>
      <c r="L273" s="15">
        <v>1</v>
      </c>
      <c r="M273" s="20"/>
      <c r="N273" s="14"/>
      <c r="O273" s="16"/>
      <c r="P273" s="18"/>
      <c r="Q273" s="19" t="s">
        <v>142</v>
      </c>
      <c r="R273" s="19" t="s">
        <v>143</v>
      </c>
      <c r="S273" s="30" t="s">
        <v>144</v>
      </c>
    </row>
    <row r="274" spans="1:20" s="12" customFormat="1" ht="25.5" x14ac:dyDescent="0.2">
      <c r="A274" s="30">
        <v>446</v>
      </c>
      <c r="B274" s="89" t="s">
        <v>27</v>
      </c>
      <c r="C274" s="29" t="s">
        <v>802</v>
      </c>
      <c r="D274" s="30" t="s">
        <v>150</v>
      </c>
      <c r="E274" s="30" t="s">
        <v>400</v>
      </c>
      <c r="F274" s="29" t="s">
        <v>803</v>
      </c>
      <c r="G274" s="30">
        <v>2014</v>
      </c>
      <c r="H274" s="29" t="s">
        <v>139</v>
      </c>
      <c r="I274" s="31">
        <v>50</v>
      </c>
      <c r="J274" s="31">
        <v>50</v>
      </c>
      <c r="K274" s="20" t="s">
        <v>140</v>
      </c>
      <c r="L274" s="15">
        <v>1</v>
      </c>
      <c r="M274" s="25"/>
      <c r="N274" s="31"/>
      <c r="O274" s="21"/>
      <c r="P274" s="23"/>
      <c r="Q274" s="19" t="s">
        <v>142</v>
      </c>
      <c r="R274" s="19" t="s">
        <v>143</v>
      </c>
      <c r="S274" s="30" t="s">
        <v>144</v>
      </c>
    </row>
    <row r="275" spans="1:20" s="12" customFormat="1" ht="25.5" x14ac:dyDescent="0.2">
      <c r="A275" s="36">
        <v>447</v>
      </c>
      <c r="B275" s="89" t="s">
        <v>27</v>
      </c>
      <c r="C275" s="20" t="s">
        <v>811</v>
      </c>
      <c r="D275" s="13" t="s">
        <v>150</v>
      </c>
      <c r="E275" s="13" t="s">
        <v>400</v>
      </c>
      <c r="F275" s="20" t="s">
        <v>954</v>
      </c>
      <c r="G275" s="24">
        <v>2014</v>
      </c>
      <c r="H275" s="29" t="s">
        <v>139</v>
      </c>
      <c r="I275" s="14">
        <v>200</v>
      </c>
      <c r="J275" s="14">
        <v>200</v>
      </c>
      <c r="K275" s="20" t="s">
        <v>140</v>
      </c>
      <c r="L275" s="14">
        <v>1</v>
      </c>
      <c r="M275" s="20"/>
      <c r="N275" s="15"/>
      <c r="O275" s="20"/>
      <c r="P275" s="15"/>
      <c r="Q275" s="19" t="s">
        <v>142</v>
      </c>
      <c r="R275" s="19" t="s">
        <v>148</v>
      </c>
      <c r="S275" s="30" t="s">
        <v>144</v>
      </c>
    </row>
    <row r="276" spans="1:20" s="12" customFormat="1" ht="25.5" x14ac:dyDescent="0.2">
      <c r="A276" s="36">
        <v>448</v>
      </c>
      <c r="B276" s="89" t="s">
        <v>27</v>
      </c>
      <c r="C276" s="20" t="s">
        <v>812</v>
      </c>
      <c r="D276" s="13" t="s">
        <v>150</v>
      </c>
      <c r="E276" s="13" t="s">
        <v>400</v>
      </c>
      <c r="F276" s="20" t="s">
        <v>813</v>
      </c>
      <c r="G276" s="13">
        <v>2014</v>
      </c>
      <c r="H276" s="29" t="s">
        <v>139</v>
      </c>
      <c r="I276" s="14">
        <v>300</v>
      </c>
      <c r="J276" s="14">
        <v>300</v>
      </c>
      <c r="K276" s="29" t="s">
        <v>140</v>
      </c>
      <c r="L276" s="14">
        <v>1</v>
      </c>
      <c r="M276" s="20"/>
      <c r="N276" s="15"/>
      <c r="O276" s="16"/>
      <c r="P276" s="18"/>
      <c r="Q276" s="19" t="s">
        <v>142</v>
      </c>
      <c r="R276" s="19" t="s">
        <v>143</v>
      </c>
      <c r="S276" s="30" t="s">
        <v>144</v>
      </c>
    </row>
    <row r="277" spans="1:20" s="12" customFormat="1" ht="25.5" x14ac:dyDescent="0.2">
      <c r="A277" s="36">
        <v>450</v>
      </c>
      <c r="B277" s="89" t="s">
        <v>27</v>
      </c>
      <c r="C277" s="16" t="s">
        <v>414</v>
      </c>
      <c r="D277" s="89" t="s">
        <v>150</v>
      </c>
      <c r="E277" s="89" t="s">
        <v>400</v>
      </c>
      <c r="F277" s="16" t="s">
        <v>415</v>
      </c>
      <c r="G277" s="19" t="s">
        <v>138</v>
      </c>
      <c r="H277" s="16" t="s">
        <v>139</v>
      </c>
      <c r="I277" s="17">
        <v>150</v>
      </c>
      <c r="J277" s="17">
        <v>150</v>
      </c>
      <c r="K277" s="16" t="s">
        <v>140</v>
      </c>
      <c r="L277" s="18">
        <v>7</v>
      </c>
      <c r="M277" s="16" t="s">
        <v>145</v>
      </c>
      <c r="N277" s="17">
        <v>3000</v>
      </c>
      <c r="O277" s="16"/>
      <c r="P277" s="18"/>
      <c r="Q277" s="92" t="s">
        <v>142</v>
      </c>
      <c r="R277" s="92" t="s">
        <v>143</v>
      </c>
      <c r="S277" s="92" t="s">
        <v>144</v>
      </c>
    </row>
    <row r="278" spans="1:20" s="12" customFormat="1" ht="25.5" x14ac:dyDescent="0.2">
      <c r="A278" s="36">
        <v>451</v>
      </c>
      <c r="B278" s="89" t="s">
        <v>27</v>
      </c>
      <c r="C278" s="16" t="s">
        <v>416</v>
      </c>
      <c r="D278" s="92" t="s">
        <v>150</v>
      </c>
      <c r="E278" s="92" t="s">
        <v>400</v>
      </c>
      <c r="F278" s="16" t="s">
        <v>417</v>
      </c>
      <c r="G278" s="19" t="s">
        <v>138</v>
      </c>
      <c r="H278" s="16" t="s">
        <v>139</v>
      </c>
      <c r="I278" s="17">
        <v>300</v>
      </c>
      <c r="J278" s="17">
        <v>300</v>
      </c>
      <c r="K278" s="16" t="s">
        <v>140</v>
      </c>
      <c r="L278" s="18">
        <v>3</v>
      </c>
      <c r="M278" s="16" t="s">
        <v>145</v>
      </c>
      <c r="N278" s="17">
        <v>900</v>
      </c>
      <c r="O278" s="16"/>
      <c r="P278" s="18"/>
      <c r="Q278" s="92" t="s">
        <v>142</v>
      </c>
      <c r="R278" s="92" t="s">
        <v>143</v>
      </c>
      <c r="S278" s="92" t="s">
        <v>144</v>
      </c>
    </row>
    <row r="279" spans="1:20" s="12" customFormat="1" ht="25.5" x14ac:dyDescent="0.2">
      <c r="A279" s="36">
        <v>452</v>
      </c>
      <c r="B279" s="89" t="s">
        <v>27</v>
      </c>
      <c r="C279" s="16" t="s">
        <v>418</v>
      </c>
      <c r="D279" s="89" t="s">
        <v>150</v>
      </c>
      <c r="E279" s="89" t="s">
        <v>400</v>
      </c>
      <c r="F279" s="16" t="s">
        <v>419</v>
      </c>
      <c r="G279" s="19" t="s">
        <v>138</v>
      </c>
      <c r="H279" s="16" t="s">
        <v>139</v>
      </c>
      <c r="I279" s="17">
        <v>650</v>
      </c>
      <c r="J279" s="17">
        <v>650</v>
      </c>
      <c r="K279" s="16" t="s">
        <v>140</v>
      </c>
      <c r="L279" s="18">
        <v>1</v>
      </c>
      <c r="M279" s="16" t="s">
        <v>145</v>
      </c>
      <c r="N279" s="17">
        <v>10220</v>
      </c>
      <c r="O279" s="16" t="s">
        <v>1054</v>
      </c>
      <c r="P279" s="18">
        <v>22</v>
      </c>
      <c r="Q279" s="92" t="s">
        <v>142</v>
      </c>
      <c r="R279" s="92" t="s">
        <v>143</v>
      </c>
      <c r="S279" s="92" t="s">
        <v>144</v>
      </c>
    </row>
    <row r="280" spans="1:20" s="12" customFormat="1" ht="38.25" x14ac:dyDescent="0.2">
      <c r="A280" s="36">
        <v>453</v>
      </c>
      <c r="B280" s="92" t="s">
        <v>27</v>
      </c>
      <c r="C280" s="16" t="s">
        <v>420</v>
      </c>
      <c r="D280" s="92" t="s">
        <v>150</v>
      </c>
      <c r="E280" s="92" t="s">
        <v>400</v>
      </c>
      <c r="F280" s="16" t="s">
        <v>421</v>
      </c>
      <c r="G280" s="19" t="s">
        <v>138</v>
      </c>
      <c r="H280" s="16" t="s">
        <v>139</v>
      </c>
      <c r="I280" s="17">
        <v>550</v>
      </c>
      <c r="J280" s="17">
        <v>550</v>
      </c>
      <c r="K280" s="16" t="s">
        <v>140</v>
      </c>
      <c r="L280" s="18">
        <v>8</v>
      </c>
      <c r="M280" s="16" t="s">
        <v>145</v>
      </c>
      <c r="N280" s="17">
        <v>3500</v>
      </c>
      <c r="O280" s="16"/>
      <c r="P280" s="18"/>
      <c r="Q280" s="92" t="s">
        <v>142</v>
      </c>
      <c r="R280" s="92" t="s">
        <v>143</v>
      </c>
      <c r="S280" s="92" t="s">
        <v>144</v>
      </c>
    </row>
    <row r="281" spans="1:20" s="12" customFormat="1" ht="25.5" x14ac:dyDescent="0.2">
      <c r="A281" s="36">
        <v>454</v>
      </c>
      <c r="B281" s="89" t="s">
        <v>27</v>
      </c>
      <c r="C281" s="16" t="s">
        <v>424</v>
      </c>
      <c r="D281" s="89" t="s">
        <v>150</v>
      </c>
      <c r="E281" s="92" t="s">
        <v>400</v>
      </c>
      <c r="F281" s="16" t="s">
        <v>425</v>
      </c>
      <c r="G281" s="19" t="s">
        <v>138</v>
      </c>
      <c r="H281" s="16" t="s">
        <v>139</v>
      </c>
      <c r="I281" s="17">
        <v>900</v>
      </c>
      <c r="J281" s="17">
        <v>900</v>
      </c>
      <c r="K281" s="16" t="s">
        <v>140</v>
      </c>
      <c r="L281" s="18">
        <v>9</v>
      </c>
      <c r="M281" s="16" t="s">
        <v>145</v>
      </c>
      <c r="N281" s="17">
        <v>5000</v>
      </c>
      <c r="O281" s="16"/>
      <c r="P281" s="18"/>
      <c r="Q281" s="92" t="s">
        <v>142</v>
      </c>
      <c r="R281" s="92" t="s">
        <v>143</v>
      </c>
      <c r="S281" s="92" t="s">
        <v>144</v>
      </c>
    </row>
    <row r="282" spans="1:20" s="12" customFormat="1" ht="25.5" x14ac:dyDescent="0.2">
      <c r="A282" s="36">
        <v>455</v>
      </c>
      <c r="B282" s="89" t="s">
        <v>27</v>
      </c>
      <c r="C282" s="16" t="s">
        <v>420</v>
      </c>
      <c r="D282" s="89" t="s">
        <v>150</v>
      </c>
      <c r="E282" s="89" t="s">
        <v>400</v>
      </c>
      <c r="F282" s="16" t="s">
        <v>426</v>
      </c>
      <c r="G282" s="19" t="s">
        <v>138</v>
      </c>
      <c r="H282" s="16" t="s">
        <v>139</v>
      </c>
      <c r="I282" s="17">
        <v>140</v>
      </c>
      <c r="J282" s="17">
        <v>140</v>
      </c>
      <c r="K282" s="16" t="s">
        <v>140</v>
      </c>
      <c r="L282" s="18">
        <v>5</v>
      </c>
      <c r="M282" s="16" t="s">
        <v>145</v>
      </c>
      <c r="N282" s="17">
        <v>2500</v>
      </c>
      <c r="O282" s="16"/>
      <c r="P282" s="18"/>
      <c r="Q282" s="92" t="s">
        <v>142</v>
      </c>
      <c r="R282" s="92" t="s">
        <v>143</v>
      </c>
      <c r="S282" s="92" t="s">
        <v>144</v>
      </c>
    </row>
    <row r="283" spans="1:20" s="12" customFormat="1" ht="25.5" x14ac:dyDescent="0.2">
      <c r="A283" s="36">
        <v>456</v>
      </c>
      <c r="B283" s="89" t="s">
        <v>27</v>
      </c>
      <c r="C283" s="16" t="s">
        <v>427</v>
      </c>
      <c r="D283" s="89" t="s">
        <v>150</v>
      </c>
      <c r="E283" s="92" t="s">
        <v>400</v>
      </c>
      <c r="F283" s="16" t="s">
        <v>428</v>
      </c>
      <c r="G283" s="19" t="s">
        <v>138</v>
      </c>
      <c r="H283" s="16" t="s">
        <v>139</v>
      </c>
      <c r="I283" s="17">
        <v>800</v>
      </c>
      <c r="J283" s="17">
        <v>800</v>
      </c>
      <c r="K283" s="16" t="s">
        <v>140</v>
      </c>
      <c r="L283" s="18">
        <v>4</v>
      </c>
      <c r="M283" s="16" t="s">
        <v>145</v>
      </c>
      <c r="N283" s="17">
        <v>2000</v>
      </c>
      <c r="O283" s="16"/>
      <c r="P283" s="18"/>
      <c r="Q283" s="92" t="s">
        <v>142</v>
      </c>
      <c r="R283" s="92" t="s">
        <v>143</v>
      </c>
      <c r="S283" s="92" t="s">
        <v>144</v>
      </c>
    </row>
    <row r="284" spans="1:20" s="12" customFormat="1" ht="25.5" x14ac:dyDescent="0.2">
      <c r="A284" s="36">
        <v>457</v>
      </c>
      <c r="B284" s="80" t="s">
        <v>27</v>
      </c>
      <c r="C284" s="16" t="s">
        <v>429</v>
      </c>
      <c r="D284" s="80" t="s">
        <v>150</v>
      </c>
      <c r="E284" s="92" t="s">
        <v>400</v>
      </c>
      <c r="F284" s="16" t="s">
        <v>430</v>
      </c>
      <c r="G284" s="19" t="s">
        <v>138</v>
      </c>
      <c r="H284" s="16" t="s">
        <v>139</v>
      </c>
      <c r="I284" s="17">
        <v>650</v>
      </c>
      <c r="J284" s="17">
        <v>650</v>
      </c>
      <c r="K284" s="16" t="s">
        <v>140</v>
      </c>
      <c r="L284" s="18">
        <v>6</v>
      </c>
      <c r="M284" s="16" t="s">
        <v>145</v>
      </c>
      <c r="N284" s="17">
        <v>1800</v>
      </c>
      <c r="O284" s="16"/>
      <c r="P284" s="18"/>
      <c r="Q284" s="92" t="s">
        <v>142</v>
      </c>
      <c r="R284" s="92" t="s">
        <v>143</v>
      </c>
      <c r="S284" s="92" t="s">
        <v>144</v>
      </c>
      <c r="T284" s="8"/>
    </row>
    <row r="285" spans="1:20" s="12" customFormat="1" ht="38.25" x14ac:dyDescent="0.2">
      <c r="A285" s="36">
        <v>458</v>
      </c>
      <c r="B285" s="89" t="s">
        <v>27</v>
      </c>
      <c r="C285" s="16" t="s">
        <v>431</v>
      </c>
      <c r="D285" s="92" t="s">
        <v>150</v>
      </c>
      <c r="E285" s="92" t="s">
        <v>400</v>
      </c>
      <c r="F285" s="16" t="s">
        <v>432</v>
      </c>
      <c r="G285" s="19" t="s">
        <v>138</v>
      </c>
      <c r="H285" s="16" t="s">
        <v>139</v>
      </c>
      <c r="I285" s="17">
        <v>250</v>
      </c>
      <c r="J285" s="17">
        <v>250</v>
      </c>
      <c r="K285" s="16" t="s">
        <v>140</v>
      </c>
      <c r="L285" s="18">
        <v>1</v>
      </c>
      <c r="M285" s="16" t="s">
        <v>145</v>
      </c>
      <c r="N285" s="17">
        <v>1400</v>
      </c>
      <c r="O285" s="16" t="s">
        <v>1054</v>
      </c>
      <c r="P285" s="18">
        <v>10</v>
      </c>
      <c r="Q285" s="92" t="s">
        <v>142</v>
      </c>
      <c r="R285" s="92" t="s">
        <v>143</v>
      </c>
      <c r="S285" s="92" t="s">
        <v>144</v>
      </c>
    </row>
    <row r="286" spans="1:20" s="12" customFormat="1" ht="25.5" x14ac:dyDescent="0.2">
      <c r="A286" s="36">
        <v>459</v>
      </c>
      <c r="B286" s="80" t="s">
        <v>27</v>
      </c>
      <c r="C286" s="16" t="s">
        <v>955</v>
      </c>
      <c r="D286" s="80" t="s">
        <v>150</v>
      </c>
      <c r="E286" s="92" t="s">
        <v>400</v>
      </c>
      <c r="F286" s="16" t="s">
        <v>433</v>
      </c>
      <c r="G286" s="19" t="s">
        <v>138</v>
      </c>
      <c r="H286" s="16" t="s">
        <v>139</v>
      </c>
      <c r="I286" s="17">
        <v>140</v>
      </c>
      <c r="J286" s="17">
        <v>140</v>
      </c>
      <c r="K286" s="16" t="s">
        <v>140</v>
      </c>
      <c r="L286" s="18">
        <v>3</v>
      </c>
      <c r="M286" s="16" t="s">
        <v>145</v>
      </c>
      <c r="N286" s="17">
        <v>800</v>
      </c>
      <c r="O286" s="16"/>
      <c r="P286" s="18"/>
      <c r="Q286" s="92" t="s">
        <v>142</v>
      </c>
      <c r="R286" s="92" t="s">
        <v>143</v>
      </c>
      <c r="S286" s="92" t="s">
        <v>144</v>
      </c>
    </row>
    <row r="287" spans="1:20" s="12" customFormat="1" ht="38.25" x14ac:dyDescent="0.2">
      <c r="A287" s="36">
        <v>460</v>
      </c>
      <c r="B287" s="89" t="s">
        <v>27</v>
      </c>
      <c r="C287" s="16" t="s">
        <v>434</v>
      </c>
      <c r="D287" s="92" t="s">
        <v>150</v>
      </c>
      <c r="E287" s="92" t="s">
        <v>400</v>
      </c>
      <c r="F287" s="16" t="s">
        <v>435</v>
      </c>
      <c r="G287" s="19" t="s">
        <v>138</v>
      </c>
      <c r="H287" s="16" t="s">
        <v>139</v>
      </c>
      <c r="I287" s="17">
        <v>720</v>
      </c>
      <c r="J287" s="17">
        <v>720</v>
      </c>
      <c r="K287" s="16" t="s">
        <v>140</v>
      </c>
      <c r="L287" s="18">
        <v>4</v>
      </c>
      <c r="M287" s="16" t="s">
        <v>145</v>
      </c>
      <c r="N287" s="17">
        <v>1200</v>
      </c>
      <c r="O287" s="16"/>
      <c r="P287" s="18"/>
      <c r="Q287" s="92" t="s">
        <v>142</v>
      </c>
      <c r="R287" s="92" t="s">
        <v>143</v>
      </c>
      <c r="S287" s="92" t="s">
        <v>144</v>
      </c>
    </row>
    <row r="288" spans="1:20" s="12" customFormat="1" ht="38.25" x14ac:dyDescent="0.2">
      <c r="A288" s="36">
        <v>461</v>
      </c>
      <c r="B288" s="80" t="s">
        <v>27</v>
      </c>
      <c r="C288" s="16" t="s">
        <v>451</v>
      </c>
      <c r="D288" s="80" t="s">
        <v>150</v>
      </c>
      <c r="E288" s="80" t="s">
        <v>400</v>
      </c>
      <c r="F288" s="16" t="s">
        <v>452</v>
      </c>
      <c r="G288" s="19" t="s">
        <v>138</v>
      </c>
      <c r="H288" s="16" t="s">
        <v>139</v>
      </c>
      <c r="I288" s="17">
        <v>600</v>
      </c>
      <c r="J288" s="17">
        <v>600</v>
      </c>
      <c r="K288" s="16" t="s">
        <v>140</v>
      </c>
      <c r="L288" s="18">
        <v>1</v>
      </c>
      <c r="M288" s="16" t="s">
        <v>145</v>
      </c>
      <c r="N288" s="17">
        <v>4000</v>
      </c>
      <c r="O288" s="16"/>
      <c r="P288" s="18"/>
      <c r="Q288" s="92" t="s">
        <v>142</v>
      </c>
      <c r="R288" s="92" t="s">
        <v>143</v>
      </c>
      <c r="S288" s="92" t="s">
        <v>144</v>
      </c>
    </row>
    <row r="289" spans="1:20" s="12" customFormat="1" ht="38.25" x14ac:dyDescent="0.2">
      <c r="A289" s="36">
        <v>463</v>
      </c>
      <c r="B289" s="89" t="s">
        <v>16</v>
      </c>
      <c r="C289" s="16" t="s">
        <v>982</v>
      </c>
      <c r="D289" s="80" t="s">
        <v>816</v>
      </c>
      <c r="E289" s="89" t="s">
        <v>817</v>
      </c>
      <c r="F289" s="16" t="s">
        <v>981</v>
      </c>
      <c r="G289" s="19" t="s">
        <v>138</v>
      </c>
      <c r="H289" s="16" t="s">
        <v>139</v>
      </c>
      <c r="I289" s="17">
        <v>100</v>
      </c>
      <c r="J289" s="17">
        <v>100</v>
      </c>
      <c r="K289" s="16" t="s">
        <v>140</v>
      </c>
      <c r="L289" s="18">
        <v>1</v>
      </c>
      <c r="M289" s="16" t="s">
        <v>145</v>
      </c>
      <c r="N289" s="22">
        <v>19</v>
      </c>
      <c r="O289" s="16"/>
      <c r="P289" s="18"/>
      <c r="Q289" s="92" t="s">
        <v>142</v>
      </c>
      <c r="R289" s="36" t="s">
        <v>143</v>
      </c>
      <c r="S289" s="36" t="s">
        <v>144</v>
      </c>
    </row>
    <row r="290" spans="1:20" s="12" customFormat="1" ht="38.25" x14ac:dyDescent="0.2">
      <c r="A290" s="36">
        <v>464</v>
      </c>
      <c r="B290" s="80" t="s">
        <v>16</v>
      </c>
      <c r="C290" s="16" t="s">
        <v>980</v>
      </c>
      <c r="D290" s="80" t="s">
        <v>816</v>
      </c>
      <c r="E290" s="92" t="s">
        <v>817</v>
      </c>
      <c r="F290" s="16" t="s">
        <v>979</v>
      </c>
      <c r="G290" s="19" t="s">
        <v>138</v>
      </c>
      <c r="H290" s="16" t="s">
        <v>139</v>
      </c>
      <c r="I290" s="17">
        <v>100</v>
      </c>
      <c r="J290" s="17">
        <v>100</v>
      </c>
      <c r="K290" s="16" t="s">
        <v>140</v>
      </c>
      <c r="L290" s="18">
        <v>1</v>
      </c>
      <c r="M290" s="16" t="s">
        <v>145</v>
      </c>
      <c r="N290" s="22">
        <v>30</v>
      </c>
      <c r="O290" s="16"/>
      <c r="P290" s="18"/>
      <c r="Q290" s="92" t="s">
        <v>142</v>
      </c>
      <c r="R290" s="36" t="s">
        <v>143</v>
      </c>
      <c r="S290" s="36" t="s">
        <v>144</v>
      </c>
      <c r="T290" s="10"/>
    </row>
    <row r="291" spans="1:20" s="12" customFormat="1" ht="38.25" x14ac:dyDescent="0.2">
      <c r="A291" s="36">
        <v>465</v>
      </c>
      <c r="B291" s="80" t="s">
        <v>16</v>
      </c>
      <c r="C291" s="16" t="s">
        <v>978</v>
      </c>
      <c r="D291" s="80" t="s">
        <v>816</v>
      </c>
      <c r="E291" s="92" t="s">
        <v>817</v>
      </c>
      <c r="F291" s="16" t="s">
        <v>977</v>
      </c>
      <c r="G291" s="19" t="s">
        <v>138</v>
      </c>
      <c r="H291" s="16" t="s">
        <v>139</v>
      </c>
      <c r="I291" s="17">
        <v>100</v>
      </c>
      <c r="J291" s="17">
        <v>100</v>
      </c>
      <c r="K291" s="16" t="s">
        <v>140</v>
      </c>
      <c r="L291" s="18">
        <v>1</v>
      </c>
      <c r="M291" s="16" t="s">
        <v>145</v>
      </c>
      <c r="N291" s="22">
        <v>66</v>
      </c>
      <c r="O291" s="16"/>
      <c r="P291" s="18"/>
      <c r="Q291" s="92" t="s">
        <v>142</v>
      </c>
      <c r="R291" s="36" t="s">
        <v>143</v>
      </c>
      <c r="S291" s="36" t="s">
        <v>144</v>
      </c>
      <c r="T291" s="10"/>
    </row>
    <row r="292" spans="1:20" s="12" customFormat="1" ht="51" x14ac:dyDescent="0.2">
      <c r="A292" s="36">
        <v>466</v>
      </c>
      <c r="B292" s="89" t="s">
        <v>15</v>
      </c>
      <c r="C292" s="16" t="s">
        <v>976</v>
      </c>
      <c r="D292" s="80" t="s">
        <v>816</v>
      </c>
      <c r="E292" s="92" t="s">
        <v>817</v>
      </c>
      <c r="F292" s="16" t="s">
        <v>975</v>
      </c>
      <c r="G292" s="19" t="s">
        <v>151</v>
      </c>
      <c r="H292" s="16" t="s">
        <v>191</v>
      </c>
      <c r="I292" s="22">
        <v>99</v>
      </c>
      <c r="J292" s="22">
        <v>395</v>
      </c>
      <c r="K292" s="16" t="s">
        <v>140</v>
      </c>
      <c r="L292" s="23">
        <v>3</v>
      </c>
      <c r="M292" s="16"/>
      <c r="N292" s="17"/>
      <c r="O292" s="16"/>
      <c r="P292" s="18"/>
      <c r="Q292" s="92" t="s">
        <v>142</v>
      </c>
      <c r="R292" s="36" t="s">
        <v>143</v>
      </c>
      <c r="S292" s="36" t="s">
        <v>142</v>
      </c>
      <c r="T292" s="91"/>
    </row>
    <row r="293" spans="1:20" s="12" customFormat="1" ht="51" x14ac:dyDescent="0.2">
      <c r="A293" s="36">
        <v>467</v>
      </c>
      <c r="B293" s="80" t="s">
        <v>21</v>
      </c>
      <c r="C293" s="16" t="s">
        <v>974</v>
      </c>
      <c r="D293" s="80" t="s">
        <v>816</v>
      </c>
      <c r="E293" s="80" t="s">
        <v>817</v>
      </c>
      <c r="F293" s="16" t="s">
        <v>973</v>
      </c>
      <c r="G293" s="19">
        <v>2014</v>
      </c>
      <c r="H293" s="16" t="s">
        <v>139</v>
      </c>
      <c r="I293" s="17">
        <v>1567</v>
      </c>
      <c r="J293" s="17">
        <v>1567</v>
      </c>
      <c r="K293" s="16" t="s">
        <v>140</v>
      </c>
      <c r="L293" s="18">
        <v>1</v>
      </c>
      <c r="M293" s="16" t="s">
        <v>972</v>
      </c>
      <c r="N293" s="23">
        <v>286</v>
      </c>
      <c r="O293" s="16"/>
      <c r="P293" s="18"/>
      <c r="Q293" s="92" t="s">
        <v>144</v>
      </c>
      <c r="R293" s="36" t="s">
        <v>143</v>
      </c>
      <c r="S293" s="36" t="s">
        <v>144</v>
      </c>
      <c r="T293" s="10"/>
    </row>
    <row r="294" spans="1:20" s="12" customFormat="1" ht="51" x14ac:dyDescent="0.2">
      <c r="A294" s="36">
        <v>468</v>
      </c>
      <c r="B294" s="80" t="s">
        <v>28</v>
      </c>
      <c r="C294" s="16" t="s">
        <v>971</v>
      </c>
      <c r="D294" s="80" t="s">
        <v>816</v>
      </c>
      <c r="E294" s="80" t="s">
        <v>817</v>
      </c>
      <c r="F294" s="16" t="s">
        <v>970</v>
      </c>
      <c r="G294" s="19">
        <v>2014</v>
      </c>
      <c r="H294" s="16" t="s">
        <v>139</v>
      </c>
      <c r="I294" s="17">
        <v>1635</v>
      </c>
      <c r="J294" s="17">
        <v>1635</v>
      </c>
      <c r="K294" s="16" t="s">
        <v>969</v>
      </c>
      <c r="L294" s="23">
        <v>15</v>
      </c>
      <c r="M294" s="16"/>
      <c r="N294" s="17"/>
      <c r="O294" s="16"/>
      <c r="P294" s="18"/>
      <c r="Q294" s="92" t="s">
        <v>142</v>
      </c>
      <c r="R294" s="36" t="s">
        <v>143</v>
      </c>
      <c r="S294" s="36" t="s">
        <v>144</v>
      </c>
      <c r="T294" s="10"/>
    </row>
    <row r="295" spans="1:20" s="12" customFormat="1" ht="25.5" x14ac:dyDescent="0.2">
      <c r="A295" s="36">
        <v>469</v>
      </c>
      <c r="B295" s="80" t="s">
        <v>22</v>
      </c>
      <c r="C295" s="16" t="s">
        <v>968</v>
      </c>
      <c r="D295" s="80" t="s">
        <v>816</v>
      </c>
      <c r="E295" s="80" t="s">
        <v>817</v>
      </c>
      <c r="F295" s="21" t="s">
        <v>967</v>
      </c>
      <c r="G295" s="19" t="s">
        <v>190</v>
      </c>
      <c r="H295" s="21" t="s">
        <v>139</v>
      </c>
      <c r="I295" s="22">
        <v>350</v>
      </c>
      <c r="J295" s="22">
        <v>350</v>
      </c>
      <c r="K295" s="21" t="s">
        <v>140</v>
      </c>
      <c r="L295" s="23">
        <v>1</v>
      </c>
      <c r="M295" s="16"/>
      <c r="N295" s="17"/>
      <c r="O295" s="16"/>
      <c r="P295" s="18"/>
      <c r="Q295" s="92" t="s">
        <v>142</v>
      </c>
      <c r="R295" s="36" t="s">
        <v>143</v>
      </c>
      <c r="S295" s="36" t="s">
        <v>144</v>
      </c>
      <c r="T295" s="10"/>
    </row>
    <row r="296" spans="1:20" s="12" customFormat="1" ht="38.25" x14ac:dyDescent="0.2">
      <c r="A296" s="13">
        <v>470</v>
      </c>
      <c r="B296" s="24" t="s">
        <v>14</v>
      </c>
      <c r="C296" s="25" t="s">
        <v>548</v>
      </c>
      <c r="D296" s="24" t="s">
        <v>231</v>
      </c>
      <c r="E296" s="24" t="s">
        <v>464</v>
      </c>
      <c r="F296" s="25" t="s">
        <v>549</v>
      </c>
      <c r="G296" s="24">
        <v>2014</v>
      </c>
      <c r="H296" s="25" t="s">
        <v>191</v>
      </c>
      <c r="I296" s="26">
        <v>16</v>
      </c>
      <c r="J296" s="26">
        <v>16</v>
      </c>
      <c r="K296" s="25" t="s">
        <v>140</v>
      </c>
      <c r="L296" s="27">
        <v>1</v>
      </c>
      <c r="M296" s="25" t="s">
        <v>550</v>
      </c>
      <c r="N296" s="26">
        <v>43</v>
      </c>
      <c r="O296" s="25"/>
      <c r="P296" s="27"/>
      <c r="Q296" s="24" t="s">
        <v>144</v>
      </c>
      <c r="R296" s="24" t="s">
        <v>143</v>
      </c>
      <c r="S296" s="13" t="s">
        <v>142</v>
      </c>
      <c r="T296" s="91"/>
    </row>
    <row r="297" spans="1:20" s="12" customFormat="1" ht="25.5" x14ac:dyDescent="0.2">
      <c r="A297" s="13">
        <v>471</v>
      </c>
      <c r="B297" s="24" t="s">
        <v>37</v>
      </c>
      <c r="C297" s="25" t="s">
        <v>551</v>
      </c>
      <c r="D297" s="24" t="s">
        <v>231</v>
      </c>
      <c r="E297" s="24" t="s">
        <v>552</v>
      </c>
      <c r="F297" s="25" t="s">
        <v>553</v>
      </c>
      <c r="G297" s="24" t="s">
        <v>190</v>
      </c>
      <c r="H297" s="25" t="s">
        <v>554</v>
      </c>
      <c r="I297" s="26">
        <v>37</v>
      </c>
      <c r="J297" s="26">
        <v>251</v>
      </c>
      <c r="K297" s="25" t="s">
        <v>140</v>
      </c>
      <c r="L297" s="27">
        <v>1</v>
      </c>
      <c r="M297" s="25" t="s">
        <v>555</v>
      </c>
      <c r="N297" s="26"/>
      <c r="O297" s="25" t="s">
        <v>288</v>
      </c>
      <c r="P297" s="27"/>
      <c r="Q297" s="24" t="s">
        <v>144</v>
      </c>
      <c r="R297" s="24" t="s">
        <v>143</v>
      </c>
      <c r="S297" s="13" t="s">
        <v>142</v>
      </c>
      <c r="T297" s="91"/>
    </row>
    <row r="298" spans="1:20" s="12" customFormat="1" ht="51" x14ac:dyDescent="0.2">
      <c r="A298" s="13">
        <v>472</v>
      </c>
      <c r="B298" s="24" t="s">
        <v>18</v>
      </c>
      <c r="C298" s="25" t="s">
        <v>559</v>
      </c>
      <c r="D298" s="24" t="s">
        <v>470</v>
      </c>
      <c r="E298" s="24" t="s">
        <v>471</v>
      </c>
      <c r="F298" s="25" t="s">
        <v>560</v>
      </c>
      <c r="G298" s="24" t="s">
        <v>561</v>
      </c>
      <c r="H298" s="25" t="s">
        <v>139</v>
      </c>
      <c r="I298" s="26">
        <v>10488</v>
      </c>
      <c r="J298" s="26">
        <v>10487</v>
      </c>
      <c r="K298" s="25" t="s">
        <v>171</v>
      </c>
      <c r="L298" s="23"/>
      <c r="M298" s="25" t="s">
        <v>172</v>
      </c>
      <c r="N298" s="26"/>
      <c r="O298" s="25"/>
      <c r="P298" s="27"/>
      <c r="Q298" s="24" t="s">
        <v>144</v>
      </c>
      <c r="R298" s="13" t="s">
        <v>148</v>
      </c>
      <c r="S298" s="13" t="s">
        <v>144</v>
      </c>
      <c r="T298" s="28"/>
    </row>
    <row r="299" spans="1:20" s="12" customFormat="1" ht="51" x14ac:dyDescent="0.2">
      <c r="A299" s="13">
        <v>473</v>
      </c>
      <c r="B299" s="24" t="s">
        <v>18</v>
      </c>
      <c r="C299" s="69" t="s">
        <v>562</v>
      </c>
      <c r="D299" s="24" t="s">
        <v>470</v>
      </c>
      <c r="E299" s="13" t="s">
        <v>471</v>
      </c>
      <c r="F299" s="25" t="s">
        <v>563</v>
      </c>
      <c r="G299" s="13">
        <v>2014</v>
      </c>
      <c r="H299" s="25" t="s">
        <v>139</v>
      </c>
      <c r="I299" s="14">
        <v>599</v>
      </c>
      <c r="J299" s="14">
        <v>560</v>
      </c>
      <c r="K299" s="20"/>
      <c r="L299" s="15"/>
      <c r="M299" s="20"/>
      <c r="N299" s="14"/>
      <c r="O299" s="20" t="s">
        <v>481</v>
      </c>
      <c r="P299" s="15">
        <v>1</v>
      </c>
      <c r="Q299" s="24" t="s">
        <v>144</v>
      </c>
      <c r="R299" s="13" t="s">
        <v>148</v>
      </c>
      <c r="S299" s="13" t="s">
        <v>144</v>
      </c>
      <c r="T299" s="28"/>
    </row>
    <row r="300" spans="1:20" s="12" customFormat="1" ht="51" x14ac:dyDescent="0.2">
      <c r="A300" s="13">
        <v>474</v>
      </c>
      <c r="B300" s="24" t="s">
        <v>18</v>
      </c>
      <c r="C300" s="74" t="s">
        <v>566</v>
      </c>
      <c r="D300" s="24" t="s">
        <v>470</v>
      </c>
      <c r="E300" s="24" t="s">
        <v>471</v>
      </c>
      <c r="F300" s="25" t="s">
        <v>567</v>
      </c>
      <c r="G300" s="24" t="s">
        <v>190</v>
      </c>
      <c r="H300" s="20" t="s">
        <v>191</v>
      </c>
      <c r="I300" s="26">
        <v>340</v>
      </c>
      <c r="J300" s="26">
        <v>340</v>
      </c>
      <c r="K300" s="25" t="s">
        <v>171</v>
      </c>
      <c r="L300" s="66">
        <v>1.93</v>
      </c>
      <c r="M300" s="25" t="s">
        <v>172</v>
      </c>
      <c r="N300" s="26">
        <v>2</v>
      </c>
      <c r="O300" s="25"/>
      <c r="P300" s="27"/>
      <c r="Q300" s="24" t="s">
        <v>144</v>
      </c>
      <c r="R300" s="13" t="s">
        <v>148</v>
      </c>
      <c r="S300" s="13" t="s">
        <v>142</v>
      </c>
      <c r="T300" s="91"/>
    </row>
    <row r="301" spans="1:20" s="12" customFormat="1" ht="89.25" x14ac:dyDescent="0.2">
      <c r="A301" s="13">
        <v>475</v>
      </c>
      <c r="B301" s="24" t="s">
        <v>17</v>
      </c>
      <c r="C301" s="25" t="s">
        <v>568</v>
      </c>
      <c r="D301" s="24" t="s">
        <v>297</v>
      </c>
      <c r="E301" s="24" t="s">
        <v>494</v>
      </c>
      <c r="F301" s="25" t="s">
        <v>1081</v>
      </c>
      <c r="G301" s="24" t="s">
        <v>190</v>
      </c>
      <c r="H301" s="25" t="s">
        <v>191</v>
      </c>
      <c r="I301" s="26">
        <v>4108</v>
      </c>
      <c r="J301" s="26">
        <v>17774</v>
      </c>
      <c r="K301" s="25" t="s">
        <v>298</v>
      </c>
      <c r="L301" s="27">
        <v>1</v>
      </c>
      <c r="M301" s="25" t="s">
        <v>496</v>
      </c>
      <c r="N301" s="27">
        <v>388</v>
      </c>
      <c r="O301" s="25" t="s">
        <v>497</v>
      </c>
      <c r="P301" s="27">
        <v>1</v>
      </c>
      <c r="Q301" s="24" t="s">
        <v>144</v>
      </c>
      <c r="R301" s="13" t="s">
        <v>148</v>
      </c>
      <c r="S301" s="13" t="s">
        <v>142</v>
      </c>
      <c r="T301" s="91"/>
    </row>
    <row r="302" spans="1:20" s="12" customFormat="1" ht="63.75" x14ac:dyDescent="0.2">
      <c r="A302" s="13">
        <v>476</v>
      </c>
      <c r="B302" s="24" t="s">
        <v>17</v>
      </c>
      <c r="C302" s="25" t="s">
        <v>570</v>
      </c>
      <c r="D302" s="24" t="s">
        <v>297</v>
      </c>
      <c r="E302" s="24" t="s">
        <v>494</v>
      </c>
      <c r="F302" s="25" t="s">
        <v>1082</v>
      </c>
      <c r="G302" s="24" t="s">
        <v>190</v>
      </c>
      <c r="H302" s="25" t="s">
        <v>191</v>
      </c>
      <c r="I302" s="26">
        <v>4795</v>
      </c>
      <c r="J302" s="26">
        <v>13349</v>
      </c>
      <c r="K302" s="25" t="s">
        <v>298</v>
      </c>
      <c r="L302" s="27">
        <v>1</v>
      </c>
      <c r="M302" s="25" t="s">
        <v>496</v>
      </c>
      <c r="N302" s="27">
        <v>191</v>
      </c>
      <c r="O302" s="25" t="s">
        <v>571</v>
      </c>
      <c r="P302" s="26">
        <v>804.97</v>
      </c>
      <c r="Q302" s="24" t="s">
        <v>144</v>
      </c>
      <c r="R302" s="13" t="s">
        <v>148</v>
      </c>
      <c r="S302" s="13" t="s">
        <v>142</v>
      </c>
      <c r="T302" s="91"/>
    </row>
    <row r="303" spans="1:20" s="12" customFormat="1" ht="76.5" x14ac:dyDescent="0.2">
      <c r="A303" s="13">
        <v>477</v>
      </c>
      <c r="B303" s="24" t="s">
        <v>30</v>
      </c>
      <c r="C303" s="25" t="s">
        <v>572</v>
      </c>
      <c r="D303" s="24" t="s">
        <v>526</v>
      </c>
      <c r="E303" s="13" t="s">
        <v>527</v>
      </c>
      <c r="F303" s="25" t="s">
        <v>573</v>
      </c>
      <c r="G303" s="24" t="s">
        <v>190</v>
      </c>
      <c r="H303" s="20" t="s">
        <v>191</v>
      </c>
      <c r="I303" s="31">
        <v>7754</v>
      </c>
      <c r="J303" s="31">
        <v>32456</v>
      </c>
      <c r="K303" s="25" t="s">
        <v>334</v>
      </c>
      <c r="L303" s="27">
        <v>1</v>
      </c>
      <c r="M303" s="25" t="s">
        <v>574</v>
      </c>
      <c r="N303" s="26">
        <v>41744</v>
      </c>
      <c r="O303" s="25" t="s">
        <v>575</v>
      </c>
      <c r="P303" s="27">
        <v>2549</v>
      </c>
      <c r="Q303" s="24" t="s">
        <v>144</v>
      </c>
      <c r="R303" s="13" t="s">
        <v>148</v>
      </c>
      <c r="S303" s="13" t="s">
        <v>142</v>
      </c>
      <c r="T303" s="91"/>
    </row>
    <row r="304" spans="1:20" s="12" customFormat="1" ht="76.5" x14ac:dyDescent="0.2">
      <c r="A304" s="13">
        <v>479</v>
      </c>
      <c r="B304" s="24" t="s">
        <v>30</v>
      </c>
      <c r="C304" s="20" t="s">
        <v>579</v>
      </c>
      <c r="D304" s="24" t="s">
        <v>530</v>
      </c>
      <c r="E304" s="13" t="s">
        <v>527</v>
      </c>
      <c r="F304" s="25" t="s">
        <v>580</v>
      </c>
      <c r="G304" s="13">
        <v>2014</v>
      </c>
      <c r="H304" s="20" t="s">
        <v>139</v>
      </c>
      <c r="I304" s="31">
        <v>61</v>
      </c>
      <c r="J304" s="31">
        <v>61</v>
      </c>
      <c r="K304" s="20" t="s">
        <v>334</v>
      </c>
      <c r="L304" s="15">
        <v>1</v>
      </c>
      <c r="M304" s="20"/>
      <c r="N304" s="14"/>
      <c r="O304" s="20"/>
      <c r="P304" s="15"/>
      <c r="Q304" s="24" t="s">
        <v>144</v>
      </c>
      <c r="R304" s="13" t="s">
        <v>148</v>
      </c>
      <c r="S304" s="13" t="s">
        <v>144</v>
      </c>
    </row>
    <row r="305" spans="1:20" s="12" customFormat="1" ht="76.5" x14ac:dyDescent="0.2">
      <c r="A305" s="13">
        <v>482</v>
      </c>
      <c r="B305" s="24" t="s">
        <v>30</v>
      </c>
      <c r="C305" s="20" t="s">
        <v>585</v>
      </c>
      <c r="D305" s="24" t="s">
        <v>530</v>
      </c>
      <c r="E305" s="13" t="s">
        <v>527</v>
      </c>
      <c r="F305" s="25" t="s">
        <v>586</v>
      </c>
      <c r="G305" s="13">
        <v>2014</v>
      </c>
      <c r="H305" s="20" t="s">
        <v>139</v>
      </c>
      <c r="I305" s="31">
        <v>7996</v>
      </c>
      <c r="J305" s="31">
        <v>7996</v>
      </c>
      <c r="K305" s="20" t="s">
        <v>334</v>
      </c>
      <c r="L305" s="15">
        <v>1</v>
      </c>
      <c r="M305" s="20"/>
      <c r="N305" s="14"/>
      <c r="O305" s="20"/>
      <c r="P305" s="15"/>
      <c r="Q305" s="24" t="s">
        <v>144</v>
      </c>
      <c r="R305" s="13" t="s">
        <v>148</v>
      </c>
      <c r="S305" s="13" t="s">
        <v>144</v>
      </c>
    </row>
    <row r="306" spans="1:20" s="12" customFormat="1" ht="76.5" x14ac:dyDescent="0.2">
      <c r="A306" s="13">
        <v>484</v>
      </c>
      <c r="B306" s="24" t="s">
        <v>30</v>
      </c>
      <c r="C306" s="20" t="s">
        <v>589</v>
      </c>
      <c r="D306" s="24" t="s">
        <v>530</v>
      </c>
      <c r="E306" s="13" t="s">
        <v>527</v>
      </c>
      <c r="F306" s="25" t="s">
        <v>590</v>
      </c>
      <c r="G306" s="13">
        <v>2014</v>
      </c>
      <c r="H306" s="20" t="s">
        <v>139</v>
      </c>
      <c r="I306" s="31">
        <v>3791</v>
      </c>
      <c r="J306" s="31">
        <v>3791</v>
      </c>
      <c r="K306" s="20" t="s">
        <v>334</v>
      </c>
      <c r="L306" s="15">
        <v>1</v>
      </c>
      <c r="M306" s="20"/>
      <c r="N306" s="14"/>
      <c r="O306" s="20"/>
      <c r="P306" s="15"/>
      <c r="Q306" s="24" t="s">
        <v>144</v>
      </c>
      <c r="R306" s="13" t="s">
        <v>148</v>
      </c>
      <c r="S306" s="13" t="s">
        <v>144</v>
      </c>
    </row>
    <row r="307" spans="1:20" s="12" customFormat="1" ht="76.5" x14ac:dyDescent="0.2">
      <c r="A307" s="13">
        <v>485</v>
      </c>
      <c r="B307" s="24" t="s">
        <v>30</v>
      </c>
      <c r="C307" s="20" t="s">
        <v>591</v>
      </c>
      <c r="D307" s="24" t="s">
        <v>530</v>
      </c>
      <c r="E307" s="13" t="s">
        <v>527</v>
      </c>
      <c r="F307" s="25" t="s">
        <v>592</v>
      </c>
      <c r="G307" s="13">
        <v>2014</v>
      </c>
      <c r="H307" s="20" t="s">
        <v>139</v>
      </c>
      <c r="I307" s="31">
        <v>26225</v>
      </c>
      <c r="J307" s="31">
        <v>26225</v>
      </c>
      <c r="K307" s="20" t="s">
        <v>334</v>
      </c>
      <c r="L307" s="15">
        <v>1</v>
      </c>
      <c r="M307" s="20"/>
      <c r="N307" s="14"/>
      <c r="O307" s="20"/>
      <c r="P307" s="15"/>
      <c r="Q307" s="24" t="s">
        <v>144</v>
      </c>
      <c r="R307" s="13" t="s">
        <v>148</v>
      </c>
      <c r="S307" s="13" t="s">
        <v>144</v>
      </c>
    </row>
    <row r="308" spans="1:20" s="12" customFormat="1" ht="76.5" x14ac:dyDescent="0.2">
      <c r="A308" s="13">
        <v>486</v>
      </c>
      <c r="B308" s="24" t="s">
        <v>30</v>
      </c>
      <c r="C308" s="20" t="s">
        <v>593</v>
      </c>
      <c r="D308" s="24" t="s">
        <v>530</v>
      </c>
      <c r="E308" s="13" t="s">
        <v>527</v>
      </c>
      <c r="F308" s="25" t="s">
        <v>594</v>
      </c>
      <c r="G308" s="13">
        <v>2014</v>
      </c>
      <c r="H308" s="20" t="s">
        <v>139</v>
      </c>
      <c r="I308" s="31">
        <v>2105</v>
      </c>
      <c r="J308" s="31">
        <v>2105</v>
      </c>
      <c r="K308" s="20" t="s">
        <v>334</v>
      </c>
      <c r="L308" s="15">
        <v>1</v>
      </c>
      <c r="M308" s="20"/>
      <c r="N308" s="14"/>
      <c r="O308" s="20"/>
      <c r="P308" s="15"/>
      <c r="Q308" s="24" t="s">
        <v>144</v>
      </c>
      <c r="R308" s="13" t="s">
        <v>148</v>
      </c>
      <c r="S308" s="13" t="s">
        <v>144</v>
      </c>
    </row>
    <row r="309" spans="1:20" s="12" customFormat="1" ht="63.75" x14ac:dyDescent="0.2">
      <c r="A309" s="13">
        <v>488</v>
      </c>
      <c r="B309" s="24" t="s">
        <v>17</v>
      </c>
      <c r="C309" s="20" t="s">
        <v>596</v>
      </c>
      <c r="D309" s="24" t="s">
        <v>297</v>
      </c>
      <c r="E309" s="13" t="s">
        <v>494</v>
      </c>
      <c r="F309" s="20" t="s">
        <v>597</v>
      </c>
      <c r="G309" s="13" t="s">
        <v>151</v>
      </c>
      <c r="H309" s="20" t="s">
        <v>191</v>
      </c>
      <c r="I309" s="14">
        <v>3647</v>
      </c>
      <c r="J309" s="14">
        <v>7746</v>
      </c>
      <c r="K309" s="20" t="s">
        <v>502</v>
      </c>
      <c r="L309" s="15">
        <v>1</v>
      </c>
      <c r="M309" s="20" t="s">
        <v>496</v>
      </c>
      <c r="N309" s="14">
        <v>312</v>
      </c>
      <c r="O309" s="20"/>
      <c r="P309" s="15"/>
      <c r="Q309" s="24" t="s">
        <v>144</v>
      </c>
      <c r="R309" s="13" t="s">
        <v>148</v>
      </c>
      <c r="S309" s="13" t="s">
        <v>142</v>
      </c>
      <c r="T309" s="91"/>
    </row>
    <row r="310" spans="1:20" s="12" customFormat="1" ht="38.25" x14ac:dyDescent="0.2">
      <c r="A310" s="30">
        <v>489</v>
      </c>
      <c r="B310" s="90" t="s">
        <v>18</v>
      </c>
      <c r="C310" s="16" t="s">
        <v>180</v>
      </c>
      <c r="D310" s="92" t="s">
        <v>159</v>
      </c>
      <c r="E310" s="92" t="s">
        <v>169</v>
      </c>
      <c r="F310" s="16" t="s">
        <v>717</v>
      </c>
      <c r="G310" s="19">
        <v>2014</v>
      </c>
      <c r="H310" s="21" t="s">
        <v>191</v>
      </c>
      <c r="I310" s="17">
        <v>12980</v>
      </c>
      <c r="J310" s="17">
        <v>43117</v>
      </c>
      <c r="K310" s="16" t="s">
        <v>171</v>
      </c>
      <c r="L310" s="18">
        <v>2.69</v>
      </c>
      <c r="M310" s="16" t="s">
        <v>172</v>
      </c>
      <c r="N310" s="17">
        <v>0</v>
      </c>
      <c r="O310" s="16"/>
      <c r="P310" s="18"/>
      <c r="Q310" s="90" t="s">
        <v>144</v>
      </c>
      <c r="R310" s="36" t="s">
        <v>148</v>
      </c>
      <c r="S310" s="36" t="s">
        <v>142</v>
      </c>
      <c r="T310" s="91"/>
    </row>
    <row r="311" spans="1:20" s="12" customFormat="1" ht="38.25" x14ac:dyDescent="0.2">
      <c r="A311" s="30">
        <v>490</v>
      </c>
      <c r="B311" s="19" t="s">
        <v>18</v>
      </c>
      <c r="C311" s="21" t="s">
        <v>183</v>
      </c>
      <c r="D311" s="92" t="s">
        <v>159</v>
      </c>
      <c r="E311" s="19" t="s">
        <v>169</v>
      </c>
      <c r="F311" s="21" t="s">
        <v>178</v>
      </c>
      <c r="G311" s="19">
        <v>2014</v>
      </c>
      <c r="H311" s="21" t="s">
        <v>191</v>
      </c>
      <c r="I311" s="22">
        <v>7404</v>
      </c>
      <c r="J311" s="22">
        <v>24556</v>
      </c>
      <c r="K311" s="21"/>
      <c r="L311" s="23"/>
      <c r="M311" s="21" t="s">
        <v>172</v>
      </c>
      <c r="N311" s="23">
        <v>1</v>
      </c>
      <c r="O311" s="21"/>
      <c r="P311" s="23"/>
      <c r="Q311" s="92" t="s">
        <v>144</v>
      </c>
      <c r="R311" s="36" t="s">
        <v>148</v>
      </c>
      <c r="S311" s="36" t="s">
        <v>142</v>
      </c>
      <c r="T311" s="91"/>
    </row>
    <row r="312" spans="1:20" s="12" customFormat="1" ht="38.25" x14ac:dyDescent="0.2">
      <c r="A312" s="30">
        <v>491</v>
      </c>
      <c r="B312" s="90" t="s">
        <v>18</v>
      </c>
      <c r="C312" s="16" t="s">
        <v>184</v>
      </c>
      <c r="D312" s="92" t="s">
        <v>159</v>
      </c>
      <c r="E312" s="92" t="s">
        <v>169</v>
      </c>
      <c r="F312" s="16" t="s">
        <v>178</v>
      </c>
      <c r="G312" s="19">
        <v>2014</v>
      </c>
      <c r="H312" s="21" t="s">
        <v>191</v>
      </c>
      <c r="I312" s="17">
        <v>8249</v>
      </c>
      <c r="J312" s="17">
        <v>25944</v>
      </c>
      <c r="K312" s="16"/>
      <c r="L312" s="18"/>
      <c r="M312" s="16" t="s">
        <v>172</v>
      </c>
      <c r="N312" s="18">
        <v>1</v>
      </c>
      <c r="O312" s="16"/>
      <c r="P312" s="18"/>
      <c r="Q312" s="90" t="s">
        <v>144</v>
      </c>
      <c r="R312" s="36" t="s">
        <v>148</v>
      </c>
      <c r="S312" s="36" t="s">
        <v>142</v>
      </c>
      <c r="T312" s="91"/>
    </row>
    <row r="313" spans="1:20" s="12" customFormat="1" ht="38.25" x14ac:dyDescent="0.2">
      <c r="A313" s="30">
        <v>492</v>
      </c>
      <c r="B313" s="19" t="s">
        <v>18</v>
      </c>
      <c r="C313" s="21" t="s">
        <v>185</v>
      </c>
      <c r="D313" s="90" t="s">
        <v>159</v>
      </c>
      <c r="E313" s="19" t="s">
        <v>169</v>
      </c>
      <c r="F313" s="21" t="s">
        <v>178</v>
      </c>
      <c r="G313" s="19">
        <v>2014</v>
      </c>
      <c r="H313" s="21" t="s">
        <v>191</v>
      </c>
      <c r="I313" s="22">
        <v>3236</v>
      </c>
      <c r="J313" s="22">
        <v>9788</v>
      </c>
      <c r="K313" s="21"/>
      <c r="L313" s="23"/>
      <c r="M313" s="21" t="s">
        <v>172</v>
      </c>
      <c r="N313" s="23">
        <v>1</v>
      </c>
      <c r="O313" s="21"/>
      <c r="P313" s="23"/>
      <c r="Q313" s="90" t="s">
        <v>144</v>
      </c>
      <c r="R313" s="36" t="s">
        <v>148</v>
      </c>
      <c r="S313" s="36" t="s">
        <v>142</v>
      </c>
      <c r="T313" s="91"/>
    </row>
    <row r="314" spans="1:20" s="12" customFormat="1" ht="38.25" x14ac:dyDescent="0.2">
      <c r="A314" s="30">
        <v>493</v>
      </c>
      <c r="B314" s="92" t="s">
        <v>18</v>
      </c>
      <c r="C314" s="16" t="s">
        <v>186</v>
      </c>
      <c r="D314" s="92" t="s">
        <v>159</v>
      </c>
      <c r="E314" s="92" t="s">
        <v>169</v>
      </c>
      <c r="F314" s="16" t="s">
        <v>187</v>
      </c>
      <c r="G314" s="19">
        <v>2014</v>
      </c>
      <c r="H314" s="21" t="s">
        <v>191</v>
      </c>
      <c r="I314" s="17">
        <v>7530</v>
      </c>
      <c r="J314" s="17">
        <v>25100</v>
      </c>
      <c r="K314" s="21" t="s">
        <v>171</v>
      </c>
      <c r="L314" s="23">
        <v>1.51</v>
      </c>
      <c r="M314" s="16" t="s">
        <v>172</v>
      </c>
      <c r="N314" s="18">
        <v>0</v>
      </c>
      <c r="O314" s="16"/>
      <c r="P314" s="18"/>
      <c r="Q314" s="92" t="s">
        <v>144</v>
      </c>
      <c r="R314" s="36" t="s">
        <v>148</v>
      </c>
      <c r="S314" s="36" t="s">
        <v>142</v>
      </c>
      <c r="T314" s="91"/>
    </row>
    <row r="315" spans="1:20" s="12" customFormat="1" ht="38.25" x14ac:dyDescent="0.2">
      <c r="A315" s="30">
        <v>494</v>
      </c>
      <c r="B315" s="19" t="s">
        <v>18</v>
      </c>
      <c r="C315" s="21" t="s">
        <v>188</v>
      </c>
      <c r="D315" s="92" t="s">
        <v>159</v>
      </c>
      <c r="E315" s="19" t="s">
        <v>169</v>
      </c>
      <c r="F315" s="21" t="s">
        <v>189</v>
      </c>
      <c r="G315" s="19">
        <v>2014</v>
      </c>
      <c r="H315" s="21" t="s">
        <v>191</v>
      </c>
      <c r="I315" s="22">
        <v>12491</v>
      </c>
      <c r="J315" s="22">
        <v>41638</v>
      </c>
      <c r="K315" s="21" t="s">
        <v>171</v>
      </c>
      <c r="L315" s="23">
        <v>1.47</v>
      </c>
      <c r="M315" s="21" t="s">
        <v>172</v>
      </c>
      <c r="N315" s="22">
        <v>2</v>
      </c>
      <c r="O315" s="21"/>
      <c r="P315" s="23"/>
      <c r="Q315" s="92" t="s">
        <v>144</v>
      </c>
      <c r="R315" s="36" t="s">
        <v>148</v>
      </c>
      <c r="S315" s="36" t="s">
        <v>142</v>
      </c>
      <c r="T315" s="91"/>
    </row>
    <row r="316" spans="1:20" s="12" customFormat="1" ht="38.25" x14ac:dyDescent="0.2">
      <c r="A316" s="30">
        <v>501</v>
      </c>
      <c r="B316" s="92" t="s">
        <v>18</v>
      </c>
      <c r="C316" s="16" t="s">
        <v>192</v>
      </c>
      <c r="D316" s="92" t="s">
        <v>159</v>
      </c>
      <c r="E316" s="92" t="s">
        <v>169</v>
      </c>
      <c r="F316" s="16" t="s">
        <v>193</v>
      </c>
      <c r="G316" s="19">
        <v>2014</v>
      </c>
      <c r="H316" s="16" t="s">
        <v>139</v>
      </c>
      <c r="I316" s="17">
        <v>4700</v>
      </c>
      <c r="J316" s="17">
        <v>4700</v>
      </c>
      <c r="K316" s="16" t="s">
        <v>171</v>
      </c>
      <c r="L316" s="18">
        <v>1.6</v>
      </c>
      <c r="M316" s="16" t="s">
        <v>172</v>
      </c>
      <c r="N316" s="17">
        <v>0</v>
      </c>
      <c r="O316" s="16"/>
      <c r="P316" s="18"/>
      <c r="Q316" s="92" t="s">
        <v>144</v>
      </c>
      <c r="R316" s="36" t="s">
        <v>148</v>
      </c>
      <c r="S316" s="36" t="s">
        <v>144</v>
      </c>
    </row>
    <row r="317" spans="1:20" s="12" customFormat="1" ht="38.25" x14ac:dyDescent="0.2">
      <c r="A317" s="30">
        <v>503</v>
      </c>
      <c r="B317" s="92" t="s">
        <v>18</v>
      </c>
      <c r="C317" s="16" t="s">
        <v>194</v>
      </c>
      <c r="D317" s="92" t="s">
        <v>159</v>
      </c>
      <c r="E317" s="92" t="s">
        <v>169</v>
      </c>
      <c r="F317" s="16" t="s">
        <v>193</v>
      </c>
      <c r="G317" s="19">
        <v>2014</v>
      </c>
      <c r="H317" s="16" t="s">
        <v>139</v>
      </c>
      <c r="I317" s="17">
        <v>5000</v>
      </c>
      <c r="J317" s="17">
        <v>5000</v>
      </c>
      <c r="K317" s="16" t="s">
        <v>171</v>
      </c>
      <c r="L317" s="18">
        <v>1</v>
      </c>
      <c r="M317" s="16" t="s">
        <v>172</v>
      </c>
      <c r="N317" s="17">
        <v>0</v>
      </c>
      <c r="O317" s="16"/>
      <c r="P317" s="18"/>
      <c r="Q317" s="92" t="s">
        <v>144</v>
      </c>
      <c r="R317" s="36" t="s">
        <v>148</v>
      </c>
      <c r="S317" s="36" t="s">
        <v>144</v>
      </c>
    </row>
    <row r="318" spans="1:20" s="12" customFormat="1" ht="38.25" x14ac:dyDescent="0.2">
      <c r="A318" s="30">
        <v>504</v>
      </c>
      <c r="B318" s="19" t="s">
        <v>18</v>
      </c>
      <c r="C318" s="21" t="s">
        <v>195</v>
      </c>
      <c r="D318" s="92" t="s">
        <v>159</v>
      </c>
      <c r="E318" s="19" t="s">
        <v>169</v>
      </c>
      <c r="F318" s="21" t="s">
        <v>196</v>
      </c>
      <c r="G318" s="19">
        <v>2014</v>
      </c>
      <c r="H318" s="21" t="s">
        <v>139</v>
      </c>
      <c r="I318" s="22">
        <v>2100</v>
      </c>
      <c r="J318" s="22">
        <v>2100</v>
      </c>
      <c r="K318" s="21" t="s">
        <v>171</v>
      </c>
      <c r="L318" s="23">
        <v>0.23</v>
      </c>
      <c r="M318" s="21" t="s">
        <v>172</v>
      </c>
      <c r="N318" s="22">
        <v>0</v>
      </c>
      <c r="O318" s="21"/>
      <c r="P318" s="23"/>
      <c r="Q318" s="92" t="s">
        <v>144</v>
      </c>
      <c r="R318" s="36" t="s">
        <v>148</v>
      </c>
      <c r="S318" s="36" t="s">
        <v>144</v>
      </c>
    </row>
    <row r="319" spans="1:20" s="12" customFormat="1" ht="38.25" x14ac:dyDescent="0.2">
      <c r="A319" s="30">
        <v>505</v>
      </c>
      <c r="B319" s="92" t="s">
        <v>18</v>
      </c>
      <c r="C319" s="16" t="s">
        <v>197</v>
      </c>
      <c r="D319" s="92" t="s">
        <v>159</v>
      </c>
      <c r="E319" s="92" t="s">
        <v>169</v>
      </c>
      <c r="F319" s="16" t="s">
        <v>193</v>
      </c>
      <c r="G319" s="19">
        <v>2014</v>
      </c>
      <c r="H319" s="16" t="s">
        <v>139</v>
      </c>
      <c r="I319" s="17">
        <v>2800</v>
      </c>
      <c r="J319" s="17">
        <v>2800</v>
      </c>
      <c r="K319" s="16" t="s">
        <v>171</v>
      </c>
      <c r="L319" s="18">
        <v>0.76300000000000001</v>
      </c>
      <c r="M319" s="16" t="s">
        <v>172</v>
      </c>
      <c r="N319" s="17">
        <v>0</v>
      </c>
      <c r="O319" s="16"/>
      <c r="P319" s="18"/>
      <c r="Q319" s="92" t="s">
        <v>144</v>
      </c>
      <c r="R319" s="36" t="s">
        <v>148</v>
      </c>
      <c r="S319" s="36" t="s">
        <v>144</v>
      </c>
    </row>
    <row r="320" spans="1:20" s="12" customFormat="1" ht="38.25" x14ac:dyDescent="0.2">
      <c r="A320" s="30">
        <v>506</v>
      </c>
      <c r="B320" s="92" t="s">
        <v>18</v>
      </c>
      <c r="C320" s="16" t="s">
        <v>198</v>
      </c>
      <c r="D320" s="92" t="s">
        <v>159</v>
      </c>
      <c r="E320" s="92" t="s">
        <v>169</v>
      </c>
      <c r="F320" s="16" t="s">
        <v>193</v>
      </c>
      <c r="G320" s="19">
        <v>2014</v>
      </c>
      <c r="H320" s="16" t="s">
        <v>139</v>
      </c>
      <c r="I320" s="17">
        <v>3000</v>
      </c>
      <c r="J320" s="17">
        <v>3000</v>
      </c>
      <c r="K320" s="16" t="s">
        <v>171</v>
      </c>
      <c r="L320" s="18">
        <v>2.5</v>
      </c>
      <c r="M320" s="16" t="s">
        <v>172</v>
      </c>
      <c r="N320" s="17">
        <v>0</v>
      </c>
      <c r="O320" s="16"/>
      <c r="P320" s="18"/>
      <c r="Q320" s="92" t="s">
        <v>144</v>
      </c>
      <c r="R320" s="36" t="s">
        <v>148</v>
      </c>
      <c r="S320" s="36" t="s">
        <v>144</v>
      </c>
    </row>
    <row r="321" spans="1:20" s="12" customFormat="1" ht="38.25" x14ac:dyDescent="0.2">
      <c r="A321" s="30">
        <v>507</v>
      </c>
      <c r="B321" s="92" t="s">
        <v>18</v>
      </c>
      <c r="C321" s="16" t="s">
        <v>199</v>
      </c>
      <c r="D321" s="92" t="s">
        <v>159</v>
      </c>
      <c r="E321" s="92" t="s">
        <v>169</v>
      </c>
      <c r="F321" s="16" t="s">
        <v>193</v>
      </c>
      <c r="G321" s="19">
        <v>2014</v>
      </c>
      <c r="H321" s="16" t="s">
        <v>139</v>
      </c>
      <c r="I321" s="17">
        <v>6500</v>
      </c>
      <c r="J321" s="17">
        <v>6500</v>
      </c>
      <c r="K321" s="16" t="s">
        <v>171</v>
      </c>
      <c r="L321" s="18">
        <v>0.85</v>
      </c>
      <c r="M321" s="16" t="s">
        <v>172</v>
      </c>
      <c r="N321" s="17">
        <v>0</v>
      </c>
      <c r="O321" s="16"/>
      <c r="P321" s="18"/>
      <c r="Q321" s="92" t="s">
        <v>144</v>
      </c>
      <c r="R321" s="36" t="s">
        <v>148</v>
      </c>
      <c r="S321" s="36" t="s">
        <v>144</v>
      </c>
    </row>
    <row r="322" spans="1:20" s="12" customFormat="1" ht="38.25" x14ac:dyDescent="0.2">
      <c r="A322" s="30">
        <v>508</v>
      </c>
      <c r="B322" s="92" t="s">
        <v>18</v>
      </c>
      <c r="C322" s="21" t="s">
        <v>200</v>
      </c>
      <c r="D322" s="92" t="s">
        <v>159</v>
      </c>
      <c r="E322" s="92" t="s">
        <v>169</v>
      </c>
      <c r="F322" s="16" t="s">
        <v>193</v>
      </c>
      <c r="G322" s="19">
        <v>2014</v>
      </c>
      <c r="H322" s="16" t="s">
        <v>139</v>
      </c>
      <c r="I322" s="17">
        <v>5000</v>
      </c>
      <c r="J322" s="17">
        <v>5000</v>
      </c>
      <c r="K322" s="16" t="s">
        <v>171</v>
      </c>
      <c r="L322" s="18">
        <v>0.68</v>
      </c>
      <c r="M322" s="16" t="s">
        <v>172</v>
      </c>
      <c r="N322" s="17">
        <v>0</v>
      </c>
      <c r="O322" s="16"/>
      <c r="P322" s="18"/>
      <c r="Q322" s="92" t="s">
        <v>144</v>
      </c>
      <c r="R322" s="36" t="s">
        <v>148</v>
      </c>
      <c r="S322" s="36" t="s">
        <v>144</v>
      </c>
    </row>
    <row r="323" spans="1:20" s="12" customFormat="1" ht="38.25" x14ac:dyDescent="0.2">
      <c r="A323" s="30">
        <v>509</v>
      </c>
      <c r="B323" s="92" t="s">
        <v>18</v>
      </c>
      <c r="C323" s="16" t="s">
        <v>201</v>
      </c>
      <c r="D323" s="92" t="s">
        <v>159</v>
      </c>
      <c r="E323" s="92" t="s">
        <v>169</v>
      </c>
      <c r="F323" s="16" t="s">
        <v>193</v>
      </c>
      <c r="G323" s="19">
        <v>2014</v>
      </c>
      <c r="H323" s="16" t="s">
        <v>139</v>
      </c>
      <c r="I323" s="17">
        <v>3800</v>
      </c>
      <c r="J323" s="17">
        <v>3800</v>
      </c>
      <c r="K323" s="16" t="s">
        <v>171</v>
      </c>
      <c r="L323" s="18">
        <v>0.43</v>
      </c>
      <c r="M323" s="16" t="s">
        <v>172</v>
      </c>
      <c r="N323" s="17">
        <v>0</v>
      </c>
      <c r="O323" s="16"/>
      <c r="P323" s="18"/>
      <c r="Q323" s="92" t="s">
        <v>144</v>
      </c>
      <c r="R323" s="36" t="s">
        <v>148</v>
      </c>
      <c r="S323" s="36" t="s">
        <v>144</v>
      </c>
    </row>
    <row r="324" spans="1:20" s="12" customFormat="1" ht="38.25" x14ac:dyDescent="0.2">
      <c r="A324" s="30">
        <v>510</v>
      </c>
      <c r="B324" s="92" t="s">
        <v>18</v>
      </c>
      <c r="C324" s="16" t="s">
        <v>202</v>
      </c>
      <c r="D324" s="92" t="s">
        <v>159</v>
      </c>
      <c r="E324" s="92" t="s">
        <v>169</v>
      </c>
      <c r="F324" s="16" t="s">
        <v>193</v>
      </c>
      <c r="G324" s="19">
        <v>2014</v>
      </c>
      <c r="H324" s="16" t="s">
        <v>139</v>
      </c>
      <c r="I324" s="17">
        <v>2900</v>
      </c>
      <c r="J324" s="17">
        <v>2900</v>
      </c>
      <c r="K324" s="16" t="s">
        <v>171</v>
      </c>
      <c r="L324" s="18">
        <v>1.54</v>
      </c>
      <c r="M324" s="16" t="s">
        <v>172</v>
      </c>
      <c r="N324" s="17">
        <v>0</v>
      </c>
      <c r="O324" s="16"/>
      <c r="P324" s="18"/>
      <c r="Q324" s="92" t="s">
        <v>144</v>
      </c>
      <c r="R324" s="36" t="s">
        <v>148</v>
      </c>
      <c r="S324" s="36" t="s">
        <v>144</v>
      </c>
    </row>
    <row r="325" spans="1:20" s="12" customFormat="1" ht="38.25" x14ac:dyDescent="0.2">
      <c r="A325" s="30">
        <v>511</v>
      </c>
      <c r="B325" s="35" t="s">
        <v>18</v>
      </c>
      <c r="C325" s="54" t="s">
        <v>203</v>
      </c>
      <c r="D325" s="90" t="s">
        <v>159</v>
      </c>
      <c r="E325" s="19" t="s">
        <v>169</v>
      </c>
      <c r="F325" s="21" t="s">
        <v>193</v>
      </c>
      <c r="G325" s="30">
        <v>2014</v>
      </c>
      <c r="H325" s="21" t="s">
        <v>139</v>
      </c>
      <c r="I325" s="22">
        <v>6500</v>
      </c>
      <c r="J325" s="31">
        <v>6500</v>
      </c>
      <c r="K325" s="21" t="s">
        <v>171</v>
      </c>
      <c r="L325" s="23">
        <v>1.55</v>
      </c>
      <c r="M325" s="21" t="s">
        <v>172</v>
      </c>
      <c r="N325" s="22">
        <v>0</v>
      </c>
      <c r="O325" s="21"/>
      <c r="P325" s="32"/>
      <c r="Q325" s="90" t="s">
        <v>144</v>
      </c>
      <c r="R325" s="36" t="s">
        <v>148</v>
      </c>
      <c r="S325" s="36" t="s">
        <v>144</v>
      </c>
    </row>
    <row r="326" spans="1:20" s="12" customFormat="1" ht="38.25" x14ac:dyDescent="0.2">
      <c r="A326" s="30">
        <v>512</v>
      </c>
      <c r="B326" s="35" t="s">
        <v>18</v>
      </c>
      <c r="C326" s="54" t="s">
        <v>204</v>
      </c>
      <c r="D326" s="92" t="s">
        <v>159</v>
      </c>
      <c r="E326" s="19" t="s">
        <v>169</v>
      </c>
      <c r="F326" s="21" t="s">
        <v>205</v>
      </c>
      <c r="G326" s="30">
        <v>2014</v>
      </c>
      <c r="H326" s="21" t="s">
        <v>206</v>
      </c>
      <c r="I326" s="22">
        <v>3030</v>
      </c>
      <c r="J326" s="31">
        <v>11487</v>
      </c>
      <c r="K326" s="21" t="s">
        <v>171</v>
      </c>
      <c r="L326" s="23">
        <v>1.8149999999999999</v>
      </c>
      <c r="M326" s="21" t="s">
        <v>172</v>
      </c>
      <c r="N326" s="22">
        <v>0</v>
      </c>
      <c r="O326" s="21"/>
      <c r="P326" s="32"/>
      <c r="Q326" s="92" t="s">
        <v>144</v>
      </c>
      <c r="R326" s="36" t="s">
        <v>148</v>
      </c>
      <c r="S326" s="92" t="s">
        <v>142</v>
      </c>
      <c r="T326" s="91"/>
    </row>
    <row r="327" spans="1:20" s="12" customFormat="1" ht="38.25" x14ac:dyDescent="0.2">
      <c r="A327" s="30">
        <v>513</v>
      </c>
      <c r="B327" s="19" t="s">
        <v>18</v>
      </c>
      <c r="C327" s="21" t="s">
        <v>207</v>
      </c>
      <c r="D327" s="92" t="s">
        <v>159</v>
      </c>
      <c r="E327" s="19" t="s">
        <v>169</v>
      </c>
      <c r="F327" s="21" t="s">
        <v>208</v>
      </c>
      <c r="G327" s="19">
        <v>2014</v>
      </c>
      <c r="H327" s="21" t="s">
        <v>139</v>
      </c>
      <c r="I327" s="22">
        <v>12000</v>
      </c>
      <c r="J327" s="22">
        <v>12000</v>
      </c>
      <c r="K327" s="21" t="s">
        <v>171</v>
      </c>
      <c r="L327" s="23">
        <v>0.2</v>
      </c>
      <c r="M327" s="21" t="s">
        <v>172</v>
      </c>
      <c r="N327" s="22">
        <v>0</v>
      </c>
      <c r="O327" s="21"/>
      <c r="P327" s="23"/>
      <c r="Q327" s="92" t="s">
        <v>144</v>
      </c>
      <c r="R327" s="36" t="s">
        <v>148</v>
      </c>
      <c r="S327" s="36" t="s">
        <v>144</v>
      </c>
    </row>
    <row r="328" spans="1:20" s="12" customFormat="1" ht="38.25" x14ac:dyDescent="0.2">
      <c r="A328" s="30">
        <v>514</v>
      </c>
      <c r="B328" s="92" t="s">
        <v>18</v>
      </c>
      <c r="C328" s="20" t="s">
        <v>209</v>
      </c>
      <c r="D328" s="92" t="s">
        <v>159</v>
      </c>
      <c r="E328" s="13" t="s">
        <v>169</v>
      </c>
      <c r="F328" s="25" t="s">
        <v>193</v>
      </c>
      <c r="G328" s="13">
        <v>2014</v>
      </c>
      <c r="H328" s="20" t="s">
        <v>139</v>
      </c>
      <c r="I328" s="14">
        <v>3000</v>
      </c>
      <c r="J328" s="14">
        <v>3000</v>
      </c>
      <c r="K328" s="20" t="s">
        <v>171</v>
      </c>
      <c r="L328" s="15">
        <v>0.15</v>
      </c>
      <c r="M328" s="20" t="s">
        <v>172</v>
      </c>
      <c r="N328" s="14">
        <v>0</v>
      </c>
      <c r="O328" s="16"/>
      <c r="P328" s="18"/>
      <c r="Q328" s="92" t="s">
        <v>144</v>
      </c>
      <c r="R328" s="36" t="s">
        <v>148</v>
      </c>
      <c r="S328" s="36" t="s">
        <v>144</v>
      </c>
    </row>
    <row r="329" spans="1:20" s="12" customFormat="1" ht="51" x14ac:dyDescent="0.2">
      <c r="A329" s="13">
        <v>515</v>
      </c>
      <c r="B329" s="24" t="s">
        <v>18</v>
      </c>
      <c r="C329" s="20" t="s">
        <v>601</v>
      </c>
      <c r="D329" s="24" t="s">
        <v>470</v>
      </c>
      <c r="E329" s="13" t="s">
        <v>471</v>
      </c>
      <c r="F329" s="20" t="s">
        <v>602</v>
      </c>
      <c r="G329" s="24" t="s">
        <v>190</v>
      </c>
      <c r="H329" s="20" t="s">
        <v>191</v>
      </c>
      <c r="I329" s="14">
        <v>128</v>
      </c>
      <c r="J329" s="14">
        <v>128</v>
      </c>
      <c r="K329" s="20" t="s">
        <v>171</v>
      </c>
      <c r="L329" s="15">
        <v>0.9</v>
      </c>
      <c r="M329" s="20" t="s">
        <v>172</v>
      </c>
      <c r="N329" s="14"/>
      <c r="O329" s="20"/>
      <c r="P329" s="15"/>
      <c r="Q329" s="24" t="s">
        <v>144</v>
      </c>
      <c r="R329" s="13" t="s">
        <v>148</v>
      </c>
      <c r="S329" s="13" t="s">
        <v>142</v>
      </c>
      <c r="T329" s="91"/>
    </row>
    <row r="330" spans="1:20" s="12" customFormat="1" ht="51" x14ac:dyDescent="0.2">
      <c r="A330" s="13">
        <v>516</v>
      </c>
      <c r="B330" s="24" t="s">
        <v>18</v>
      </c>
      <c r="C330" s="20" t="s">
        <v>603</v>
      </c>
      <c r="D330" s="24" t="s">
        <v>470</v>
      </c>
      <c r="E330" s="13" t="s">
        <v>471</v>
      </c>
      <c r="F330" s="20" t="s">
        <v>604</v>
      </c>
      <c r="G330" s="30" t="s">
        <v>190</v>
      </c>
      <c r="H330" s="20" t="s">
        <v>191</v>
      </c>
      <c r="I330" s="14">
        <v>222</v>
      </c>
      <c r="J330" s="14">
        <v>222</v>
      </c>
      <c r="K330" s="20" t="s">
        <v>171</v>
      </c>
      <c r="L330" s="15">
        <v>1.24</v>
      </c>
      <c r="M330" s="20"/>
      <c r="N330" s="14"/>
      <c r="O330" s="20"/>
      <c r="P330" s="15"/>
      <c r="Q330" s="24" t="s">
        <v>144</v>
      </c>
      <c r="R330" s="13" t="s">
        <v>148</v>
      </c>
      <c r="S330" s="13" t="s">
        <v>142</v>
      </c>
      <c r="T330" s="91"/>
    </row>
    <row r="331" spans="1:20" s="12" customFormat="1" ht="38.25" x14ac:dyDescent="0.2">
      <c r="A331" s="19">
        <v>524</v>
      </c>
      <c r="B331" s="92" t="s">
        <v>33</v>
      </c>
      <c r="C331" s="21" t="s">
        <v>882</v>
      </c>
      <c r="D331" s="19" t="s">
        <v>150</v>
      </c>
      <c r="E331" s="19" t="s">
        <v>48</v>
      </c>
      <c r="F331" s="21" t="s">
        <v>883</v>
      </c>
      <c r="G331" s="19">
        <v>2014</v>
      </c>
      <c r="H331" s="29" t="s">
        <v>139</v>
      </c>
      <c r="I331" s="22">
        <v>300</v>
      </c>
      <c r="J331" s="22">
        <v>300</v>
      </c>
      <c r="K331" s="21" t="s">
        <v>140</v>
      </c>
      <c r="L331" s="23">
        <v>1</v>
      </c>
      <c r="M331" s="21"/>
      <c r="N331" s="22"/>
      <c r="O331" s="21"/>
      <c r="P331" s="23"/>
      <c r="Q331" s="19" t="s">
        <v>142</v>
      </c>
      <c r="R331" s="19" t="s">
        <v>143</v>
      </c>
      <c r="S331" s="30" t="s">
        <v>144</v>
      </c>
    </row>
    <row r="332" spans="1:20" s="12" customFormat="1" ht="63.75" x14ac:dyDescent="0.2">
      <c r="A332" s="36">
        <v>537</v>
      </c>
      <c r="B332" s="92" t="s">
        <v>33</v>
      </c>
      <c r="C332" s="16" t="s">
        <v>874</v>
      </c>
      <c r="D332" s="92" t="s">
        <v>150</v>
      </c>
      <c r="E332" s="92" t="s">
        <v>48</v>
      </c>
      <c r="F332" s="16" t="s">
        <v>875</v>
      </c>
      <c r="G332" s="19">
        <v>2014</v>
      </c>
      <c r="H332" s="29" t="s">
        <v>139</v>
      </c>
      <c r="I332" s="17">
        <v>100</v>
      </c>
      <c r="J332" s="17">
        <v>100</v>
      </c>
      <c r="K332" s="16" t="s">
        <v>140</v>
      </c>
      <c r="L332" s="18">
        <v>1</v>
      </c>
      <c r="M332" s="16"/>
      <c r="N332" s="17"/>
      <c r="O332" s="16"/>
      <c r="P332" s="18"/>
      <c r="Q332" s="19" t="s">
        <v>142</v>
      </c>
      <c r="R332" s="19" t="s">
        <v>143</v>
      </c>
      <c r="S332" s="30" t="s">
        <v>144</v>
      </c>
    </row>
    <row r="333" spans="1:20" s="12" customFormat="1" ht="38.25" x14ac:dyDescent="0.2">
      <c r="A333" s="36">
        <v>538</v>
      </c>
      <c r="B333" s="90" t="s">
        <v>37</v>
      </c>
      <c r="C333" s="16" t="s">
        <v>1047</v>
      </c>
      <c r="D333" s="90" t="s">
        <v>816</v>
      </c>
      <c r="E333" s="90" t="s">
        <v>817</v>
      </c>
      <c r="F333" s="16" t="s">
        <v>1045</v>
      </c>
      <c r="G333" s="19" t="s">
        <v>1048</v>
      </c>
      <c r="H333" s="16" t="s">
        <v>1046</v>
      </c>
      <c r="I333" s="22">
        <v>68</v>
      </c>
      <c r="J333" s="22">
        <v>450</v>
      </c>
      <c r="K333" s="21" t="s">
        <v>140</v>
      </c>
      <c r="L333" s="18">
        <v>1</v>
      </c>
      <c r="M333" s="16"/>
      <c r="N333" s="17"/>
      <c r="O333" s="16"/>
      <c r="P333" s="18"/>
      <c r="Q333" s="90" t="s">
        <v>144</v>
      </c>
      <c r="R333" s="36" t="s">
        <v>143</v>
      </c>
      <c r="S333" s="36" t="s">
        <v>142</v>
      </c>
      <c r="T333" s="91"/>
    </row>
    <row r="334" spans="1:20" s="12" customFormat="1" ht="38.25" x14ac:dyDescent="0.2">
      <c r="A334" s="36">
        <v>568</v>
      </c>
      <c r="B334" s="92" t="s">
        <v>26</v>
      </c>
      <c r="C334" s="16" t="s">
        <v>394</v>
      </c>
      <c r="D334" s="92" t="s">
        <v>231</v>
      </c>
      <c r="E334" s="92" t="s">
        <v>390</v>
      </c>
      <c r="F334" s="16" t="s">
        <v>395</v>
      </c>
      <c r="G334" s="19">
        <v>2014</v>
      </c>
      <c r="H334" s="16" t="s">
        <v>139</v>
      </c>
      <c r="I334" s="17">
        <v>2000</v>
      </c>
      <c r="J334" s="17">
        <v>2000</v>
      </c>
      <c r="K334" s="16" t="s">
        <v>140</v>
      </c>
      <c r="L334" s="18">
        <v>2</v>
      </c>
      <c r="M334" s="16" t="s">
        <v>396</v>
      </c>
      <c r="N334" s="17"/>
      <c r="O334" s="16"/>
      <c r="P334" s="18"/>
      <c r="Q334" s="92" t="s">
        <v>142</v>
      </c>
      <c r="R334" s="92" t="s">
        <v>148</v>
      </c>
      <c r="S334" s="92" t="s">
        <v>144</v>
      </c>
      <c r="T334" s="28"/>
    </row>
    <row r="335" spans="1:20" s="12" customFormat="1" ht="114.75" x14ac:dyDescent="0.2">
      <c r="A335" s="13">
        <v>570</v>
      </c>
      <c r="B335" s="92" t="s">
        <v>26</v>
      </c>
      <c r="C335" s="25" t="s">
        <v>706</v>
      </c>
      <c r="D335" s="24" t="s">
        <v>231</v>
      </c>
      <c r="E335" s="24" t="s">
        <v>707</v>
      </c>
      <c r="F335" s="25" t="s">
        <v>1083</v>
      </c>
      <c r="G335" s="24" t="s">
        <v>190</v>
      </c>
      <c r="H335" s="21" t="s">
        <v>276</v>
      </c>
      <c r="I335" s="22">
        <v>0</v>
      </c>
      <c r="J335" s="22">
        <v>0</v>
      </c>
      <c r="K335" s="25" t="s">
        <v>708</v>
      </c>
      <c r="L335" s="27">
        <v>1</v>
      </c>
      <c r="M335" s="25"/>
      <c r="N335" s="26"/>
      <c r="O335" s="25"/>
      <c r="P335" s="27"/>
      <c r="Q335" s="24" t="s">
        <v>144</v>
      </c>
      <c r="R335" s="13" t="s">
        <v>148</v>
      </c>
      <c r="S335" s="13" t="s">
        <v>142</v>
      </c>
      <c r="T335" s="91"/>
    </row>
    <row r="336" spans="1:20" s="12" customFormat="1" ht="63.75" x14ac:dyDescent="0.2">
      <c r="A336" s="13">
        <v>571</v>
      </c>
      <c r="B336" s="24" t="s">
        <v>33</v>
      </c>
      <c r="C336" s="25" t="s">
        <v>92</v>
      </c>
      <c r="D336" s="24" t="s">
        <v>150</v>
      </c>
      <c r="E336" s="24" t="s">
        <v>48</v>
      </c>
      <c r="F336" s="25" t="s">
        <v>93</v>
      </c>
      <c r="G336" s="24" t="s">
        <v>138</v>
      </c>
      <c r="H336" s="25" t="s">
        <v>139</v>
      </c>
      <c r="I336" s="14">
        <v>700</v>
      </c>
      <c r="J336" s="14">
        <v>700</v>
      </c>
      <c r="K336" s="25" t="s">
        <v>140</v>
      </c>
      <c r="L336" s="15">
        <v>1</v>
      </c>
      <c r="M336" s="25" t="s">
        <v>145</v>
      </c>
      <c r="N336" s="14"/>
      <c r="O336" s="20"/>
      <c r="P336" s="15"/>
      <c r="Q336" s="24" t="s">
        <v>142</v>
      </c>
      <c r="R336" s="24" t="s">
        <v>143</v>
      </c>
      <c r="S336" s="13" t="s">
        <v>144</v>
      </c>
    </row>
    <row r="337" spans="1:20" s="12" customFormat="1" ht="38.25" x14ac:dyDescent="0.2">
      <c r="A337" s="19">
        <v>626</v>
      </c>
      <c r="B337" s="19" t="s">
        <v>20</v>
      </c>
      <c r="C337" s="21" t="s">
        <v>218</v>
      </c>
      <c r="D337" s="19" t="s">
        <v>159</v>
      </c>
      <c r="E337" s="19" t="s">
        <v>219</v>
      </c>
      <c r="F337" s="21" t="s">
        <v>1060</v>
      </c>
      <c r="G337" s="19" t="s">
        <v>138</v>
      </c>
      <c r="H337" s="21" t="s">
        <v>139</v>
      </c>
      <c r="I337" s="22">
        <v>0</v>
      </c>
      <c r="J337" s="22">
        <v>0</v>
      </c>
      <c r="K337" s="21" t="s">
        <v>222</v>
      </c>
      <c r="L337" s="23">
        <v>1</v>
      </c>
      <c r="M337" s="21"/>
      <c r="N337" s="22"/>
      <c r="O337" s="21"/>
      <c r="P337" s="23"/>
      <c r="Q337" s="92" t="s">
        <v>144</v>
      </c>
      <c r="R337" s="92" t="s">
        <v>229</v>
      </c>
      <c r="S337" s="36" t="s">
        <v>144</v>
      </c>
      <c r="T337" s="8"/>
    </row>
    <row r="338" spans="1:20" s="12" customFormat="1" ht="38.25" x14ac:dyDescent="0.2">
      <c r="A338" s="19">
        <v>627</v>
      </c>
      <c r="B338" s="19" t="s">
        <v>20</v>
      </c>
      <c r="C338" s="21" t="s">
        <v>218</v>
      </c>
      <c r="D338" s="19" t="s">
        <v>159</v>
      </c>
      <c r="E338" s="19" t="s">
        <v>219</v>
      </c>
      <c r="F338" s="21" t="s">
        <v>1061</v>
      </c>
      <c r="G338" s="19" t="s">
        <v>138</v>
      </c>
      <c r="H338" s="21" t="s">
        <v>139</v>
      </c>
      <c r="I338" s="22">
        <v>487</v>
      </c>
      <c r="J338" s="22">
        <v>487</v>
      </c>
      <c r="K338" s="21" t="s">
        <v>222</v>
      </c>
      <c r="L338" s="23">
        <v>1</v>
      </c>
      <c r="M338" s="21"/>
      <c r="N338" s="22"/>
      <c r="O338" s="21"/>
      <c r="P338" s="23"/>
      <c r="Q338" s="92" t="s">
        <v>144</v>
      </c>
      <c r="R338" s="92" t="s">
        <v>229</v>
      </c>
      <c r="S338" s="36" t="s">
        <v>144</v>
      </c>
      <c r="T338" s="42"/>
    </row>
    <row r="339" spans="1:20" s="12" customFormat="1" ht="25.5" x14ac:dyDescent="0.2">
      <c r="A339" s="30">
        <v>628</v>
      </c>
      <c r="B339" s="92" t="s">
        <v>37</v>
      </c>
      <c r="C339" s="16" t="s">
        <v>719</v>
      </c>
      <c r="D339" s="92" t="s">
        <v>718</v>
      </c>
      <c r="E339" s="92" t="s">
        <v>718</v>
      </c>
      <c r="F339" s="16" t="s">
        <v>1062</v>
      </c>
      <c r="G339" s="19" t="s">
        <v>138</v>
      </c>
      <c r="H339" s="16" t="s">
        <v>139</v>
      </c>
      <c r="I339" s="17">
        <v>25</v>
      </c>
      <c r="J339" s="17">
        <v>25</v>
      </c>
      <c r="K339" s="16" t="s">
        <v>140</v>
      </c>
      <c r="L339" s="18">
        <v>1</v>
      </c>
      <c r="M339" s="16"/>
      <c r="N339" s="17"/>
      <c r="O339" s="16"/>
      <c r="P339" s="18"/>
      <c r="Q339" s="92" t="s">
        <v>142</v>
      </c>
      <c r="R339" s="92" t="s">
        <v>229</v>
      </c>
      <c r="S339" s="92" t="s">
        <v>144</v>
      </c>
    </row>
    <row r="340" spans="1:20" s="12" customFormat="1" ht="25.5" x14ac:dyDescent="0.2">
      <c r="A340" s="30">
        <v>629</v>
      </c>
      <c r="B340" s="92" t="s">
        <v>20</v>
      </c>
      <c r="C340" s="16" t="s">
        <v>719</v>
      </c>
      <c r="D340" s="92" t="s">
        <v>718</v>
      </c>
      <c r="E340" s="92" t="s">
        <v>718</v>
      </c>
      <c r="F340" s="16" t="s">
        <v>1063</v>
      </c>
      <c r="G340" s="19" t="s">
        <v>138</v>
      </c>
      <c r="H340" s="16" t="s">
        <v>139</v>
      </c>
      <c r="I340" s="17">
        <v>70</v>
      </c>
      <c r="J340" s="17">
        <v>70</v>
      </c>
      <c r="K340" s="16" t="s">
        <v>140</v>
      </c>
      <c r="L340" s="18">
        <v>4</v>
      </c>
      <c r="M340" s="16"/>
      <c r="N340" s="17"/>
      <c r="O340" s="16"/>
      <c r="P340" s="18"/>
      <c r="Q340" s="92" t="s">
        <v>142</v>
      </c>
      <c r="R340" s="92" t="s">
        <v>229</v>
      </c>
      <c r="S340" s="92" t="s">
        <v>144</v>
      </c>
    </row>
    <row r="341" spans="1:20" s="12" customFormat="1" ht="38.25" x14ac:dyDescent="0.2">
      <c r="A341" s="36">
        <v>630</v>
      </c>
      <c r="B341" s="92" t="s">
        <v>20</v>
      </c>
      <c r="C341" s="20" t="s">
        <v>158</v>
      </c>
      <c r="D341" s="13" t="s">
        <v>159</v>
      </c>
      <c r="E341" s="13" t="s">
        <v>160</v>
      </c>
      <c r="F341" s="20" t="s">
        <v>162</v>
      </c>
      <c r="G341" s="13">
        <v>2014</v>
      </c>
      <c r="H341" s="20" t="s">
        <v>139</v>
      </c>
      <c r="I341" s="14">
        <v>71</v>
      </c>
      <c r="J341" s="14">
        <v>71</v>
      </c>
      <c r="K341" s="29" t="s">
        <v>140</v>
      </c>
      <c r="L341" s="14">
        <v>1</v>
      </c>
      <c r="M341" s="20"/>
      <c r="N341" s="15"/>
      <c r="O341" s="20"/>
      <c r="P341" s="15"/>
      <c r="Q341" s="92" t="s">
        <v>142</v>
      </c>
      <c r="R341" s="92" t="s">
        <v>143</v>
      </c>
      <c r="S341" s="36" t="s">
        <v>144</v>
      </c>
      <c r="T341" s="28"/>
    </row>
    <row r="342" spans="1:20" s="12" customFormat="1" ht="38.25" x14ac:dyDescent="0.2">
      <c r="A342" s="30">
        <v>631</v>
      </c>
      <c r="B342" s="92" t="s">
        <v>18</v>
      </c>
      <c r="C342" s="29" t="s">
        <v>167</v>
      </c>
      <c r="D342" s="30" t="s">
        <v>159</v>
      </c>
      <c r="E342" s="30" t="s">
        <v>160</v>
      </c>
      <c r="F342" s="29" t="s">
        <v>712</v>
      </c>
      <c r="G342" s="30">
        <v>2014</v>
      </c>
      <c r="H342" s="21" t="s">
        <v>715</v>
      </c>
      <c r="I342" s="31">
        <v>300</v>
      </c>
      <c r="J342" s="31">
        <v>1916</v>
      </c>
      <c r="K342" s="29" t="s">
        <v>140</v>
      </c>
      <c r="L342" s="32">
        <v>1</v>
      </c>
      <c r="M342" s="29"/>
      <c r="N342" s="31"/>
      <c r="O342" s="21"/>
      <c r="P342" s="23"/>
      <c r="Q342" s="92" t="s">
        <v>142</v>
      </c>
      <c r="R342" s="36" t="s">
        <v>148</v>
      </c>
      <c r="S342" s="36" t="s">
        <v>144</v>
      </c>
      <c r="T342" s="91"/>
    </row>
    <row r="343" spans="1:20" s="12" customFormat="1" ht="38.25" x14ac:dyDescent="0.2">
      <c r="A343" s="30">
        <v>632</v>
      </c>
      <c r="B343" s="19" t="s">
        <v>18</v>
      </c>
      <c r="C343" s="29" t="s">
        <v>738</v>
      </c>
      <c r="D343" s="30" t="s">
        <v>159</v>
      </c>
      <c r="E343" s="30" t="s">
        <v>160</v>
      </c>
      <c r="F343" s="29" t="s">
        <v>741</v>
      </c>
      <c r="G343" s="30">
        <v>2014</v>
      </c>
      <c r="H343" s="21" t="s">
        <v>715</v>
      </c>
      <c r="I343" s="31">
        <v>500</v>
      </c>
      <c r="J343" s="31">
        <v>2453</v>
      </c>
      <c r="K343" s="29" t="s">
        <v>140</v>
      </c>
      <c r="L343" s="32">
        <v>1</v>
      </c>
      <c r="M343" s="29"/>
      <c r="N343" s="31"/>
      <c r="O343" s="21"/>
      <c r="P343" s="23"/>
      <c r="Q343" s="92" t="s">
        <v>142</v>
      </c>
      <c r="R343" s="36" t="s">
        <v>148</v>
      </c>
      <c r="S343" s="36" t="s">
        <v>144</v>
      </c>
      <c r="T343" s="91"/>
    </row>
    <row r="344" spans="1:20" s="12" customFormat="1" ht="38.25" x14ac:dyDescent="0.2">
      <c r="A344" s="30">
        <v>633</v>
      </c>
      <c r="B344" s="90" t="s">
        <v>18</v>
      </c>
      <c r="C344" s="29" t="s">
        <v>709</v>
      </c>
      <c r="D344" s="30" t="s">
        <v>159</v>
      </c>
      <c r="E344" s="30" t="s">
        <v>160</v>
      </c>
      <c r="F344" s="29" t="s">
        <v>710</v>
      </c>
      <c r="G344" s="30">
        <v>2014</v>
      </c>
      <c r="H344" s="21" t="s">
        <v>715</v>
      </c>
      <c r="I344" s="31">
        <v>700</v>
      </c>
      <c r="J344" s="31">
        <v>4532</v>
      </c>
      <c r="K344" s="29" t="s">
        <v>140</v>
      </c>
      <c r="L344" s="32">
        <v>1</v>
      </c>
      <c r="M344" s="29"/>
      <c r="N344" s="31"/>
      <c r="O344" s="21"/>
      <c r="P344" s="23"/>
      <c r="Q344" s="90" t="s">
        <v>142</v>
      </c>
      <c r="R344" s="36" t="s">
        <v>148</v>
      </c>
      <c r="S344" s="36" t="s">
        <v>144</v>
      </c>
      <c r="T344" s="91"/>
    </row>
    <row r="345" spans="1:20" s="12" customFormat="1" ht="38.25" x14ac:dyDescent="0.2">
      <c r="A345" s="36">
        <v>634</v>
      </c>
      <c r="B345" s="92" t="s">
        <v>18</v>
      </c>
      <c r="C345" s="21" t="s">
        <v>167</v>
      </c>
      <c r="D345" s="19" t="s">
        <v>159</v>
      </c>
      <c r="E345" s="19" t="s">
        <v>160</v>
      </c>
      <c r="F345" s="21" t="s">
        <v>714</v>
      </c>
      <c r="G345" s="19">
        <v>2014</v>
      </c>
      <c r="H345" s="21" t="s">
        <v>715</v>
      </c>
      <c r="I345" s="22">
        <v>3539</v>
      </c>
      <c r="J345" s="22">
        <v>7078</v>
      </c>
      <c r="K345" s="21" t="s">
        <v>140</v>
      </c>
      <c r="L345" s="23">
        <v>1</v>
      </c>
      <c r="M345" s="16"/>
      <c r="N345" s="17"/>
      <c r="O345" s="16"/>
      <c r="P345" s="18"/>
      <c r="Q345" s="92" t="s">
        <v>142</v>
      </c>
      <c r="R345" s="36" t="s">
        <v>148</v>
      </c>
      <c r="S345" s="36" t="s">
        <v>144</v>
      </c>
      <c r="T345" s="91"/>
    </row>
    <row r="346" spans="1:20" s="12" customFormat="1" ht="25.5" x14ac:dyDescent="0.2">
      <c r="A346" s="36">
        <v>635</v>
      </c>
      <c r="B346" s="92" t="s">
        <v>27</v>
      </c>
      <c r="C346" s="29" t="s">
        <v>740</v>
      </c>
      <c r="D346" s="92" t="s">
        <v>150</v>
      </c>
      <c r="E346" s="92" t="s">
        <v>400</v>
      </c>
      <c r="F346" s="29" t="s">
        <v>739</v>
      </c>
      <c r="G346" s="30">
        <v>2014</v>
      </c>
      <c r="H346" s="29" t="s">
        <v>139</v>
      </c>
      <c r="I346" s="31">
        <v>40</v>
      </c>
      <c r="J346" s="31">
        <v>40</v>
      </c>
      <c r="K346" s="29" t="s">
        <v>140</v>
      </c>
      <c r="L346" s="32">
        <v>1</v>
      </c>
      <c r="M346" s="29"/>
      <c r="N346" s="31"/>
      <c r="O346" s="21"/>
      <c r="P346" s="23"/>
      <c r="Q346" s="92" t="s">
        <v>142</v>
      </c>
      <c r="R346" s="36" t="s">
        <v>143</v>
      </c>
      <c r="S346" s="36" t="s">
        <v>144</v>
      </c>
    </row>
    <row r="347" spans="1:20" s="12" customFormat="1" ht="38.25" x14ac:dyDescent="0.2">
      <c r="A347" s="36">
        <v>636</v>
      </c>
      <c r="B347" s="92" t="s">
        <v>27</v>
      </c>
      <c r="C347" s="20" t="s">
        <v>787</v>
      </c>
      <c r="D347" s="92" t="s">
        <v>150</v>
      </c>
      <c r="E347" s="13" t="s">
        <v>400</v>
      </c>
      <c r="F347" s="20" t="s">
        <v>950</v>
      </c>
      <c r="G347" s="13">
        <v>2014</v>
      </c>
      <c r="H347" s="29" t="s">
        <v>139</v>
      </c>
      <c r="I347" s="31">
        <v>40</v>
      </c>
      <c r="J347" s="31">
        <v>40</v>
      </c>
      <c r="K347" s="20" t="s">
        <v>140</v>
      </c>
      <c r="L347" s="15">
        <v>1</v>
      </c>
      <c r="M347" s="20"/>
      <c r="N347" s="14"/>
      <c r="O347" s="16"/>
      <c r="P347" s="18"/>
      <c r="Q347" s="19" t="s">
        <v>142</v>
      </c>
      <c r="R347" s="19" t="s">
        <v>148</v>
      </c>
      <c r="S347" s="30" t="s">
        <v>144</v>
      </c>
    </row>
    <row r="348" spans="1:20" s="12" customFormat="1" ht="25.5" x14ac:dyDescent="0.2">
      <c r="A348" s="36">
        <v>637</v>
      </c>
      <c r="B348" s="92" t="s">
        <v>27</v>
      </c>
      <c r="C348" s="20" t="s">
        <v>797</v>
      </c>
      <c r="D348" s="92" t="s">
        <v>150</v>
      </c>
      <c r="E348" s="13" t="s">
        <v>400</v>
      </c>
      <c r="F348" s="20" t="s">
        <v>952</v>
      </c>
      <c r="G348" s="13">
        <v>2014</v>
      </c>
      <c r="H348" s="29" t="s">
        <v>139</v>
      </c>
      <c r="I348" s="14">
        <v>40</v>
      </c>
      <c r="J348" s="14">
        <v>40</v>
      </c>
      <c r="K348" s="20" t="s">
        <v>140</v>
      </c>
      <c r="L348" s="15">
        <v>1</v>
      </c>
      <c r="M348" s="20"/>
      <c r="N348" s="14"/>
      <c r="O348" s="16"/>
      <c r="P348" s="18"/>
      <c r="Q348" s="19" t="s">
        <v>142</v>
      </c>
      <c r="R348" s="19" t="s">
        <v>148</v>
      </c>
      <c r="S348" s="30" t="s">
        <v>144</v>
      </c>
    </row>
    <row r="349" spans="1:20" s="12" customFormat="1" ht="25.5" x14ac:dyDescent="0.2">
      <c r="A349" s="30">
        <v>638</v>
      </c>
      <c r="B349" s="90" t="s">
        <v>27</v>
      </c>
      <c r="C349" s="16" t="s">
        <v>763</v>
      </c>
      <c r="D349" s="89" t="s">
        <v>150</v>
      </c>
      <c r="E349" s="90" t="s">
        <v>400</v>
      </c>
      <c r="F349" s="16" t="s">
        <v>764</v>
      </c>
      <c r="G349" s="19">
        <v>2014</v>
      </c>
      <c r="H349" s="29" t="s">
        <v>139</v>
      </c>
      <c r="I349" s="17">
        <v>50</v>
      </c>
      <c r="J349" s="17">
        <v>50</v>
      </c>
      <c r="K349" s="16" t="s">
        <v>140</v>
      </c>
      <c r="L349" s="18">
        <v>1</v>
      </c>
      <c r="M349" s="16"/>
      <c r="N349" s="17"/>
      <c r="O349" s="16"/>
      <c r="P349" s="18"/>
      <c r="Q349" s="19" t="s">
        <v>142</v>
      </c>
      <c r="R349" s="19" t="s">
        <v>143</v>
      </c>
      <c r="S349" s="30" t="s">
        <v>144</v>
      </c>
    </row>
    <row r="350" spans="1:20" s="12" customFormat="1" ht="25.5" x14ac:dyDescent="0.2">
      <c r="A350" s="36">
        <v>639</v>
      </c>
      <c r="B350" s="92" t="s">
        <v>27</v>
      </c>
      <c r="C350" s="16" t="s">
        <v>767</v>
      </c>
      <c r="D350" s="92" t="s">
        <v>150</v>
      </c>
      <c r="E350" s="92" t="s">
        <v>400</v>
      </c>
      <c r="F350" s="16" t="s">
        <v>768</v>
      </c>
      <c r="G350" s="19">
        <v>2014</v>
      </c>
      <c r="H350" s="29" t="s">
        <v>139</v>
      </c>
      <c r="I350" s="17">
        <v>50</v>
      </c>
      <c r="J350" s="17">
        <v>50</v>
      </c>
      <c r="K350" s="16" t="s">
        <v>140</v>
      </c>
      <c r="L350" s="18">
        <v>1</v>
      </c>
      <c r="M350" s="16"/>
      <c r="N350" s="17"/>
      <c r="O350" s="16"/>
      <c r="P350" s="18"/>
      <c r="Q350" s="19" t="s">
        <v>142</v>
      </c>
      <c r="R350" s="19" t="s">
        <v>143</v>
      </c>
      <c r="S350" s="30" t="s">
        <v>144</v>
      </c>
    </row>
    <row r="351" spans="1:20" s="12" customFormat="1" ht="25.5" x14ac:dyDescent="0.2">
      <c r="A351" s="36">
        <v>640</v>
      </c>
      <c r="B351" s="92" t="s">
        <v>27</v>
      </c>
      <c r="C351" s="20" t="s">
        <v>793</v>
      </c>
      <c r="D351" s="92" t="s">
        <v>150</v>
      </c>
      <c r="E351" s="13" t="s">
        <v>400</v>
      </c>
      <c r="F351" s="20" t="s">
        <v>794</v>
      </c>
      <c r="G351" s="13">
        <v>2014</v>
      </c>
      <c r="H351" s="29" t="s">
        <v>139</v>
      </c>
      <c r="I351" s="14">
        <v>50</v>
      </c>
      <c r="J351" s="14">
        <v>50</v>
      </c>
      <c r="K351" s="20" t="s">
        <v>140</v>
      </c>
      <c r="L351" s="15">
        <v>1</v>
      </c>
      <c r="M351" s="20"/>
      <c r="N351" s="14"/>
      <c r="O351" s="16"/>
      <c r="P351" s="18"/>
      <c r="Q351" s="19" t="s">
        <v>142</v>
      </c>
      <c r="R351" s="19" t="s">
        <v>143</v>
      </c>
      <c r="S351" s="30" t="s">
        <v>144</v>
      </c>
    </row>
    <row r="352" spans="1:20" s="12" customFormat="1" ht="25.5" x14ac:dyDescent="0.2">
      <c r="A352" s="36">
        <v>641</v>
      </c>
      <c r="B352" s="92" t="s">
        <v>27</v>
      </c>
      <c r="C352" s="20" t="s">
        <v>795</v>
      </c>
      <c r="D352" s="92" t="s">
        <v>150</v>
      </c>
      <c r="E352" s="13" t="s">
        <v>400</v>
      </c>
      <c r="F352" s="20" t="s">
        <v>796</v>
      </c>
      <c r="G352" s="13">
        <v>2014</v>
      </c>
      <c r="H352" s="29" t="s">
        <v>139</v>
      </c>
      <c r="I352" s="31">
        <v>50</v>
      </c>
      <c r="J352" s="14">
        <v>50</v>
      </c>
      <c r="K352" s="20" t="s">
        <v>140</v>
      </c>
      <c r="L352" s="15">
        <v>1</v>
      </c>
      <c r="M352" s="20"/>
      <c r="N352" s="14"/>
      <c r="O352" s="16"/>
      <c r="P352" s="18"/>
      <c r="Q352" s="19" t="s">
        <v>142</v>
      </c>
      <c r="R352" s="19" t="s">
        <v>143</v>
      </c>
      <c r="S352" s="30" t="s">
        <v>144</v>
      </c>
    </row>
    <row r="353" spans="1:20" s="12" customFormat="1" ht="38.25" x14ac:dyDescent="0.2">
      <c r="A353" s="36">
        <v>642</v>
      </c>
      <c r="B353" s="92" t="s">
        <v>27</v>
      </c>
      <c r="C353" s="20" t="s">
        <v>814</v>
      </c>
      <c r="D353" s="13" t="s">
        <v>150</v>
      </c>
      <c r="E353" s="13" t="s">
        <v>400</v>
      </c>
      <c r="F353" s="20" t="s">
        <v>815</v>
      </c>
      <c r="G353" s="13">
        <v>2014</v>
      </c>
      <c r="H353" s="29" t="s">
        <v>139</v>
      </c>
      <c r="I353" s="14">
        <v>50</v>
      </c>
      <c r="J353" s="14">
        <v>50</v>
      </c>
      <c r="K353" s="29" t="s">
        <v>140</v>
      </c>
      <c r="L353" s="14">
        <v>1</v>
      </c>
      <c r="M353" s="20"/>
      <c r="N353" s="15"/>
      <c r="O353" s="20"/>
      <c r="P353" s="14"/>
      <c r="Q353" s="19" t="s">
        <v>142</v>
      </c>
      <c r="R353" s="19" t="s">
        <v>143</v>
      </c>
      <c r="S353" s="30" t="s">
        <v>144</v>
      </c>
    </row>
    <row r="354" spans="1:20" s="12" customFormat="1" ht="38.25" x14ac:dyDescent="0.2">
      <c r="A354" s="36">
        <v>643</v>
      </c>
      <c r="B354" s="92" t="s">
        <v>27</v>
      </c>
      <c r="C354" s="16" t="s">
        <v>751</v>
      </c>
      <c r="D354" s="92" t="s">
        <v>150</v>
      </c>
      <c r="E354" s="92" t="s">
        <v>400</v>
      </c>
      <c r="F354" s="16" t="s">
        <v>752</v>
      </c>
      <c r="G354" s="19">
        <v>2014</v>
      </c>
      <c r="H354" s="29" t="s">
        <v>139</v>
      </c>
      <c r="I354" s="17">
        <v>60</v>
      </c>
      <c r="J354" s="17">
        <v>60</v>
      </c>
      <c r="K354" s="16" t="s">
        <v>140</v>
      </c>
      <c r="L354" s="18">
        <v>1</v>
      </c>
      <c r="M354" s="16"/>
      <c r="N354" s="17"/>
      <c r="O354" s="16"/>
      <c r="P354" s="18"/>
      <c r="Q354" s="19" t="s">
        <v>142</v>
      </c>
      <c r="R354" s="19" t="s">
        <v>143</v>
      </c>
      <c r="S354" s="30" t="s">
        <v>144</v>
      </c>
    </row>
    <row r="355" spans="1:20" s="12" customFormat="1" ht="38.25" x14ac:dyDescent="0.2">
      <c r="A355" s="30">
        <v>644</v>
      </c>
      <c r="B355" s="92" t="s">
        <v>27</v>
      </c>
      <c r="C355" s="29" t="s">
        <v>809</v>
      </c>
      <c r="D355" s="30" t="s">
        <v>150</v>
      </c>
      <c r="E355" s="30" t="s">
        <v>400</v>
      </c>
      <c r="F355" s="29" t="s">
        <v>810</v>
      </c>
      <c r="G355" s="19">
        <v>2014</v>
      </c>
      <c r="H355" s="29" t="s">
        <v>139</v>
      </c>
      <c r="I355" s="31">
        <v>60</v>
      </c>
      <c r="J355" s="31">
        <v>60</v>
      </c>
      <c r="K355" s="29" t="s">
        <v>140</v>
      </c>
      <c r="L355" s="32">
        <v>1</v>
      </c>
      <c r="M355" s="29"/>
      <c r="N355" s="32"/>
      <c r="O355" s="21"/>
      <c r="P355" s="23"/>
      <c r="Q355" s="19" t="s">
        <v>142</v>
      </c>
      <c r="R355" s="19" t="s">
        <v>143</v>
      </c>
      <c r="S355" s="30" t="s">
        <v>144</v>
      </c>
      <c r="T355" s="10"/>
    </row>
    <row r="356" spans="1:20" s="12" customFormat="1" ht="38.25" x14ac:dyDescent="0.2">
      <c r="A356" s="36">
        <v>645</v>
      </c>
      <c r="B356" s="92" t="s">
        <v>27</v>
      </c>
      <c r="C356" s="16" t="s">
        <v>757</v>
      </c>
      <c r="D356" s="92" t="s">
        <v>150</v>
      </c>
      <c r="E356" s="92" t="s">
        <v>400</v>
      </c>
      <c r="F356" s="16" t="s">
        <v>758</v>
      </c>
      <c r="G356" s="19">
        <v>2014</v>
      </c>
      <c r="H356" s="29" t="s">
        <v>139</v>
      </c>
      <c r="I356" s="17">
        <v>70</v>
      </c>
      <c r="J356" s="17">
        <v>70</v>
      </c>
      <c r="K356" s="16" t="s">
        <v>140</v>
      </c>
      <c r="L356" s="18">
        <v>1</v>
      </c>
      <c r="M356" s="16"/>
      <c r="N356" s="18"/>
      <c r="O356" s="16"/>
      <c r="P356" s="18"/>
      <c r="Q356" s="19" t="s">
        <v>142</v>
      </c>
      <c r="R356" s="19" t="s">
        <v>143</v>
      </c>
      <c r="S356" s="30" t="s">
        <v>144</v>
      </c>
      <c r="T356" s="10"/>
    </row>
    <row r="357" spans="1:20" s="12" customFormat="1" ht="38.25" x14ac:dyDescent="0.2">
      <c r="A357" s="30">
        <v>646</v>
      </c>
      <c r="B357" s="92" t="s">
        <v>27</v>
      </c>
      <c r="C357" s="29" t="s">
        <v>736</v>
      </c>
      <c r="D357" s="92" t="s">
        <v>150</v>
      </c>
      <c r="E357" s="92" t="s">
        <v>400</v>
      </c>
      <c r="F357" s="29" t="s">
        <v>737</v>
      </c>
      <c r="G357" s="30">
        <v>2014</v>
      </c>
      <c r="H357" s="29" t="s">
        <v>139</v>
      </c>
      <c r="I357" s="31">
        <v>80</v>
      </c>
      <c r="J357" s="31">
        <v>80</v>
      </c>
      <c r="K357" s="29" t="s">
        <v>140</v>
      </c>
      <c r="L357" s="32">
        <v>1</v>
      </c>
      <c r="M357" s="29"/>
      <c r="N357" s="31"/>
      <c r="O357" s="21"/>
      <c r="P357" s="23"/>
      <c r="Q357" s="92" t="s">
        <v>142</v>
      </c>
      <c r="R357" s="36" t="s">
        <v>143</v>
      </c>
      <c r="S357" s="36" t="s">
        <v>144</v>
      </c>
    </row>
    <row r="358" spans="1:20" s="12" customFormat="1" ht="25.5" x14ac:dyDescent="0.2">
      <c r="A358" s="36">
        <v>647</v>
      </c>
      <c r="B358" s="92" t="s">
        <v>27</v>
      </c>
      <c r="C358" s="16" t="s">
        <v>777</v>
      </c>
      <c r="D358" s="92" t="s">
        <v>150</v>
      </c>
      <c r="E358" s="92" t="s">
        <v>400</v>
      </c>
      <c r="F358" s="16" t="s">
        <v>778</v>
      </c>
      <c r="G358" s="19">
        <v>2014</v>
      </c>
      <c r="H358" s="29" t="s">
        <v>139</v>
      </c>
      <c r="I358" s="17">
        <v>80</v>
      </c>
      <c r="J358" s="17">
        <v>80</v>
      </c>
      <c r="K358" s="16" t="s">
        <v>140</v>
      </c>
      <c r="L358" s="18">
        <v>1</v>
      </c>
      <c r="M358" s="16"/>
      <c r="N358" s="17"/>
      <c r="O358" s="16"/>
      <c r="P358" s="18"/>
      <c r="Q358" s="19" t="s">
        <v>142</v>
      </c>
      <c r="R358" s="19" t="s">
        <v>143</v>
      </c>
      <c r="S358" s="30" t="s">
        <v>144</v>
      </c>
    </row>
    <row r="359" spans="1:20" s="12" customFormat="1" ht="25.5" x14ac:dyDescent="0.2">
      <c r="A359" s="36">
        <v>648</v>
      </c>
      <c r="B359" s="92" t="s">
        <v>27</v>
      </c>
      <c r="C359" s="16" t="s">
        <v>779</v>
      </c>
      <c r="D359" s="92" t="s">
        <v>150</v>
      </c>
      <c r="E359" s="92" t="s">
        <v>400</v>
      </c>
      <c r="F359" s="16" t="s">
        <v>780</v>
      </c>
      <c r="G359" s="19">
        <v>2014</v>
      </c>
      <c r="H359" s="29" t="s">
        <v>139</v>
      </c>
      <c r="I359" s="17">
        <v>80</v>
      </c>
      <c r="J359" s="17">
        <v>80</v>
      </c>
      <c r="K359" s="16" t="s">
        <v>140</v>
      </c>
      <c r="L359" s="18">
        <v>1</v>
      </c>
      <c r="M359" s="16"/>
      <c r="N359" s="17"/>
      <c r="O359" s="16"/>
      <c r="P359" s="18"/>
      <c r="Q359" s="19" t="s">
        <v>142</v>
      </c>
      <c r="R359" s="19" t="s">
        <v>143</v>
      </c>
      <c r="S359" s="30" t="s">
        <v>144</v>
      </c>
    </row>
    <row r="360" spans="1:20" s="12" customFormat="1" ht="25.5" x14ac:dyDescent="0.2">
      <c r="A360" s="36">
        <v>649</v>
      </c>
      <c r="B360" s="92" t="s">
        <v>27</v>
      </c>
      <c r="C360" s="20" t="s">
        <v>791</v>
      </c>
      <c r="D360" s="92" t="s">
        <v>150</v>
      </c>
      <c r="E360" s="13" t="s">
        <v>400</v>
      </c>
      <c r="F360" s="20" t="s">
        <v>792</v>
      </c>
      <c r="G360" s="13">
        <v>2014</v>
      </c>
      <c r="H360" s="29" t="s">
        <v>139</v>
      </c>
      <c r="I360" s="14">
        <v>80</v>
      </c>
      <c r="J360" s="14">
        <v>80</v>
      </c>
      <c r="K360" s="20" t="s">
        <v>140</v>
      </c>
      <c r="L360" s="15">
        <v>1</v>
      </c>
      <c r="M360" s="20"/>
      <c r="N360" s="14"/>
      <c r="O360" s="16"/>
      <c r="P360" s="18"/>
      <c r="Q360" s="19" t="s">
        <v>142</v>
      </c>
      <c r="R360" s="19" t="s">
        <v>143</v>
      </c>
      <c r="S360" s="30" t="s">
        <v>144</v>
      </c>
    </row>
    <row r="361" spans="1:20" s="12" customFormat="1" ht="25.5" x14ac:dyDescent="0.2">
      <c r="A361" s="30">
        <v>650</v>
      </c>
      <c r="B361" s="92" t="s">
        <v>27</v>
      </c>
      <c r="C361" s="21" t="s">
        <v>800</v>
      </c>
      <c r="D361" s="19" t="s">
        <v>150</v>
      </c>
      <c r="E361" s="19" t="s">
        <v>400</v>
      </c>
      <c r="F361" s="21" t="s">
        <v>801</v>
      </c>
      <c r="G361" s="19">
        <v>2014</v>
      </c>
      <c r="H361" s="29" t="s">
        <v>139</v>
      </c>
      <c r="I361" s="22">
        <v>80</v>
      </c>
      <c r="J361" s="22">
        <v>80</v>
      </c>
      <c r="K361" s="20" t="s">
        <v>140</v>
      </c>
      <c r="L361" s="15">
        <v>1</v>
      </c>
      <c r="M361" s="25"/>
      <c r="N361" s="22"/>
      <c r="O361" s="21"/>
      <c r="P361" s="23"/>
      <c r="Q361" s="19" t="s">
        <v>142</v>
      </c>
      <c r="R361" s="19" t="s">
        <v>143</v>
      </c>
      <c r="S361" s="30" t="s">
        <v>144</v>
      </c>
    </row>
    <row r="362" spans="1:20" s="12" customFormat="1" ht="38.25" x14ac:dyDescent="0.2">
      <c r="A362" s="36">
        <v>651</v>
      </c>
      <c r="B362" s="92" t="s">
        <v>27</v>
      </c>
      <c r="C362" s="16" t="s">
        <v>753</v>
      </c>
      <c r="D362" s="92" t="s">
        <v>150</v>
      </c>
      <c r="E362" s="92" t="s">
        <v>400</v>
      </c>
      <c r="F362" s="16" t="s">
        <v>754</v>
      </c>
      <c r="G362" s="19">
        <v>2014</v>
      </c>
      <c r="H362" s="29" t="s">
        <v>139</v>
      </c>
      <c r="I362" s="17">
        <v>100</v>
      </c>
      <c r="J362" s="22">
        <v>100</v>
      </c>
      <c r="K362" s="16" t="s">
        <v>140</v>
      </c>
      <c r="L362" s="18">
        <v>1</v>
      </c>
      <c r="M362" s="16"/>
      <c r="N362" s="18"/>
      <c r="O362" s="16"/>
      <c r="P362" s="18"/>
      <c r="Q362" s="19" t="s">
        <v>142</v>
      </c>
      <c r="R362" s="19" t="s">
        <v>143</v>
      </c>
      <c r="S362" s="30" t="s">
        <v>144</v>
      </c>
    </row>
    <row r="363" spans="1:20" s="12" customFormat="1" ht="25.5" x14ac:dyDescent="0.2">
      <c r="A363" s="36">
        <v>652</v>
      </c>
      <c r="B363" s="92" t="s">
        <v>27</v>
      </c>
      <c r="C363" s="16" t="s">
        <v>769</v>
      </c>
      <c r="D363" s="92" t="s">
        <v>150</v>
      </c>
      <c r="E363" s="80" t="s">
        <v>400</v>
      </c>
      <c r="F363" s="16" t="s">
        <v>947</v>
      </c>
      <c r="G363" s="19">
        <v>2014</v>
      </c>
      <c r="H363" s="29" t="s">
        <v>139</v>
      </c>
      <c r="I363" s="17">
        <v>100</v>
      </c>
      <c r="J363" s="17">
        <v>100</v>
      </c>
      <c r="K363" s="16" t="s">
        <v>140</v>
      </c>
      <c r="L363" s="18">
        <v>1</v>
      </c>
      <c r="M363" s="16"/>
      <c r="N363" s="17"/>
      <c r="O363" s="16"/>
      <c r="P363" s="18"/>
      <c r="Q363" s="19" t="s">
        <v>142</v>
      </c>
      <c r="R363" s="19" t="s">
        <v>148</v>
      </c>
      <c r="S363" s="30" t="s">
        <v>144</v>
      </c>
    </row>
    <row r="364" spans="1:20" s="12" customFormat="1" ht="38.25" x14ac:dyDescent="0.2">
      <c r="A364" s="36">
        <v>653</v>
      </c>
      <c r="B364" s="92" t="s">
        <v>27</v>
      </c>
      <c r="C364" s="16" t="s">
        <v>772</v>
      </c>
      <c r="D364" s="92" t="s">
        <v>150</v>
      </c>
      <c r="E364" s="92" t="s">
        <v>400</v>
      </c>
      <c r="F364" s="16" t="s">
        <v>773</v>
      </c>
      <c r="G364" s="19">
        <v>2014</v>
      </c>
      <c r="H364" s="29" t="s">
        <v>139</v>
      </c>
      <c r="I364" s="17">
        <v>100</v>
      </c>
      <c r="J364" s="17">
        <v>100</v>
      </c>
      <c r="K364" s="16" t="s">
        <v>140</v>
      </c>
      <c r="L364" s="18">
        <v>1</v>
      </c>
      <c r="M364" s="16"/>
      <c r="N364" s="17"/>
      <c r="O364" s="16"/>
      <c r="P364" s="18"/>
      <c r="Q364" s="19" t="s">
        <v>142</v>
      </c>
      <c r="R364" s="19" t="s">
        <v>143</v>
      </c>
      <c r="S364" s="30" t="s">
        <v>144</v>
      </c>
    </row>
    <row r="365" spans="1:20" s="12" customFormat="1" ht="25.5" x14ac:dyDescent="0.2">
      <c r="A365" s="30">
        <v>654</v>
      </c>
      <c r="B365" s="92" t="s">
        <v>27</v>
      </c>
      <c r="C365" s="21" t="s">
        <v>781</v>
      </c>
      <c r="D365" s="19" t="s">
        <v>150</v>
      </c>
      <c r="E365" s="19" t="s">
        <v>400</v>
      </c>
      <c r="F365" s="21" t="s">
        <v>782</v>
      </c>
      <c r="G365" s="19">
        <v>2014</v>
      </c>
      <c r="H365" s="29" t="s">
        <v>139</v>
      </c>
      <c r="I365" s="22">
        <v>100</v>
      </c>
      <c r="J365" s="22">
        <v>100</v>
      </c>
      <c r="K365" s="21" t="s">
        <v>140</v>
      </c>
      <c r="L365" s="23">
        <v>1</v>
      </c>
      <c r="M365" s="21"/>
      <c r="N365" s="22"/>
      <c r="O365" s="21"/>
      <c r="P365" s="23"/>
      <c r="Q365" s="19" t="s">
        <v>142</v>
      </c>
      <c r="R365" s="19" t="s">
        <v>143</v>
      </c>
      <c r="S365" s="30" t="s">
        <v>144</v>
      </c>
    </row>
    <row r="366" spans="1:20" s="12" customFormat="1" ht="25.5" x14ac:dyDescent="0.2">
      <c r="A366" s="36">
        <v>655</v>
      </c>
      <c r="B366" s="92" t="s">
        <v>27</v>
      </c>
      <c r="C366" s="16" t="s">
        <v>747</v>
      </c>
      <c r="D366" s="79" t="s">
        <v>150</v>
      </c>
      <c r="E366" s="89" t="s">
        <v>400</v>
      </c>
      <c r="F366" s="16" t="s">
        <v>748</v>
      </c>
      <c r="G366" s="19">
        <v>2014</v>
      </c>
      <c r="H366" s="29" t="s">
        <v>139</v>
      </c>
      <c r="I366" s="17">
        <v>150</v>
      </c>
      <c r="J366" s="17">
        <v>150</v>
      </c>
      <c r="K366" s="16" t="s">
        <v>140</v>
      </c>
      <c r="L366" s="18">
        <v>1</v>
      </c>
      <c r="M366" s="16"/>
      <c r="N366" s="17"/>
      <c r="O366" s="16"/>
      <c r="P366" s="18"/>
      <c r="Q366" s="19" t="s">
        <v>142</v>
      </c>
      <c r="R366" s="19" t="s">
        <v>143</v>
      </c>
      <c r="S366" s="30" t="s">
        <v>144</v>
      </c>
    </row>
    <row r="367" spans="1:20" s="12" customFormat="1" ht="38.25" x14ac:dyDescent="0.2">
      <c r="A367" s="36">
        <v>656</v>
      </c>
      <c r="B367" s="79" t="s">
        <v>27</v>
      </c>
      <c r="C367" s="16" t="s">
        <v>759</v>
      </c>
      <c r="D367" s="92" t="s">
        <v>150</v>
      </c>
      <c r="E367" s="92" t="s">
        <v>400</v>
      </c>
      <c r="F367" s="16" t="s">
        <v>760</v>
      </c>
      <c r="G367" s="19">
        <v>2014</v>
      </c>
      <c r="H367" s="29" t="s">
        <v>139</v>
      </c>
      <c r="I367" s="17">
        <v>210</v>
      </c>
      <c r="J367" s="17">
        <v>210</v>
      </c>
      <c r="K367" s="20" t="s">
        <v>140</v>
      </c>
      <c r="L367" s="18">
        <v>1</v>
      </c>
      <c r="M367" s="16"/>
      <c r="N367" s="17"/>
      <c r="O367" s="16"/>
      <c r="P367" s="18"/>
      <c r="Q367" s="19" t="s">
        <v>142</v>
      </c>
      <c r="R367" s="19" t="s">
        <v>143</v>
      </c>
      <c r="S367" s="30" t="s">
        <v>144</v>
      </c>
    </row>
    <row r="368" spans="1:20" s="12" customFormat="1" ht="25.5" x14ac:dyDescent="0.2">
      <c r="A368" s="36">
        <v>657</v>
      </c>
      <c r="B368" s="79" t="s">
        <v>27</v>
      </c>
      <c r="C368" s="20" t="s">
        <v>798</v>
      </c>
      <c r="D368" s="92" t="s">
        <v>150</v>
      </c>
      <c r="E368" s="13" t="s">
        <v>400</v>
      </c>
      <c r="F368" s="20" t="s">
        <v>799</v>
      </c>
      <c r="G368" s="13">
        <v>2014</v>
      </c>
      <c r="H368" s="29" t="s">
        <v>139</v>
      </c>
      <c r="I368" s="14">
        <v>250</v>
      </c>
      <c r="J368" s="14">
        <v>250</v>
      </c>
      <c r="K368" s="20" t="s">
        <v>140</v>
      </c>
      <c r="L368" s="15">
        <v>1</v>
      </c>
      <c r="M368" s="20"/>
      <c r="N368" s="14"/>
      <c r="O368" s="16"/>
      <c r="P368" s="18"/>
      <c r="Q368" s="19" t="s">
        <v>142</v>
      </c>
      <c r="R368" s="19" t="s">
        <v>143</v>
      </c>
      <c r="S368" s="30" t="s">
        <v>144</v>
      </c>
    </row>
    <row r="369" spans="1:20" s="12" customFormat="1" ht="25.5" x14ac:dyDescent="0.2">
      <c r="A369" s="36">
        <v>658</v>
      </c>
      <c r="B369" s="79" t="s">
        <v>27</v>
      </c>
      <c r="C369" s="16" t="s">
        <v>775</v>
      </c>
      <c r="D369" s="92" t="s">
        <v>150</v>
      </c>
      <c r="E369" s="92" t="s">
        <v>400</v>
      </c>
      <c r="F369" s="16" t="s">
        <v>776</v>
      </c>
      <c r="G369" s="19">
        <v>2014</v>
      </c>
      <c r="H369" s="29" t="s">
        <v>139</v>
      </c>
      <c r="I369" s="17">
        <v>300</v>
      </c>
      <c r="J369" s="17">
        <v>300</v>
      </c>
      <c r="K369" s="16" t="s">
        <v>140</v>
      </c>
      <c r="L369" s="18">
        <v>1</v>
      </c>
      <c r="M369" s="16"/>
      <c r="N369" s="17"/>
      <c r="O369" s="16"/>
      <c r="P369" s="18"/>
      <c r="Q369" s="19" t="s">
        <v>142</v>
      </c>
      <c r="R369" s="19" t="s">
        <v>143</v>
      </c>
      <c r="S369" s="30" t="s">
        <v>144</v>
      </c>
    </row>
    <row r="370" spans="1:20" s="12" customFormat="1" ht="25.5" x14ac:dyDescent="0.2">
      <c r="A370" s="36">
        <v>659</v>
      </c>
      <c r="B370" s="79" t="s">
        <v>27</v>
      </c>
      <c r="C370" s="20" t="s">
        <v>785</v>
      </c>
      <c r="D370" s="92" t="s">
        <v>150</v>
      </c>
      <c r="E370" s="13" t="s">
        <v>400</v>
      </c>
      <c r="F370" s="20" t="s">
        <v>786</v>
      </c>
      <c r="G370" s="13">
        <v>2014</v>
      </c>
      <c r="H370" s="29" t="s">
        <v>139</v>
      </c>
      <c r="I370" s="31">
        <v>300</v>
      </c>
      <c r="J370" s="31">
        <v>300</v>
      </c>
      <c r="K370" s="20" t="s">
        <v>140</v>
      </c>
      <c r="L370" s="15">
        <v>1</v>
      </c>
      <c r="M370" s="20"/>
      <c r="N370" s="14"/>
      <c r="O370" s="16"/>
      <c r="P370" s="18"/>
      <c r="Q370" s="19" t="s">
        <v>142</v>
      </c>
      <c r="R370" s="19" t="s">
        <v>143</v>
      </c>
      <c r="S370" s="30" t="s">
        <v>144</v>
      </c>
    </row>
    <row r="371" spans="1:20" s="12" customFormat="1" ht="25.5" x14ac:dyDescent="0.2">
      <c r="A371" s="30">
        <v>660</v>
      </c>
      <c r="B371" s="79" t="s">
        <v>27</v>
      </c>
      <c r="C371" s="29" t="s">
        <v>808</v>
      </c>
      <c r="D371" s="30" t="s">
        <v>150</v>
      </c>
      <c r="E371" s="30" t="s">
        <v>400</v>
      </c>
      <c r="F371" s="29" t="s">
        <v>953</v>
      </c>
      <c r="G371" s="30">
        <v>2014</v>
      </c>
      <c r="H371" s="29" t="s">
        <v>139</v>
      </c>
      <c r="I371" s="31">
        <v>400</v>
      </c>
      <c r="J371" s="31">
        <v>400</v>
      </c>
      <c r="K371" s="20" t="s">
        <v>140</v>
      </c>
      <c r="L371" s="15">
        <v>1</v>
      </c>
      <c r="M371" s="29"/>
      <c r="N371" s="31"/>
      <c r="O371" s="21"/>
      <c r="P371" s="23"/>
      <c r="Q371" s="19" t="s">
        <v>142</v>
      </c>
      <c r="R371" s="19" t="s">
        <v>148</v>
      </c>
      <c r="S371" s="30" t="s">
        <v>144</v>
      </c>
    </row>
    <row r="372" spans="1:20" s="12" customFormat="1" ht="25.5" x14ac:dyDescent="0.2">
      <c r="A372" s="36">
        <v>661</v>
      </c>
      <c r="B372" s="79" t="s">
        <v>27</v>
      </c>
      <c r="C372" s="20" t="s">
        <v>790</v>
      </c>
      <c r="D372" s="79" t="s">
        <v>150</v>
      </c>
      <c r="E372" s="13" t="s">
        <v>400</v>
      </c>
      <c r="F372" s="20" t="s">
        <v>951</v>
      </c>
      <c r="G372" s="13">
        <v>2014</v>
      </c>
      <c r="H372" s="29" t="s">
        <v>139</v>
      </c>
      <c r="I372" s="14">
        <v>500</v>
      </c>
      <c r="J372" s="14">
        <v>500</v>
      </c>
      <c r="K372" s="20" t="s">
        <v>140</v>
      </c>
      <c r="L372" s="15">
        <v>1</v>
      </c>
      <c r="M372" s="20"/>
      <c r="N372" s="14"/>
      <c r="O372" s="16"/>
      <c r="P372" s="18"/>
      <c r="Q372" s="19" t="s">
        <v>142</v>
      </c>
      <c r="R372" s="19" t="s">
        <v>148</v>
      </c>
      <c r="S372" s="30" t="s">
        <v>144</v>
      </c>
    </row>
    <row r="373" spans="1:20" s="12" customFormat="1" ht="25.5" x14ac:dyDescent="0.2">
      <c r="A373" s="30">
        <v>662</v>
      </c>
      <c r="B373" s="79" t="s">
        <v>27</v>
      </c>
      <c r="C373" s="21" t="s">
        <v>804</v>
      </c>
      <c r="D373" s="19" t="s">
        <v>150</v>
      </c>
      <c r="E373" s="19" t="s">
        <v>400</v>
      </c>
      <c r="F373" s="21" t="s">
        <v>805</v>
      </c>
      <c r="G373" s="19">
        <v>2014</v>
      </c>
      <c r="H373" s="29" t="s">
        <v>139</v>
      </c>
      <c r="I373" s="22">
        <v>600</v>
      </c>
      <c r="J373" s="22">
        <v>600</v>
      </c>
      <c r="K373" s="20" t="s">
        <v>140</v>
      </c>
      <c r="L373" s="15">
        <v>1</v>
      </c>
      <c r="M373" s="21"/>
      <c r="N373" s="22"/>
      <c r="O373" s="21"/>
      <c r="P373" s="23"/>
      <c r="Q373" s="19" t="s">
        <v>142</v>
      </c>
      <c r="R373" s="19" t="s">
        <v>143</v>
      </c>
      <c r="S373" s="30" t="s">
        <v>144</v>
      </c>
    </row>
    <row r="374" spans="1:20" s="12" customFormat="1" ht="51" x14ac:dyDescent="0.2">
      <c r="A374" s="30">
        <v>663</v>
      </c>
      <c r="B374" s="79" t="s">
        <v>27</v>
      </c>
      <c r="C374" s="29" t="s">
        <v>806</v>
      </c>
      <c r="D374" s="30" t="s">
        <v>150</v>
      </c>
      <c r="E374" s="30" t="s">
        <v>400</v>
      </c>
      <c r="F374" s="29" t="s">
        <v>807</v>
      </c>
      <c r="G374" s="30">
        <v>2014</v>
      </c>
      <c r="H374" s="29" t="s">
        <v>139</v>
      </c>
      <c r="I374" s="31">
        <v>800</v>
      </c>
      <c r="J374" s="31">
        <v>800</v>
      </c>
      <c r="K374" s="20" t="s">
        <v>140</v>
      </c>
      <c r="L374" s="15">
        <v>1</v>
      </c>
      <c r="M374" s="29"/>
      <c r="N374" s="31"/>
      <c r="O374" s="21"/>
      <c r="P374" s="23"/>
      <c r="Q374" s="19" t="s">
        <v>142</v>
      </c>
      <c r="R374" s="19" t="s">
        <v>143</v>
      </c>
      <c r="S374" s="30" t="s">
        <v>144</v>
      </c>
    </row>
    <row r="375" spans="1:20" s="12" customFormat="1" ht="38.25" x14ac:dyDescent="0.2">
      <c r="A375" s="30">
        <v>664</v>
      </c>
      <c r="B375" s="79" t="s">
        <v>27</v>
      </c>
      <c r="C375" s="29" t="s">
        <v>806</v>
      </c>
      <c r="D375" s="19" t="s">
        <v>150</v>
      </c>
      <c r="E375" s="30" t="s">
        <v>400</v>
      </c>
      <c r="F375" s="29" t="s">
        <v>948</v>
      </c>
      <c r="G375" s="30">
        <v>2014</v>
      </c>
      <c r="H375" s="29" t="s">
        <v>139</v>
      </c>
      <c r="I375" s="31">
        <v>1000</v>
      </c>
      <c r="J375" s="31">
        <v>1000</v>
      </c>
      <c r="K375" s="29" t="s">
        <v>140</v>
      </c>
      <c r="L375" s="32">
        <v>1</v>
      </c>
      <c r="M375" s="29"/>
      <c r="N375" s="31"/>
      <c r="O375" s="29"/>
      <c r="P375" s="32"/>
      <c r="Q375" s="19" t="s">
        <v>142</v>
      </c>
      <c r="R375" s="19" t="s">
        <v>148</v>
      </c>
      <c r="S375" s="30" t="s">
        <v>144</v>
      </c>
    </row>
    <row r="376" spans="1:20" s="12" customFormat="1" ht="25.5" x14ac:dyDescent="0.2">
      <c r="A376" s="36">
        <v>665</v>
      </c>
      <c r="B376" s="79" t="s">
        <v>27</v>
      </c>
      <c r="C376" s="16" t="s">
        <v>774</v>
      </c>
      <c r="D376" s="92" t="s">
        <v>150</v>
      </c>
      <c r="E376" s="92" t="s">
        <v>400</v>
      </c>
      <c r="F376" s="16" t="s">
        <v>949</v>
      </c>
      <c r="G376" s="19">
        <v>2014</v>
      </c>
      <c r="H376" s="29" t="s">
        <v>139</v>
      </c>
      <c r="I376" s="22">
        <v>1000</v>
      </c>
      <c r="J376" s="22">
        <v>1000</v>
      </c>
      <c r="K376" s="16" t="s">
        <v>140</v>
      </c>
      <c r="L376" s="17">
        <v>1</v>
      </c>
      <c r="M376" s="16"/>
      <c r="N376" s="81"/>
      <c r="O376" s="16"/>
      <c r="P376" s="81"/>
      <c r="Q376" s="19" t="s">
        <v>142</v>
      </c>
      <c r="R376" s="19" t="s">
        <v>148</v>
      </c>
      <c r="S376" s="30" t="s">
        <v>144</v>
      </c>
    </row>
    <row r="377" spans="1:20" s="12" customFormat="1" ht="63.75" x14ac:dyDescent="0.2">
      <c r="A377" s="36">
        <v>666</v>
      </c>
      <c r="B377" s="79" t="s">
        <v>36</v>
      </c>
      <c r="C377" s="16" t="s">
        <v>826</v>
      </c>
      <c r="D377" s="79" t="s">
        <v>302</v>
      </c>
      <c r="E377" s="79" t="s">
        <v>303</v>
      </c>
      <c r="F377" s="16" t="s">
        <v>827</v>
      </c>
      <c r="G377" s="19">
        <v>2014</v>
      </c>
      <c r="H377" s="29" t="s">
        <v>139</v>
      </c>
      <c r="I377" s="17">
        <v>50</v>
      </c>
      <c r="J377" s="17">
        <v>50</v>
      </c>
      <c r="K377" s="16" t="s">
        <v>140</v>
      </c>
      <c r="L377" s="18">
        <v>1</v>
      </c>
      <c r="M377" s="16"/>
      <c r="N377" s="17"/>
      <c r="O377" s="16"/>
      <c r="P377" s="18"/>
      <c r="Q377" s="19" t="s">
        <v>142</v>
      </c>
      <c r="R377" s="19" t="s">
        <v>143</v>
      </c>
      <c r="S377" s="30" t="s">
        <v>144</v>
      </c>
      <c r="T377" s="10"/>
    </row>
    <row r="378" spans="1:20" s="12" customFormat="1" ht="25.5" x14ac:dyDescent="0.2">
      <c r="A378" s="36">
        <v>667</v>
      </c>
      <c r="B378" s="79" t="s">
        <v>36</v>
      </c>
      <c r="C378" s="16" t="s">
        <v>820</v>
      </c>
      <c r="D378" s="79" t="s">
        <v>302</v>
      </c>
      <c r="E378" s="79" t="s">
        <v>303</v>
      </c>
      <c r="F378" s="16" t="s">
        <v>821</v>
      </c>
      <c r="G378" s="19">
        <v>2014</v>
      </c>
      <c r="H378" s="29" t="s">
        <v>139</v>
      </c>
      <c r="I378" s="22">
        <v>150</v>
      </c>
      <c r="J378" s="22">
        <v>150</v>
      </c>
      <c r="K378" s="21" t="s">
        <v>140</v>
      </c>
      <c r="L378" s="18">
        <v>1</v>
      </c>
      <c r="M378" s="16"/>
      <c r="N378" s="17"/>
      <c r="O378" s="16"/>
      <c r="P378" s="18"/>
      <c r="Q378" s="19" t="s">
        <v>142</v>
      </c>
      <c r="R378" s="19" t="s">
        <v>143</v>
      </c>
      <c r="S378" s="30" t="s">
        <v>144</v>
      </c>
      <c r="T378" s="10"/>
    </row>
    <row r="379" spans="1:20" s="12" customFormat="1" ht="38.25" x14ac:dyDescent="0.2">
      <c r="A379" s="92">
        <v>668</v>
      </c>
      <c r="B379" s="19" t="s">
        <v>36</v>
      </c>
      <c r="C379" s="21" t="s">
        <v>301</v>
      </c>
      <c r="D379" s="19" t="s">
        <v>302</v>
      </c>
      <c r="E379" s="19" t="s">
        <v>303</v>
      </c>
      <c r="F379" s="21" t="s">
        <v>1064</v>
      </c>
      <c r="G379" s="19" t="s">
        <v>138</v>
      </c>
      <c r="H379" s="21" t="s">
        <v>139</v>
      </c>
      <c r="I379" s="22">
        <v>800</v>
      </c>
      <c r="J379" s="22">
        <v>800</v>
      </c>
      <c r="K379" s="21" t="s">
        <v>306</v>
      </c>
      <c r="L379" s="23">
        <v>3</v>
      </c>
      <c r="M379" s="21" t="s">
        <v>307</v>
      </c>
      <c r="N379" s="22">
        <v>6</v>
      </c>
      <c r="O379" s="21"/>
      <c r="P379" s="23"/>
      <c r="Q379" s="92" t="s">
        <v>142</v>
      </c>
      <c r="R379" s="92" t="s">
        <v>229</v>
      </c>
      <c r="S379" s="92" t="s">
        <v>144</v>
      </c>
      <c r="T379" s="10"/>
    </row>
    <row r="380" spans="1:20" s="12" customFormat="1" ht="38.25" x14ac:dyDescent="0.2">
      <c r="A380" s="30">
        <v>669</v>
      </c>
      <c r="B380" s="79" t="s">
        <v>33</v>
      </c>
      <c r="C380" s="21" t="s">
        <v>844</v>
      </c>
      <c r="D380" s="89" t="s">
        <v>150</v>
      </c>
      <c r="E380" s="19" t="s">
        <v>48</v>
      </c>
      <c r="F380" s="21" t="s">
        <v>845</v>
      </c>
      <c r="G380" s="19">
        <v>2014</v>
      </c>
      <c r="H380" s="29" t="s">
        <v>139</v>
      </c>
      <c r="I380" s="22">
        <v>50</v>
      </c>
      <c r="J380" s="22">
        <v>50</v>
      </c>
      <c r="K380" s="21" t="s">
        <v>140</v>
      </c>
      <c r="L380" s="23">
        <v>1</v>
      </c>
      <c r="M380" s="21"/>
      <c r="N380" s="22"/>
      <c r="O380" s="21"/>
      <c r="P380" s="23"/>
      <c r="Q380" s="19" t="s">
        <v>142</v>
      </c>
      <c r="R380" s="19" t="s">
        <v>143</v>
      </c>
      <c r="S380" s="30" t="s">
        <v>144</v>
      </c>
    </row>
    <row r="381" spans="1:20" s="12" customFormat="1" ht="38.25" x14ac:dyDescent="0.2">
      <c r="A381" s="36">
        <v>670</v>
      </c>
      <c r="B381" s="80" t="s">
        <v>33</v>
      </c>
      <c r="C381" s="16" t="s">
        <v>907</v>
      </c>
      <c r="D381" s="89" t="s">
        <v>150</v>
      </c>
      <c r="E381" s="89" t="s">
        <v>48</v>
      </c>
      <c r="F381" s="16" t="s">
        <v>908</v>
      </c>
      <c r="G381" s="19">
        <v>2014</v>
      </c>
      <c r="H381" s="29" t="s">
        <v>139</v>
      </c>
      <c r="I381" s="17">
        <v>50</v>
      </c>
      <c r="J381" s="17">
        <v>50</v>
      </c>
      <c r="K381" s="16" t="s">
        <v>140</v>
      </c>
      <c r="L381" s="18">
        <v>1</v>
      </c>
      <c r="M381" s="16"/>
      <c r="N381" s="18"/>
      <c r="O381" s="16"/>
      <c r="P381" s="18"/>
      <c r="Q381" s="19" t="s">
        <v>142</v>
      </c>
      <c r="R381" s="19" t="s">
        <v>143</v>
      </c>
      <c r="S381" s="30" t="s">
        <v>144</v>
      </c>
    </row>
    <row r="382" spans="1:20" s="12" customFormat="1" ht="51" x14ac:dyDescent="0.2">
      <c r="A382" s="30">
        <v>671</v>
      </c>
      <c r="B382" s="89" t="s">
        <v>17</v>
      </c>
      <c r="C382" s="54" t="s">
        <v>840</v>
      </c>
      <c r="D382" s="79" t="s">
        <v>47</v>
      </c>
      <c r="E382" s="19" t="s">
        <v>48</v>
      </c>
      <c r="F382" s="21" t="s">
        <v>841</v>
      </c>
      <c r="G382" s="30">
        <v>2014</v>
      </c>
      <c r="H382" s="29" t="s">
        <v>139</v>
      </c>
      <c r="I382" s="22">
        <v>60</v>
      </c>
      <c r="J382" s="22">
        <v>60</v>
      </c>
      <c r="K382" s="21" t="s">
        <v>140</v>
      </c>
      <c r="L382" s="23">
        <v>1</v>
      </c>
      <c r="M382" s="21"/>
      <c r="N382" s="22"/>
      <c r="O382" s="21"/>
      <c r="P382" s="23"/>
      <c r="Q382" s="19" t="s">
        <v>142</v>
      </c>
      <c r="R382" s="19" t="s">
        <v>143</v>
      </c>
      <c r="S382" s="30" t="s">
        <v>144</v>
      </c>
    </row>
    <row r="383" spans="1:20" s="12" customFormat="1" ht="38.25" x14ac:dyDescent="0.2">
      <c r="A383" s="30">
        <v>672</v>
      </c>
      <c r="B383" s="89" t="s">
        <v>33</v>
      </c>
      <c r="C383" s="54" t="s">
        <v>858</v>
      </c>
      <c r="D383" s="79" t="s">
        <v>150</v>
      </c>
      <c r="E383" s="19" t="s">
        <v>48</v>
      </c>
      <c r="F383" s="21" t="s">
        <v>859</v>
      </c>
      <c r="G383" s="30">
        <v>2014</v>
      </c>
      <c r="H383" s="29" t="s">
        <v>139</v>
      </c>
      <c r="I383" s="22">
        <v>60</v>
      </c>
      <c r="J383" s="31">
        <v>60</v>
      </c>
      <c r="K383" s="21" t="s">
        <v>140</v>
      </c>
      <c r="L383" s="23">
        <v>1</v>
      </c>
      <c r="M383" s="21"/>
      <c r="N383" s="22"/>
      <c r="O383" s="21"/>
      <c r="P383" s="32"/>
      <c r="Q383" s="19" t="s">
        <v>142</v>
      </c>
      <c r="R383" s="19" t="s">
        <v>143</v>
      </c>
      <c r="S383" s="30" t="s">
        <v>144</v>
      </c>
    </row>
    <row r="384" spans="1:20" s="12" customFormat="1" ht="51" x14ac:dyDescent="0.2">
      <c r="A384" s="19">
        <v>673</v>
      </c>
      <c r="B384" s="89" t="s">
        <v>33</v>
      </c>
      <c r="C384" s="21" t="s">
        <v>896</v>
      </c>
      <c r="D384" s="19" t="s">
        <v>150</v>
      </c>
      <c r="E384" s="19" t="s">
        <v>48</v>
      </c>
      <c r="F384" s="21" t="s">
        <v>897</v>
      </c>
      <c r="G384" s="19">
        <v>2014</v>
      </c>
      <c r="H384" s="29" t="s">
        <v>139</v>
      </c>
      <c r="I384" s="22">
        <v>70</v>
      </c>
      <c r="J384" s="22">
        <v>70</v>
      </c>
      <c r="K384" s="21" t="s">
        <v>140</v>
      </c>
      <c r="L384" s="23">
        <v>1</v>
      </c>
      <c r="M384" s="21"/>
      <c r="N384" s="22"/>
      <c r="O384" s="21"/>
      <c r="P384" s="23"/>
      <c r="Q384" s="19" t="s">
        <v>142</v>
      </c>
      <c r="R384" s="19" t="s">
        <v>143</v>
      </c>
      <c r="S384" s="30" t="s">
        <v>144</v>
      </c>
    </row>
    <row r="385" spans="1:19" s="12" customFormat="1" ht="38.25" x14ac:dyDescent="0.2">
      <c r="A385" s="36">
        <v>674</v>
      </c>
      <c r="B385" s="89" t="s">
        <v>33</v>
      </c>
      <c r="C385" s="20" t="s">
        <v>864</v>
      </c>
      <c r="D385" s="79" t="s">
        <v>150</v>
      </c>
      <c r="E385" s="13" t="s">
        <v>48</v>
      </c>
      <c r="F385" s="25" t="s">
        <v>865</v>
      </c>
      <c r="G385" s="13">
        <v>2014</v>
      </c>
      <c r="H385" s="29" t="s">
        <v>139</v>
      </c>
      <c r="I385" s="14">
        <v>80</v>
      </c>
      <c r="J385" s="14">
        <v>80</v>
      </c>
      <c r="K385" s="20" t="s">
        <v>140</v>
      </c>
      <c r="L385" s="15">
        <v>1</v>
      </c>
      <c r="M385" s="20"/>
      <c r="N385" s="14"/>
      <c r="O385" s="16"/>
      <c r="P385" s="18"/>
      <c r="Q385" s="19" t="s">
        <v>142</v>
      </c>
      <c r="R385" s="19" t="s">
        <v>143</v>
      </c>
      <c r="S385" s="30" t="s">
        <v>144</v>
      </c>
    </row>
    <row r="386" spans="1:19" s="12" customFormat="1" ht="51" x14ac:dyDescent="0.2">
      <c r="A386" s="19">
        <v>675</v>
      </c>
      <c r="B386" s="89" t="s">
        <v>33</v>
      </c>
      <c r="C386" s="21" t="s">
        <v>880</v>
      </c>
      <c r="D386" s="19" t="s">
        <v>150</v>
      </c>
      <c r="E386" s="19" t="s">
        <v>48</v>
      </c>
      <c r="F386" s="21" t="s">
        <v>881</v>
      </c>
      <c r="G386" s="19">
        <v>2014</v>
      </c>
      <c r="H386" s="29" t="s">
        <v>139</v>
      </c>
      <c r="I386" s="22">
        <v>80</v>
      </c>
      <c r="J386" s="22">
        <v>80</v>
      </c>
      <c r="K386" s="21" t="s">
        <v>140</v>
      </c>
      <c r="L386" s="23">
        <v>1</v>
      </c>
      <c r="M386" s="21"/>
      <c r="N386" s="22"/>
      <c r="O386" s="21"/>
      <c r="P386" s="23"/>
      <c r="Q386" s="19" t="s">
        <v>142</v>
      </c>
      <c r="R386" s="19" t="s">
        <v>143</v>
      </c>
      <c r="S386" s="30" t="s">
        <v>144</v>
      </c>
    </row>
    <row r="387" spans="1:19" s="12" customFormat="1" ht="38.25" x14ac:dyDescent="0.2">
      <c r="A387" s="36">
        <v>676</v>
      </c>
      <c r="B387" s="89" t="s">
        <v>33</v>
      </c>
      <c r="C387" s="16" t="s">
        <v>898</v>
      </c>
      <c r="D387" s="92" t="s">
        <v>150</v>
      </c>
      <c r="E387" s="92" t="s">
        <v>48</v>
      </c>
      <c r="F387" s="16" t="s">
        <v>900</v>
      </c>
      <c r="G387" s="19">
        <v>2014</v>
      </c>
      <c r="H387" s="29" t="s">
        <v>139</v>
      </c>
      <c r="I387" s="17">
        <v>80</v>
      </c>
      <c r="J387" s="17">
        <v>80</v>
      </c>
      <c r="K387" s="16" t="s">
        <v>140</v>
      </c>
      <c r="L387" s="18">
        <v>1</v>
      </c>
      <c r="M387" s="16"/>
      <c r="N387" s="17"/>
      <c r="O387" s="16"/>
      <c r="P387" s="18"/>
      <c r="Q387" s="19" t="s">
        <v>142</v>
      </c>
      <c r="R387" s="19" t="s">
        <v>143</v>
      </c>
      <c r="S387" s="30" t="s">
        <v>144</v>
      </c>
    </row>
    <row r="388" spans="1:19" s="12" customFormat="1" ht="38.25" x14ac:dyDescent="0.2">
      <c r="A388" s="36">
        <v>677</v>
      </c>
      <c r="B388" s="89" t="s">
        <v>33</v>
      </c>
      <c r="C388" s="16" t="s">
        <v>905</v>
      </c>
      <c r="D388" s="79" t="s">
        <v>150</v>
      </c>
      <c r="E388" s="79" t="s">
        <v>48</v>
      </c>
      <c r="F388" s="16" t="s">
        <v>906</v>
      </c>
      <c r="G388" s="19">
        <v>2014</v>
      </c>
      <c r="H388" s="29" t="s">
        <v>139</v>
      </c>
      <c r="I388" s="17">
        <v>80</v>
      </c>
      <c r="J388" s="17">
        <v>80</v>
      </c>
      <c r="K388" s="16" t="s">
        <v>140</v>
      </c>
      <c r="L388" s="18">
        <v>1</v>
      </c>
      <c r="M388" s="16"/>
      <c r="N388" s="17"/>
      <c r="O388" s="16"/>
      <c r="P388" s="18"/>
      <c r="Q388" s="19" t="s">
        <v>142</v>
      </c>
      <c r="R388" s="19" t="s">
        <v>143</v>
      </c>
      <c r="S388" s="30" t="s">
        <v>144</v>
      </c>
    </row>
    <row r="389" spans="1:19" s="12" customFormat="1" ht="38.25" x14ac:dyDescent="0.2">
      <c r="A389" s="30">
        <v>678</v>
      </c>
      <c r="B389" s="89" t="s">
        <v>33</v>
      </c>
      <c r="C389" s="21" t="s">
        <v>832</v>
      </c>
      <c r="D389" s="79" t="s">
        <v>150</v>
      </c>
      <c r="E389" s="19" t="s">
        <v>48</v>
      </c>
      <c r="F389" s="21" t="s">
        <v>833</v>
      </c>
      <c r="G389" s="19">
        <v>2014</v>
      </c>
      <c r="H389" s="29" t="s">
        <v>139</v>
      </c>
      <c r="I389" s="22">
        <v>100</v>
      </c>
      <c r="J389" s="22">
        <v>100</v>
      </c>
      <c r="K389" s="21" t="s">
        <v>140</v>
      </c>
      <c r="L389" s="23">
        <v>1</v>
      </c>
      <c r="M389" s="16"/>
      <c r="N389" s="22"/>
      <c r="O389" s="21"/>
      <c r="P389" s="23"/>
      <c r="Q389" s="19" t="s">
        <v>142</v>
      </c>
      <c r="R389" s="19" t="s">
        <v>143</v>
      </c>
      <c r="S389" s="30" t="s">
        <v>144</v>
      </c>
    </row>
    <row r="390" spans="1:19" s="12" customFormat="1" ht="38.25" x14ac:dyDescent="0.2">
      <c r="A390" s="30">
        <v>679</v>
      </c>
      <c r="B390" s="89" t="s">
        <v>33</v>
      </c>
      <c r="C390" s="21" t="s">
        <v>838</v>
      </c>
      <c r="D390" s="79" t="s">
        <v>150</v>
      </c>
      <c r="E390" s="19" t="s">
        <v>48</v>
      </c>
      <c r="F390" s="21" t="s">
        <v>839</v>
      </c>
      <c r="G390" s="19">
        <v>2014</v>
      </c>
      <c r="H390" s="29" t="s">
        <v>139</v>
      </c>
      <c r="I390" s="22">
        <v>100</v>
      </c>
      <c r="J390" s="22">
        <v>100</v>
      </c>
      <c r="K390" s="21" t="s">
        <v>140</v>
      </c>
      <c r="L390" s="23">
        <v>1</v>
      </c>
      <c r="M390" s="21"/>
      <c r="N390" s="22"/>
      <c r="O390" s="21"/>
      <c r="P390" s="23"/>
      <c r="Q390" s="19" t="s">
        <v>142</v>
      </c>
      <c r="R390" s="19" t="s">
        <v>143</v>
      </c>
      <c r="S390" s="30" t="s">
        <v>144</v>
      </c>
    </row>
    <row r="391" spans="1:19" s="12" customFormat="1" ht="38.25" x14ac:dyDescent="0.2">
      <c r="A391" s="30">
        <v>680</v>
      </c>
      <c r="B391" s="89" t="s">
        <v>33</v>
      </c>
      <c r="C391" s="21" t="s">
        <v>848</v>
      </c>
      <c r="D391" s="79" t="s">
        <v>150</v>
      </c>
      <c r="E391" s="19" t="s">
        <v>48</v>
      </c>
      <c r="F391" s="21" t="s">
        <v>849</v>
      </c>
      <c r="G391" s="19">
        <v>2014</v>
      </c>
      <c r="H391" s="29" t="s">
        <v>139</v>
      </c>
      <c r="I391" s="22">
        <v>100</v>
      </c>
      <c r="J391" s="22">
        <v>100</v>
      </c>
      <c r="K391" s="21" t="s">
        <v>140</v>
      </c>
      <c r="L391" s="23">
        <v>1</v>
      </c>
      <c r="M391" s="21"/>
      <c r="N391" s="22"/>
      <c r="O391" s="21"/>
      <c r="P391" s="23"/>
      <c r="Q391" s="19" t="s">
        <v>142</v>
      </c>
      <c r="R391" s="19" t="s">
        <v>143</v>
      </c>
      <c r="S391" s="30" t="s">
        <v>144</v>
      </c>
    </row>
    <row r="392" spans="1:19" s="12" customFormat="1" ht="38.25" x14ac:dyDescent="0.2">
      <c r="A392" s="36">
        <v>681</v>
      </c>
      <c r="B392" s="79" t="s">
        <v>33</v>
      </c>
      <c r="C392" s="16" t="s">
        <v>854</v>
      </c>
      <c r="D392" s="79" t="s">
        <v>150</v>
      </c>
      <c r="E392" s="79" t="s">
        <v>48</v>
      </c>
      <c r="F392" s="16" t="s">
        <v>855</v>
      </c>
      <c r="G392" s="19">
        <v>2014</v>
      </c>
      <c r="H392" s="29" t="s">
        <v>139</v>
      </c>
      <c r="I392" s="17">
        <v>100</v>
      </c>
      <c r="J392" s="17">
        <v>100</v>
      </c>
      <c r="K392" s="16" t="s">
        <v>140</v>
      </c>
      <c r="L392" s="18">
        <v>1</v>
      </c>
      <c r="M392" s="16"/>
      <c r="N392" s="17"/>
      <c r="O392" s="16"/>
      <c r="P392" s="18"/>
      <c r="Q392" s="19" t="s">
        <v>142</v>
      </c>
      <c r="R392" s="19" t="s">
        <v>143</v>
      </c>
      <c r="S392" s="30" t="s">
        <v>144</v>
      </c>
    </row>
    <row r="393" spans="1:19" s="12" customFormat="1" ht="38.25" x14ac:dyDescent="0.2">
      <c r="A393" s="36">
        <v>682</v>
      </c>
      <c r="B393" s="79" t="s">
        <v>33</v>
      </c>
      <c r="C393" s="16" t="s">
        <v>868</v>
      </c>
      <c r="D393" s="79" t="s">
        <v>150</v>
      </c>
      <c r="E393" s="79" t="s">
        <v>48</v>
      </c>
      <c r="F393" s="16" t="s">
        <v>869</v>
      </c>
      <c r="G393" s="19">
        <v>2014</v>
      </c>
      <c r="H393" s="29" t="s">
        <v>139</v>
      </c>
      <c r="I393" s="17">
        <v>100</v>
      </c>
      <c r="J393" s="17">
        <v>100</v>
      </c>
      <c r="K393" s="20" t="s">
        <v>140</v>
      </c>
      <c r="L393" s="18">
        <v>1</v>
      </c>
      <c r="M393" s="16"/>
      <c r="N393" s="17"/>
      <c r="O393" s="16"/>
      <c r="P393" s="18"/>
      <c r="Q393" s="19" t="s">
        <v>142</v>
      </c>
      <c r="R393" s="19" t="s">
        <v>143</v>
      </c>
      <c r="S393" s="30" t="s">
        <v>144</v>
      </c>
    </row>
    <row r="394" spans="1:19" s="12" customFormat="1" ht="38.25" x14ac:dyDescent="0.2">
      <c r="A394" s="36">
        <v>683</v>
      </c>
      <c r="B394" s="79" t="s">
        <v>33</v>
      </c>
      <c r="C394" s="16" t="s">
        <v>876</v>
      </c>
      <c r="D394" s="92" t="s">
        <v>150</v>
      </c>
      <c r="E394" s="92" t="s">
        <v>48</v>
      </c>
      <c r="F394" s="16" t="s">
        <v>877</v>
      </c>
      <c r="G394" s="19">
        <v>2014</v>
      </c>
      <c r="H394" s="29" t="s">
        <v>139</v>
      </c>
      <c r="I394" s="17">
        <v>100</v>
      </c>
      <c r="J394" s="17">
        <v>100</v>
      </c>
      <c r="K394" s="16" t="s">
        <v>140</v>
      </c>
      <c r="L394" s="18">
        <v>1</v>
      </c>
      <c r="M394" s="16"/>
      <c r="N394" s="17"/>
      <c r="O394" s="16"/>
      <c r="P394" s="18"/>
      <c r="Q394" s="19" t="s">
        <v>142</v>
      </c>
      <c r="R394" s="19" t="s">
        <v>143</v>
      </c>
      <c r="S394" s="30" t="s">
        <v>144</v>
      </c>
    </row>
    <row r="395" spans="1:19" s="12" customFormat="1" ht="38.25" x14ac:dyDescent="0.2">
      <c r="A395" s="24">
        <v>684</v>
      </c>
      <c r="B395" s="79" t="s">
        <v>33</v>
      </c>
      <c r="C395" s="25" t="s">
        <v>888</v>
      </c>
      <c r="D395" s="24" t="s">
        <v>150</v>
      </c>
      <c r="E395" s="24" t="s">
        <v>48</v>
      </c>
      <c r="F395" s="25" t="s">
        <v>889</v>
      </c>
      <c r="G395" s="24">
        <v>2014</v>
      </c>
      <c r="H395" s="29" t="s">
        <v>139</v>
      </c>
      <c r="I395" s="26">
        <v>100</v>
      </c>
      <c r="J395" s="26">
        <v>100</v>
      </c>
      <c r="K395" s="25" t="s">
        <v>140</v>
      </c>
      <c r="L395" s="27">
        <v>1</v>
      </c>
      <c r="M395" s="25"/>
      <c r="N395" s="26"/>
      <c r="O395" s="25"/>
      <c r="P395" s="27"/>
      <c r="Q395" s="19" t="s">
        <v>142</v>
      </c>
      <c r="R395" s="19" t="s">
        <v>143</v>
      </c>
      <c r="S395" s="30" t="s">
        <v>144</v>
      </c>
    </row>
    <row r="396" spans="1:19" s="12" customFormat="1" ht="38.25" x14ac:dyDescent="0.2">
      <c r="A396" s="36">
        <v>685</v>
      </c>
      <c r="B396" s="79" t="s">
        <v>33</v>
      </c>
      <c r="C396" s="16" t="s">
        <v>898</v>
      </c>
      <c r="D396" s="80" t="s">
        <v>150</v>
      </c>
      <c r="E396" s="80" t="s">
        <v>48</v>
      </c>
      <c r="F396" s="16" t="s">
        <v>899</v>
      </c>
      <c r="G396" s="19">
        <v>2014</v>
      </c>
      <c r="H396" s="29" t="s">
        <v>139</v>
      </c>
      <c r="I396" s="17">
        <v>100</v>
      </c>
      <c r="J396" s="17">
        <v>100</v>
      </c>
      <c r="K396" s="16" t="s">
        <v>140</v>
      </c>
      <c r="L396" s="18">
        <v>1</v>
      </c>
      <c r="M396" s="16"/>
      <c r="N396" s="17"/>
      <c r="O396" s="16"/>
      <c r="P396" s="18"/>
      <c r="Q396" s="19" t="s">
        <v>142</v>
      </c>
      <c r="R396" s="19" t="s">
        <v>143</v>
      </c>
      <c r="S396" s="30" t="s">
        <v>144</v>
      </c>
    </row>
    <row r="397" spans="1:19" s="12" customFormat="1" ht="38.25" x14ac:dyDescent="0.2">
      <c r="A397" s="36">
        <v>686</v>
      </c>
      <c r="B397" s="79" t="s">
        <v>33</v>
      </c>
      <c r="C397" s="16" t="s">
        <v>846</v>
      </c>
      <c r="D397" s="89" t="s">
        <v>150</v>
      </c>
      <c r="E397" s="89" t="s">
        <v>48</v>
      </c>
      <c r="F397" s="16" t="s">
        <v>847</v>
      </c>
      <c r="G397" s="19">
        <v>2014</v>
      </c>
      <c r="H397" s="29" t="s">
        <v>139</v>
      </c>
      <c r="I397" s="17">
        <v>200</v>
      </c>
      <c r="J397" s="17">
        <v>200</v>
      </c>
      <c r="K397" s="16" t="s">
        <v>140</v>
      </c>
      <c r="L397" s="18">
        <v>1</v>
      </c>
      <c r="M397" s="16"/>
      <c r="N397" s="17"/>
      <c r="O397" s="16"/>
      <c r="P397" s="18"/>
      <c r="Q397" s="19" t="s">
        <v>142</v>
      </c>
      <c r="R397" s="19" t="s">
        <v>143</v>
      </c>
      <c r="S397" s="30" t="s">
        <v>144</v>
      </c>
    </row>
    <row r="398" spans="1:19" s="12" customFormat="1" ht="38.25" x14ac:dyDescent="0.2">
      <c r="A398" s="36">
        <v>687</v>
      </c>
      <c r="B398" s="79" t="s">
        <v>33</v>
      </c>
      <c r="C398" s="16" t="s">
        <v>850</v>
      </c>
      <c r="D398" s="79" t="s">
        <v>150</v>
      </c>
      <c r="E398" s="79" t="s">
        <v>48</v>
      </c>
      <c r="F398" s="16" t="s">
        <v>851</v>
      </c>
      <c r="G398" s="19">
        <v>2014</v>
      </c>
      <c r="H398" s="29" t="s">
        <v>139</v>
      </c>
      <c r="I398" s="17">
        <v>200</v>
      </c>
      <c r="J398" s="17">
        <v>200</v>
      </c>
      <c r="K398" s="16" t="s">
        <v>140</v>
      </c>
      <c r="L398" s="18">
        <v>1</v>
      </c>
      <c r="M398" s="16"/>
      <c r="N398" s="17"/>
      <c r="O398" s="16"/>
      <c r="P398" s="18"/>
      <c r="Q398" s="19" t="s">
        <v>142</v>
      </c>
      <c r="R398" s="19" t="s">
        <v>143</v>
      </c>
      <c r="S398" s="30" t="s">
        <v>144</v>
      </c>
    </row>
    <row r="399" spans="1:19" s="12" customFormat="1" ht="38.25" x14ac:dyDescent="0.2">
      <c r="A399" s="30">
        <v>688</v>
      </c>
      <c r="B399" s="79" t="s">
        <v>33</v>
      </c>
      <c r="C399" s="21" t="s">
        <v>870</v>
      </c>
      <c r="D399" s="19" t="s">
        <v>150</v>
      </c>
      <c r="E399" s="19" t="s">
        <v>48</v>
      </c>
      <c r="F399" s="21" t="s">
        <v>871</v>
      </c>
      <c r="G399" s="19">
        <v>2014</v>
      </c>
      <c r="H399" s="29" t="s">
        <v>139</v>
      </c>
      <c r="I399" s="22">
        <v>200</v>
      </c>
      <c r="J399" s="22">
        <v>200</v>
      </c>
      <c r="K399" s="20" t="s">
        <v>140</v>
      </c>
      <c r="L399" s="23">
        <v>1</v>
      </c>
      <c r="M399" s="21"/>
      <c r="N399" s="22"/>
      <c r="O399" s="21"/>
      <c r="P399" s="23"/>
      <c r="Q399" s="19" t="s">
        <v>142</v>
      </c>
      <c r="R399" s="19" t="s">
        <v>143</v>
      </c>
      <c r="S399" s="30" t="s">
        <v>144</v>
      </c>
    </row>
    <row r="400" spans="1:19" s="12" customFormat="1" ht="38.25" x14ac:dyDescent="0.2">
      <c r="A400" s="36">
        <v>689</v>
      </c>
      <c r="B400" s="79" t="s">
        <v>33</v>
      </c>
      <c r="C400" s="16" t="s">
        <v>878</v>
      </c>
      <c r="D400" s="79" t="s">
        <v>47</v>
      </c>
      <c r="E400" s="79" t="s">
        <v>48</v>
      </c>
      <c r="F400" s="16" t="s">
        <v>879</v>
      </c>
      <c r="G400" s="19">
        <v>2014</v>
      </c>
      <c r="H400" s="29" t="s">
        <v>139</v>
      </c>
      <c r="I400" s="17">
        <v>300</v>
      </c>
      <c r="J400" s="17">
        <v>300</v>
      </c>
      <c r="K400" s="16" t="s">
        <v>140</v>
      </c>
      <c r="L400" s="18">
        <v>1</v>
      </c>
      <c r="M400" s="16"/>
      <c r="N400" s="17"/>
      <c r="O400" s="16"/>
      <c r="P400" s="18"/>
      <c r="Q400" s="19" t="s">
        <v>142</v>
      </c>
      <c r="R400" s="19" t="s">
        <v>143</v>
      </c>
      <c r="S400" s="30" t="s">
        <v>144</v>
      </c>
    </row>
    <row r="401" spans="1:20" s="12" customFormat="1" ht="51" x14ac:dyDescent="0.2">
      <c r="A401" s="36">
        <v>690</v>
      </c>
      <c r="B401" s="79" t="s">
        <v>33</v>
      </c>
      <c r="C401" s="16" t="s">
        <v>852</v>
      </c>
      <c r="D401" s="79" t="s">
        <v>150</v>
      </c>
      <c r="E401" s="79" t="s">
        <v>48</v>
      </c>
      <c r="F401" s="16" t="s">
        <v>853</v>
      </c>
      <c r="G401" s="19">
        <v>2014</v>
      </c>
      <c r="H401" s="29" t="s">
        <v>139</v>
      </c>
      <c r="I401" s="17">
        <v>400</v>
      </c>
      <c r="J401" s="17">
        <v>400</v>
      </c>
      <c r="K401" s="16" t="s">
        <v>140</v>
      </c>
      <c r="L401" s="18">
        <v>1</v>
      </c>
      <c r="M401" s="16"/>
      <c r="N401" s="17"/>
      <c r="O401" s="16"/>
      <c r="P401" s="18"/>
      <c r="Q401" s="19" t="s">
        <v>142</v>
      </c>
      <c r="R401" s="19" t="s">
        <v>143</v>
      </c>
      <c r="S401" s="30" t="s">
        <v>144</v>
      </c>
    </row>
    <row r="402" spans="1:20" s="12" customFormat="1" ht="38.25" x14ac:dyDescent="0.2">
      <c r="A402" s="36">
        <v>691</v>
      </c>
      <c r="B402" s="79" t="s">
        <v>33</v>
      </c>
      <c r="C402" s="16" t="s">
        <v>903</v>
      </c>
      <c r="D402" s="79" t="s">
        <v>150</v>
      </c>
      <c r="E402" s="79" t="s">
        <v>48</v>
      </c>
      <c r="F402" s="16" t="s">
        <v>904</v>
      </c>
      <c r="G402" s="19">
        <v>2014</v>
      </c>
      <c r="H402" s="29" t="s">
        <v>139</v>
      </c>
      <c r="I402" s="17">
        <v>400</v>
      </c>
      <c r="J402" s="17">
        <v>400</v>
      </c>
      <c r="K402" s="16" t="s">
        <v>140</v>
      </c>
      <c r="L402" s="18">
        <v>1</v>
      </c>
      <c r="M402" s="16"/>
      <c r="N402" s="17"/>
      <c r="O402" s="16"/>
      <c r="P402" s="18"/>
      <c r="Q402" s="19" t="s">
        <v>142</v>
      </c>
      <c r="R402" s="19" t="s">
        <v>143</v>
      </c>
      <c r="S402" s="30" t="s">
        <v>144</v>
      </c>
    </row>
    <row r="403" spans="1:20" s="12" customFormat="1" ht="38.25" x14ac:dyDescent="0.2">
      <c r="A403" s="36">
        <v>692</v>
      </c>
      <c r="B403" s="79" t="s">
        <v>33</v>
      </c>
      <c r="C403" s="16" t="s">
        <v>909</v>
      </c>
      <c r="D403" s="80" t="s">
        <v>150</v>
      </c>
      <c r="E403" s="80" t="s">
        <v>48</v>
      </c>
      <c r="F403" s="16" t="s">
        <v>910</v>
      </c>
      <c r="G403" s="19">
        <v>2014</v>
      </c>
      <c r="H403" s="29" t="s">
        <v>139</v>
      </c>
      <c r="I403" s="17">
        <v>500</v>
      </c>
      <c r="J403" s="17">
        <v>500</v>
      </c>
      <c r="K403" s="16" t="s">
        <v>140</v>
      </c>
      <c r="L403" s="18">
        <v>1</v>
      </c>
      <c r="M403" s="16"/>
      <c r="N403" s="18"/>
      <c r="O403" s="16"/>
      <c r="P403" s="18"/>
      <c r="Q403" s="19" t="s">
        <v>142</v>
      </c>
      <c r="R403" s="19" t="s">
        <v>143</v>
      </c>
      <c r="S403" s="30" t="s">
        <v>144</v>
      </c>
    </row>
    <row r="404" spans="1:20" s="12" customFormat="1" ht="38.25" x14ac:dyDescent="0.2">
      <c r="A404" s="36">
        <v>693</v>
      </c>
      <c r="B404" s="80" t="s">
        <v>33</v>
      </c>
      <c r="C404" s="16" t="s">
        <v>901</v>
      </c>
      <c r="D404" s="89" t="s">
        <v>150</v>
      </c>
      <c r="E404" s="89" t="s">
        <v>48</v>
      </c>
      <c r="F404" s="16" t="s">
        <v>902</v>
      </c>
      <c r="G404" s="19">
        <v>2014</v>
      </c>
      <c r="H404" s="29" t="s">
        <v>139</v>
      </c>
      <c r="I404" s="17">
        <v>700</v>
      </c>
      <c r="J404" s="17">
        <v>700</v>
      </c>
      <c r="K404" s="16" t="s">
        <v>140</v>
      </c>
      <c r="L404" s="18">
        <v>1</v>
      </c>
      <c r="M404" s="16"/>
      <c r="N404" s="17"/>
      <c r="O404" s="16"/>
      <c r="P404" s="18"/>
      <c r="Q404" s="19" t="s">
        <v>142</v>
      </c>
      <c r="R404" s="19" t="s">
        <v>143</v>
      </c>
      <c r="S404" s="30" t="s">
        <v>144</v>
      </c>
    </row>
    <row r="405" spans="1:20" ht="38.25" x14ac:dyDescent="0.2">
      <c r="A405" s="19">
        <v>694</v>
      </c>
      <c r="B405" s="89" t="s">
        <v>33</v>
      </c>
      <c r="C405" s="21" t="s">
        <v>892</v>
      </c>
      <c r="D405" s="19" t="s">
        <v>150</v>
      </c>
      <c r="E405" s="19" t="s">
        <v>48</v>
      </c>
      <c r="F405" s="21" t="s">
        <v>893</v>
      </c>
      <c r="G405" s="19">
        <v>2014</v>
      </c>
      <c r="H405" s="29" t="s">
        <v>139</v>
      </c>
      <c r="I405" s="22">
        <v>1000</v>
      </c>
      <c r="J405" s="22">
        <v>1000</v>
      </c>
      <c r="K405" s="21" t="s">
        <v>140</v>
      </c>
      <c r="L405" s="23">
        <v>1</v>
      </c>
      <c r="M405" s="21"/>
      <c r="N405" s="22"/>
      <c r="O405" s="21"/>
      <c r="P405" s="23"/>
      <c r="Q405" s="19" t="s">
        <v>142</v>
      </c>
      <c r="R405" s="19" t="s">
        <v>143</v>
      </c>
      <c r="S405" s="30" t="s">
        <v>144</v>
      </c>
    </row>
    <row r="406" spans="1:20" ht="38.25" x14ac:dyDescent="0.2">
      <c r="A406" s="19">
        <v>695</v>
      </c>
      <c r="B406" s="79" t="s">
        <v>33</v>
      </c>
      <c r="C406" s="21" t="s">
        <v>894</v>
      </c>
      <c r="D406" s="19" t="s">
        <v>150</v>
      </c>
      <c r="E406" s="19" t="s">
        <v>48</v>
      </c>
      <c r="F406" s="21" t="s">
        <v>895</v>
      </c>
      <c r="G406" s="19">
        <v>2014</v>
      </c>
      <c r="H406" s="29" t="s">
        <v>139</v>
      </c>
      <c r="I406" s="22">
        <v>1000</v>
      </c>
      <c r="J406" s="22">
        <v>1000</v>
      </c>
      <c r="K406" s="21" t="s">
        <v>140</v>
      </c>
      <c r="L406" s="23">
        <v>1</v>
      </c>
      <c r="M406" s="21"/>
      <c r="N406" s="22"/>
      <c r="O406" s="21"/>
      <c r="P406" s="23"/>
      <c r="Q406" s="19" t="s">
        <v>142</v>
      </c>
      <c r="R406" s="19" t="s">
        <v>143</v>
      </c>
      <c r="S406" s="30" t="s">
        <v>144</v>
      </c>
    </row>
    <row r="407" spans="1:20" ht="63.75" x14ac:dyDescent="0.2">
      <c r="A407" s="30">
        <v>696</v>
      </c>
      <c r="B407" s="78" t="s">
        <v>17</v>
      </c>
      <c r="C407" s="16" t="s">
        <v>662</v>
      </c>
      <c r="D407" s="92" t="s">
        <v>47</v>
      </c>
      <c r="E407" s="92" t="s">
        <v>606</v>
      </c>
      <c r="F407" s="16" t="s">
        <v>663</v>
      </c>
      <c r="G407" s="19">
        <v>2014</v>
      </c>
      <c r="H407" s="16" t="s">
        <v>609</v>
      </c>
      <c r="I407" s="17">
        <v>0</v>
      </c>
      <c r="J407" s="17">
        <v>894.26890000000003</v>
      </c>
      <c r="K407" s="16" t="s">
        <v>610</v>
      </c>
      <c r="L407" s="18">
        <v>1</v>
      </c>
      <c r="M407" s="16"/>
      <c r="N407" s="17"/>
      <c r="O407" s="16"/>
      <c r="P407" s="18"/>
      <c r="Q407" s="92" t="s">
        <v>144</v>
      </c>
      <c r="R407" s="92" t="s">
        <v>143</v>
      </c>
      <c r="S407" s="92" t="s">
        <v>142</v>
      </c>
      <c r="T407" s="91"/>
    </row>
    <row r="408" spans="1:20" ht="63.75" x14ac:dyDescent="0.2">
      <c r="A408" s="30">
        <v>697</v>
      </c>
      <c r="B408" s="78" t="s">
        <v>17</v>
      </c>
      <c r="C408" s="16" t="s">
        <v>665</v>
      </c>
      <c r="D408" s="92" t="s">
        <v>47</v>
      </c>
      <c r="E408" s="92" t="s">
        <v>606</v>
      </c>
      <c r="F408" s="16" t="s">
        <v>666</v>
      </c>
      <c r="G408" s="19">
        <v>2014</v>
      </c>
      <c r="H408" s="16" t="s">
        <v>609</v>
      </c>
      <c r="I408" s="17">
        <v>0</v>
      </c>
      <c r="J408" s="17">
        <v>1060.15995</v>
      </c>
      <c r="K408" s="16" t="s">
        <v>610</v>
      </c>
      <c r="L408" s="18">
        <v>1</v>
      </c>
      <c r="M408" s="16"/>
      <c r="N408" s="17"/>
      <c r="O408" s="16"/>
      <c r="P408" s="18"/>
      <c r="Q408" s="92" t="s">
        <v>144</v>
      </c>
      <c r="R408" s="92" t="s">
        <v>143</v>
      </c>
      <c r="S408" s="92" t="s">
        <v>142</v>
      </c>
      <c r="T408" s="91"/>
    </row>
    <row r="409" spans="1:20" ht="63.75" x14ac:dyDescent="0.2">
      <c r="A409" s="30">
        <v>698</v>
      </c>
      <c r="B409" s="78" t="s">
        <v>17</v>
      </c>
      <c r="C409" s="76" t="s">
        <v>667</v>
      </c>
      <c r="D409" s="92" t="s">
        <v>47</v>
      </c>
      <c r="E409" s="92" t="s">
        <v>606</v>
      </c>
      <c r="F409" s="21" t="s">
        <v>668</v>
      </c>
      <c r="G409" s="19">
        <v>2014</v>
      </c>
      <c r="H409" s="16" t="s">
        <v>609</v>
      </c>
      <c r="I409" s="17">
        <v>0</v>
      </c>
      <c r="J409" s="22">
        <v>1232.16535</v>
      </c>
      <c r="K409" s="16" t="s">
        <v>610</v>
      </c>
      <c r="L409" s="18">
        <v>1</v>
      </c>
      <c r="M409" s="16"/>
      <c r="N409" s="17"/>
      <c r="O409" s="16"/>
      <c r="P409" s="18"/>
      <c r="Q409" s="92" t="s">
        <v>144</v>
      </c>
      <c r="R409" s="92" t="s">
        <v>143</v>
      </c>
      <c r="S409" s="92" t="s">
        <v>142</v>
      </c>
      <c r="T409" s="91"/>
    </row>
    <row r="410" spans="1:20" s="12" customFormat="1" ht="63.75" x14ac:dyDescent="0.2">
      <c r="A410" s="30">
        <v>699</v>
      </c>
      <c r="B410" s="78" t="s">
        <v>17</v>
      </c>
      <c r="C410" s="34" t="s">
        <v>669</v>
      </c>
      <c r="D410" s="90" t="s">
        <v>47</v>
      </c>
      <c r="E410" s="92" t="s">
        <v>606</v>
      </c>
      <c r="F410" s="21" t="s">
        <v>670</v>
      </c>
      <c r="G410" s="19">
        <v>2014</v>
      </c>
      <c r="H410" s="16" t="s">
        <v>609</v>
      </c>
      <c r="I410" s="17">
        <v>0</v>
      </c>
      <c r="J410" s="22">
        <v>1235.7113399999998</v>
      </c>
      <c r="K410" s="16" t="s">
        <v>610</v>
      </c>
      <c r="L410" s="18">
        <v>1</v>
      </c>
      <c r="M410" s="16"/>
      <c r="N410" s="17"/>
      <c r="O410" s="16"/>
      <c r="P410" s="18"/>
      <c r="Q410" s="90" t="s">
        <v>144</v>
      </c>
      <c r="R410" s="92" t="s">
        <v>143</v>
      </c>
      <c r="S410" s="92" t="s">
        <v>142</v>
      </c>
      <c r="T410" s="91"/>
    </row>
    <row r="411" spans="1:20" s="12" customFormat="1" ht="63.75" x14ac:dyDescent="0.2">
      <c r="A411" s="30">
        <v>700</v>
      </c>
      <c r="B411" s="78" t="s">
        <v>17</v>
      </c>
      <c r="C411" s="21" t="s">
        <v>671</v>
      </c>
      <c r="D411" s="90" t="s">
        <v>47</v>
      </c>
      <c r="E411" s="90" t="s">
        <v>606</v>
      </c>
      <c r="F411" s="21" t="s">
        <v>672</v>
      </c>
      <c r="G411" s="19">
        <v>2014</v>
      </c>
      <c r="H411" s="16" t="s">
        <v>609</v>
      </c>
      <c r="I411" s="17">
        <v>0</v>
      </c>
      <c r="J411" s="22">
        <v>958.2368899999999</v>
      </c>
      <c r="K411" s="16" t="s">
        <v>610</v>
      </c>
      <c r="L411" s="18">
        <v>1</v>
      </c>
      <c r="M411" s="16"/>
      <c r="N411" s="17"/>
      <c r="O411" s="16"/>
      <c r="P411" s="18"/>
      <c r="Q411" s="90" t="s">
        <v>144</v>
      </c>
      <c r="R411" s="92" t="s">
        <v>143</v>
      </c>
      <c r="S411" s="92" t="s">
        <v>142</v>
      </c>
      <c r="T411" s="91"/>
    </row>
    <row r="412" spans="1:20" s="12" customFormat="1" ht="76.5" x14ac:dyDescent="0.2">
      <c r="A412" s="30">
        <v>701</v>
      </c>
      <c r="B412" s="78" t="s">
        <v>17</v>
      </c>
      <c r="C412" s="25" t="s">
        <v>692</v>
      </c>
      <c r="D412" s="90" t="s">
        <v>47</v>
      </c>
      <c r="E412" s="90" t="s">
        <v>606</v>
      </c>
      <c r="F412" s="25" t="s">
        <v>693</v>
      </c>
      <c r="G412" s="24">
        <v>2014</v>
      </c>
      <c r="H412" s="16" t="s">
        <v>609</v>
      </c>
      <c r="I412" s="17">
        <v>0</v>
      </c>
      <c r="J412" s="22">
        <v>871.63828000000001</v>
      </c>
      <c r="K412" s="16" t="s">
        <v>610</v>
      </c>
      <c r="L412" s="18">
        <v>1</v>
      </c>
      <c r="M412" s="16"/>
      <c r="N412" s="17"/>
      <c r="O412" s="16"/>
      <c r="P412" s="18"/>
      <c r="Q412" s="90" t="s">
        <v>144</v>
      </c>
      <c r="R412" s="92" t="s">
        <v>143</v>
      </c>
      <c r="S412" s="92" t="s">
        <v>142</v>
      </c>
      <c r="T412" s="91"/>
    </row>
    <row r="413" spans="1:20" s="12" customFormat="1" ht="102" x14ac:dyDescent="0.2">
      <c r="A413" s="30">
        <v>702</v>
      </c>
      <c r="B413" s="78" t="s">
        <v>17</v>
      </c>
      <c r="C413" s="25" t="s">
        <v>695</v>
      </c>
      <c r="D413" s="92" t="s">
        <v>47</v>
      </c>
      <c r="E413" s="92" t="s">
        <v>606</v>
      </c>
      <c r="F413" s="25" t="s">
        <v>696</v>
      </c>
      <c r="G413" s="24" t="s">
        <v>151</v>
      </c>
      <c r="H413" s="16" t="s">
        <v>609</v>
      </c>
      <c r="I413" s="17">
        <v>0</v>
      </c>
      <c r="J413" s="22">
        <v>1140.9254799999999</v>
      </c>
      <c r="K413" s="16" t="s">
        <v>610</v>
      </c>
      <c r="L413" s="18">
        <v>1</v>
      </c>
      <c r="M413" s="16"/>
      <c r="N413" s="17"/>
      <c r="O413" s="16"/>
      <c r="P413" s="18"/>
      <c r="Q413" s="92" t="s">
        <v>144</v>
      </c>
      <c r="R413" s="92" t="s">
        <v>143</v>
      </c>
      <c r="S413" s="92" t="s">
        <v>142</v>
      </c>
      <c r="T413" s="91"/>
    </row>
    <row r="414" spans="1:20" s="12" customFormat="1" ht="89.25" x14ac:dyDescent="0.2">
      <c r="A414" s="30">
        <v>703</v>
      </c>
      <c r="B414" s="78" t="s">
        <v>17</v>
      </c>
      <c r="C414" s="25" t="s">
        <v>698</v>
      </c>
      <c r="D414" s="86" t="s">
        <v>47</v>
      </c>
      <c r="E414" s="86" t="s">
        <v>606</v>
      </c>
      <c r="F414" s="25" t="s">
        <v>699</v>
      </c>
      <c r="G414" s="24" t="s">
        <v>190</v>
      </c>
      <c r="H414" s="16" t="s">
        <v>609</v>
      </c>
      <c r="I414" s="17">
        <v>0</v>
      </c>
      <c r="J414" s="26">
        <v>867.4713099999999</v>
      </c>
      <c r="K414" s="16" t="s">
        <v>610</v>
      </c>
      <c r="L414" s="18">
        <v>1</v>
      </c>
      <c r="M414" s="16"/>
      <c r="N414" s="17"/>
      <c r="O414" s="16"/>
      <c r="P414" s="18"/>
      <c r="Q414" s="86" t="s">
        <v>144</v>
      </c>
      <c r="R414" s="92" t="s">
        <v>143</v>
      </c>
      <c r="S414" s="92" t="s">
        <v>142</v>
      </c>
      <c r="T414" s="91"/>
    </row>
    <row r="415" spans="1:20" s="12" customFormat="1" ht="76.5" x14ac:dyDescent="0.2">
      <c r="A415" s="30">
        <v>704</v>
      </c>
      <c r="B415" s="78" t="s">
        <v>17</v>
      </c>
      <c r="C415" s="25" t="s">
        <v>701</v>
      </c>
      <c r="D415" s="90" t="s">
        <v>47</v>
      </c>
      <c r="E415" s="90" t="s">
        <v>606</v>
      </c>
      <c r="F415" s="25" t="s">
        <v>702</v>
      </c>
      <c r="G415" s="24" t="s">
        <v>190</v>
      </c>
      <c r="H415" s="16" t="s">
        <v>609</v>
      </c>
      <c r="I415" s="17">
        <v>0</v>
      </c>
      <c r="J415" s="26">
        <v>777.01201000000003</v>
      </c>
      <c r="K415" s="16" t="s">
        <v>610</v>
      </c>
      <c r="L415" s="18">
        <v>1</v>
      </c>
      <c r="M415" s="16"/>
      <c r="N415" s="17"/>
      <c r="O415" s="16"/>
      <c r="P415" s="18"/>
      <c r="Q415" s="90" t="s">
        <v>144</v>
      </c>
      <c r="R415" s="92" t="s">
        <v>143</v>
      </c>
      <c r="S415" s="92" t="s">
        <v>142</v>
      </c>
      <c r="T415" s="91"/>
    </row>
    <row r="416" spans="1:20" s="12" customFormat="1" ht="165.75" x14ac:dyDescent="0.2">
      <c r="A416" s="30">
        <v>705</v>
      </c>
      <c r="B416" s="78" t="s">
        <v>17</v>
      </c>
      <c r="C416" s="25" t="s">
        <v>703</v>
      </c>
      <c r="D416" s="92" t="s">
        <v>47</v>
      </c>
      <c r="E416" s="92" t="s">
        <v>606</v>
      </c>
      <c r="F416" s="25" t="s">
        <v>704</v>
      </c>
      <c r="G416" s="24" t="s">
        <v>151</v>
      </c>
      <c r="H416" s="16" t="s">
        <v>609</v>
      </c>
      <c r="I416" s="17">
        <v>0</v>
      </c>
      <c r="J416" s="26">
        <v>1368.5219500000001</v>
      </c>
      <c r="K416" s="16" t="s">
        <v>610</v>
      </c>
      <c r="L416" s="18">
        <v>1</v>
      </c>
      <c r="M416" s="16"/>
      <c r="N416" s="17"/>
      <c r="O416" s="16"/>
      <c r="P416" s="18"/>
      <c r="Q416" s="92" t="s">
        <v>144</v>
      </c>
      <c r="R416" s="92" t="s">
        <v>143</v>
      </c>
      <c r="S416" s="92" t="s">
        <v>142</v>
      </c>
      <c r="T416" s="91"/>
    </row>
    <row r="417" spans="1:19" s="12" customFormat="1" ht="25.5" x14ac:dyDescent="0.2">
      <c r="A417" s="36">
        <v>706</v>
      </c>
      <c r="B417" s="92" t="s">
        <v>27</v>
      </c>
      <c r="C417" s="16" t="s">
        <v>913</v>
      </c>
      <c r="D417" s="90" t="s">
        <v>231</v>
      </c>
      <c r="E417" s="92" t="s">
        <v>264</v>
      </c>
      <c r="F417" s="16" t="s">
        <v>914</v>
      </c>
      <c r="G417" s="19">
        <v>2014</v>
      </c>
      <c r="H417" s="29" t="s">
        <v>139</v>
      </c>
      <c r="I417" s="17">
        <v>150</v>
      </c>
      <c r="J417" s="17">
        <v>150</v>
      </c>
      <c r="K417" s="16" t="s">
        <v>140</v>
      </c>
      <c r="L417" s="18">
        <v>1</v>
      </c>
      <c r="M417" s="16"/>
      <c r="N417" s="17"/>
      <c r="O417" s="16"/>
      <c r="P417" s="18"/>
      <c r="Q417" s="19" t="s">
        <v>142</v>
      </c>
      <c r="R417" s="19" t="s">
        <v>143</v>
      </c>
      <c r="S417" s="30" t="s">
        <v>144</v>
      </c>
    </row>
    <row r="418" spans="1:19" s="12" customFormat="1" ht="38.25" x14ac:dyDescent="0.2">
      <c r="A418" s="36">
        <v>707</v>
      </c>
      <c r="B418" s="86" t="s">
        <v>31</v>
      </c>
      <c r="C418" s="16" t="s">
        <v>915</v>
      </c>
      <c r="D418" s="86" t="s">
        <v>349</v>
      </c>
      <c r="E418" s="86" t="s">
        <v>350</v>
      </c>
      <c r="F418" s="16" t="s">
        <v>916</v>
      </c>
      <c r="G418" s="19">
        <v>2014</v>
      </c>
      <c r="H418" s="29" t="s">
        <v>139</v>
      </c>
      <c r="I418" s="17">
        <v>80</v>
      </c>
      <c r="J418" s="17">
        <v>80</v>
      </c>
      <c r="K418" s="16" t="s">
        <v>140</v>
      </c>
      <c r="L418" s="18">
        <v>1</v>
      </c>
      <c r="M418" s="16"/>
      <c r="N418" s="17"/>
      <c r="O418" s="16"/>
      <c r="P418" s="18"/>
      <c r="Q418" s="19" t="s">
        <v>142</v>
      </c>
      <c r="R418" s="19" t="s">
        <v>143</v>
      </c>
      <c r="S418" s="30" t="s">
        <v>144</v>
      </c>
    </row>
    <row r="419" spans="1:19" s="12" customFormat="1" ht="51" x14ac:dyDescent="0.2">
      <c r="A419" s="36">
        <v>708</v>
      </c>
      <c r="B419" s="92" t="s">
        <v>34</v>
      </c>
      <c r="C419" s="16" t="s">
        <v>919</v>
      </c>
      <c r="D419" s="92" t="s">
        <v>349</v>
      </c>
      <c r="E419" s="92" t="s">
        <v>350</v>
      </c>
      <c r="F419" s="16" t="s">
        <v>920</v>
      </c>
      <c r="G419" s="19">
        <v>2014</v>
      </c>
      <c r="H419" s="29" t="s">
        <v>139</v>
      </c>
      <c r="I419" s="17">
        <v>100</v>
      </c>
      <c r="J419" s="17">
        <v>100</v>
      </c>
      <c r="K419" s="16" t="s">
        <v>140</v>
      </c>
      <c r="L419" s="18">
        <v>1</v>
      </c>
      <c r="M419" s="16"/>
      <c r="N419" s="17"/>
      <c r="O419" s="16"/>
      <c r="P419" s="18"/>
      <c r="Q419" s="19" t="s">
        <v>142</v>
      </c>
      <c r="R419" s="19" t="s">
        <v>143</v>
      </c>
      <c r="S419" s="30" t="s">
        <v>144</v>
      </c>
    </row>
    <row r="420" spans="1:19" s="12" customFormat="1" ht="38.25" x14ac:dyDescent="0.2">
      <c r="A420" s="36">
        <v>709</v>
      </c>
      <c r="B420" s="86" t="s">
        <v>31</v>
      </c>
      <c r="C420" s="20" t="s">
        <v>921</v>
      </c>
      <c r="D420" s="13" t="s">
        <v>349</v>
      </c>
      <c r="E420" s="13" t="s">
        <v>350</v>
      </c>
      <c r="F420" s="20" t="s">
        <v>922</v>
      </c>
      <c r="G420" s="13">
        <v>2014</v>
      </c>
      <c r="H420" s="29" t="s">
        <v>139</v>
      </c>
      <c r="I420" s="14">
        <v>100</v>
      </c>
      <c r="J420" s="14">
        <v>100</v>
      </c>
      <c r="K420" s="20" t="s">
        <v>140</v>
      </c>
      <c r="L420" s="15">
        <v>1</v>
      </c>
      <c r="M420" s="20"/>
      <c r="N420" s="14"/>
      <c r="O420" s="16"/>
      <c r="P420" s="18"/>
      <c r="Q420" s="19" t="s">
        <v>142</v>
      </c>
      <c r="R420" s="19" t="s">
        <v>143</v>
      </c>
      <c r="S420" s="30" t="s">
        <v>144</v>
      </c>
    </row>
    <row r="421" spans="1:19" s="12" customFormat="1" ht="38.25" x14ac:dyDescent="0.2">
      <c r="A421" s="36">
        <v>710</v>
      </c>
      <c r="B421" s="86" t="s">
        <v>32</v>
      </c>
      <c r="C421" s="16" t="s">
        <v>917</v>
      </c>
      <c r="D421" s="86" t="s">
        <v>349</v>
      </c>
      <c r="E421" s="86" t="s">
        <v>350</v>
      </c>
      <c r="F421" s="16" t="s">
        <v>918</v>
      </c>
      <c r="G421" s="19">
        <v>2014</v>
      </c>
      <c r="H421" s="29" t="s">
        <v>139</v>
      </c>
      <c r="I421" s="17">
        <v>150</v>
      </c>
      <c r="J421" s="17">
        <v>150</v>
      </c>
      <c r="K421" s="16" t="s">
        <v>140</v>
      </c>
      <c r="L421" s="18">
        <v>1</v>
      </c>
      <c r="M421" s="16"/>
      <c r="N421" s="17"/>
      <c r="O421" s="16"/>
      <c r="P421" s="18"/>
      <c r="Q421" s="19" t="s">
        <v>142</v>
      </c>
      <c r="R421" s="19" t="s">
        <v>143</v>
      </c>
      <c r="S421" s="30" t="s">
        <v>144</v>
      </c>
    </row>
    <row r="422" spans="1:19" s="12" customFormat="1" ht="51" x14ac:dyDescent="0.2">
      <c r="A422" s="36">
        <v>711</v>
      </c>
      <c r="B422" s="92" t="s">
        <v>34</v>
      </c>
      <c r="C422" s="20" t="s">
        <v>923</v>
      </c>
      <c r="D422" s="13" t="s">
        <v>349</v>
      </c>
      <c r="E422" s="13" t="s">
        <v>350</v>
      </c>
      <c r="F422" s="20" t="s">
        <v>924</v>
      </c>
      <c r="G422" s="13">
        <v>2014</v>
      </c>
      <c r="H422" s="29" t="s">
        <v>139</v>
      </c>
      <c r="I422" s="14">
        <v>400</v>
      </c>
      <c r="J422" s="14">
        <v>400</v>
      </c>
      <c r="K422" s="20" t="s">
        <v>140</v>
      </c>
      <c r="L422" s="15">
        <v>1</v>
      </c>
      <c r="M422" s="20"/>
      <c r="N422" s="14"/>
      <c r="O422" s="16"/>
      <c r="P422" s="18"/>
      <c r="Q422" s="19" t="s">
        <v>142</v>
      </c>
      <c r="R422" s="19" t="s">
        <v>143</v>
      </c>
      <c r="S422" s="30" t="s">
        <v>144</v>
      </c>
    </row>
    <row r="423" spans="1:19" s="12" customFormat="1" ht="38.25" x14ac:dyDescent="0.2">
      <c r="A423" s="36">
        <v>712</v>
      </c>
      <c r="B423" s="86" t="s">
        <v>22</v>
      </c>
      <c r="C423" s="16" t="s">
        <v>941</v>
      </c>
      <c r="D423" s="86" t="s">
        <v>362</v>
      </c>
      <c r="E423" s="86" t="s">
        <v>363</v>
      </c>
      <c r="F423" s="16" t="s">
        <v>942</v>
      </c>
      <c r="G423" s="19">
        <v>2014</v>
      </c>
      <c r="H423" s="29" t="s">
        <v>139</v>
      </c>
      <c r="I423" s="17">
        <v>49</v>
      </c>
      <c r="J423" s="17">
        <v>49</v>
      </c>
      <c r="K423" s="16" t="s">
        <v>140</v>
      </c>
      <c r="L423" s="18">
        <v>1</v>
      </c>
      <c r="M423" s="16"/>
      <c r="N423" s="17"/>
      <c r="O423" s="16"/>
      <c r="P423" s="18"/>
      <c r="Q423" s="19" t="s">
        <v>142</v>
      </c>
      <c r="R423" s="19" t="s">
        <v>143</v>
      </c>
      <c r="S423" s="30" t="s">
        <v>144</v>
      </c>
    </row>
    <row r="424" spans="1:19" s="12" customFormat="1" ht="51" x14ac:dyDescent="0.2">
      <c r="A424" s="36">
        <v>713</v>
      </c>
      <c r="B424" s="86" t="s">
        <v>22</v>
      </c>
      <c r="C424" s="16" t="s">
        <v>929</v>
      </c>
      <c r="D424" s="86" t="s">
        <v>362</v>
      </c>
      <c r="E424" s="86" t="s">
        <v>363</v>
      </c>
      <c r="F424" s="16" t="s">
        <v>930</v>
      </c>
      <c r="G424" s="19">
        <v>2014</v>
      </c>
      <c r="H424" s="29" t="s">
        <v>139</v>
      </c>
      <c r="I424" s="17">
        <v>80</v>
      </c>
      <c r="J424" s="17">
        <v>80</v>
      </c>
      <c r="K424" s="16" t="s">
        <v>140</v>
      </c>
      <c r="L424" s="17">
        <v>1</v>
      </c>
      <c r="M424" s="16"/>
      <c r="N424" s="18"/>
      <c r="O424" s="16"/>
      <c r="P424" s="18"/>
      <c r="Q424" s="19" t="s">
        <v>142</v>
      </c>
      <c r="R424" s="19" t="s">
        <v>143</v>
      </c>
      <c r="S424" s="30" t="s">
        <v>144</v>
      </c>
    </row>
    <row r="425" spans="1:19" s="12" customFormat="1" ht="38.25" x14ac:dyDescent="0.2">
      <c r="A425" s="36">
        <v>714</v>
      </c>
      <c r="B425" s="86" t="s">
        <v>22</v>
      </c>
      <c r="C425" s="16" t="s">
        <v>931</v>
      </c>
      <c r="D425" s="86" t="s">
        <v>362</v>
      </c>
      <c r="E425" s="86" t="s">
        <v>363</v>
      </c>
      <c r="F425" s="16" t="s">
        <v>932</v>
      </c>
      <c r="G425" s="19">
        <v>2014</v>
      </c>
      <c r="H425" s="29" t="s">
        <v>139</v>
      </c>
      <c r="I425" s="17">
        <v>80</v>
      </c>
      <c r="J425" s="17">
        <v>80</v>
      </c>
      <c r="K425" s="16" t="s">
        <v>140</v>
      </c>
      <c r="L425" s="18">
        <v>1</v>
      </c>
      <c r="M425" s="16"/>
      <c r="N425" s="17"/>
      <c r="O425" s="16"/>
      <c r="P425" s="18"/>
      <c r="Q425" s="19" t="s">
        <v>142</v>
      </c>
      <c r="R425" s="19" t="s">
        <v>143</v>
      </c>
      <c r="S425" s="30" t="s">
        <v>144</v>
      </c>
    </row>
    <row r="426" spans="1:19" s="12" customFormat="1" ht="51" x14ac:dyDescent="0.2">
      <c r="A426" s="36">
        <v>715</v>
      </c>
      <c r="B426" s="86" t="s">
        <v>22</v>
      </c>
      <c r="C426" s="16" t="s">
        <v>927</v>
      </c>
      <c r="D426" s="86" t="s">
        <v>362</v>
      </c>
      <c r="E426" s="86" t="s">
        <v>363</v>
      </c>
      <c r="F426" s="16" t="s">
        <v>928</v>
      </c>
      <c r="G426" s="19">
        <v>2014</v>
      </c>
      <c r="H426" s="29" t="s">
        <v>139</v>
      </c>
      <c r="I426" s="17">
        <v>100</v>
      </c>
      <c r="J426" s="17">
        <v>100</v>
      </c>
      <c r="K426" s="16" t="s">
        <v>140</v>
      </c>
      <c r="L426" s="18">
        <v>1</v>
      </c>
      <c r="M426" s="16"/>
      <c r="N426" s="17"/>
      <c r="O426" s="16"/>
      <c r="P426" s="18"/>
      <c r="Q426" s="19" t="s">
        <v>142</v>
      </c>
      <c r="R426" s="19" t="s">
        <v>143</v>
      </c>
      <c r="S426" s="30" t="s">
        <v>144</v>
      </c>
    </row>
    <row r="427" spans="1:19" s="12" customFormat="1" ht="25.5" x14ac:dyDescent="0.2">
      <c r="A427" s="36">
        <v>716</v>
      </c>
      <c r="B427" s="86" t="s">
        <v>22</v>
      </c>
      <c r="C427" s="16" t="s">
        <v>937</v>
      </c>
      <c r="D427" s="86" t="s">
        <v>362</v>
      </c>
      <c r="E427" s="86" t="s">
        <v>363</v>
      </c>
      <c r="F427" s="16" t="s">
        <v>938</v>
      </c>
      <c r="G427" s="19">
        <v>2014</v>
      </c>
      <c r="H427" s="29" t="s">
        <v>139</v>
      </c>
      <c r="I427" s="17">
        <v>100</v>
      </c>
      <c r="J427" s="17">
        <v>100</v>
      </c>
      <c r="K427" s="16" t="s">
        <v>140</v>
      </c>
      <c r="L427" s="18">
        <v>1</v>
      </c>
      <c r="M427" s="16"/>
      <c r="N427" s="17"/>
      <c r="O427" s="16"/>
      <c r="P427" s="18"/>
      <c r="Q427" s="19" t="s">
        <v>142</v>
      </c>
      <c r="R427" s="19" t="s">
        <v>143</v>
      </c>
      <c r="S427" s="30" t="s">
        <v>144</v>
      </c>
    </row>
    <row r="428" spans="1:19" s="12" customFormat="1" ht="25.5" x14ac:dyDescent="0.2">
      <c r="A428" s="36">
        <v>717</v>
      </c>
      <c r="B428" s="86" t="s">
        <v>22</v>
      </c>
      <c r="C428" s="16" t="s">
        <v>939</v>
      </c>
      <c r="D428" s="86" t="s">
        <v>362</v>
      </c>
      <c r="E428" s="86" t="s">
        <v>363</v>
      </c>
      <c r="F428" s="16" t="s">
        <v>940</v>
      </c>
      <c r="G428" s="19">
        <v>2014</v>
      </c>
      <c r="H428" s="29" t="s">
        <v>139</v>
      </c>
      <c r="I428" s="17">
        <v>100</v>
      </c>
      <c r="J428" s="17">
        <v>100</v>
      </c>
      <c r="K428" s="16" t="s">
        <v>140</v>
      </c>
      <c r="L428" s="18">
        <v>1</v>
      </c>
      <c r="M428" s="16"/>
      <c r="N428" s="17"/>
      <c r="O428" s="16"/>
      <c r="P428" s="18"/>
      <c r="Q428" s="19" t="s">
        <v>142</v>
      </c>
      <c r="R428" s="19" t="s">
        <v>143</v>
      </c>
      <c r="S428" s="30" t="s">
        <v>144</v>
      </c>
    </row>
    <row r="429" spans="1:19" s="12" customFormat="1" ht="38.25" x14ac:dyDescent="0.2">
      <c r="A429" s="92">
        <v>718</v>
      </c>
      <c r="B429" s="92" t="s">
        <v>22</v>
      </c>
      <c r="C429" s="20" t="s">
        <v>943</v>
      </c>
      <c r="D429" s="13" t="s">
        <v>362</v>
      </c>
      <c r="E429" s="13" t="s">
        <v>363</v>
      </c>
      <c r="F429" s="20" t="s">
        <v>944</v>
      </c>
      <c r="G429" s="13">
        <v>2014</v>
      </c>
      <c r="H429" s="29" t="s">
        <v>139</v>
      </c>
      <c r="I429" s="14">
        <v>300</v>
      </c>
      <c r="J429" s="14">
        <v>300</v>
      </c>
      <c r="K429" s="20" t="s">
        <v>140</v>
      </c>
      <c r="L429" s="15">
        <v>1</v>
      </c>
      <c r="M429" s="20"/>
      <c r="N429" s="15"/>
      <c r="O429" s="16"/>
      <c r="P429" s="18"/>
      <c r="Q429" s="19" t="s">
        <v>142</v>
      </c>
      <c r="R429" s="19" t="s">
        <v>143</v>
      </c>
      <c r="S429" s="30" t="s">
        <v>144</v>
      </c>
    </row>
    <row r="430" spans="1:19" s="12" customFormat="1" ht="38.25" x14ac:dyDescent="0.2">
      <c r="A430" s="30">
        <v>719</v>
      </c>
      <c r="B430" s="19" t="s">
        <v>18</v>
      </c>
      <c r="C430" s="21" t="s">
        <v>213</v>
      </c>
      <c r="D430" s="19" t="s">
        <v>159</v>
      </c>
      <c r="E430" s="19" t="s">
        <v>169</v>
      </c>
      <c r="F430" s="21" t="s">
        <v>193</v>
      </c>
      <c r="G430" s="19">
        <v>2014</v>
      </c>
      <c r="H430" s="21" t="s">
        <v>139</v>
      </c>
      <c r="I430" s="22">
        <v>3700</v>
      </c>
      <c r="J430" s="22">
        <v>3700</v>
      </c>
      <c r="K430" s="20" t="s">
        <v>171</v>
      </c>
      <c r="L430" s="23">
        <v>0.5</v>
      </c>
      <c r="M430" s="21" t="s">
        <v>172</v>
      </c>
      <c r="N430" s="22">
        <v>0</v>
      </c>
      <c r="O430" s="21"/>
      <c r="P430" s="23"/>
      <c r="Q430" s="92" t="s">
        <v>144</v>
      </c>
      <c r="R430" s="36" t="s">
        <v>148</v>
      </c>
      <c r="S430" s="36" t="s">
        <v>144</v>
      </c>
    </row>
    <row r="431" spans="1:19" s="12" customFormat="1" ht="38.25" x14ac:dyDescent="0.2">
      <c r="A431" s="36">
        <v>720</v>
      </c>
      <c r="B431" s="92" t="s">
        <v>18</v>
      </c>
      <c r="C431" s="16" t="s">
        <v>212</v>
      </c>
      <c r="D431" s="86" t="s">
        <v>159</v>
      </c>
      <c r="E431" s="92" t="s">
        <v>169</v>
      </c>
      <c r="F431" s="16" t="s">
        <v>193</v>
      </c>
      <c r="G431" s="19">
        <v>2014</v>
      </c>
      <c r="H431" s="16" t="s">
        <v>139</v>
      </c>
      <c r="I431" s="17">
        <v>4700</v>
      </c>
      <c r="J431" s="17">
        <v>4700</v>
      </c>
      <c r="K431" s="20" t="s">
        <v>171</v>
      </c>
      <c r="L431" s="18">
        <v>0.67300000000000004</v>
      </c>
      <c r="M431" s="16" t="s">
        <v>172</v>
      </c>
      <c r="N431" s="17">
        <v>0</v>
      </c>
      <c r="O431" s="16"/>
      <c r="P431" s="18"/>
      <c r="Q431" s="86" t="s">
        <v>144</v>
      </c>
      <c r="R431" s="36" t="s">
        <v>148</v>
      </c>
      <c r="S431" s="36" t="s">
        <v>144</v>
      </c>
    </row>
    <row r="432" spans="1:19" s="12" customFormat="1" ht="38.25" x14ac:dyDescent="0.2">
      <c r="A432" s="36">
        <v>721</v>
      </c>
      <c r="B432" s="86" t="s">
        <v>18</v>
      </c>
      <c r="C432" s="20" t="s">
        <v>210</v>
      </c>
      <c r="D432" s="86" t="s">
        <v>159</v>
      </c>
      <c r="E432" s="13" t="s">
        <v>169</v>
      </c>
      <c r="F432" s="25" t="s">
        <v>211</v>
      </c>
      <c r="G432" s="24">
        <v>2014</v>
      </c>
      <c r="H432" s="20" t="s">
        <v>139</v>
      </c>
      <c r="I432" s="14">
        <v>5000</v>
      </c>
      <c r="J432" s="14">
        <v>5000</v>
      </c>
      <c r="K432" s="20" t="s">
        <v>171</v>
      </c>
      <c r="L432" s="15">
        <v>1.2</v>
      </c>
      <c r="M432" s="20" t="s">
        <v>172</v>
      </c>
      <c r="N432" s="14">
        <v>1</v>
      </c>
      <c r="O432" s="16"/>
      <c r="P432" s="18"/>
      <c r="Q432" s="86" t="s">
        <v>144</v>
      </c>
      <c r="R432" s="36" t="s">
        <v>148</v>
      </c>
      <c r="S432" s="36" t="s">
        <v>144</v>
      </c>
    </row>
    <row r="433" spans="1:20" s="12" customFormat="1" ht="38.25" x14ac:dyDescent="0.2">
      <c r="A433" s="36">
        <v>722</v>
      </c>
      <c r="B433" s="92" t="s">
        <v>18</v>
      </c>
      <c r="C433" s="16" t="s">
        <v>214</v>
      </c>
      <c r="D433" s="92" t="s">
        <v>159</v>
      </c>
      <c r="E433" s="92" t="s">
        <v>169</v>
      </c>
      <c r="F433" s="16" t="s">
        <v>193</v>
      </c>
      <c r="G433" s="19">
        <v>2014</v>
      </c>
      <c r="H433" s="16" t="s">
        <v>139</v>
      </c>
      <c r="I433" s="17">
        <v>5500</v>
      </c>
      <c r="J433" s="17">
        <v>5500</v>
      </c>
      <c r="K433" s="20" t="s">
        <v>171</v>
      </c>
      <c r="L433" s="18">
        <v>2</v>
      </c>
      <c r="M433" s="16" t="s">
        <v>172</v>
      </c>
      <c r="N433" s="17">
        <v>0</v>
      </c>
      <c r="O433" s="16"/>
      <c r="P433" s="18"/>
      <c r="Q433" s="86" t="s">
        <v>144</v>
      </c>
      <c r="R433" s="36" t="s">
        <v>148</v>
      </c>
      <c r="S433" s="36" t="s">
        <v>144</v>
      </c>
    </row>
    <row r="434" spans="1:20" s="12" customFormat="1" ht="38.25" x14ac:dyDescent="0.2">
      <c r="A434" s="36">
        <v>723</v>
      </c>
      <c r="B434" s="86" t="s">
        <v>18</v>
      </c>
      <c r="C434" s="16" t="s">
        <v>215</v>
      </c>
      <c r="D434" s="86" t="s">
        <v>159</v>
      </c>
      <c r="E434" s="86" t="s">
        <v>169</v>
      </c>
      <c r="F434" s="16" t="s">
        <v>216</v>
      </c>
      <c r="G434" s="19">
        <v>2014</v>
      </c>
      <c r="H434" s="16" t="s">
        <v>139</v>
      </c>
      <c r="I434" s="17">
        <v>8200</v>
      </c>
      <c r="J434" s="17">
        <v>8200</v>
      </c>
      <c r="K434" s="20" t="s">
        <v>171</v>
      </c>
      <c r="L434" s="18"/>
      <c r="M434" s="16" t="s">
        <v>172</v>
      </c>
      <c r="N434" s="18">
        <v>1</v>
      </c>
      <c r="O434" s="16"/>
      <c r="P434" s="18"/>
      <c r="Q434" s="86" t="s">
        <v>144</v>
      </c>
      <c r="R434" s="36" t="s">
        <v>148</v>
      </c>
      <c r="S434" s="36" t="s">
        <v>144</v>
      </c>
    </row>
    <row r="435" spans="1:20" s="12" customFormat="1" ht="25.5" x14ac:dyDescent="0.2">
      <c r="A435" s="36">
        <v>744</v>
      </c>
      <c r="B435" s="86" t="s">
        <v>28</v>
      </c>
      <c r="C435" s="16" t="s">
        <v>1052</v>
      </c>
      <c r="D435" s="86"/>
      <c r="E435" s="92" t="s">
        <v>817</v>
      </c>
      <c r="F435" s="21" t="s">
        <v>1053</v>
      </c>
      <c r="G435" s="19">
        <v>2014</v>
      </c>
      <c r="H435" s="16" t="s">
        <v>139</v>
      </c>
      <c r="I435" s="17">
        <v>45</v>
      </c>
      <c r="J435" s="17">
        <v>45</v>
      </c>
      <c r="K435" s="16" t="s">
        <v>610</v>
      </c>
      <c r="L435" s="18">
        <v>1</v>
      </c>
      <c r="M435" s="16"/>
      <c r="N435" s="17"/>
      <c r="O435" s="16"/>
      <c r="P435" s="18"/>
      <c r="Q435" s="86" t="s">
        <v>142</v>
      </c>
      <c r="R435" s="36" t="s">
        <v>143</v>
      </c>
      <c r="S435" s="36" t="s">
        <v>144</v>
      </c>
      <c r="T435" s="91"/>
    </row>
    <row r="436" spans="1:20" s="12" customFormat="1" ht="76.5" x14ac:dyDescent="0.2">
      <c r="A436" s="36">
        <v>745</v>
      </c>
      <c r="B436" s="24" t="s">
        <v>30</v>
      </c>
      <c r="C436" s="21" t="s">
        <v>1049</v>
      </c>
      <c r="D436" s="86" t="s">
        <v>280</v>
      </c>
      <c r="E436" s="86" t="s">
        <v>274</v>
      </c>
      <c r="F436" s="16" t="s">
        <v>1050</v>
      </c>
      <c r="G436" s="19" t="s">
        <v>291</v>
      </c>
      <c r="H436" s="16" t="s">
        <v>139</v>
      </c>
      <c r="I436" s="17">
        <v>9622</v>
      </c>
      <c r="J436" s="17">
        <v>9622</v>
      </c>
      <c r="K436" s="16" t="s">
        <v>334</v>
      </c>
      <c r="L436" s="18">
        <v>1</v>
      </c>
      <c r="M436" s="16"/>
      <c r="N436" s="17"/>
      <c r="O436" s="16"/>
      <c r="P436" s="18"/>
      <c r="Q436" s="86" t="s">
        <v>144</v>
      </c>
      <c r="R436" s="92" t="s">
        <v>148</v>
      </c>
      <c r="S436" s="92" t="s">
        <v>144</v>
      </c>
      <c r="T436" s="10"/>
    </row>
    <row r="437" spans="1:20" s="12" customFormat="1" ht="76.5" x14ac:dyDescent="0.2">
      <c r="A437" s="36">
        <v>746</v>
      </c>
      <c r="B437" s="24" t="s">
        <v>30</v>
      </c>
      <c r="C437" s="21" t="s">
        <v>339</v>
      </c>
      <c r="D437" s="88" t="s">
        <v>280</v>
      </c>
      <c r="E437" s="89" t="s">
        <v>274</v>
      </c>
      <c r="F437" s="16" t="s">
        <v>1051</v>
      </c>
      <c r="G437" s="19">
        <v>2014</v>
      </c>
      <c r="H437" s="16" t="s">
        <v>139</v>
      </c>
      <c r="I437" s="17">
        <v>9906</v>
      </c>
      <c r="J437" s="17">
        <v>9906</v>
      </c>
      <c r="K437" s="16" t="s">
        <v>334</v>
      </c>
      <c r="L437" s="18">
        <v>1</v>
      </c>
      <c r="M437" s="16"/>
      <c r="N437" s="17"/>
      <c r="O437" s="16"/>
      <c r="P437" s="18"/>
      <c r="Q437" s="86" t="s">
        <v>144</v>
      </c>
      <c r="R437" s="92" t="s">
        <v>148</v>
      </c>
      <c r="S437" s="92" t="s">
        <v>144</v>
      </c>
    </row>
    <row r="438" spans="1:20" s="12" customFormat="1" ht="25.5" x14ac:dyDescent="0.2">
      <c r="A438" s="36">
        <v>747</v>
      </c>
      <c r="B438" s="92" t="s">
        <v>21</v>
      </c>
      <c r="C438" s="16" t="s">
        <v>1042</v>
      </c>
      <c r="D438" s="92" t="s">
        <v>816</v>
      </c>
      <c r="E438" s="92" t="s">
        <v>817</v>
      </c>
      <c r="F438" s="16" t="s">
        <v>1043</v>
      </c>
      <c r="G438" s="19">
        <v>2014</v>
      </c>
      <c r="H438" s="16" t="s">
        <v>139</v>
      </c>
      <c r="I438" s="17">
        <v>87</v>
      </c>
      <c r="J438" s="17">
        <v>87</v>
      </c>
      <c r="K438" s="16" t="s">
        <v>140</v>
      </c>
      <c r="L438" s="18">
        <v>1</v>
      </c>
      <c r="M438" s="16"/>
      <c r="N438" s="17"/>
      <c r="O438" s="16"/>
      <c r="P438" s="18"/>
      <c r="Q438" s="92" t="s">
        <v>144</v>
      </c>
      <c r="R438" s="36" t="s">
        <v>143</v>
      </c>
      <c r="S438" s="36" t="s">
        <v>144</v>
      </c>
      <c r="T438" s="10"/>
    </row>
    <row r="439" spans="1:20" s="12" customFormat="1" x14ac:dyDescent="0.2">
      <c r="A439" s="36"/>
      <c r="B439" s="86"/>
      <c r="C439" s="16"/>
      <c r="D439" s="86"/>
      <c r="E439" s="86"/>
      <c r="F439" s="16"/>
      <c r="G439" s="19"/>
      <c r="H439" s="16"/>
      <c r="I439" s="17"/>
      <c r="J439" s="17"/>
      <c r="K439" s="16"/>
      <c r="L439" s="18"/>
      <c r="M439" s="16"/>
      <c r="N439" s="18"/>
      <c r="O439" s="16"/>
      <c r="P439" s="18"/>
      <c r="Q439" s="86"/>
      <c r="R439" s="36"/>
      <c r="S439" s="36"/>
    </row>
    <row r="440" spans="1:20" s="12" customFormat="1" x14ac:dyDescent="0.2">
      <c r="A440" s="36"/>
      <c r="B440" s="86"/>
      <c r="C440" s="16"/>
      <c r="D440" s="86"/>
      <c r="E440" s="86"/>
      <c r="F440" s="16"/>
      <c r="G440" s="19"/>
      <c r="H440" s="16"/>
      <c r="I440" s="17"/>
      <c r="J440" s="17"/>
      <c r="K440" s="16"/>
      <c r="L440" s="18"/>
      <c r="M440" s="16"/>
      <c r="N440" s="17"/>
      <c r="O440" s="16"/>
      <c r="P440" s="18"/>
      <c r="Q440" s="86"/>
      <c r="R440" s="36"/>
      <c r="S440" s="36"/>
    </row>
    <row r="441" spans="1:20" s="12" customFormat="1" x14ac:dyDescent="0.2">
      <c r="A441" s="36"/>
      <c r="B441" s="86"/>
      <c r="C441" s="16"/>
      <c r="D441" s="86"/>
      <c r="E441" s="86"/>
      <c r="F441" s="16"/>
      <c r="G441" s="19"/>
      <c r="H441" s="16"/>
      <c r="I441" s="17"/>
      <c r="J441" s="17"/>
      <c r="K441" s="16"/>
      <c r="L441" s="18"/>
      <c r="M441" s="16"/>
      <c r="N441" s="17"/>
      <c r="O441" s="16"/>
      <c r="P441" s="18"/>
      <c r="Q441" s="86"/>
      <c r="R441" s="36"/>
      <c r="S441" s="36"/>
    </row>
  </sheetData>
  <autoFilter ref="A3:T438">
    <sortState ref="A4:T438">
      <sortCondition ref="A3:A438"/>
    </sortState>
  </autoFilter>
  <mergeCells count="6">
    <mergeCell ref="Q2:S2"/>
    <mergeCell ref="B1:D1"/>
    <mergeCell ref="H2:J2"/>
    <mergeCell ref="K2:L2"/>
    <mergeCell ref="M2:N2"/>
    <mergeCell ref="O2:P2"/>
  </mergeCells>
  <phoneticPr fontId="0" type="noConversion"/>
  <pageMargins left="0.31496062992125984" right="0.31496062992125984" top="0.78740157480314965" bottom="0.78740157480314965" header="0.31496062992125984" footer="0.31496062992125984"/>
  <pageSetup paperSize="9" scale="55" fitToHeight="0" orientation="landscape" r:id="rId1"/>
  <headerFooter alignWithMargins="0">
    <oddFooter>&amp;LZastupitelstvo Olomouckého kraje 24. 4. 2015
25. - Program rozvoje územního obvodu Olomouckého kraje – hodnocení za rok 2014
Příloha č. 2 – Tabulkový přehled realizovaných akcí 
&amp;R&amp;P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'Seznam oblastí podpory'!$A$2:$A$25</xm:f>
          </x14:formula1>
          <xm:sqref>B4:B441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B25" sqref="B25"/>
    </sheetView>
  </sheetViews>
  <sheetFormatPr defaultRowHeight="12.75" x14ac:dyDescent="0.2"/>
  <cols>
    <col min="1" max="1" width="50.85546875" customWidth="1"/>
    <col min="2" max="2" width="9.140625" customWidth="1"/>
  </cols>
  <sheetData>
    <row r="1" spans="1:1" x14ac:dyDescent="0.2">
      <c r="A1" s="2" t="s">
        <v>12</v>
      </c>
    </row>
    <row r="2" spans="1:1" x14ac:dyDescent="0.2">
      <c r="A2" s="3" t="s">
        <v>13</v>
      </c>
    </row>
    <row r="3" spans="1:1" x14ac:dyDescent="0.2">
      <c r="A3" s="3" t="s">
        <v>14</v>
      </c>
    </row>
    <row r="4" spans="1:1" x14ac:dyDescent="0.2">
      <c r="A4" s="3" t="s">
        <v>15</v>
      </c>
    </row>
    <row r="5" spans="1:1" x14ac:dyDescent="0.2">
      <c r="A5" s="3" t="s">
        <v>16</v>
      </c>
    </row>
    <row r="6" spans="1:1" x14ac:dyDescent="0.2">
      <c r="A6" s="3" t="s">
        <v>17</v>
      </c>
    </row>
    <row r="7" spans="1:1" x14ac:dyDescent="0.2">
      <c r="A7" s="3" t="s">
        <v>36</v>
      </c>
    </row>
    <row r="8" spans="1:1" x14ac:dyDescent="0.2">
      <c r="A8" s="3" t="s">
        <v>37</v>
      </c>
    </row>
    <row r="9" spans="1:1" x14ac:dyDescent="0.2">
      <c r="A9" s="3" t="s">
        <v>18</v>
      </c>
    </row>
    <row r="10" spans="1:1" x14ac:dyDescent="0.2">
      <c r="A10" s="3" t="s">
        <v>19</v>
      </c>
    </row>
    <row r="11" spans="1:1" x14ac:dyDescent="0.2">
      <c r="A11" s="3" t="s">
        <v>20</v>
      </c>
    </row>
    <row r="12" spans="1:1" x14ac:dyDescent="0.2">
      <c r="A12" s="3" t="s">
        <v>21</v>
      </c>
    </row>
    <row r="13" spans="1:1" x14ac:dyDescent="0.2">
      <c r="A13" s="3" t="s">
        <v>22</v>
      </c>
    </row>
    <row r="14" spans="1:1" x14ac:dyDescent="0.2">
      <c r="A14" s="3" t="s">
        <v>23</v>
      </c>
    </row>
    <row r="15" spans="1:1" x14ac:dyDescent="0.2">
      <c r="A15" s="3" t="s">
        <v>24</v>
      </c>
    </row>
    <row r="16" spans="1:1" x14ac:dyDescent="0.2">
      <c r="A16" s="3" t="s">
        <v>25</v>
      </c>
    </row>
    <row r="17" spans="1:1" x14ac:dyDescent="0.2">
      <c r="A17" s="3" t="s">
        <v>26</v>
      </c>
    </row>
    <row r="18" spans="1:1" x14ac:dyDescent="0.2">
      <c r="A18" s="3" t="s">
        <v>27</v>
      </c>
    </row>
    <row r="19" spans="1:1" x14ac:dyDescent="0.2">
      <c r="A19" s="3" t="s">
        <v>28</v>
      </c>
    </row>
    <row r="20" spans="1:1" x14ac:dyDescent="0.2">
      <c r="A20" s="3" t="s">
        <v>29</v>
      </c>
    </row>
    <row r="21" spans="1:1" x14ac:dyDescent="0.2">
      <c r="A21" s="3" t="s">
        <v>30</v>
      </c>
    </row>
    <row r="22" spans="1:1" x14ac:dyDescent="0.2">
      <c r="A22" s="3" t="s">
        <v>31</v>
      </c>
    </row>
    <row r="23" spans="1:1" x14ac:dyDescent="0.2">
      <c r="A23" s="3" t="s">
        <v>34</v>
      </c>
    </row>
    <row r="24" spans="1:1" x14ac:dyDescent="0.2">
      <c r="A24" s="3" t="s">
        <v>32</v>
      </c>
    </row>
    <row r="25" spans="1:1" x14ac:dyDescent="0.2">
      <c r="A25" s="3" t="s">
        <v>33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66"/>
  <sheetViews>
    <sheetView zoomScale="90" zoomScaleNormal="90" workbookViewId="0">
      <pane xSplit="3" ySplit="3" topLeftCell="D126" activePane="bottomRight" state="frozen"/>
      <selection pane="topRight" activeCell="C1" sqref="C1"/>
      <selection pane="bottomLeft" activeCell="A4" sqref="A4"/>
      <selection pane="bottomRight" activeCell="N426" sqref="N426:N455"/>
    </sheetView>
  </sheetViews>
  <sheetFormatPr defaultRowHeight="12.75" x14ac:dyDescent="0.2"/>
  <cols>
    <col min="1" max="1" width="9.140625" style="12" customWidth="1"/>
    <col min="2" max="2" width="19" style="12" customWidth="1"/>
    <col min="3" max="3" width="26.28515625" style="12" customWidth="1"/>
    <col min="4" max="4" width="12.85546875" style="12" customWidth="1"/>
    <col min="5" max="5" width="14" style="12" customWidth="1"/>
    <col min="6" max="6" width="39.5703125" style="12" customWidth="1"/>
    <col min="7" max="7" width="12.140625" style="10" customWidth="1"/>
    <col min="8" max="8" width="16.42578125" style="12" customWidth="1"/>
    <col min="9" max="9" width="13.28515625" style="12" customWidth="1"/>
    <col min="10" max="14" width="14.42578125" style="12" customWidth="1"/>
    <col min="15" max="15" width="19.28515625" style="12" customWidth="1"/>
    <col min="16" max="16" width="17.7109375" style="12" customWidth="1"/>
    <col min="17" max="18" width="9.7109375" style="12" customWidth="1"/>
    <col min="19" max="19" width="17.7109375" style="12" customWidth="1"/>
    <col min="20" max="21" width="9.7109375" style="12" customWidth="1"/>
    <col min="22" max="22" width="17.7109375" style="12" customWidth="1"/>
    <col min="23" max="24" width="9.7109375" style="12" customWidth="1"/>
    <col min="25" max="27" width="9.140625" style="12" customWidth="1"/>
    <col min="28" max="28" width="6.5703125" style="12" customWidth="1"/>
    <col min="29" max="16384" width="9.140625" style="12"/>
  </cols>
  <sheetData>
    <row r="1" spans="1:27" ht="18" x14ac:dyDescent="0.2">
      <c r="B1" s="110" t="s">
        <v>43</v>
      </c>
      <c r="C1" s="110"/>
      <c r="D1" s="110"/>
      <c r="E1" s="5"/>
      <c r="F1" s="5"/>
      <c r="G1" s="8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7" x14ac:dyDescent="0.2">
      <c r="B2" s="5"/>
      <c r="C2" s="5"/>
      <c r="D2" s="5"/>
      <c r="E2" s="5"/>
      <c r="F2" s="5"/>
      <c r="G2" s="8"/>
      <c r="H2" s="111" t="s">
        <v>8</v>
      </c>
      <c r="I2" s="111"/>
      <c r="J2" s="111"/>
      <c r="K2" s="92"/>
      <c r="L2" s="92"/>
      <c r="M2" s="96"/>
      <c r="N2" s="96"/>
      <c r="O2" s="103"/>
      <c r="P2" s="107" t="s">
        <v>9</v>
      </c>
      <c r="Q2" s="108"/>
      <c r="R2" s="109"/>
      <c r="S2" s="111" t="s">
        <v>10</v>
      </c>
      <c r="T2" s="111"/>
      <c r="U2" s="111"/>
      <c r="V2" s="111" t="s">
        <v>11</v>
      </c>
      <c r="W2" s="111"/>
      <c r="X2" s="111"/>
      <c r="Y2" s="107" t="s">
        <v>38</v>
      </c>
      <c r="Z2" s="108"/>
      <c r="AA2" s="109"/>
    </row>
    <row r="3" spans="1:27" ht="51" x14ac:dyDescent="0.2">
      <c r="A3" s="19" t="s">
        <v>42</v>
      </c>
      <c r="B3" s="6" t="s">
        <v>1</v>
      </c>
      <c r="C3" s="7" t="s">
        <v>2</v>
      </c>
      <c r="D3" s="6" t="s">
        <v>3</v>
      </c>
      <c r="E3" s="6" t="s">
        <v>4</v>
      </c>
      <c r="F3" s="6" t="s">
        <v>5</v>
      </c>
      <c r="G3" s="9" t="s">
        <v>6</v>
      </c>
      <c r="H3" s="92" t="s">
        <v>0</v>
      </c>
      <c r="I3" s="92" t="s">
        <v>45</v>
      </c>
      <c r="J3" s="92" t="s">
        <v>44</v>
      </c>
      <c r="K3" s="92" t="s">
        <v>1037</v>
      </c>
      <c r="L3" s="92" t="s">
        <v>1038</v>
      </c>
      <c r="M3" s="97" t="s">
        <v>1102</v>
      </c>
      <c r="N3" s="97" t="s">
        <v>1101</v>
      </c>
      <c r="O3" s="104" t="s">
        <v>1103</v>
      </c>
      <c r="P3" s="92" t="s">
        <v>7</v>
      </c>
      <c r="Q3" s="92" t="s">
        <v>35</v>
      </c>
      <c r="R3" s="92" t="s">
        <v>1039</v>
      </c>
      <c r="S3" s="92" t="s">
        <v>7</v>
      </c>
      <c r="T3" s="92" t="s">
        <v>35</v>
      </c>
      <c r="U3" s="92" t="s">
        <v>1039</v>
      </c>
      <c r="V3" s="92" t="s">
        <v>7</v>
      </c>
      <c r="W3" s="92" t="s">
        <v>35</v>
      </c>
      <c r="X3" s="92" t="s">
        <v>1039</v>
      </c>
      <c r="Y3" s="92" t="s">
        <v>39</v>
      </c>
      <c r="Z3" s="92" t="s">
        <v>40</v>
      </c>
      <c r="AA3" s="92" t="s">
        <v>41</v>
      </c>
    </row>
    <row r="4" spans="1:27" s="38" customFormat="1" ht="51" x14ac:dyDescent="0.2">
      <c r="A4" s="13">
        <v>88</v>
      </c>
      <c r="B4" s="72" t="s">
        <v>21</v>
      </c>
      <c r="C4" s="73" t="s">
        <v>506</v>
      </c>
      <c r="D4" s="24" t="s">
        <v>297</v>
      </c>
      <c r="E4" s="24" t="s">
        <v>494</v>
      </c>
      <c r="F4" s="25" t="s">
        <v>290</v>
      </c>
      <c r="G4" s="13" t="s">
        <v>291</v>
      </c>
      <c r="H4" s="25" t="s">
        <v>292</v>
      </c>
      <c r="I4" s="26">
        <v>17241</v>
      </c>
      <c r="J4" s="26">
        <v>28310</v>
      </c>
      <c r="K4" s="65">
        <v>0</v>
      </c>
      <c r="L4" s="65">
        <v>0</v>
      </c>
      <c r="M4" s="65">
        <f t="shared" ref="M4:M67" si="0">K4-I4</f>
        <v>-17241</v>
      </c>
      <c r="N4" s="65">
        <f t="shared" ref="N4:N67" si="1">L4-J4</f>
        <v>-28310</v>
      </c>
      <c r="O4" s="105" t="e">
        <f t="shared" ref="O4:O67" si="2">N4/L4</f>
        <v>#DIV/0!</v>
      </c>
      <c r="P4" s="25" t="s">
        <v>298</v>
      </c>
      <c r="Q4" s="27">
        <v>1</v>
      </c>
      <c r="R4" s="65">
        <v>1</v>
      </c>
      <c r="S4" s="25" t="s">
        <v>294</v>
      </c>
      <c r="T4" s="26">
        <v>1</v>
      </c>
      <c r="U4" s="65">
        <v>1</v>
      </c>
      <c r="V4" s="25" t="s">
        <v>295</v>
      </c>
      <c r="W4" s="27">
        <v>2199</v>
      </c>
      <c r="X4" s="65">
        <v>2199</v>
      </c>
      <c r="Y4" s="13" t="s">
        <v>144</v>
      </c>
      <c r="Z4" s="13" t="s">
        <v>148</v>
      </c>
      <c r="AA4" s="13" t="s">
        <v>142</v>
      </c>
    </row>
    <row r="5" spans="1:27" s="28" customFormat="1" ht="51" x14ac:dyDescent="0.2">
      <c r="A5" s="13">
        <v>105</v>
      </c>
      <c r="B5" s="72" t="s">
        <v>21</v>
      </c>
      <c r="C5" s="73" t="s">
        <v>523</v>
      </c>
      <c r="D5" s="24" t="s">
        <v>297</v>
      </c>
      <c r="E5" s="24" t="s">
        <v>494</v>
      </c>
      <c r="F5" s="25" t="s">
        <v>290</v>
      </c>
      <c r="G5" s="13" t="s">
        <v>291</v>
      </c>
      <c r="H5" s="25" t="s">
        <v>292</v>
      </c>
      <c r="I5" s="26">
        <v>4682</v>
      </c>
      <c r="J5" s="14">
        <v>14519</v>
      </c>
      <c r="K5" s="65">
        <v>0</v>
      </c>
      <c r="L5" s="65">
        <v>0</v>
      </c>
      <c r="M5" s="65">
        <f t="shared" si="0"/>
        <v>-4682</v>
      </c>
      <c r="N5" s="65">
        <f t="shared" si="1"/>
        <v>-14519</v>
      </c>
      <c r="O5" s="105" t="e">
        <f t="shared" si="2"/>
        <v>#DIV/0!</v>
      </c>
      <c r="P5" s="25" t="s">
        <v>298</v>
      </c>
      <c r="Q5" s="27">
        <v>1</v>
      </c>
      <c r="R5" s="65">
        <v>1</v>
      </c>
      <c r="S5" s="25" t="s">
        <v>294</v>
      </c>
      <c r="T5" s="26">
        <v>1</v>
      </c>
      <c r="U5" s="65">
        <v>1</v>
      </c>
      <c r="V5" s="25" t="s">
        <v>295</v>
      </c>
      <c r="W5" s="15">
        <v>1248.1099999999999</v>
      </c>
      <c r="X5" s="65">
        <v>1248.1099999999999</v>
      </c>
      <c r="Y5" s="24" t="s">
        <v>144</v>
      </c>
      <c r="Z5" s="13" t="s">
        <v>148</v>
      </c>
      <c r="AA5" s="13" t="s">
        <v>142</v>
      </c>
    </row>
    <row r="6" spans="1:27" s="28" customFormat="1" ht="38.25" x14ac:dyDescent="0.2">
      <c r="A6" s="36">
        <v>179</v>
      </c>
      <c r="B6" s="104" t="s">
        <v>18</v>
      </c>
      <c r="C6" s="16" t="s">
        <v>217</v>
      </c>
      <c r="D6" s="104" t="s">
        <v>159</v>
      </c>
      <c r="E6" s="104" t="s">
        <v>169</v>
      </c>
      <c r="F6" s="16" t="s">
        <v>716</v>
      </c>
      <c r="G6" s="19">
        <v>2014</v>
      </c>
      <c r="H6" s="16" t="s">
        <v>711</v>
      </c>
      <c r="I6" s="17">
        <v>6000</v>
      </c>
      <c r="J6" s="17">
        <v>8830</v>
      </c>
      <c r="K6" s="65" t="s">
        <v>1085</v>
      </c>
      <c r="L6" s="65" t="s">
        <v>1085</v>
      </c>
      <c r="M6" s="65" t="e">
        <f t="shared" si="0"/>
        <v>#VALUE!</v>
      </c>
      <c r="N6" s="65" t="e">
        <f t="shared" si="1"/>
        <v>#VALUE!</v>
      </c>
      <c r="O6" s="105" t="e">
        <f t="shared" si="2"/>
        <v>#VALUE!</v>
      </c>
      <c r="P6" s="16" t="s">
        <v>171</v>
      </c>
      <c r="Q6" s="18">
        <v>2.2160000000000002</v>
      </c>
      <c r="R6" s="65"/>
      <c r="S6" s="16" t="s">
        <v>172</v>
      </c>
      <c r="T6" s="17">
        <v>0</v>
      </c>
      <c r="U6" s="65"/>
      <c r="V6" s="16"/>
      <c r="W6" s="18"/>
      <c r="X6" s="65"/>
      <c r="Y6" s="104" t="s">
        <v>144</v>
      </c>
      <c r="Z6" s="36" t="s">
        <v>148</v>
      </c>
      <c r="AA6" s="36" t="s">
        <v>144</v>
      </c>
    </row>
    <row r="7" spans="1:27" s="8" customFormat="1" ht="38.25" x14ac:dyDescent="0.2">
      <c r="A7" s="36">
        <v>188</v>
      </c>
      <c r="B7" s="104" t="s">
        <v>20</v>
      </c>
      <c r="C7" s="16" t="s">
        <v>218</v>
      </c>
      <c r="D7" s="104" t="s">
        <v>159</v>
      </c>
      <c r="E7" s="104" t="s">
        <v>219</v>
      </c>
      <c r="F7" s="16" t="s">
        <v>220</v>
      </c>
      <c r="G7" s="19" t="s">
        <v>138</v>
      </c>
      <c r="H7" s="16" t="s">
        <v>221</v>
      </c>
      <c r="I7" s="17">
        <v>0</v>
      </c>
      <c r="J7" s="17">
        <v>0</v>
      </c>
      <c r="K7" s="65" t="s">
        <v>1085</v>
      </c>
      <c r="L7" s="65" t="s">
        <v>1085</v>
      </c>
      <c r="M7" s="65" t="e">
        <f t="shared" si="0"/>
        <v>#VALUE!</v>
      </c>
      <c r="N7" s="65" t="e">
        <f t="shared" si="1"/>
        <v>#VALUE!</v>
      </c>
      <c r="O7" s="105" t="e">
        <f t="shared" si="2"/>
        <v>#VALUE!</v>
      </c>
      <c r="P7" s="16" t="s">
        <v>222</v>
      </c>
      <c r="Q7" s="18">
        <v>0</v>
      </c>
      <c r="R7" s="65"/>
      <c r="S7" s="16"/>
      <c r="T7" s="17"/>
      <c r="U7" s="65"/>
      <c r="V7" s="16"/>
      <c r="W7" s="18"/>
      <c r="X7" s="65"/>
      <c r="Y7" s="104" t="s">
        <v>144</v>
      </c>
      <c r="Z7" s="104" t="s">
        <v>229</v>
      </c>
      <c r="AA7" s="36" t="s">
        <v>144</v>
      </c>
    </row>
    <row r="8" spans="1:27" s="42" customFormat="1" ht="38.25" x14ac:dyDescent="0.2">
      <c r="A8" s="19">
        <v>190</v>
      </c>
      <c r="B8" s="19" t="s">
        <v>20</v>
      </c>
      <c r="C8" s="21" t="s">
        <v>225</v>
      </c>
      <c r="D8" s="19" t="s">
        <v>159</v>
      </c>
      <c r="E8" s="19" t="s">
        <v>219</v>
      </c>
      <c r="F8" s="21" t="s">
        <v>226</v>
      </c>
      <c r="G8" s="19">
        <v>2014</v>
      </c>
      <c r="H8" s="21" t="s">
        <v>139</v>
      </c>
      <c r="I8" s="22">
        <v>90</v>
      </c>
      <c r="J8" s="22">
        <v>90</v>
      </c>
      <c r="K8" s="65" t="s">
        <v>1085</v>
      </c>
      <c r="L8" s="65" t="s">
        <v>1085</v>
      </c>
      <c r="M8" s="65" t="e">
        <f t="shared" si="0"/>
        <v>#VALUE!</v>
      </c>
      <c r="N8" s="65" t="e">
        <f t="shared" si="1"/>
        <v>#VALUE!</v>
      </c>
      <c r="O8" s="105" t="e">
        <f t="shared" si="2"/>
        <v>#VALUE!</v>
      </c>
      <c r="P8" s="21" t="s">
        <v>222</v>
      </c>
      <c r="Q8" s="23">
        <v>1</v>
      </c>
      <c r="R8" s="65"/>
      <c r="S8" s="21"/>
      <c r="T8" s="22"/>
      <c r="U8" s="65"/>
      <c r="V8" s="21"/>
      <c r="W8" s="23"/>
      <c r="X8" s="65"/>
      <c r="Y8" s="104" t="s">
        <v>144</v>
      </c>
      <c r="Z8" s="104" t="s">
        <v>143</v>
      </c>
      <c r="AA8" s="36" t="s">
        <v>144</v>
      </c>
    </row>
    <row r="9" spans="1:27" s="5" customFormat="1" ht="38.25" x14ac:dyDescent="0.2">
      <c r="A9" s="24">
        <v>191</v>
      </c>
      <c r="B9" s="24" t="s">
        <v>20</v>
      </c>
      <c r="C9" s="25" t="s">
        <v>227</v>
      </c>
      <c r="D9" s="24" t="s">
        <v>159</v>
      </c>
      <c r="E9" s="24" t="s">
        <v>219</v>
      </c>
      <c r="F9" s="25" t="s">
        <v>228</v>
      </c>
      <c r="G9" s="24">
        <v>2014</v>
      </c>
      <c r="H9" s="25" t="s">
        <v>139</v>
      </c>
      <c r="I9" s="26">
        <v>483</v>
      </c>
      <c r="J9" s="26">
        <v>483</v>
      </c>
      <c r="K9" s="65" t="s">
        <v>1085</v>
      </c>
      <c r="L9" s="65" t="s">
        <v>1085</v>
      </c>
      <c r="M9" s="65" t="e">
        <f t="shared" si="0"/>
        <v>#VALUE!</v>
      </c>
      <c r="N9" s="65" t="e">
        <f t="shared" si="1"/>
        <v>#VALUE!</v>
      </c>
      <c r="O9" s="105" t="e">
        <f t="shared" si="2"/>
        <v>#VALUE!</v>
      </c>
      <c r="P9" s="25" t="s">
        <v>222</v>
      </c>
      <c r="Q9" s="27">
        <v>1</v>
      </c>
      <c r="R9" s="65"/>
      <c r="S9" s="25"/>
      <c r="T9" s="26"/>
      <c r="U9" s="65"/>
      <c r="V9" s="25"/>
      <c r="W9" s="27"/>
      <c r="X9" s="65"/>
      <c r="Y9" s="104" t="s">
        <v>144</v>
      </c>
      <c r="Z9" s="104" t="s">
        <v>143</v>
      </c>
      <c r="AA9" s="36" t="s">
        <v>144</v>
      </c>
    </row>
    <row r="10" spans="1:27" s="28" customFormat="1" ht="38.25" x14ac:dyDescent="0.2">
      <c r="A10" s="36">
        <v>199</v>
      </c>
      <c r="B10" s="104" t="s">
        <v>18</v>
      </c>
      <c r="C10" s="16" t="s">
        <v>1040</v>
      </c>
      <c r="D10" s="104" t="s">
        <v>816</v>
      </c>
      <c r="E10" s="104" t="s">
        <v>817</v>
      </c>
      <c r="F10" s="21" t="s">
        <v>1041</v>
      </c>
      <c r="G10" s="19">
        <v>2013</v>
      </c>
      <c r="H10" s="21" t="s">
        <v>139</v>
      </c>
      <c r="I10" s="22">
        <v>197</v>
      </c>
      <c r="J10" s="22">
        <v>197</v>
      </c>
      <c r="K10" s="65" t="s">
        <v>1085</v>
      </c>
      <c r="L10" s="65" t="s">
        <v>1085</v>
      </c>
      <c r="M10" s="65" t="e">
        <f t="shared" si="0"/>
        <v>#VALUE!</v>
      </c>
      <c r="N10" s="65" t="e">
        <f t="shared" si="1"/>
        <v>#VALUE!</v>
      </c>
      <c r="O10" s="105" t="e">
        <f t="shared" si="2"/>
        <v>#VALUE!</v>
      </c>
      <c r="P10" s="21" t="s">
        <v>140</v>
      </c>
      <c r="Q10" s="23">
        <v>3</v>
      </c>
      <c r="R10" s="65"/>
      <c r="S10" s="16"/>
      <c r="T10" s="17"/>
      <c r="U10" s="65"/>
      <c r="V10" s="16"/>
      <c r="W10" s="18"/>
      <c r="X10" s="65"/>
      <c r="Y10" s="104" t="s">
        <v>144</v>
      </c>
      <c r="Z10" s="36" t="s">
        <v>143</v>
      </c>
      <c r="AA10" s="36" t="s">
        <v>144</v>
      </c>
    </row>
    <row r="11" spans="1:27" s="28" customFormat="1" ht="89.25" x14ac:dyDescent="0.2">
      <c r="A11" s="30">
        <v>214</v>
      </c>
      <c r="B11" s="104" t="s">
        <v>34</v>
      </c>
      <c r="C11" s="53" t="s">
        <v>319</v>
      </c>
      <c r="D11" s="36" t="s">
        <v>302</v>
      </c>
      <c r="E11" s="36" t="s">
        <v>303</v>
      </c>
      <c r="F11" s="16" t="s">
        <v>320</v>
      </c>
      <c r="G11" s="104" t="s">
        <v>241</v>
      </c>
      <c r="H11" s="16" t="s">
        <v>321</v>
      </c>
      <c r="I11" s="22">
        <v>24</v>
      </c>
      <c r="J11" s="22">
        <v>727</v>
      </c>
      <c r="K11" s="65">
        <v>0</v>
      </c>
      <c r="L11" s="65">
        <v>0</v>
      </c>
      <c r="M11" s="65">
        <f t="shared" si="0"/>
        <v>-24</v>
      </c>
      <c r="N11" s="65">
        <f t="shared" si="1"/>
        <v>-727</v>
      </c>
      <c r="O11" s="105" t="e">
        <f t="shared" si="2"/>
        <v>#DIV/0!</v>
      </c>
      <c r="P11" s="16" t="s">
        <v>610</v>
      </c>
      <c r="Q11" s="18">
        <v>1</v>
      </c>
      <c r="R11" s="65">
        <v>150</v>
      </c>
      <c r="S11" s="16" t="s">
        <v>322</v>
      </c>
      <c r="T11" s="18">
        <v>150</v>
      </c>
      <c r="U11" s="65">
        <v>0</v>
      </c>
      <c r="V11" s="16"/>
      <c r="W11" s="18"/>
      <c r="X11" s="65">
        <v>0</v>
      </c>
      <c r="Y11" s="104" t="s">
        <v>144</v>
      </c>
      <c r="Z11" s="104" t="s">
        <v>143</v>
      </c>
      <c r="AA11" s="36" t="s">
        <v>142</v>
      </c>
    </row>
    <row r="12" spans="1:27" s="28" customFormat="1" ht="76.5" x14ac:dyDescent="0.2">
      <c r="A12" s="30">
        <v>229</v>
      </c>
      <c r="B12" s="78" t="s">
        <v>17</v>
      </c>
      <c r="C12" s="16" t="s">
        <v>605</v>
      </c>
      <c r="D12" s="104" t="s">
        <v>47</v>
      </c>
      <c r="E12" s="104" t="s">
        <v>606</v>
      </c>
      <c r="F12" s="16" t="s">
        <v>607</v>
      </c>
      <c r="G12" s="19" t="s">
        <v>608</v>
      </c>
      <c r="H12" s="16" t="s">
        <v>609</v>
      </c>
      <c r="I12" s="17">
        <v>0</v>
      </c>
      <c r="J12" s="17">
        <v>517.81594000000007</v>
      </c>
      <c r="K12" s="65" t="s">
        <v>1088</v>
      </c>
      <c r="L12" s="65" t="s">
        <v>1088</v>
      </c>
      <c r="M12" s="65" t="e">
        <f t="shared" si="0"/>
        <v>#VALUE!</v>
      </c>
      <c r="N12" s="65" t="e">
        <f t="shared" si="1"/>
        <v>#VALUE!</v>
      </c>
      <c r="O12" s="105" t="e">
        <f t="shared" si="2"/>
        <v>#VALUE!</v>
      </c>
      <c r="P12" s="16" t="s">
        <v>610</v>
      </c>
      <c r="Q12" s="18">
        <v>1</v>
      </c>
      <c r="R12" s="65"/>
      <c r="S12" s="20"/>
      <c r="T12" s="14"/>
      <c r="U12" s="65"/>
      <c r="V12" s="16"/>
      <c r="W12" s="18"/>
      <c r="X12" s="65"/>
      <c r="Y12" s="104" t="s">
        <v>144</v>
      </c>
      <c r="Z12" s="104" t="s">
        <v>143</v>
      </c>
      <c r="AA12" s="104" t="s">
        <v>142</v>
      </c>
    </row>
    <row r="13" spans="1:27" s="28" customFormat="1" ht="63.75" x14ac:dyDescent="0.2">
      <c r="A13" s="30">
        <v>230</v>
      </c>
      <c r="B13" s="78" t="s">
        <v>17</v>
      </c>
      <c r="C13" s="16" t="s">
        <v>611</v>
      </c>
      <c r="D13" s="104" t="s">
        <v>47</v>
      </c>
      <c r="E13" s="104" t="s">
        <v>606</v>
      </c>
      <c r="F13" s="16" t="s">
        <v>612</v>
      </c>
      <c r="G13" s="19" t="s">
        <v>613</v>
      </c>
      <c r="H13" s="16" t="s">
        <v>609</v>
      </c>
      <c r="I13" s="17">
        <v>0</v>
      </c>
      <c r="J13" s="17">
        <v>2081.4907599999997</v>
      </c>
      <c r="K13" s="65" t="s">
        <v>1088</v>
      </c>
      <c r="L13" s="65" t="s">
        <v>1088</v>
      </c>
      <c r="M13" s="65" t="e">
        <f t="shared" si="0"/>
        <v>#VALUE!</v>
      </c>
      <c r="N13" s="65" t="e">
        <f t="shared" si="1"/>
        <v>#VALUE!</v>
      </c>
      <c r="O13" s="105" t="e">
        <f t="shared" si="2"/>
        <v>#VALUE!</v>
      </c>
      <c r="P13" s="16" t="s">
        <v>610</v>
      </c>
      <c r="Q13" s="18">
        <v>1</v>
      </c>
      <c r="R13" s="65"/>
      <c r="S13" s="20"/>
      <c r="T13" s="14"/>
      <c r="U13" s="65"/>
      <c r="V13" s="16"/>
      <c r="W13" s="18"/>
      <c r="X13" s="65"/>
      <c r="Y13" s="104" t="s">
        <v>144</v>
      </c>
      <c r="Z13" s="104" t="s">
        <v>143</v>
      </c>
      <c r="AA13" s="104" t="s">
        <v>142</v>
      </c>
    </row>
    <row r="14" spans="1:27" s="28" customFormat="1" ht="89.25" x14ac:dyDescent="0.2">
      <c r="A14" s="30">
        <v>234</v>
      </c>
      <c r="B14" s="78" t="s">
        <v>17</v>
      </c>
      <c r="C14" s="16" t="s">
        <v>615</v>
      </c>
      <c r="D14" s="104" t="s">
        <v>47</v>
      </c>
      <c r="E14" s="104" t="s">
        <v>606</v>
      </c>
      <c r="F14" s="16" t="s">
        <v>616</v>
      </c>
      <c r="G14" s="19" t="s">
        <v>617</v>
      </c>
      <c r="H14" s="16" t="s">
        <v>609</v>
      </c>
      <c r="I14" s="17">
        <v>0</v>
      </c>
      <c r="J14" s="17">
        <v>154.45770000000019</v>
      </c>
      <c r="K14" s="65" t="s">
        <v>1088</v>
      </c>
      <c r="L14" s="65" t="s">
        <v>1088</v>
      </c>
      <c r="M14" s="65" t="e">
        <f t="shared" si="0"/>
        <v>#VALUE!</v>
      </c>
      <c r="N14" s="65" t="e">
        <f t="shared" si="1"/>
        <v>#VALUE!</v>
      </c>
      <c r="O14" s="105" t="e">
        <f t="shared" si="2"/>
        <v>#VALUE!</v>
      </c>
      <c r="P14" s="16" t="s">
        <v>610</v>
      </c>
      <c r="Q14" s="18">
        <v>1</v>
      </c>
      <c r="R14" s="65"/>
      <c r="S14" s="29"/>
      <c r="T14" s="31"/>
      <c r="U14" s="65"/>
      <c r="V14" s="21"/>
      <c r="W14" s="23"/>
      <c r="X14" s="65"/>
      <c r="Y14" s="104" t="s">
        <v>144</v>
      </c>
      <c r="Z14" s="104" t="s">
        <v>143</v>
      </c>
      <c r="AA14" s="104" t="s">
        <v>142</v>
      </c>
    </row>
    <row r="15" spans="1:27" s="28" customFormat="1" ht="89.25" x14ac:dyDescent="0.2">
      <c r="A15" s="30">
        <v>235</v>
      </c>
      <c r="B15" s="78" t="s">
        <v>17</v>
      </c>
      <c r="C15" s="16" t="s">
        <v>618</v>
      </c>
      <c r="D15" s="104" t="s">
        <v>47</v>
      </c>
      <c r="E15" s="104" t="s">
        <v>606</v>
      </c>
      <c r="F15" s="16" t="s">
        <v>619</v>
      </c>
      <c r="G15" s="19" t="s">
        <v>620</v>
      </c>
      <c r="H15" s="16" t="s">
        <v>609</v>
      </c>
      <c r="I15" s="17">
        <v>0</v>
      </c>
      <c r="J15" s="17">
        <v>575.67764999999986</v>
      </c>
      <c r="K15" s="65" t="s">
        <v>1088</v>
      </c>
      <c r="L15" s="65" t="s">
        <v>1088</v>
      </c>
      <c r="M15" s="65" t="e">
        <f t="shared" si="0"/>
        <v>#VALUE!</v>
      </c>
      <c r="N15" s="65" t="e">
        <f t="shared" si="1"/>
        <v>#VALUE!</v>
      </c>
      <c r="O15" s="105" t="e">
        <f t="shared" si="2"/>
        <v>#VALUE!</v>
      </c>
      <c r="P15" s="16" t="s">
        <v>610</v>
      </c>
      <c r="Q15" s="18">
        <v>1</v>
      </c>
      <c r="R15" s="65"/>
      <c r="S15" s="29"/>
      <c r="T15" s="31"/>
      <c r="U15" s="65"/>
      <c r="V15" s="29"/>
      <c r="W15" s="32"/>
      <c r="X15" s="65"/>
      <c r="Y15" s="104" t="s">
        <v>144</v>
      </c>
      <c r="Z15" s="104" t="s">
        <v>143</v>
      </c>
      <c r="AA15" s="104" t="s">
        <v>142</v>
      </c>
    </row>
    <row r="16" spans="1:27" s="28" customFormat="1" ht="102" x14ac:dyDescent="0.2">
      <c r="A16" s="30">
        <v>236</v>
      </c>
      <c r="B16" s="78" t="s">
        <v>17</v>
      </c>
      <c r="C16" s="16" t="s">
        <v>621</v>
      </c>
      <c r="D16" s="104" t="s">
        <v>47</v>
      </c>
      <c r="E16" s="104" t="s">
        <v>606</v>
      </c>
      <c r="F16" s="16" t="s">
        <v>622</v>
      </c>
      <c r="G16" s="19" t="s">
        <v>623</v>
      </c>
      <c r="H16" s="16" t="s">
        <v>609</v>
      </c>
      <c r="I16" s="17">
        <v>0</v>
      </c>
      <c r="J16" s="17">
        <v>226.06032000000008</v>
      </c>
      <c r="K16" s="65" t="s">
        <v>1088</v>
      </c>
      <c r="L16" s="65" t="s">
        <v>1088</v>
      </c>
      <c r="M16" s="65" t="e">
        <f t="shared" si="0"/>
        <v>#VALUE!</v>
      </c>
      <c r="N16" s="65" t="e">
        <f t="shared" si="1"/>
        <v>#VALUE!</v>
      </c>
      <c r="O16" s="105" t="e">
        <f t="shared" si="2"/>
        <v>#VALUE!</v>
      </c>
      <c r="P16" s="16" t="s">
        <v>610</v>
      </c>
      <c r="Q16" s="18">
        <v>1</v>
      </c>
      <c r="R16" s="65"/>
      <c r="S16" s="16"/>
      <c r="T16" s="18"/>
      <c r="U16" s="65"/>
      <c r="V16" s="16"/>
      <c r="W16" s="18"/>
      <c r="X16" s="65"/>
      <c r="Y16" s="104" t="s">
        <v>144</v>
      </c>
      <c r="Z16" s="104" t="s">
        <v>143</v>
      </c>
      <c r="AA16" s="104" t="s">
        <v>142</v>
      </c>
    </row>
    <row r="17" spans="1:27" s="28" customFormat="1" ht="76.5" x14ac:dyDescent="0.2">
      <c r="A17" s="30">
        <v>238</v>
      </c>
      <c r="B17" s="78" t="s">
        <v>17</v>
      </c>
      <c r="C17" s="16" t="s">
        <v>624</v>
      </c>
      <c r="D17" s="92" t="s">
        <v>47</v>
      </c>
      <c r="E17" s="92" t="s">
        <v>606</v>
      </c>
      <c r="F17" s="16" t="s">
        <v>625</v>
      </c>
      <c r="G17" s="19" t="s">
        <v>623</v>
      </c>
      <c r="H17" s="16" t="s">
        <v>609</v>
      </c>
      <c r="I17" s="17">
        <v>0</v>
      </c>
      <c r="J17" s="17">
        <v>262.32577000000003</v>
      </c>
      <c r="K17" s="65" t="s">
        <v>1088</v>
      </c>
      <c r="L17" s="65" t="s">
        <v>1088</v>
      </c>
      <c r="M17" s="65" t="e">
        <f t="shared" si="0"/>
        <v>#VALUE!</v>
      </c>
      <c r="N17" s="65" t="e">
        <f t="shared" si="1"/>
        <v>#VALUE!</v>
      </c>
      <c r="O17" s="105" t="e">
        <f t="shared" si="2"/>
        <v>#VALUE!</v>
      </c>
      <c r="P17" s="16" t="s">
        <v>610</v>
      </c>
      <c r="Q17" s="18">
        <v>1</v>
      </c>
      <c r="R17" s="65"/>
      <c r="S17" s="21"/>
      <c r="T17" s="22"/>
      <c r="U17" s="65"/>
      <c r="V17" s="21"/>
      <c r="W17" s="23"/>
      <c r="X17" s="65"/>
      <c r="Y17" s="92" t="s">
        <v>144</v>
      </c>
      <c r="Z17" s="104" t="s">
        <v>143</v>
      </c>
      <c r="AA17" s="104" t="s">
        <v>142</v>
      </c>
    </row>
    <row r="18" spans="1:27" s="28" customFormat="1" ht="102" x14ac:dyDescent="0.2">
      <c r="A18" s="30">
        <v>239</v>
      </c>
      <c r="B18" s="78" t="s">
        <v>17</v>
      </c>
      <c r="C18" s="16" t="s">
        <v>626</v>
      </c>
      <c r="D18" s="104" t="s">
        <v>47</v>
      </c>
      <c r="E18" s="104" t="s">
        <v>606</v>
      </c>
      <c r="F18" s="16" t="s">
        <v>627</v>
      </c>
      <c r="G18" s="19" t="s">
        <v>614</v>
      </c>
      <c r="H18" s="16" t="s">
        <v>609</v>
      </c>
      <c r="I18" s="17">
        <v>0</v>
      </c>
      <c r="J18" s="17">
        <v>2063.9246499999999</v>
      </c>
      <c r="K18" s="65" t="s">
        <v>1088</v>
      </c>
      <c r="L18" s="65" t="s">
        <v>1088</v>
      </c>
      <c r="M18" s="65" t="e">
        <f t="shared" si="0"/>
        <v>#VALUE!</v>
      </c>
      <c r="N18" s="65" t="e">
        <f t="shared" si="1"/>
        <v>#VALUE!</v>
      </c>
      <c r="O18" s="105" t="e">
        <f t="shared" si="2"/>
        <v>#VALUE!</v>
      </c>
      <c r="P18" s="16" t="s">
        <v>610</v>
      </c>
      <c r="Q18" s="18">
        <v>1</v>
      </c>
      <c r="R18" s="65"/>
      <c r="S18" s="20"/>
      <c r="T18" s="14"/>
      <c r="U18" s="65"/>
      <c r="V18" s="16"/>
      <c r="W18" s="18"/>
      <c r="X18" s="65"/>
      <c r="Y18" s="104" t="s">
        <v>144</v>
      </c>
      <c r="Z18" s="104" t="s">
        <v>143</v>
      </c>
      <c r="AA18" s="104" t="s">
        <v>142</v>
      </c>
    </row>
    <row r="19" spans="1:27" s="28" customFormat="1" ht="51" x14ac:dyDescent="0.2">
      <c r="A19" s="30">
        <v>242</v>
      </c>
      <c r="B19" s="78" t="s">
        <v>17</v>
      </c>
      <c r="C19" s="16" t="s">
        <v>628</v>
      </c>
      <c r="D19" s="104" t="s">
        <v>47</v>
      </c>
      <c r="E19" s="104" t="s">
        <v>606</v>
      </c>
      <c r="F19" s="16" t="s">
        <v>629</v>
      </c>
      <c r="G19" s="19" t="s">
        <v>630</v>
      </c>
      <c r="H19" s="16" t="s">
        <v>609</v>
      </c>
      <c r="I19" s="17">
        <v>0</v>
      </c>
      <c r="J19" s="17">
        <v>592.86167999999998</v>
      </c>
      <c r="K19" s="65" t="s">
        <v>1088</v>
      </c>
      <c r="L19" s="65" t="s">
        <v>1088</v>
      </c>
      <c r="M19" s="65" t="e">
        <f t="shared" si="0"/>
        <v>#VALUE!</v>
      </c>
      <c r="N19" s="65" t="e">
        <f t="shared" si="1"/>
        <v>#VALUE!</v>
      </c>
      <c r="O19" s="105" t="e">
        <f t="shared" si="2"/>
        <v>#VALUE!</v>
      </c>
      <c r="P19" s="16" t="s">
        <v>610</v>
      </c>
      <c r="Q19" s="18">
        <v>1</v>
      </c>
      <c r="R19" s="65"/>
      <c r="S19" s="21"/>
      <c r="T19" s="23"/>
      <c r="U19" s="65"/>
      <c r="V19" s="21"/>
      <c r="W19" s="22"/>
      <c r="X19" s="65"/>
      <c r="Y19" s="104" t="s">
        <v>144</v>
      </c>
      <c r="Z19" s="104" t="s">
        <v>143</v>
      </c>
      <c r="AA19" s="104" t="s">
        <v>142</v>
      </c>
    </row>
    <row r="20" spans="1:27" s="28" customFormat="1" ht="51" x14ac:dyDescent="0.2">
      <c r="A20" s="30">
        <v>243</v>
      </c>
      <c r="B20" s="78" t="s">
        <v>17</v>
      </c>
      <c r="C20" s="16" t="s">
        <v>631</v>
      </c>
      <c r="D20" s="104" t="s">
        <v>47</v>
      </c>
      <c r="E20" s="104" t="s">
        <v>606</v>
      </c>
      <c r="F20" s="16" t="s">
        <v>632</v>
      </c>
      <c r="G20" s="19" t="s">
        <v>630</v>
      </c>
      <c r="H20" s="16" t="s">
        <v>609</v>
      </c>
      <c r="I20" s="17">
        <v>0</v>
      </c>
      <c r="J20" s="17">
        <v>855.58895999999993</v>
      </c>
      <c r="K20" s="65" t="s">
        <v>1088</v>
      </c>
      <c r="L20" s="65" t="s">
        <v>1088</v>
      </c>
      <c r="M20" s="65" t="e">
        <f t="shared" si="0"/>
        <v>#VALUE!</v>
      </c>
      <c r="N20" s="65" t="e">
        <f t="shared" si="1"/>
        <v>#VALUE!</v>
      </c>
      <c r="O20" s="105" t="e">
        <f t="shared" si="2"/>
        <v>#VALUE!</v>
      </c>
      <c r="P20" s="16" t="s">
        <v>610</v>
      </c>
      <c r="Q20" s="18">
        <v>1</v>
      </c>
      <c r="R20" s="65"/>
      <c r="S20" s="29"/>
      <c r="T20" s="31"/>
      <c r="U20" s="65"/>
      <c r="V20" s="21"/>
      <c r="W20" s="23"/>
      <c r="X20" s="65"/>
      <c r="Y20" s="104" t="s">
        <v>144</v>
      </c>
      <c r="Z20" s="104" t="s">
        <v>143</v>
      </c>
      <c r="AA20" s="104" t="s">
        <v>142</v>
      </c>
    </row>
    <row r="21" spans="1:27" s="28" customFormat="1" ht="63.75" x14ac:dyDescent="0.2">
      <c r="A21" s="30">
        <v>244</v>
      </c>
      <c r="B21" s="78" t="s">
        <v>17</v>
      </c>
      <c r="C21" s="16" t="s">
        <v>633</v>
      </c>
      <c r="D21" s="104" t="s">
        <v>47</v>
      </c>
      <c r="E21" s="104" t="s">
        <v>606</v>
      </c>
      <c r="F21" s="16" t="s">
        <v>634</v>
      </c>
      <c r="G21" s="19" t="s">
        <v>630</v>
      </c>
      <c r="H21" s="16" t="s">
        <v>609</v>
      </c>
      <c r="I21" s="17">
        <v>0</v>
      </c>
      <c r="J21" s="17">
        <v>1792.2587299999998</v>
      </c>
      <c r="K21" s="65" t="s">
        <v>1088</v>
      </c>
      <c r="L21" s="65" t="s">
        <v>1088</v>
      </c>
      <c r="M21" s="65" t="e">
        <f t="shared" si="0"/>
        <v>#VALUE!</v>
      </c>
      <c r="N21" s="65" t="e">
        <f t="shared" si="1"/>
        <v>#VALUE!</v>
      </c>
      <c r="O21" s="105" t="e">
        <f t="shared" si="2"/>
        <v>#VALUE!</v>
      </c>
      <c r="P21" s="16" t="s">
        <v>610</v>
      </c>
      <c r="Q21" s="18">
        <v>1</v>
      </c>
      <c r="R21" s="65"/>
      <c r="S21" s="20"/>
      <c r="T21" s="14"/>
      <c r="U21" s="65"/>
      <c r="V21" s="16"/>
      <c r="W21" s="18"/>
      <c r="X21" s="65"/>
      <c r="Y21" s="104" t="s">
        <v>144</v>
      </c>
      <c r="Z21" s="104" t="s">
        <v>143</v>
      </c>
      <c r="AA21" s="104" t="s">
        <v>142</v>
      </c>
    </row>
    <row r="22" spans="1:27" s="28" customFormat="1" ht="63.75" x14ac:dyDescent="0.2">
      <c r="A22" s="30">
        <v>245</v>
      </c>
      <c r="B22" s="78" t="s">
        <v>17</v>
      </c>
      <c r="C22" s="16" t="s">
        <v>635</v>
      </c>
      <c r="D22" s="104" t="s">
        <v>47</v>
      </c>
      <c r="E22" s="104" t="s">
        <v>606</v>
      </c>
      <c r="F22" s="16" t="s">
        <v>636</v>
      </c>
      <c r="G22" s="19" t="s">
        <v>637</v>
      </c>
      <c r="H22" s="16" t="s">
        <v>609</v>
      </c>
      <c r="I22" s="17">
        <v>0</v>
      </c>
      <c r="J22" s="22">
        <v>1623.4034600000005</v>
      </c>
      <c r="K22" s="65" t="s">
        <v>1088</v>
      </c>
      <c r="L22" s="65" t="s">
        <v>1088</v>
      </c>
      <c r="M22" s="65" t="e">
        <f t="shared" si="0"/>
        <v>#VALUE!</v>
      </c>
      <c r="N22" s="65" t="e">
        <f t="shared" si="1"/>
        <v>#VALUE!</v>
      </c>
      <c r="O22" s="105" t="e">
        <f t="shared" si="2"/>
        <v>#VALUE!</v>
      </c>
      <c r="P22" s="16" t="s">
        <v>610</v>
      </c>
      <c r="Q22" s="18">
        <v>1</v>
      </c>
      <c r="R22" s="65"/>
      <c r="S22" s="20"/>
      <c r="T22" s="14"/>
      <c r="U22" s="65"/>
      <c r="V22" s="16"/>
      <c r="W22" s="18"/>
      <c r="X22" s="65"/>
      <c r="Y22" s="104" t="s">
        <v>144</v>
      </c>
      <c r="Z22" s="104" t="s">
        <v>143</v>
      </c>
      <c r="AA22" s="104" t="s">
        <v>142</v>
      </c>
    </row>
    <row r="23" spans="1:27" s="28" customFormat="1" ht="89.25" x14ac:dyDescent="0.2">
      <c r="A23" s="30">
        <v>246</v>
      </c>
      <c r="B23" s="78" t="s">
        <v>17</v>
      </c>
      <c r="C23" s="16" t="s">
        <v>638</v>
      </c>
      <c r="D23" s="104" t="s">
        <v>47</v>
      </c>
      <c r="E23" s="104" t="s">
        <v>606</v>
      </c>
      <c r="F23" s="16" t="s">
        <v>639</v>
      </c>
      <c r="G23" s="19" t="s">
        <v>630</v>
      </c>
      <c r="H23" s="16" t="s">
        <v>609</v>
      </c>
      <c r="I23" s="17">
        <v>0</v>
      </c>
      <c r="J23" s="17">
        <v>638.78343999999993</v>
      </c>
      <c r="K23" s="65" t="s">
        <v>1088</v>
      </c>
      <c r="L23" s="65" t="s">
        <v>1088</v>
      </c>
      <c r="M23" s="65" t="e">
        <f t="shared" si="0"/>
        <v>#VALUE!</v>
      </c>
      <c r="N23" s="65" t="e">
        <f t="shared" si="1"/>
        <v>#VALUE!</v>
      </c>
      <c r="O23" s="105" t="e">
        <f t="shared" si="2"/>
        <v>#VALUE!</v>
      </c>
      <c r="P23" s="16" t="s">
        <v>610</v>
      </c>
      <c r="Q23" s="18">
        <v>1</v>
      </c>
      <c r="R23" s="65"/>
      <c r="S23" s="20"/>
      <c r="T23" s="14"/>
      <c r="U23" s="65"/>
      <c r="V23" s="16"/>
      <c r="W23" s="18"/>
      <c r="X23" s="65"/>
      <c r="Y23" s="104" t="s">
        <v>144</v>
      </c>
      <c r="Z23" s="104" t="s">
        <v>143</v>
      </c>
      <c r="AA23" s="104" t="s">
        <v>142</v>
      </c>
    </row>
    <row r="24" spans="1:27" s="28" customFormat="1" ht="76.5" x14ac:dyDescent="0.2">
      <c r="A24" s="30">
        <v>247</v>
      </c>
      <c r="B24" s="78" t="s">
        <v>17</v>
      </c>
      <c r="C24" s="16" t="s">
        <v>640</v>
      </c>
      <c r="D24" s="104" t="s">
        <v>47</v>
      </c>
      <c r="E24" s="104" t="s">
        <v>606</v>
      </c>
      <c r="F24" s="16" t="s">
        <v>641</v>
      </c>
      <c r="G24" s="19" t="s">
        <v>630</v>
      </c>
      <c r="H24" s="16" t="s">
        <v>609</v>
      </c>
      <c r="I24" s="17">
        <v>0</v>
      </c>
      <c r="J24" s="17">
        <v>1317.0698599999998</v>
      </c>
      <c r="K24" s="65" t="s">
        <v>1088</v>
      </c>
      <c r="L24" s="65" t="s">
        <v>1088</v>
      </c>
      <c r="M24" s="65" t="e">
        <f t="shared" si="0"/>
        <v>#VALUE!</v>
      </c>
      <c r="N24" s="65" t="e">
        <f t="shared" si="1"/>
        <v>#VALUE!</v>
      </c>
      <c r="O24" s="105" t="e">
        <f t="shared" si="2"/>
        <v>#VALUE!</v>
      </c>
      <c r="P24" s="16" t="s">
        <v>610</v>
      </c>
      <c r="Q24" s="18">
        <v>1</v>
      </c>
      <c r="R24" s="65"/>
      <c r="S24" s="20"/>
      <c r="T24" s="14"/>
      <c r="U24" s="65"/>
      <c r="V24" s="16"/>
      <c r="W24" s="18"/>
      <c r="X24" s="65"/>
      <c r="Y24" s="104" t="s">
        <v>144</v>
      </c>
      <c r="Z24" s="104" t="s">
        <v>143</v>
      </c>
      <c r="AA24" s="104" t="s">
        <v>142</v>
      </c>
    </row>
    <row r="25" spans="1:27" s="28" customFormat="1" ht="63.75" x14ac:dyDescent="0.2">
      <c r="A25" s="30">
        <v>248</v>
      </c>
      <c r="B25" s="78" t="s">
        <v>17</v>
      </c>
      <c r="C25" s="16" t="s">
        <v>642</v>
      </c>
      <c r="D25" s="104" t="s">
        <v>47</v>
      </c>
      <c r="E25" s="104" t="s">
        <v>606</v>
      </c>
      <c r="F25" s="16" t="s">
        <v>643</v>
      </c>
      <c r="G25" s="19" t="s">
        <v>630</v>
      </c>
      <c r="H25" s="16" t="s">
        <v>609</v>
      </c>
      <c r="I25" s="17">
        <v>0</v>
      </c>
      <c r="J25" s="17">
        <v>1110.9445399999997</v>
      </c>
      <c r="K25" s="65" t="s">
        <v>1088</v>
      </c>
      <c r="L25" s="65" t="s">
        <v>1088</v>
      </c>
      <c r="M25" s="65" t="e">
        <f t="shared" si="0"/>
        <v>#VALUE!</v>
      </c>
      <c r="N25" s="65" t="e">
        <f t="shared" si="1"/>
        <v>#VALUE!</v>
      </c>
      <c r="O25" s="105" t="e">
        <f t="shared" si="2"/>
        <v>#VALUE!</v>
      </c>
      <c r="P25" s="16" t="s">
        <v>610</v>
      </c>
      <c r="Q25" s="18">
        <v>1</v>
      </c>
      <c r="R25" s="65"/>
      <c r="S25" s="20"/>
      <c r="T25" s="14"/>
      <c r="U25" s="65"/>
      <c r="V25" s="16"/>
      <c r="W25" s="18"/>
      <c r="X25" s="65"/>
      <c r="Y25" s="104" t="s">
        <v>144</v>
      </c>
      <c r="Z25" s="104" t="s">
        <v>143</v>
      </c>
      <c r="AA25" s="104" t="s">
        <v>142</v>
      </c>
    </row>
    <row r="26" spans="1:27" s="28" customFormat="1" ht="51" x14ac:dyDescent="0.2">
      <c r="A26" s="30">
        <v>249</v>
      </c>
      <c r="B26" s="78" t="s">
        <v>17</v>
      </c>
      <c r="C26" s="16" t="s">
        <v>644</v>
      </c>
      <c r="D26" s="104" t="s">
        <v>47</v>
      </c>
      <c r="E26" s="104" t="s">
        <v>606</v>
      </c>
      <c r="F26" s="16" t="s">
        <v>645</v>
      </c>
      <c r="G26" s="19" t="s">
        <v>630</v>
      </c>
      <c r="H26" s="16" t="s">
        <v>609</v>
      </c>
      <c r="I26" s="17">
        <v>0</v>
      </c>
      <c r="J26" s="17">
        <v>872.63701000000003</v>
      </c>
      <c r="K26" s="65" t="s">
        <v>1088</v>
      </c>
      <c r="L26" s="65" t="s">
        <v>1088</v>
      </c>
      <c r="M26" s="65" t="e">
        <f t="shared" si="0"/>
        <v>#VALUE!</v>
      </c>
      <c r="N26" s="65" t="e">
        <f t="shared" si="1"/>
        <v>#VALUE!</v>
      </c>
      <c r="O26" s="105" t="e">
        <f t="shared" si="2"/>
        <v>#VALUE!</v>
      </c>
      <c r="P26" s="16" t="s">
        <v>610</v>
      </c>
      <c r="Q26" s="18">
        <v>1</v>
      </c>
      <c r="R26" s="65"/>
      <c r="S26" s="20"/>
      <c r="T26" s="14"/>
      <c r="U26" s="65"/>
      <c r="V26" s="16"/>
      <c r="W26" s="18"/>
      <c r="X26" s="65"/>
      <c r="Y26" s="104" t="s">
        <v>144</v>
      </c>
      <c r="Z26" s="104" t="s">
        <v>143</v>
      </c>
      <c r="AA26" s="104" t="s">
        <v>142</v>
      </c>
    </row>
    <row r="27" spans="1:27" s="28" customFormat="1" ht="76.5" x14ac:dyDescent="0.2">
      <c r="A27" s="30">
        <v>250</v>
      </c>
      <c r="B27" s="78" t="s">
        <v>17</v>
      </c>
      <c r="C27" s="16" t="s">
        <v>646</v>
      </c>
      <c r="D27" s="104" t="s">
        <v>47</v>
      </c>
      <c r="E27" s="104" t="s">
        <v>606</v>
      </c>
      <c r="F27" s="16" t="s">
        <v>647</v>
      </c>
      <c r="G27" s="19" t="s">
        <v>648</v>
      </c>
      <c r="H27" s="16" t="s">
        <v>609</v>
      </c>
      <c r="I27" s="17">
        <v>0</v>
      </c>
      <c r="J27" s="26">
        <v>1911.99919</v>
      </c>
      <c r="K27" s="65" t="s">
        <v>1088</v>
      </c>
      <c r="L27" s="65" t="s">
        <v>1088</v>
      </c>
      <c r="M27" s="65" t="e">
        <f t="shared" si="0"/>
        <v>#VALUE!</v>
      </c>
      <c r="N27" s="65" t="e">
        <f t="shared" si="1"/>
        <v>#VALUE!</v>
      </c>
      <c r="O27" s="105" t="e">
        <f t="shared" si="2"/>
        <v>#VALUE!</v>
      </c>
      <c r="P27" s="16" t="s">
        <v>610</v>
      </c>
      <c r="Q27" s="18">
        <v>1</v>
      </c>
      <c r="R27" s="65"/>
      <c r="S27" s="16"/>
      <c r="T27" s="17"/>
      <c r="U27" s="65"/>
      <c r="V27" s="16"/>
      <c r="W27" s="18"/>
      <c r="X27" s="65"/>
      <c r="Y27" s="104" t="s">
        <v>144</v>
      </c>
      <c r="Z27" s="104" t="s">
        <v>143</v>
      </c>
      <c r="AA27" s="104" t="s">
        <v>142</v>
      </c>
    </row>
    <row r="28" spans="1:27" s="28" customFormat="1" ht="63.75" x14ac:dyDescent="0.2">
      <c r="A28" s="30">
        <v>251</v>
      </c>
      <c r="B28" s="78" t="s">
        <v>17</v>
      </c>
      <c r="C28" s="16" t="s">
        <v>649</v>
      </c>
      <c r="D28" s="104" t="s">
        <v>47</v>
      </c>
      <c r="E28" s="104" t="s">
        <v>606</v>
      </c>
      <c r="F28" s="16" t="s">
        <v>650</v>
      </c>
      <c r="G28" s="19" t="s">
        <v>630</v>
      </c>
      <c r="H28" s="16" t="s">
        <v>609</v>
      </c>
      <c r="I28" s="17">
        <v>0</v>
      </c>
      <c r="J28" s="17">
        <v>942.59373999999991</v>
      </c>
      <c r="K28" s="65" t="s">
        <v>1088</v>
      </c>
      <c r="L28" s="65" t="s">
        <v>1088</v>
      </c>
      <c r="M28" s="65" t="e">
        <f t="shared" si="0"/>
        <v>#VALUE!</v>
      </c>
      <c r="N28" s="65" t="e">
        <f t="shared" si="1"/>
        <v>#VALUE!</v>
      </c>
      <c r="O28" s="105" t="e">
        <f t="shared" si="2"/>
        <v>#VALUE!</v>
      </c>
      <c r="P28" s="16" t="s">
        <v>610</v>
      </c>
      <c r="Q28" s="18">
        <v>1</v>
      </c>
      <c r="R28" s="65"/>
      <c r="S28" s="16"/>
      <c r="T28" s="17"/>
      <c r="U28" s="65"/>
      <c r="V28" s="16"/>
      <c r="W28" s="18"/>
      <c r="X28" s="65"/>
      <c r="Y28" s="104" t="s">
        <v>144</v>
      </c>
      <c r="Z28" s="104" t="s">
        <v>143</v>
      </c>
      <c r="AA28" s="104" t="s">
        <v>142</v>
      </c>
    </row>
    <row r="29" spans="1:27" s="28" customFormat="1" ht="76.5" x14ac:dyDescent="0.2">
      <c r="A29" s="30">
        <v>252</v>
      </c>
      <c r="B29" s="78" t="s">
        <v>17</v>
      </c>
      <c r="C29" s="16" t="s">
        <v>651</v>
      </c>
      <c r="D29" s="104" t="s">
        <v>47</v>
      </c>
      <c r="E29" s="104" t="s">
        <v>606</v>
      </c>
      <c r="F29" s="16" t="s">
        <v>652</v>
      </c>
      <c r="G29" s="19" t="s">
        <v>630</v>
      </c>
      <c r="H29" s="16" t="s">
        <v>609</v>
      </c>
      <c r="I29" s="17">
        <v>0</v>
      </c>
      <c r="J29" s="17">
        <v>893.96450000000004</v>
      </c>
      <c r="K29" s="65" t="s">
        <v>1088</v>
      </c>
      <c r="L29" s="65" t="s">
        <v>1088</v>
      </c>
      <c r="M29" s="65" t="e">
        <f t="shared" si="0"/>
        <v>#VALUE!</v>
      </c>
      <c r="N29" s="65" t="e">
        <f t="shared" si="1"/>
        <v>#VALUE!</v>
      </c>
      <c r="O29" s="105" t="e">
        <f t="shared" si="2"/>
        <v>#VALUE!</v>
      </c>
      <c r="P29" s="16" t="s">
        <v>610</v>
      </c>
      <c r="Q29" s="18">
        <v>1</v>
      </c>
      <c r="R29" s="65"/>
      <c r="S29" s="16"/>
      <c r="T29" s="17"/>
      <c r="U29" s="65"/>
      <c r="V29" s="16"/>
      <c r="W29" s="18"/>
      <c r="X29" s="65"/>
      <c r="Y29" s="104" t="s">
        <v>144</v>
      </c>
      <c r="Z29" s="104" t="s">
        <v>143</v>
      </c>
      <c r="AA29" s="104" t="s">
        <v>142</v>
      </c>
    </row>
    <row r="30" spans="1:27" s="28" customFormat="1" ht="76.5" x14ac:dyDescent="0.2">
      <c r="A30" s="30">
        <v>253</v>
      </c>
      <c r="B30" s="78" t="s">
        <v>17</v>
      </c>
      <c r="C30" s="16" t="s">
        <v>653</v>
      </c>
      <c r="D30" s="104" t="s">
        <v>47</v>
      </c>
      <c r="E30" s="104" t="s">
        <v>606</v>
      </c>
      <c r="F30" s="16" t="s">
        <v>654</v>
      </c>
      <c r="G30" s="19" t="s">
        <v>630</v>
      </c>
      <c r="H30" s="16" t="s">
        <v>609</v>
      </c>
      <c r="I30" s="17">
        <v>0</v>
      </c>
      <c r="J30" s="17">
        <v>2622.3150700000001</v>
      </c>
      <c r="K30" s="65" t="s">
        <v>1088</v>
      </c>
      <c r="L30" s="65" t="s">
        <v>1088</v>
      </c>
      <c r="M30" s="65" t="e">
        <f t="shared" si="0"/>
        <v>#VALUE!</v>
      </c>
      <c r="N30" s="65" t="e">
        <f t="shared" si="1"/>
        <v>#VALUE!</v>
      </c>
      <c r="O30" s="105" t="e">
        <f t="shared" si="2"/>
        <v>#VALUE!</v>
      </c>
      <c r="P30" s="16" t="s">
        <v>610</v>
      </c>
      <c r="Q30" s="18">
        <v>1</v>
      </c>
      <c r="R30" s="65"/>
      <c r="S30" s="16"/>
      <c r="T30" s="17"/>
      <c r="U30" s="65"/>
      <c r="V30" s="16"/>
      <c r="W30" s="18"/>
      <c r="X30" s="65"/>
      <c r="Y30" s="104" t="s">
        <v>144</v>
      </c>
      <c r="Z30" s="104" t="s">
        <v>143</v>
      </c>
      <c r="AA30" s="104" t="s">
        <v>142</v>
      </c>
    </row>
    <row r="31" spans="1:27" s="28" customFormat="1" ht="76.5" x14ac:dyDescent="0.2">
      <c r="A31" s="30">
        <v>254</v>
      </c>
      <c r="B31" s="78" t="s">
        <v>17</v>
      </c>
      <c r="C31" s="16" t="s">
        <v>655</v>
      </c>
      <c r="D31" s="104" t="s">
        <v>47</v>
      </c>
      <c r="E31" s="104" t="s">
        <v>606</v>
      </c>
      <c r="F31" s="16" t="s">
        <v>656</v>
      </c>
      <c r="G31" s="19" t="s">
        <v>630</v>
      </c>
      <c r="H31" s="16" t="s">
        <v>609</v>
      </c>
      <c r="I31" s="17">
        <v>0</v>
      </c>
      <c r="J31" s="17">
        <v>1365.07357</v>
      </c>
      <c r="K31" s="65" t="s">
        <v>1088</v>
      </c>
      <c r="L31" s="65" t="s">
        <v>1088</v>
      </c>
      <c r="M31" s="65" t="e">
        <f t="shared" si="0"/>
        <v>#VALUE!</v>
      </c>
      <c r="N31" s="65" t="e">
        <f t="shared" si="1"/>
        <v>#VALUE!</v>
      </c>
      <c r="O31" s="105" t="e">
        <f t="shared" si="2"/>
        <v>#VALUE!</v>
      </c>
      <c r="P31" s="16" t="s">
        <v>610</v>
      </c>
      <c r="Q31" s="18">
        <v>1</v>
      </c>
      <c r="R31" s="65"/>
      <c r="S31" s="29"/>
      <c r="T31" s="31"/>
      <c r="U31" s="65"/>
      <c r="V31" s="21"/>
      <c r="W31" s="23"/>
      <c r="X31" s="65"/>
      <c r="Y31" s="104" t="s">
        <v>144</v>
      </c>
      <c r="Z31" s="104" t="s">
        <v>143</v>
      </c>
      <c r="AA31" s="104" t="s">
        <v>142</v>
      </c>
    </row>
    <row r="32" spans="1:27" s="28" customFormat="1" ht="76.5" x14ac:dyDescent="0.2">
      <c r="A32" s="30">
        <v>255</v>
      </c>
      <c r="B32" s="78" t="s">
        <v>17</v>
      </c>
      <c r="C32" s="16" t="s">
        <v>657</v>
      </c>
      <c r="D32" s="104" t="s">
        <v>47</v>
      </c>
      <c r="E32" s="104" t="s">
        <v>606</v>
      </c>
      <c r="F32" s="16" t="s">
        <v>658</v>
      </c>
      <c r="G32" s="19" t="s">
        <v>659</v>
      </c>
      <c r="H32" s="16" t="s">
        <v>609</v>
      </c>
      <c r="I32" s="17">
        <v>0</v>
      </c>
      <c r="J32" s="17">
        <v>958.94096999999999</v>
      </c>
      <c r="K32" s="65" t="s">
        <v>1088</v>
      </c>
      <c r="L32" s="65" t="s">
        <v>1088</v>
      </c>
      <c r="M32" s="65" t="e">
        <f t="shared" si="0"/>
        <v>#VALUE!</v>
      </c>
      <c r="N32" s="65" t="e">
        <f t="shared" si="1"/>
        <v>#VALUE!</v>
      </c>
      <c r="O32" s="105" t="e">
        <f t="shared" si="2"/>
        <v>#VALUE!</v>
      </c>
      <c r="P32" s="16" t="s">
        <v>610</v>
      </c>
      <c r="Q32" s="18">
        <v>1</v>
      </c>
      <c r="R32" s="65"/>
      <c r="S32" s="16"/>
      <c r="T32" s="17"/>
      <c r="U32" s="65"/>
      <c r="V32" s="16"/>
      <c r="W32" s="18"/>
      <c r="X32" s="65"/>
      <c r="Y32" s="104" t="s">
        <v>144</v>
      </c>
      <c r="Z32" s="104" t="s">
        <v>143</v>
      </c>
      <c r="AA32" s="104" t="s">
        <v>142</v>
      </c>
    </row>
    <row r="33" spans="1:27" s="28" customFormat="1" ht="51" x14ac:dyDescent="0.2">
      <c r="A33" s="30">
        <v>256</v>
      </c>
      <c r="B33" s="78" t="s">
        <v>17</v>
      </c>
      <c r="C33" s="16" t="s">
        <v>660</v>
      </c>
      <c r="D33" s="104" t="s">
        <v>47</v>
      </c>
      <c r="E33" s="104" t="s">
        <v>606</v>
      </c>
      <c r="F33" s="16" t="s">
        <v>661</v>
      </c>
      <c r="G33" s="19" t="s">
        <v>630</v>
      </c>
      <c r="H33" s="16" t="s">
        <v>609</v>
      </c>
      <c r="I33" s="17">
        <v>0</v>
      </c>
      <c r="J33" s="22">
        <v>2439.56077</v>
      </c>
      <c r="K33" s="65" t="s">
        <v>1088</v>
      </c>
      <c r="L33" s="65" t="s">
        <v>1088</v>
      </c>
      <c r="M33" s="65" t="e">
        <f t="shared" si="0"/>
        <v>#VALUE!</v>
      </c>
      <c r="N33" s="65" t="e">
        <f t="shared" si="1"/>
        <v>#VALUE!</v>
      </c>
      <c r="O33" s="105" t="e">
        <f t="shared" si="2"/>
        <v>#VALUE!</v>
      </c>
      <c r="P33" s="16" t="s">
        <v>610</v>
      </c>
      <c r="Q33" s="18">
        <v>1</v>
      </c>
      <c r="R33" s="65"/>
      <c r="S33" s="16"/>
      <c r="T33" s="17"/>
      <c r="U33" s="65"/>
      <c r="V33" s="16"/>
      <c r="W33" s="18"/>
      <c r="X33" s="65"/>
      <c r="Y33" s="104" t="s">
        <v>144</v>
      </c>
      <c r="Z33" s="104" t="s">
        <v>143</v>
      </c>
      <c r="AA33" s="104" t="s">
        <v>142</v>
      </c>
    </row>
    <row r="34" spans="1:27" s="28" customFormat="1" ht="102" x14ac:dyDescent="0.2">
      <c r="A34" s="30">
        <v>259</v>
      </c>
      <c r="B34" s="78" t="s">
        <v>17</v>
      </c>
      <c r="C34" s="16" t="s">
        <v>673</v>
      </c>
      <c r="D34" s="104" t="s">
        <v>47</v>
      </c>
      <c r="E34" s="104" t="s">
        <v>606</v>
      </c>
      <c r="F34" s="16" t="s">
        <v>674</v>
      </c>
      <c r="G34" s="19" t="s">
        <v>675</v>
      </c>
      <c r="H34" s="16" t="s">
        <v>609</v>
      </c>
      <c r="I34" s="17">
        <v>0</v>
      </c>
      <c r="J34" s="17">
        <v>931.2479900000003</v>
      </c>
      <c r="K34" s="65" t="s">
        <v>1088</v>
      </c>
      <c r="L34" s="65" t="s">
        <v>1088</v>
      </c>
      <c r="M34" s="65" t="e">
        <f t="shared" si="0"/>
        <v>#VALUE!</v>
      </c>
      <c r="N34" s="65" t="e">
        <f t="shared" si="1"/>
        <v>#VALUE!</v>
      </c>
      <c r="O34" s="105" t="e">
        <f t="shared" si="2"/>
        <v>#VALUE!</v>
      </c>
      <c r="P34" s="16" t="s">
        <v>610</v>
      </c>
      <c r="Q34" s="18">
        <v>1</v>
      </c>
      <c r="R34" s="65"/>
      <c r="S34" s="16"/>
      <c r="T34" s="17"/>
      <c r="U34" s="65"/>
      <c r="V34" s="16"/>
      <c r="W34" s="18"/>
      <c r="X34" s="65"/>
      <c r="Y34" s="104" t="s">
        <v>144</v>
      </c>
      <c r="Z34" s="104" t="s">
        <v>143</v>
      </c>
      <c r="AA34" s="104" t="s">
        <v>142</v>
      </c>
    </row>
    <row r="35" spans="1:27" s="28" customFormat="1" ht="89.25" x14ac:dyDescent="0.2">
      <c r="A35" s="30">
        <v>261</v>
      </c>
      <c r="B35" s="78" t="s">
        <v>17</v>
      </c>
      <c r="C35" s="16" t="s">
        <v>676</v>
      </c>
      <c r="D35" s="104" t="s">
        <v>47</v>
      </c>
      <c r="E35" s="104" t="s">
        <v>606</v>
      </c>
      <c r="F35" s="16" t="s">
        <v>677</v>
      </c>
      <c r="G35" s="19" t="s">
        <v>630</v>
      </c>
      <c r="H35" s="16" t="s">
        <v>609</v>
      </c>
      <c r="I35" s="17">
        <v>0</v>
      </c>
      <c r="J35" s="22">
        <v>1965.5954400000003</v>
      </c>
      <c r="K35" s="65" t="s">
        <v>1088</v>
      </c>
      <c r="L35" s="65" t="s">
        <v>1088</v>
      </c>
      <c r="M35" s="65" t="e">
        <f t="shared" si="0"/>
        <v>#VALUE!</v>
      </c>
      <c r="N35" s="65" t="e">
        <f t="shared" si="1"/>
        <v>#VALUE!</v>
      </c>
      <c r="O35" s="105" t="e">
        <f t="shared" si="2"/>
        <v>#VALUE!</v>
      </c>
      <c r="P35" s="16" t="s">
        <v>610</v>
      </c>
      <c r="Q35" s="18">
        <v>1</v>
      </c>
      <c r="R35" s="65"/>
      <c r="S35" s="16"/>
      <c r="T35" s="17"/>
      <c r="U35" s="65"/>
      <c r="V35" s="16"/>
      <c r="W35" s="18"/>
      <c r="X35" s="65"/>
      <c r="Y35" s="104" t="s">
        <v>144</v>
      </c>
      <c r="Z35" s="104" t="s">
        <v>143</v>
      </c>
      <c r="AA35" s="104" t="s">
        <v>142</v>
      </c>
    </row>
    <row r="36" spans="1:27" s="28" customFormat="1" ht="89.25" x14ac:dyDescent="0.2">
      <c r="A36" s="30">
        <v>262</v>
      </c>
      <c r="B36" s="78" t="s">
        <v>17</v>
      </c>
      <c r="C36" s="16" t="s">
        <v>678</v>
      </c>
      <c r="D36" s="104" t="s">
        <v>47</v>
      </c>
      <c r="E36" s="104" t="s">
        <v>606</v>
      </c>
      <c r="F36" s="16" t="s">
        <v>679</v>
      </c>
      <c r="G36" s="19" t="s">
        <v>630</v>
      </c>
      <c r="H36" s="16" t="s">
        <v>609</v>
      </c>
      <c r="I36" s="17">
        <v>0</v>
      </c>
      <c r="J36" s="17">
        <v>1110.4300700000001</v>
      </c>
      <c r="K36" s="65" t="s">
        <v>1088</v>
      </c>
      <c r="L36" s="65" t="s">
        <v>1088</v>
      </c>
      <c r="M36" s="65" t="e">
        <f t="shared" si="0"/>
        <v>#VALUE!</v>
      </c>
      <c r="N36" s="65" t="e">
        <f t="shared" si="1"/>
        <v>#VALUE!</v>
      </c>
      <c r="O36" s="105" t="e">
        <f t="shared" si="2"/>
        <v>#VALUE!</v>
      </c>
      <c r="P36" s="16" t="s">
        <v>610</v>
      </c>
      <c r="Q36" s="18">
        <v>1</v>
      </c>
      <c r="R36" s="65"/>
      <c r="S36" s="16"/>
      <c r="T36" s="17"/>
      <c r="U36" s="65"/>
      <c r="V36" s="16"/>
      <c r="W36" s="18"/>
      <c r="X36" s="65"/>
      <c r="Y36" s="104" t="s">
        <v>144</v>
      </c>
      <c r="Z36" s="104" t="s">
        <v>143</v>
      </c>
      <c r="AA36" s="104" t="s">
        <v>142</v>
      </c>
    </row>
    <row r="37" spans="1:27" s="28" customFormat="1" ht="153" x14ac:dyDescent="0.2">
      <c r="A37" s="30">
        <v>266</v>
      </c>
      <c r="B37" s="78" t="s">
        <v>17</v>
      </c>
      <c r="C37" s="16" t="s">
        <v>680</v>
      </c>
      <c r="D37" s="104" t="s">
        <v>47</v>
      </c>
      <c r="E37" s="104" t="s">
        <v>606</v>
      </c>
      <c r="F37" s="16" t="s">
        <v>681</v>
      </c>
      <c r="G37" s="19" t="s">
        <v>682</v>
      </c>
      <c r="H37" s="16" t="s">
        <v>609</v>
      </c>
      <c r="I37" s="17">
        <v>0</v>
      </c>
      <c r="J37" s="17">
        <v>853.97622000000001</v>
      </c>
      <c r="K37" s="65" t="s">
        <v>1088</v>
      </c>
      <c r="L37" s="65" t="s">
        <v>1088</v>
      </c>
      <c r="M37" s="65" t="e">
        <f t="shared" si="0"/>
        <v>#VALUE!</v>
      </c>
      <c r="N37" s="65" t="e">
        <f t="shared" si="1"/>
        <v>#VALUE!</v>
      </c>
      <c r="O37" s="105" t="e">
        <f t="shared" si="2"/>
        <v>#VALUE!</v>
      </c>
      <c r="P37" s="16" t="s">
        <v>610</v>
      </c>
      <c r="Q37" s="18">
        <v>1</v>
      </c>
      <c r="R37" s="65"/>
      <c r="S37" s="16"/>
      <c r="T37" s="17"/>
      <c r="U37" s="65"/>
      <c r="V37" s="16"/>
      <c r="W37" s="18"/>
      <c r="X37" s="65"/>
      <c r="Y37" s="104" t="s">
        <v>144</v>
      </c>
      <c r="Z37" s="104" t="s">
        <v>143</v>
      </c>
      <c r="AA37" s="104" t="s">
        <v>142</v>
      </c>
    </row>
    <row r="38" spans="1:27" s="28" customFormat="1" ht="89.25" x14ac:dyDescent="0.2">
      <c r="A38" s="30">
        <v>267</v>
      </c>
      <c r="B38" s="78" t="s">
        <v>17</v>
      </c>
      <c r="C38" s="16" t="s">
        <v>683</v>
      </c>
      <c r="D38" s="104" t="s">
        <v>47</v>
      </c>
      <c r="E38" s="104" t="s">
        <v>606</v>
      </c>
      <c r="F38" s="16" t="s">
        <v>684</v>
      </c>
      <c r="G38" s="19" t="s">
        <v>630</v>
      </c>
      <c r="H38" s="16" t="s">
        <v>609</v>
      </c>
      <c r="I38" s="17">
        <v>0</v>
      </c>
      <c r="J38" s="17">
        <v>659.24858000000006</v>
      </c>
      <c r="K38" s="65" t="s">
        <v>1088</v>
      </c>
      <c r="L38" s="65" t="s">
        <v>1088</v>
      </c>
      <c r="M38" s="65" t="e">
        <f t="shared" si="0"/>
        <v>#VALUE!</v>
      </c>
      <c r="N38" s="65" t="e">
        <f t="shared" si="1"/>
        <v>#VALUE!</v>
      </c>
      <c r="O38" s="105" t="e">
        <f t="shared" si="2"/>
        <v>#VALUE!</v>
      </c>
      <c r="P38" s="16" t="s">
        <v>610</v>
      </c>
      <c r="Q38" s="18">
        <v>1</v>
      </c>
      <c r="R38" s="65"/>
      <c r="S38" s="16"/>
      <c r="T38" s="17"/>
      <c r="U38" s="65"/>
      <c r="V38" s="16"/>
      <c r="W38" s="18"/>
      <c r="X38" s="65"/>
      <c r="Y38" s="104" t="s">
        <v>144</v>
      </c>
      <c r="Z38" s="104" t="s">
        <v>143</v>
      </c>
      <c r="AA38" s="104" t="s">
        <v>142</v>
      </c>
    </row>
    <row r="39" spans="1:27" s="28" customFormat="1" ht="127.5" x14ac:dyDescent="0.2">
      <c r="A39" s="30">
        <v>268</v>
      </c>
      <c r="B39" s="78" t="s">
        <v>17</v>
      </c>
      <c r="C39" s="21" t="s">
        <v>685</v>
      </c>
      <c r="D39" s="104" t="s">
        <v>47</v>
      </c>
      <c r="E39" s="104" t="s">
        <v>606</v>
      </c>
      <c r="F39" s="21" t="s">
        <v>686</v>
      </c>
      <c r="G39" s="19" t="s">
        <v>630</v>
      </c>
      <c r="H39" s="16" t="s">
        <v>609</v>
      </c>
      <c r="I39" s="17">
        <v>0</v>
      </c>
      <c r="J39" s="22">
        <v>684.62662999999998</v>
      </c>
      <c r="K39" s="65" t="s">
        <v>1088</v>
      </c>
      <c r="L39" s="65" t="s">
        <v>1088</v>
      </c>
      <c r="M39" s="65" t="e">
        <f t="shared" si="0"/>
        <v>#VALUE!</v>
      </c>
      <c r="N39" s="65" t="e">
        <f t="shared" si="1"/>
        <v>#VALUE!</v>
      </c>
      <c r="O39" s="105" t="e">
        <f t="shared" si="2"/>
        <v>#VALUE!</v>
      </c>
      <c r="P39" s="16" t="s">
        <v>610</v>
      </c>
      <c r="Q39" s="18">
        <v>1</v>
      </c>
      <c r="R39" s="65"/>
      <c r="S39" s="16"/>
      <c r="T39" s="17"/>
      <c r="U39" s="65"/>
      <c r="V39" s="16"/>
      <c r="W39" s="18"/>
      <c r="X39" s="65"/>
      <c r="Y39" s="104" t="s">
        <v>144</v>
      </c>
      <c r="Z39" s="104" t="s">
        <v>143</v>
      </c>
      <c r="AA39" s="104" t="s">
        <v>142</v>
      </c>
    </row>
    <row r="40" spans="1:27" s="28" customFormat="1" ht="114.75" x14ac:dyDescent="0.2">
      <c r="A40" s="30">
        <v>269</v>
      </c>
      <c r="B40" s="78" t="s">
        <v>17</v>
      </c>
      <c r="C40" s="21" t="s">
        <v>687</v>
      </c>
      <c r="D40" s="104" t="s">
        <v>47</v>
      </c>
      <c r="E40" s="104" t="s">
        <v>606</v>
      </c>
      <c r="F40" s="21" t="s">
        <v>688</v>
      </c>
      <c r="G40" s="19" t="s">
        <v>630</v>
      </c>
      <c r="H40" s="16" t="s">
        <v>609</v>
      </c>
      <c r="I40" s="17">
        <v>0</v>
      </c>
      <c r="J40" s="22">
        <v>1950.0578264000001</v>
      </c>
      <c r="K40" s="65" t="s">
        <v>1088</v>
      </c>
      <c r="L40" s="65" t="s">
        <v>1088</v>
      </c>
      <c r="M40" s="65" t="e">
        <f t="shared" si="0"/>
        <v>#VALUE!</v>
      </c>
      <c r="N40" s="65" t="e">
        <f t="shared" si="1"/>
        <v>#VALUE!</v>
      </c>
      <c r="O40" s="105" t="e">
        <f t="shared" si="2"/>
        <v>#VALUE!</v>
      </c>
      <c r="P40" s="16" t="s">
        <v>610</v>
      </c>
      <c r="Q40" s="18">
        <v>1</v>
      </c>
      <c r="R40" s="65"/>
      <c r="S40" s="16"/>
      <c r="T40" s="17"/>
      <c r="U40" s="65"/>
      <c r="V40" s="16"/>
      <c r="W40" s="18"/>
      <c r="X40" s="65"/>
      <c r="Y40" s="104" t="s">
        <v>144</v>
      </c>
      <c r="Z40" s="104" t="s">
        <v>143</v>
      </c>
      <c r="AA40" s="104" t="s">
        <v>142</v>
      </c>
    </row>
    <row r="41" spans="1:27" s="28" customFormat="1" ht="63.75" x14ac:dyDescent="0.2">
      <c r="A41" s="30">
        <v>270</v>
      </c>
      <c r="B41" s="78" t="s">
        <v>17</v>
      </c>
      <c r="C41" s="21" t="s">
        <v>689</v>
      </c>
      <c r="D41" s="104" t="s">
        <v>47</v>
      </c>
      <c r="E41" s="104" t="s">
        <v>606</v>
      </c>
      <c r="F41" s="21" t="s">
        <v>690</v>
      </c>
      <c r="G41" s="19" t="s">
        <v>691</v>
      </c>
      <c r="H41" s="16" t="s">
        <v>609</v>
      </c>
      <c r="I41" s="17">
        <v>0</v>
      </c>
      <c r="J41" s="22">
        <v>691.65905999999995</v>
      </c>
      <c r="K41" s="65" t="s">
        <v>1088</v>
      </c>
      <c r="L41" s="65" t="s">
        <v>1088</v>
      </c>
      <c r="M41" s="65" t="e">
        <f t="shared" si="0"/>
        <v>#VALUE!</v>
      </c>
      <c r="N41" s="65" t="e">
        <f t="shared" si="1"/>
        <v>#VALUE!</v>
      </c>
      <c r="O41" s="105" t="e">
        <f t="shared" si="2"/>
        <v>#VALUE!</v>
      </c>
      <c r="P41" s="16" t="s">
        <v>610</v>
      </c>
      <c r="Q41" s="18">
        <v>1</v>
      </c>
      <c r="R41" s="65"/>
      <c r="S41" s="16"/>
      <c r="T41" s="17"/>
      <c r="U41" s="65"/>
      <c r="V41" s="16"/>
      <c r="W41" s="18"/>
      <c r="X41" s="65"/>
      <c r="Y41" s="104" t="s">
        <v>144</v>
      </c>
      <c r="Z41" s="104" t="s">
        <v>143</v>
      </c>
      <c r="AA41" s="104" t="s">
        <v>142</v>
      </c>
    </row>
    <row r="42" spans="1:27" s="28" customFormat="1" ht="38.25" x14ac:dyDescent="0.2">
      <c r="A42" s="36">
        <v>280</v>
      </c>
      <c r="B42" s="19" t="s">
        <v>31</v>
      </c>
      <c r="C42" s="16" t="s">
        <v>328</v>
      </c>
      <c r="D42" s="104" t="s">
        <v>302</v>
      </c>
      <c r="E42" s="104" t="s">
        <v>303</v>
      </c>
      <c r="F42" s="16" t="s">
        <v>329</v>
      </c>
      <c r="G42" s="19" t="s">
        <v>138</v>
      </c>
      <c r="H42" s="16" t="s">
        <v>139</v>
      </c>
      <c r="I42" s="17">
        <v>80</v>
      </c>
      <c r="J42" s="17">
        <v>80</v>
      </c>
      <c r="K42" s="65" t="s">
        <v>1084</v>
      </c>
      <c r="L42" s="65" t="s">
        <v>1084</v>
      </c>
      <c r="M42" s="65" t="e">
        <f t="shared" si="0"/>
        <v>#VALUE!</v>
      </c>
      <c r="N42" s="65" t="e">
        <f t="shared" si="1"/>
        <v>#VALUE!</v>
      </c>
      <c r="O42" s="105" t="e">
        <f t="shared" si="2"/>
        <v>#VALUE!</v>
      </c>
      <c r="P42" s="16" t="s">
        <v>140</v>
      </c>
      <c r="Q42" s="18">
        <v>1</v>
      </c>
      <c r="R42" s="65">
        <v>0</v>
      </c>
      <c r="S42" s="16" t="s">
        <v>141</v>
      </c>
      <c r="T42" s="18">
        <v>18</v>
      </c>
      <c r="U42" s="65">
        <v>0</v>
      </c>
      <c r="V42" s="16"/>
      <c r="W42" s="18"/>
      <c r="X42" s="65">
        <v>0</v>
      </c>
      <c r="Y42" s="104" t="s">
        <v>144</v>
      </c>
      <c r="Z42" s="104" t="s">
        <v>143</v>
      </c>
      <c r="AA42" s="104" t="s">
        <v>144</v>
      </c>
    </row>
    <row r="43" spans="1:27" s="28" customFormat="1" ht="51" x14ac:dyDescent="0.2">
      <c r="A43" s="36">
        <v>304</v>
      </c>
      <c r="B43" s="104" t="s">
        <v>36</v>
      </c>
      <c r="C43" s="16" t="s">
        <v>818</v>
      </c>
      <c r="D43" s="104" t="s">
        <v>302</v>
      </c>
      <c r="E43" s="104" t="s">
        <v>303</v>
      </c>
      <c r="F43" s="16" t="s">
        <v>819</v>
      </c>
      <c r="G43" s="19">
        <v>2014</v>
      </c>
      <c r="H43" s="29" t="s">
        <v>139</v>
      </c>
      <c r="I43" s="22">
        <v>100</v>
      </c>
      <c r="J43" s="22">
        <v>100</v>
      </c>
      <c r="K43" s="65" t="s">
        <v>1086</v>
      </c>
      <c r="L43" s="65" t="s">
        <v>1086</v>
      </c>
      <c r="M43" s="65" t="e">
        <f t="shared" si="0"/>
        <v>#VALUE!</v>
      </c>
      <c r="N43" s="65" t="e">
        <f t="shared" si="1"/>
        <v>#VALUE!</v>
      </c>
      <c r="O43" s="105" t="e">
        <f t="shared" si="2"/>
        <v>#VALUE!</v>
      </c>
      <c r="P43" s="16" t="s">
        <v>140</v>
      </c>
      <c r="Q43" s="18">
        <v>1</v>
      </c>
      <c r="R43" s="65"/>
      <c r="S43" s="16"/>
      <c r="T43" s="18"/>
      <c r="U43" s="65"/>
      <c r="V43" s="16"/>
      <c r="W43" s="18"/>
      <c r="X43" s="65"/>
      <c r="Y43" s="19" t="s">
        <v>142</v>
      </c>
      <c r="Z43" s="19" t="s">
        <v>143</v>
      </c>
      <c r="AA43" s="30" t="s">
        <v>144</v>
      </c>
    </row>
    <row r="44" spans="1:27" s="28" customFormat="1" ht="25.5" x14ac:dyDescent="0.2">
      <c r="A44" s="30">
        <v>305</v>
      </c>
      <c r="B44" s="104" t="s">
        <v>36</v>
      </c>
      <c r="C44" s="21" t="s">
        <v>828</v>
      </c>
      <c r="D44" s="104" t="s">
        <v>302</v>
      </c>
      <c r="E44" s="19" t="s">
        <v>303</v>
      </c>
      <c r="F44" s="21" t="s">
        <v>829</v>
      </c>
      <c r="G44" s="19">
        <v>2014</v>
      </c>
      <c r="H44" s="29" t="s">
        <v>139</v>
      </c>
      <c r="I44" s="22">
        <v>120</v>
      </c>
      <c r="J44" s="22">
        <v>120</v>
      </c>
      <c r="K44" s="65" t="s">
        <v>1086</v>
      </c>
      <c r="L44" s="65" t="s">
        <v>1086</v>
      </c>
      <c r="M44" s="65" t="e">
        <f t="shared" si="0"/>
        <v>#VALUE!</v>
      </c>
      <c r="N44" s="65" t="e">
        <f t="shared" si="1"/>
        <v>#VALUE!</v>
      </c>
      <c r="O44" s="105" t="e">
        <f t="shared" si="2"/>
        <v>#VALUE!</v>
      </c>
      <c r="P44" s="21" t="s">
        <v>140</v>
      </c>
      <c r="Q44" s="23">
        <v>1</v>
      </c>
      <c r="R44" s="65"/>
      <c r="S44" s="21"/>
      <c r="T44" s="22"/>
      <c r="U44" s="65"/>
      <c r="V44" s="21"/>
      <c r="W44" s="23"/>
      <c r="X44" s="65"/>
      <c r="Y44" s="19" t="s">
        <v>142</v>
      </c>
      <c r="Z44" s="19" t="s">
        <v>143</v>
      </c>
      <c r="AA44" s="30" t="s">
        <v>144</v>
      </c>
    </row>
    <row r="45" spans="1:27" s="28" customFormat="1" ht="51" x14ac:dyDescent="0.2">
      <c r="A45" s="36">
        <v>308</v>
      </c>
      <c r="B45" s="104" t="s">
        <v>31</v>
      </c>
      <c r="C45" s="16" t="s">
        <v>824</v>
      </c>
      <c r="D45" s="104" t="s">
        <v>302</v>
      </c>
      <c r="E45" s="104" t="s">
        <v>303</v>
      </c>
      <c r="F45" s="16" t="s">
        <v>825</v>
      </c>
      <c r="G45" s="19">
        <v>2014</v>
      </c>
      <c r="H45" s="29" t="s">
        <v>139</v>
      </c>
      <c r="I45" s="17">
        <v>300</v>
      </c>
      <c r="J45" s="17">
        <v>300</v>
      </c>
      <c r="K45" s="65" t="s">
        <v>1086</v>
      </c>
      <c r="L45" s="65" t="s">
        <v>1086</v>
      </c>
      <c r="M45" s="65" t="e">
        <f t="shared" si="0"/>
        <v>#VALUE!</v>
      </c>
      <c r="N45" s="65" t="e">
        <f t="shared" si="1"/>
        <v>#VALUE!</v>
      </c>
      <c r="O45" s="105" t="e">
        <f t="shared" si="2"/>
        <v>#VALUE!</v>
      </c>
      <c r="P45" s="16" t="s">
        <v>140</v>
      </c>
      <c r="Q45" s="18">
        <v>1</v>
      </c>
      <c r="R45" s="65"/>
      <c r="S45" s="16"/>
      <c r="T45" s="17"/>
      <c r="U45" s="65"/>
      <c r="V45" s="16"/>
      <c r="W45" s="18"/>
      <c r="X45" s="65"/>
      <c r="Y45" s="19" t="s">
        <v>142</v>
      </c>
      <c r="Z45" s="19" t="s">
        <v>143</v>
      </c>
      <c r="AA45" s="30" t="s">
        <v>144</v>
      </c>
    </row>
    <row r="46" spans="1:27" s="28" customFormat="1" ht="38.25" x14ac:dyDescent="0.2">
      <c r="A46" s="36">
        <v>310</v>
      </c>
      <c r="B46" s="104" t="s">
        <v>17</v>
      </c>
      <c r="C46" s="16" t="s">
        <v>830</v>
      </c>
      <c r="D46" s="104" t="s">
        <v>47</v>
      </c>
      <c r="E46" s="104" t="s">
        <v>48</v>
      </c>
      <c r="F46" s="16" t="s">
        <v>831</v>
      </c>
      <c r="G46" s="19">
        <v>2014</v>
      </c>
      <c r="H46" s="29" t="s">
        <v>139</v>
      </c>
      <c r="I46" s="17">
        <v>80</v>
      </c>
      <c r="J46" s="17">
        <v>80</v>
      </c>
      <c r="K46" s="65" t="s">
        <v>1086</v>
      </c>
      <c r="L46" s="65" t="s">
        <v>1086</v>
      </c>
      <c r="M46" s="65" t="e">
        <f t="shared" si="0"/>
        <v>#VALUE!</v>
      </c>
      <c r="N46" s="65" t="e">
        <f t="shared" si="1"/>
        <v>#VALUE!</v>
      </c>
      <c r="O46" s="105" t="e">
        <f t="shared" si="2"/>
        <v>#VALUE!</v>
      </c>
      <c r="P46" s="16" t="s">
        <v>140</v>
      </c>
      <c r="Q46" s="18">
        <v>1</v>
      </c>
      <c r="R46" s="65"/>
      <c r="S46" s="16"/>
      <c r="T46" s="18"/>
      <c r="U46" s="65"/>
      <c r="V46" s="16"/>
      <c r="W46" s="18"/>
      <c r="X46" s="65"/>
      <c r="Y46" s="19" t="s">
        <v>142</v>
      </c>
      <c r="Z46" s="19" t="s">
        <v>143</v>
      </c>
      <c r="AA46" s="30" t="s">
        <v>144</v>
      </c>
    </row>
    <row r="47" spans="1:27" s="28" customFormat="1" ht="38.25" x14ac:dyDescent="0.2">
      <c r="A47" s="30">
        <v>343</v>
      </c>
      <c r="B47" s="104" t="s">
        <v>33</v>
      </c>
      <c r="C47" s="21" t="s">
        <v>834</v>
      </c>
      <c r="D47" s="104" t="s">
        <v>150</v>
      </c>
      <c r="E47" s="19" t="s">
        <v>48</v>
      </c>
      <c r="F47" s="21" t="s">
        <v>835</v>
      </c>
      <c r="G47" s="19">
        <v>2014</v>
      </c>
      <c r="H47" s="29" t="s">
        <v>139</v>
      </c>
      <c r="I47" s="22">
        <v>80</v>
      </c>
      <c r="J47" s="22">
        <v>80</v>
      </c>
      <c r="K47" s="65" t="s">
        <v>1086</v>
      </c>
      <c r="L47" s="65" t="s">
        <v>1086</v>
      </c>
      <c r="M47" s="65" t="e">
        <f t="shared" si="0"/>
        <v>#VALUE!</v>
      </c>
      <c r="N47" s="65" t="e">
        <f t="shared" si="1"/>
        <v>#VALUE!</v>
      </c>
      <c r="O47" s="105" t="e">
        <f t="shared" si="2"/>
        <v>#VALUE!</v>
      </c>
      <c r="P47" s="21" t="s">
        <v>140</v>
      </c>
      <c r="Q47" s="23">
        <v>1</v>
      </c>
      <c r="R47" s="65"/>
      <c r="S47" s="21"/>
      <c r="T47" s="22"/>
      <c r="U47" s="65"/>
      <c r="V47" s="21"/>
      <c r="W47" s="23"/>
      <c r="X47" s="65"/>
      <c r="Y47" s="19" t="s">
        <v>142</v>
      </c>
      <c r="Z47" s="19" t="s">
        <v>143</v>
      </c>
      <c r="AA47" s="30" t="s">
        <v>144</v>
      </c>
    </row>
    <row r="48" spans="1:27" s="46" customFormat="1" ht="38.25" x14ac:dyDescent="0.2">
      <c r="A48" s="30">
        <v>344</v>
      </c>
      <c r="B48" s="104" t="s">
        <v>33</v>
      </c>
      <c r="C48" s="54" t="s">
        <v>836</v>
      </c>
      <c r="D48" s="104" t="s">
        <v>150</v>
      </c>
      <c r="E48" s="19" t="s">
        <v>48</v>
      </c>
      <c r="F48" s="21" t="s">
        <v>837</v>
      </c>
      <c r="G48" s="30">
        <v>2014</v>
      </c>
      <c r="H48" s="29" t="s">
        <v>139</v>
      </c>
      <c r="I48" s="22">
        <v>250</v>
      </c>
      <c r="J48" s="22">
        <v>250</v>
      </c>
      <c r="K48" s="65" t="s">
        <v>1086</v>
      </c>
      <c r="L48" s="65" t="s">
        <v>1086</v>
      </c>
      <c r="M48" s="65" t="e">
        <f t="shared" si="0"/>
        <v>#VALUE!</v>
      </c>
      <c r="N48" s="65" t="e">
        <f t="shared" si="1"/>
        <v>#VALUE!</v>
      </c>
      <c r="O48" s="105" t="e">
        <f t="shared" si="2"/>
        <v>#VALUE!</v>
      </c>
      <c r="P48" s="21" t="s">
        <v>140</v>
      </c>
      <c r="Q48" s="23">
        <v>1</v>
      </c>
      <c r="R48" s="65"/>
      <c r="S48" s="21"/>
      <c r="T48" s="22"/>
      <c r="U48" s="65"/>
      <c r="V48" s="21"/>
      <c r="W48" s="23"/>
      <c r="X48" s="65"/>
      <c r="Y48" s="19" t="s">
        <v>142</v>
      </c>
      <c r="Z48" s="19" t="s">
        <v>143</v>
      </c>
      <c r="AA48" s="30" t="s">
        <v>144</v>
      </c>
    </row>
    <row r="49" spans="1:27" s="49" customFormat="1" ht="38.25" x14ac:dyDescent="0.2">
      <c r="A49" s="36">
        <v>350</v>
      </c>
      <c r="B49" s="104" t="s">
        <v>33</v>
      </c>
      <c r="C49" s="16" t="s">
        <v>856</v>
      </c>
      <c r="D49" s="104" t="s">
        <v>150</v>
      </c>
      <c r="E49" s="104" t="s">
        <v>48</v>
      </c>
      <c r="F49" s="16" t="s">
        <v>857</v>
      </c>
      <c r="G49" s="19">
        <v>2014</v>
      </c>
      <c r="H49" s="29" t="s">
        <v>139</v>
      </c>
      <c r="I49" s="17">
        <v>5000</v>
      </c>
      <c r="J49" s="17">
        <v>5000</v>
      </c>
      <c r="K49" s="65" t="s">
        <v>1086</v>
      </c>
      <c r="L49" s="65" t="s">
        <v>1086</v>
      </c>
      <c r="M49" s="65" t="e">
        <f t="shared" si="0"/>
        <v>#VALUE!</v>
      </c>
      <c r="N49" s="65" t="e">
        <f t="shared" si="1"/>
        <v>#VALUE!</v>
      </c>
      <c r="O49" s="105" t="e">
        <f t="shared" si="2"/>
        <v>#VALUE!</v>
      </c>
      <c r="P49" s="16" t="s">
        <v>140</v>
      </c>
      <c r="Q49" s="18">
        <v>1</v>
      </c>
      <c r="R49" s="65"/>
      <c r="S49" s="16"/>
      <c r="T49" s="17"/>
      <c r="U49" s="65"/>
      <c r="V49" s="16"/>
      <c r="W49" s="18"/>
      <c r="X49" s="65"/>
      <c r="Y49" s="19" t="s">
        <v>142</v>
      </c>
      <c r="Z49" s="19" t="s">
        <v>143</v>
      </c>
      <c r="AA49" s="30" t="s">
        <v>144</v>
      </c>
    </row>
    <row r="50" spans="1:27" s="10" customFormat="1" ht="38.25" x14ac:dyDescent="0.2">
      <c r="A50" s="30">
        <v>351</v>
      </c>
      <c r="B50" s="104" t="s">
        <v>33</v>
      </c>
      <c r="C50" s="54" t="s">
        <v>860</v>
      </c>
      <c r="D50" s="104" t="s">
        <v>150</v>
      </c>
      <c r="E50" s="19" t="s">
        <v>48</v>
      </c>
      <c r="F50" s="21" t="s">
        <v>861</v>
      </c>
      <c r="G50" s="30">
        <v>2014</v>
      </c>
      <c r="H50" s="29" t="s">
        <v>139</v>
      </c>
      <c r="I50" s="22">
        <v>90</v>
      </c>
      <c r="J50" s="31">
        <v>90</v>
      </c>
      <c r="K50" s="65" t="s">
        <v>1086</v>
      </c>
      <c r="L50" s="65" t="s">
        <v>1086</v>
      </c>
      <c r="M50" s="65" t="e">
        <f t="shared" si="0"/>
        <v>#VALUE!</v>
      </c>
      <c r="N50" s="65" t="e">
        <f t="shared" si="1"/>
        <v>#VALUE!</v>
      </c>
      <c r="O50" s="105" t="e">
        <f t="shared" si="2"/>
        <v>#VALUE!</v>
      </c>
      <c r="P50" s="21" t="s">
        <v>140</v>
      </c>
      <c r="Q50" s="23">
        <v>1</v>
      </c>
      <c r="R50" s="65"/>
      <c r="S50" s="21"/>
      <c r="T50" s="22"/>
      <c r="U50" s="65"/>
      <c r="V50" s="21"/>
      <c r="W50" s="32"/>
      <c r="X50" s="65"/>
      <c r="Y50" s="19" t="s">
        <v>142</v>
      </c>
      <c r="Z50" s="19" t="s">
        <v>143</v>
      </c>
      <c r="AA50" s="30" t="s">
        <v>144</v>
      </c>
    </row>
    <row r="51" spans="1:27" ht="63.75" x14ac:dyDescent="0.2">
      <c r="A51" s="30">
        <v>352</v>
      </c>
      <c r="B51" s="104" t="s">
        <v>33</v>
      </c>
      <c r="C51" s="21" t="s">
        <v>862</v>
      </c>
      <c r="D51" s="104" t="s">
        <v>150</v>
      </c>
      <c r="E51" s="19" t="s">
        <v>48</v>
      </c>
      <c r="F51" s="21" t="s">
        <v>863</v>
      </c>
      <c r="G51" s="19">
        <v>2014</v>
      </c>
      <c r="H51" s="29" t="s">
        <v>139</v>
      </c>
      <c r="I51" s="22">
        <v>80</v>
      </c>
      <c r="J51" s="22">
        <v>80</v>
      </c>
      <c r="K51" s="65" t="s">
        <v>1086</v>
      </c>
      <c r="L51" s="65" t="s">
        <v>1086</v>
      </c>
      <c r="M51" s="65" t="e">
        <f t="shared" si="0"/>
        <v>#VALUE!</v>
      </c>
      <c r="N51" s="65" t="e">
        <f t="shared" si="1"/>
        <v>#VALUE!</v>
      </c>
      <c r="O51" s="105" t="e">
        <f t="shared" si="2"/>
        <v>#VALUE!</v>
      </c>
      <c r="P51" s="21" t="s">
        <v>140</v>
      </c>
      <c r="Q51" s="23">
        <v>1</v>
      </c>
      <c r="R51" s="65"/>
      <c r="S51" s="21"/>
      <c r="T51" s="22"/>
      <c r="U51" s="65"/>
      <c r="V51" s="21"/>
      <c r="W51" s="23"/>
      <c r="X51" s="65"/>
      <c r="Y51" s="19" t="s">
        <v>142</v>
      </c>
      <c r="Z51" s="19" t="s">
        <v>143</v>
      </c>
      <c r="AA51" s="30" t="s">
        <v>144</v>
      </c>
    </row>
    <row r="52" spans="1:27" s="10" customFormat="1" ht="38.25" x14ac:dyDescent="0.2">
      <c r="A52" s="36">
        <v>353</v>
      </c>
      <c r="B52" s="104" t="s">
        <v>33</v>
      </c>
      <c r="C52" s="20" t="s">
        <v>866</v>
      </c>
      <c r="D52" s="104" t="s">
        <v>150</v>
      </c>
      <c r="E52" s="13" t="s">
        <v>48</v>
      </c>
      <c r="F52" s="25" t="s">
        <v>867</v>
      </c>
      <c r="G52" s="24">
        <v>2014</v>
      </c>
      <c r="H52" s="29" t="s">
        <v>139</v>
      </c>
      <c r="I52" s="14">
        <v>45</v>
      </c>
      <c r="J52" s="14">
        <v>45</v>
      </c>
      <c r="K52" s="65" t="s">
        <v>1086</v>
      </c>
      <c r="L52" s="65" t="s">
        <v>1086</v>
      </c>
      <c r="M52" s="65" t="e">
        <f t="shared" si="0"/>
        <v>#VALUE!</v>
      </c>
      <c r="N52" s="65" t="e">
        <f t="shared" si="1"/>
        <v>#VALUE!</v>
      </c>
      <c r="O52" s="105" t="e">
        <f t="shared" si="2"/>
        <v>#VALUE!</v>
      </c>
      <c r="P52" s="20" t="s">
        <v>140</v>
      </c>
      <c r="Q52" s="15">
        <v>1</v>
      </c>
      <c r="R52" s="65"/>
      <c r="S52" s="20"/>
      <c r="T52" s="14"/>
      <c r="U52" s="65"/>
      <c r="V52" s="16"/>
      <c r="W52" s="18"/>
      <c r="X52" s="65"/>
      <c r="Y52" s="19" t="s">
        <v>142</v>
      </c>
      <c r="Z52" s="19" t="s">
        <v>143</v>
      </c>
      <c r="AA52" s="30" t="s">
        <v>144</v>
      </c>
    </row>
    <row r="53" spans="1:27" ht="38.25" x14ac:dyDescent="0.2">
      <c r="A53" s="36">
        <v>355</v>
      </c>
      <c r="B53" s="104" t="s">
        <v>33</v>
      </c>
      <c r="C53" s="16" t="s">
        <v>872</v>
      </c>
      <c r="D53" s="104" t="s">
        <v>150</v>
      </c>
      <c r="E53" s="104" t="s">
        <v>48</v>
      </c>
      <c r="F53" s="16" t="s">
        <v>873</v>
      </c>
      <c r="G53" s="19">
        <v>2014</v>
      </c>
      <c r="H53" s="29" t="s">
        <v>139</v>
      </c>
      <c r="I53" s="17">
        <v>80</v>
      </c>
      <c r="J53" s="17">
        <v>80</v>
      </c>
      <c r="K53" s="65" t="s">
        <v>1086</v>
      </c>
      <c r="L53" s="65" t="s">
        <v>1086</v>
      </c>
      <c r="M53" s="65" t="e">
        <f t="shared" si="0"/>
        <v>#VALUE!</v>
      </c>
      <c r="N53" s="65" t="e">
        <f t="shared" si="1"/>
        <v>#VALUE!</v>
      </c>
      <c r="O53" s="105" t="e">
        <f t="shared" si="2"/>
        <v>#VALUE!</v>
      </c>
      <c r="P53" s="20" t="s">
        <v>140</v>
      </c>
      <c r="Q53" s="18">
        <v>1</v>
      </c>
      <c r="R53" s="65"/>
      <c r="S53" s="16"/>
      <c r="T53" s="17"/>
      <c r="U53" s="65"/>
      <c r="V53" s="16"/>
      <c r="W53" s="18"/>
      <c r="X53" s="65"/>
      <c r="Y53" s="19" t="s">
        <v>142</v>
      </c>
      <c r="Z53" s="19" t="s">
        <v>143</v>
      </c>
      <c r="AA53" s="30" t="s">
        <v>144</v>
      </c>
    </row>
    <row r="54" spans="1:27" s="10" customFormat="1" ht="38.25" x14ac:dyDescent="0.2">
      <c r="A54" s="30">
        <v>356</v>
      </c>
      <c r="B54" s="104" t="s">
        <v>33</v>
      </c>
      <c r="C54" s="21" t="s">
        <v>842</v>
      </c>
      <c r="D54" s="104" t="s">
        <v>150</v>
      </c>
      <c r="E54" s="19" t="s">
        <v>48</v>
      </c>
      <c r="F54" s="21" t="s">
        <v>843</v>
      </c>
      <c r="G54" s="19">
        <v>2014</v>
      </c>
      <c r="H54" s="29" t="s">
        <v>139</v>
      </c>
      <c r="I54" s="22">
        <v>80</v>
      </c>
      <c r="J54" s="22">
        <v>80</v>
      </c>
      <c r="K54" s="65" t="s">
        <v>1086</v>
      </c>
      <c r="L54" s="65" t="s">
        <v>1086</v>
      </c>
      <c r="M54" s="65" t="e">
        <f t="shared" si="0"/>
        <v>#VALUE!</v>
      </c>
      <c r="N54" s="65" t="e">
        <f t="shared" si="1"/>
        <v>#VALUE!</v>
      </c>
      <c r="O54" s="105" t="e">
        <f t="shared" si="2"/>
        <v>#VALUE!</v>
      </c>
      <c r="P54" s="21" t="s">
        <v>140</v>
      </c>
      <c r="Q54" s="23">
        <v>1</v>
      </c>
      <c r="R54" s="65"/>
      <c r="S54" s="21"/>
      <c r="T54" s="22"/>
      <c r="U54" s="65"/>
      <c r="V54" s="21"/>
      <c r="W54" s="23"/>
      <c r="X54" s="65"/>
      <c r="Y54" s="19" t="s">
        <v>142</v>
      </c>
      <c r="Z54" s="19" t="s">
        <v>143</v>
      </c>
      <c r="AA54" s="30" t="s">
        <v>144</v>
      </c>
    </row>
    <row r="55" spans="1:27" s="10" customFormat="1" ht="38.25" x14ac:dyDescent="0.2">
      <c r="A55" s="24">
        <v>359</v>
      </c>
      <c r="B55" s="104" t="s">
        <v>33</v>
      </c>
      <c r="C55" s="25" t="s">
        <v>884</v>
      </c>
      <c r="D55" s="24" t="s">
        <v>150</v>
      </c>
      <c r="E55" s="24" t="s">
        <v>48</v>
      </c>
      <c r="F55" s="25" t="s">
        <v>885</v>
      </c>
      <c r="G55" s="24">
        <v>2014</v>
      </c>
      <c r="H55" s="29" t="s">
        <v>139</v>
      </c>
      <c r="I55" s="26">
        <v>200</v>
      </c>
      <c r="J55" s="26">
        <v>200</v>
      </c>
      <c r="K55" s="65" t="s">
        <v>1086</v>
      </c>
      <c r="L55" s="65" t="s">
        <v>1086</v>
      </c>
      <c r="M55" s="65" t="e">
        <f t="shared" si="0"/>
        <v>#VALUE!</v>
      </c>
      <c r="N55" s="65" t="e">
        <f t="shared" si="1"/>
        <v>#VALUE!</v>
      </c>
      <c r="O55" s="105" t="e">
        <f t="shared" si="2"/>
        <v>#VALUE!</v>
      </c>
      <c r="P55" s="25" t="s">
        <v>140</v>
      </c>
      <c r="Q55" s="27">
        <v>1</v>
      </c>
      <c r="R55" s="65"/>
      <c r="S55" s="25"/>
      <c r="T55" s="26"/>
      <c r="U55" s="65"/>
      <c r="V55" s="25"/>
      <c r="W55" s="27"/>
      <c r="X55" s="65"/>
      <c r="Y55" s="19" t="s">
        <v>142</v>
      </c>
      <c r="Z55" s="19" t="s">
        <v>143</v>
      </c>
      <c r="AA55" s="30" t="s">
        <v>144</v>
      </c>
    </row>
    <row r="56" spans="1:27" s="10" customFormat="1" ht="51" x14ac:dyDescent="0.2">
      <c r="A56" s="19">
        <v>360</v>
      </c>
      <c r="B56" s="104" t="s">
        <v>33</v>
      </c>
      <c r="C56" s="21" t="s">
        <v>886</v>
      </c>
      <c r="D56" s="19" t="s">
        <v>150</v>
      </c>
      <c r="E56" s="19" t="s">
        <v>48</v>
      </c>
      <c r="F56" s="21" t="s">
        <v>887</v>
      </c>
      <c r="G56" s="19">
        <v>2014</v>
      </c>
      <c r="H56" s="29" t="s">
        <v>139</v>
      </c>
      <c r="I56" s="22">
        <v>50</v>
      </c>
      <c r="J56" s="22">
        <v>50</v>
      </c>
      <c r="K56" s="65" t="s">
        <v>1086</v>
      </c>
      <c r="L56" s="65" t="s">
        <v>1086</v>
      </c>
      <c r="M56" s="65" t="e">
        <f t="shared" si="0"/>
        <v>#VALUE!</v>
      </c>
      <c r="N56" s="65" t="e">
        <f t="shared" si="1"/>
        <v>#VALUE!</v>
      </c>
      <c r="O56" s="105" t="e">
        <f t="shared" si="2"/>
        <v>#VALUE!</v>
      </c>
      <c r="P56" s="21" t="s">
        <v>140</v>
      </c>
      <c r="Q56" s="23">
        <v>1</v>
      </c>
      <c r="R56" s="65"/>
      <c r="S56" s="21"/>
      <c r="T56" s="22"/>
      <c r="U56" s="65"/>
      <c r="V56" s="21"/>
      <c r="W56" s="23"/>
      <c r="X56" s="65"/>
      <c r="Y56" s="19" t="s">
        <v>142</v>
      </c>
      <c r="Z56" s="19" t="s">
        <v>143</v>
      </c>
      <c r="AA56" s="30" t="s">
        <v>144</v>
      </c>
    </row>
    <row r="57" spans="1:27" ht="38.25" x14ac:dyDescent="0.2">
      <c r="A57" s="19">
        <v>362</v>
      </c>
      <c r="B57" s="104" t="s">
        <v>33</v>
      </c>
      <c r="C57" s="21" t="s">
        <v>890</v>
      </c>
      <c r="D57" s="19" t="s">
        <v>150</v>
      </c>
      <c r="E57" s="19" t="s">
        <v>48</v>
      </c>
      <c r="F57" s="21" t="s">
        <v>891</v>
      </c>
      <c r="G57" s="19">
        <v>2014</v>
      </c>
      <c r="H57" s="29" t="s">
        <v>139</v>
      </c>
      <c r="I57" s="22">
        <v>100</v>
      </c>
      <c r="J57" s="22">
        <v>100</v>
      </c>
      <c r="K57" s="65" t="s">
        <v>1086</v>
      </c>
      <c r="L57" s="65" t="s">
        <v>1086</v>
      </c>
      <c r="M57" s="65" t="e">
        <f t="shared" si="0"/>
        <v>#VALUE!</v>
      </c>
      <c r="N57" s="65" t="e">
        <f t="shared" si="1"/>
        <v>#VALUE!</v>
      </c>
      <c r="O57" s="105" t="e">
        <f t="shared" si="2"/>
        <v>#VALUE!</v>
      </c>
      <c r="P57" s="21" t="s">
        <v>140</v>
      </c>
      <c r="Q57" s="23">
        <v>1</v>
      </c>
      <c r="R57" s="65"/>
      <c r="S57" s="21"/>
      <c r="T57" s="22"/>
      <c r="U57" s="65"/>
      <c r="V57" s="21"/>
      <c r="W57" s="23"/>
      <c r="X57" s="65"/>
      <c r="Y57" s="19" t="s">
        <v>142</v>
      </c>
      <c r="Z57" s="19" t="s">
        <v>143</v>
      </c>
      <c r="AA57" s="30" t="s">
        <v>144</v>
      </c>
    </row>
    <row r="58" spans="1:27" ht="51" x14ac:dyDescent="0.2">
      <c r="A58" s="36">
        <v>369</v>
      </c>
      <c r="B58" s="104" t="s">
        <v>33</v>
      </c>
      <c r="C58" s="16" t="s">
        <v>911</v>
      </c>
      <c r="D58" s="104" t="s">
        <v>150</v>
      </c>
      <c r="E58" s="104" t="s">
        <v>48</v>
      </c>
      <c r="F58" s="16" t="s">
        <v>912</v>
      </c>
      <c r="G58" s="19">
        <v>2014</v>
      </c>
      <c r="H58" s="29" t="s">
        <v>139</v>
      </c>
      <c r="I58" s="17">
        <v>250</v>
      </c>
      <c r="J58" s="17">
        <v>250</v>
      </c>
      <c r="K58" s="65" t="s">
        <v>1086</v>
      </c>
      <c r="L58" s="65" t="s">
        <v>1086</v>
      </c>
      <c r="M58" s="65" t="e">
        <f t="shared" si="0"/>
        <v>#VALUE!</v>
      </c>
      <c r="N58" s="65" t="e">
        <f t="shared" si="1"/>
        <v>#VALUE!</v>
      </c>
      <c r="O58" s="105" t="e">
        <f t="shared" si="2"/>
        <v>#VALUE!</v>
      </c>
      <c r="P58" s="16" t="s">
        <v>140</v>
      </c>
      <c r="Q58" s="18">
        <v>1</v>
      </c>
      <c r="R58" s="65"/>
      <c r="S58" s="16"/>
      <c r="T58" s="17"/>
      <c r="U58" s="65"/>
      <c r="V58" s="16"/>
      <c r="W58" s="18"/>
      <c r="X58" s="65"/>
      <c r="Y58" s="19" t="s">
        <v>142</v>
      </c>
      <c r="Z58" s="19" t="s">
        <v>143</v>
      </c>
      <c r="AA58" s="30" t="s">
        <v>144</v>
      </c>
    </row>
    <row r="59" spans="1:27" ht="38.25" x14ac:dyDescent="0.2">
      <c r="A59" s="19">
        <v>371</v>
      </c>
      <c r="B59" s="104" t="s">
        <v>31</v>
      </c>
      <c r="C59" s="20" t="s">
        <v>359</v>
      </c>
      <c r="D59" s="13" t="s">
        <v>349</v>
      </c>
      <c r="E59" s="13" t="s">
        <v>350</v>
      </c>
      <c r="F59" s="20" t="s">
        <v>360</v>
      </c>
      <c r="G59" s="13" t="s">
        <v>138</v>
      </c>
      <c r="H59" s="20" t="s">
        <v>139</v>
      </c>
      <c r="I59" s="14">
        <v>250</v>
      </c>
      <c r="J59" s="14">
        <v>250</v>
      </c>
      <c r="K59" s="65" t="s">
        <v>1086</v>
      </c>
      <c r="L59" s="65" t="s">
        <v>1086</v>
      </c>
      <c r="M59" s="65" t="e">
        <f t="shared" si="0"/>
        <v>#VALUE!</v>
      </c>
      <c r="N59" s="65" t="e">
        <f t="shared" si="1"/>
        <v>#VALUE!</v>
      </c>
      <c r="O59" s="105" t="e">
        <f t="shared" si="2"/>
        <v>#VALUE!</v>
      </c>
      <c r="P59" s="20" t="s">
        <v>140</v>
      </c>
      <c r="Q59" s="15">
        <v>2</v>
      </c>
      <c r="R59" s="65"/>
      <c r="S59" s="20"/>
      <c r="T59" s="14"/>
      <c r="U59" s="65"/>
      <c r="V59" s="16"/>
      <c r="W59" s="18"/>
      <c r="X59" s="65"/>
      <c r="Y59" s="104" t="s">
        <v>142</v>
      </c>
      <c r="Z59" s="104" t="s">
        <v>143</v>
      </c>
      <c r="AA59" s="104" t="s">
        <v>144</v>
      </c>
    </row>
    <row r="60" spans="1:27" ht="38.25" x14ac:dyDescent="0.2">
      <c r="A60" s="36">
        <v>374</v>
      </c>
      <c r="B60" s="104" t="s">
        <v>22</v>
      </c>
      <c r="C60" s="20" t="s">
        <v>925</v>
      </c>
      <c r="D60" s="13" t="s">
        <v>362</v>
      </c>
      <c r="E60" s="13" t="s">
        <v>363</v>
      </c>
      <c r="F60" s="20" t="s">
        <v>926</v>
      </c>
      <c r="G60" s="13">
        <v>2014</v>
      </c>
      <c r="H60" s="29" t="s">
        <v>139</v>
      </c>
      <c r="I60" s="14">
        <v>200</v>
      </c>
      <c r="J60" s="14">
        <v>200</v>
      </c>
      <c r="K60" s="65" t="s">
        <v>1086</v>
      </c>
      <c r="L60" s="65" t="s">
        <v>1086</v>
      </c>
      <c r="M60" s="65" t="e">
        <f t="shared" si="0"/>
        <v>#VALUE!</v>
      </c>
      <c r="N60" s="65" t="e">
        <f t="shared" si="1"/>
        <v>#VALUE!</v>
      </c>
      <c r="O60" s="105" t="e">
        <f t="shared" si="2"/>
        <v>#VALUE!</v>
      </c>
      <c r="P60" s="20" t="s">
        <v>140</v>
      </c>
      <c r="Q60" s="15">
        <v>1</v>
      </c>
      <c r="R60" s="65"/>
      <c r="S60" s="20"/>
      <c r="T60" s="14"/>
      <c r="U60" s="65"/>
      <c r="V60" s="16"/>
      <c r="W60" s="18"/>
      <c r="X60" s="65"/>
      <c r="Y60" s="19" t="s">
        <v>142</v>
      </c>
      <c r="Z60" s="19" t="s">
        <v>143</v>
      </c>
      <c r="AA60" s="30" t="s">
        <v>144</v>
      </c>
    </row>
    <row r="61" spans="1:27" ht="25.5" x14ac:dyDescent="0.2">
      <c r="A61" s="36">
        <v>378</v>
      </c>
      <c r="B61" s="104" t="s">
        <v>22</v>
      </c>
      <c r="C61" s="16" t="s">
        <v>933</v>
      </c>
      <c r="D61" s="104" t="s">
        <v>362</v>
      </c>
      <c r="E61" s="104" t="s">
        <v>363</v>
      </c>
      <c r="F61" s="16" t="s">
        <v>934</v>
      </c>
      <c r="G61" s="19">
        <v>2014</v>
      </c>
      <c r="H61" s="29" t="s">
        <v>139</v>
      </c>
      <c r="I61" s="17">
        <v>50</v>
      </c>
      <c r="J61" s="17">
        <v>50</v>
      </c>
      <c r="K61" s="65" t="s">
        <v>1086</v>
      </c>
      <c r="L61" s="65" t="s">
        <v>1086</v>
      </c>
      <c r="M61" s="65" t="e">
        <f t="shared" si="0"/>
        <v>#VALUE!</v>
      </c>
      <c r="N61" s="65" t="e">
        <f t="shared" si="1"/>
        <v>#VALUE!</v>
      </c>
      <c r="O61" s="105" t="e">
        <f t="shared" si="2"/>
        <v>#VALUE!</v>
      </c>
      <c r="P61" s="16" t="s">
        <v>140</v>
      </c>
      <c r="Q61" s="18">
        <v>1</v>
      </c>
      <c r="R61" s="65"/>
      <c r="S61" s="16"/>
      <c r="T61" s="17"/>
      <c r="U61" s="65"/>
      <c r="V61" s="16"/>
      <c r="W61" s="18"/>
      <c r="X61" s="65"/>
      <c r="Y61" s="19" t="s">
        <v>142</v>
      </c>
      <c r="Z61" s="19" t="s">
        <v>143</v>
      </c>
      <c r="AA61" s="30" t="s">
        <v>144</v>
      </c>
    </row>
    <row r="62" spans="1:27" ht="38.25" x14ac:dyDescent="0.2">
      <c r="A62" s="36">
        <v>379</v>
      </c>
      <c r="B62" s="104" t="s">
        <v>22</v>
      </c>
      <c r="C62" s="16" t="s">
        <v>935</v>
      </c>
      <c r="D62" s="104" t="s">
        <v>362</v>
      </c>
      <c r="E62" s="104" t="s">
        <v>363</v>
      </c>
      <c r="F62" s="16" t="s">
        <v>936</v>
      </c>
      <c r="G62" s="19">
        <v>2014</v>
      </c>
      <c r="H62" s="29" t="s">
        <v>139</v>
      </c>
      <c r="I62" s="17">
        <v>50</v>
      </c>
      <c r="J62" s="17">
        <v>50</v>
      </c>
      <c r="K62" s="65" t="s">
        <v>1086</v>
      </c>
      <c r="L62" s="65" t="s">
        <v>1086</v>
      </c>
      <c r="M62" s="65" t="e">
        <f t="shared" si="0"/>
        <v>#VALUE!</v>
      </c>
      <c r="N62" s="65" t="e">
        <f t="shared" si="1"/>
        <v>#VALUE!</v>
      </c>
      <c r="O62" s="105" t="e">
        <f t="shared" si="2"/>
        <v>#VALUE!</v>
      </c>
      <c r="P62" s="16" t="s">
        <v>140</v>
      </c>
      <c r="Q62" s="18">
        <v>1</v>
      </c>
      <c r="R62" s="65"/>
      <c r="S62" s="16"/>
      <c r="T62" s="17"/>
      <c r="U62" s="65"/>
      <c r="V62" s="16"/>
      <c r="W62" s="18"/>
      <c r="X62" s="65"/>
      <c r="Y62" s="19" t="s">
        <v>142</v>
      </c>
      <c r="Z62" s="19" t="s">
        <v>143</v>
      </c>
      <c r="AA62" s="30" t="s">
        <v>144</v>
      </c>
    </row>
    <row r="63" spans="1:27" s="10" customFormat="1" ht="25.5" x14ac:dyDescent="0.2">
      <c r="A63" s="36">
        <v>381</v>
      </c>
      <c r="B63" s="104" t="s">
        <v>36</v>
      </c>
      <c r="C63" s="16" t="s">
        <v>822</v>
      </c>
      <c r="D63" s="104" t="s">
        <v>302</v>
      </c>
      <c r="E63" s="104" t="s">
        <v>303</v>
      </c>
      <c r="F63" s="16" t="s">
        <v>823</v>
      </c>
      <c r="G63" s="19">
        <v>2014</v>
      </c>
      <c r="H63" s="29" t="s">
        <v>139</v>
      </c>
      <c r="I63" s="17">
        <v>100</v>
      </c>
      <c r="J63" s="17">
        <v>100</v>
      </c>
      <c r="K63" s="65" t="s">
        <v>1086</v>
      </c>
      <c r="L63" s="65" t="s">
        <v>1086</v>
      </c>
      <c r="M63" s="65" t="e">
        <f t="shared" si="0"/>
        <v>#VALUE!</v>
      </c>
      <c r="N63" s="65" t="e">
        <f t="shared" si="1"/>
        <v>#VALUE!</v>
      </c>
      <c r="O63" s="105" t="e">
        <f t="shared" si="2"/>
        <v>#VALUE!</v>
      </c>
      <c r="P63" s="16" t="s">
        <v>140</v>
      </c>
      <c r="Q63" s="18">
        <v>1</v>
      </c>
      <c r="R63" s="65"/>
      <c r="S63" s="16"/>
      <c r="T63" s="17"/>
      <c r="U63" s="65"/>
      <c r="V63" s="16"/>
      <c r="W63" s="18"/>
      <c r="X63" s="65"/>
      <c r="Y63" s="19" t="s">
        <v>142</v>
      </c>
      <c r="Z63" s="19" t="s">
        <v>143</v>
      </c>
      <c r="AA63" s="30" t="s">
        <v>144</v>
      </c>
    </row>
    <row r="64" spans="1:27" ht="38.25" x14ac:dyDescent="0.2">
      <c r="A64" s="104">
        <v>382</v>
      </c>
      <c r="B64" s="104" t="s">
        <v>22</v>
      </c>
      <c r="C64" s="20" t="s">
        <v>945</v>
      </c>
      <c r="D64" s="13" t="s">
        <v>362</v>
      </c>
      <c r="E64" s="13" t="s">
        <v>363</v>
      </c>
      <c r="F64" s="20" t="s">
        <v>946</v>
      </c>
      <c r="G64" s="13">
        <v>2014</v>
      </c>
      <c r="H64" s="29" t="s">
        <v>139</v>
      </c>
      <c r="I64" s="14">
        <v>120</v>
      </c>
      <c r="J64" s="14">
        <v>120</v>
      </c>
      <c r="K64" s="65" t="s">
        <v>1086</v>
      </c>
      <c r="L64" s="65" t="s">
        <v>1086</v>
      </c>
      <c r="M64" s="65" t="e">
        <f t="shared" si="0"/>
        <v>#VALUE!</v>
      </c>
      <c r="N64" s="65" t="e">
        <f t="shared" si="1"/>
        <v>#VALUE!</v>
      </c>
      <c r="O64" s="105" t="e">
        <f t="shared" si="2"/>
        <v>#VALUE!</v>
      </c>
      <c r="P64" s="20" t="s">
        <v>140</v>
      </c>
      <c r="Q64" s="15">
        <v>1</v>
      </c>
      <c r="R64" s="65"/>
      <c r="S64" s="20"/>
      <c r="T64" s="14"/>
      <c r="U64" s="65"/>
      <c r="V64" s="16"/>
      <c r="W64" s="18"/>
      <c r="X64" s="65"/>
      <c r="Y64" s="19" t="s">
        <v>142</v>
      </c>
      <c r="Z64" s="19" t="s">
        <v>143</v>
      </c>
      <c r="AA64" s="30" t="s">
        <v>144</v>
      </c>
    </row>
    <row r="65" spans="1:27" s="10" customFormat="1" ht="38.25" x14ac:dyDescent="0.2">
      <c r="A65" s="30">
        <v>384</v>
      </c>
      <c r="B65" s="104" t="s">
        <v>16</v>
      </c>
      <c r="C65" s="16" t="s">
        <v>719</v>
      </c>
      <c r="D65" s="104" t="s">
        <v>718</v>
      </c>
      <c r="E65" s="104" t="s">
        <v>718</v>
      </c>
      <c r="F65" s="16" t="s">
        <v>720</v>
      </c>
      <c r="G65" s="19">
        <v>2014</v>
      </c>
      <c r="H65" s="16" t="s">
        <v>139</v>
      </c>
      <c r="I65" s="17">
        <v>68</v>
      </c>
      <c r="J65" s="17">
        <v>68</v>
      </c>
      <c r="K65" s="65" t="s">
        <v>1087</v>
      </c>
      <c r="L65" s="65" t="s">
        <v>1087</v>
      </c>
      <c r="M65" s="65" t="e">
        <f t="shared" si="0"/>
        <v>#VALUE!</v>
      </c>
      <c r="N65" s="65" t="e">
        <f t="shared" si="1"/>
        <v>#VALUE!</v>
      </c>
      <c r="O65" s="105" t="e">
        <f t="shared" si="2"/>
        <v>#VALUE!</v>
      </c>
      <c r="P65" s="16" t="s">
        <v>140</v>
      </c>
      <c r="Q65" s="18">
        <v>6</v>
      </c>
      <c r="R65" s="65"/>
      <c r="S65" s="16"/>
      <c r="T65" s="17"/>
      <c r="U65" s="65"/>
      <c r="V65" s="16"/>
      <c r="W65" s="18"/>
      <c r="X65" s="65"/>
      <c r="Y65" s="104" t="s">
        <v>142</v>
      </c>
      <c r="Z65" s="104" t="s">
        <v>229</v>
      </c>
      <c r="AA65" s="104" t="s">
        <v>144</v>
      </c>
    </row>
    <row r="66" spans="1:27" ht="25.5" x14ac:dyDescent="0.2">
      <c r="A66" s="30">
        <v>385</v>
      </c>
      <c r="B66" s="104" t="s">
        <v>17</v>
      </c>
      <c r="C66" s="16" t="s">
        <v>719</v>
      </c>
      <c r="D66" s="104" t="s">
        <v>718</v>
      </c>
      <c r="E66" s="104" t="s">
        <v>718</v>
      </c>
      <c r="F66" s="16" t="s">
        <v>721</v>
      </c>
      <c r="G66" s="19">
        <v>2014</v>
      </c>
      <c r="H66" s="16" t="s">
        <v>139</v>
      </c>
      <c r="I66" s="17">
        <v>95</v>
      </c>
      <c r="J66" s="17">
        <v>95</v>
      </c>
      <c r="K66" s="65" t="s">
        <v>1087</v>
      </c>
      <c r="L66" s="65" t="s">
        <v>1087</v>
      </c>
      <c r="M66" s="65" t="e">
        <f t="shared" si="0"/>
        <v>#VALUE!</v>
      </c>
      <c r="N66" s="65" t="e">
        <f t="shared" si="1"/>
        <v>#VALUE!</v>
      </c>
      <c r="O66" s="105" t="e">
        <f t="shared" si="2"/>
        <v>#VALUE!</v>
      </c>
      <c r="P66" s="16" t="s">
        <v>140</v>
      </c>
      <c r="Q66" s="18">
        <v>5</v>
      </c>
      <c r="R66" s="65"/>
      <c r="S66" s="16"/>
      <c r="T66" s="17"/>
      <c r="U66" s="65"/>
      <c r="V66" s="16"/>
      <c r="W66" s="18"/>
      <c r="X66" s="65"/>
      <c r="Y66" s="104" t="s">
        <v>142</v>
      </c>
      <c r="Z66" s="104" t="s">
        <v>229</v>
      </c>
      <c r="AA66" s="104" t="s">
        <v>144</v>
      </c>
    </row>
    <row r="67" spans="1:27" s="10" customFormat="1" ht="25.5" x14ac:dyDescent="0.2">
      <c r="A67" s="30">
        <v>386</v>
      </c>
      <c r="B67" s="104" t="s">
        <v>36</v>
      </c>
      <c r="C67" s="16" t="s">
        <v>719</v>
      </c>
      <c r="D67" s="104" t="s">
        <v>718</v>
      </c>
      <c r="E67" s="104" t="s">
        <v>718</v>
      </c>
      <c r="F67" s="16" t="s">
        <v>722</v>
      </c>
      <c r="G67" s="19">
        <v>2014</v>
      </c>
      <c r="H67" s="16" t="s">
        <v>139</v>
      </c>
      <c r="I67" s="17">
        <v>396</v>
      </c>
      <c r="J67" s="17">
        <v>396</v>
      </c>
      <c r="K67" s="65" t="s">
        <v>1087</v>
      </c>
      <c r="L67" s="65" t="s">
        <v>1087</v>
      </c>
      <c r="M67" s="65" t="e">
        <f t="shared" si="0"/>
        <v>#VALUE!</v>
      </c>
      <c r="N67" s="65" t="e">
        <f t="shared" si="1"/>
        <v>#VALUE!</v>
      </c>
      <c r="O67" s="105" t="e">
        <f t="shared" si="2"/>
        <v>#VALUE!</v>
      </c>
      <c r="P67" s="16" t="s">
        <v>140</v>
      </c>
      <c r="Q67" s="18">
        <v>23</v>
      </c>
      <c r="R67" s="65"/>
      <c r="S67" s="16"/>
      <c r="T67" s="17"/>
      <c r="U67" s="65"/>
      <c r="V67" s="16"/>
      <c r="W67" s="18"/>
      <c r="X67" s="65"/>
      <c r="Y67" s="104" t="s">
        <v>142</v>
      </c>
      <c r="Z67" s="104" t="s">
        <v>229</v>
      </c>
      <c r="AA67" s="104" t="s">
        <v>144</v>
      </c>
    </row>
    <row r="68" spans="1:27" s="10" customFormat="1" ht="25.5" x14ac:dyDescent="0.2">
      <c r="A68" s="30">
        <v>387</v>
      </c>
      <c r="B68" s="104" t="s">
        <v>22</v>
      </c>
      <c r="C68" s="16" t="s">
        <v>719</v>
      </c>
      <c r="D68" s="104" t="s">
        <v>718</v>
      </c>
      <c r="E68" s="104" t="s">
        <v>718</v>
      </c>
      <c r="F68" s="16" t="s">
        <v>723</v>
      </c>
      <c r="G68" s="19">
        <v>2014</v>
      </c>
      <c r="H68" s="16" t="s">
        <v>139</v>
      </c>
      <c r="I68" s="17">
        <v>725</v>
      </c>
      <c r="J68" s="17">
        <v>725</v>
      </c>
      <c r="K68" s="65" t="s">
        <v>1087</v>
      </c>
      <c r="L68" s="65" t="s">
        <v>1087</v>
      </c>
      <c r="M68" s="65" t="e">
        <f t="shared" ref="M68:M131" si="3">K68-I68</f>
        <v>#VALUE!</v>
      </c>
      <c r="N68" s="65" t="e">
        <f t="shared" ref="N68:N131" si="4">L68-J68</f>
        <v>#VALUE!</v>
      </c>
      <c r="O68" s="105" t="e">
        <f t="shared" ref="O68:O131" si="5">N68/L68</f>
        <v>#VALUE!</v>
      </c>
      <c r="P68" s="16" t="s">
        <v>140</v>
      </c>
      <c r="Q68" s="18">
        <v>40</v>
      </c>
      <c r="R68" s="65"/>
      <c r="S68" s="16"/>
      <c r="T68" s="17"/>
      <c r="U68" s="65"/>
      <c r="V68" s="16"/>
      <c r="W68" s="18"/>
      <c r="X68" s="65"/>
      <c r="Y68" s="104" t="s">
        <v>142</v>
      </c>
      <c r="Z68" s="104" t="s">
        <v>229</v>
      </c>
      <c r="AA68" s="104" t="s">
        <v>144</v>
      </c>
    </row>
    <row r="69" spans="1:27" s="10" customFormat="1" ht="25.5" x14ac:dyDescent="0.2">
      <c r="A69" s="30">
        <v>388</v>
      </c>
      <c r="B69" s="104" t="s">
        <v>26</v>
      </c>
      <c r="C69" s="16" t="s">
        <v>719</v>
      </c>
      <c r="D69" s="104" t="s">
        <v>718</v>
      </c>
      <c r="E69" s="104" t="s">
        <v>718</v>
      </c>
      <c r="F69" s="16" t="s">
        <v>724</v>
      </c>
      <c r="G69" s="19">
        <v>2014</v>
      </c>
      <c r="H69" s="16" t="s">
        <v>139</v>
      </c>
      <c r="I69" s="17">
        <v>802</v>
      </c>
      <c r="J69" s="17">
        <v>802</v>
      </c>
      <c r="K69" s="65" t="s">
        <v>1087</v>
      </c>
      <c r="L69" s="65" t="s">
        <v>1087</v>
      </c>
      <c r="M69" s="65" t="e">
        <f t="shared" si="3"/>
        <v>#VALUE!</v>
      </c>
      <c r="N69" s="65" t="e">
        <f t="shared" si="4"/>
        <v>#VALUE!</v>
      </c>
      <c r="O69" s="105" t="e">
        <f t="shared" si="5"/>
        <v>#VALUE!</v>
      </c>
      <c r="P69" s="16" t="s">
        <v>140</v>
      </c>
      <c r="Q69" s="18">
        <v>76</v>
      </c>
      <c r="R69" s="65"/>
      <c r="S69" s="16"/>
      <c r="T69" s="17"/>
      <c r="U69" s="65"/>
      <c r="V69" s="16"/>
      <c r="W69" s="18"/>
      <c r="X69" s="65"/>
      <c r="Y69" s="104" t="s">
        <v>142</v>
      </c>
      <c r="Z69" s="104" t="s">
        <v>229</v>
      </c>
      <c r="AA69" s="104" t="s">
        <v>144</v>
      </c>
    </row>
    <row r="70" spans="1:27" ht="25.5" x14ac:dyDescent="0.2">
      <c r="A70" s="30">
        <v>389</v>
      </c>
      <c r="B70" s="104" t="s">
        <v>27</v>
      </c>
      <c r="C70" s="16" t="s">
        <v>719</v>
      </c>
      <c r="D70" s="104" t="s">
        <v>718</v>
      </c>
      <c r="E70" s="104" t="s">
        <v>718</v>
      </c>
      <c r="F70" s="16" t="s">
        <v>725</v>
      </c>
      <c r="G70" s="19">
        <v>2014</v>
      </c>
      <c r="H70" s="16" t="s">
        <v>139</v>
      </c>
      <c r="I70" s="17">
        <v>1756</v>
      </c>
      <c r="J70" s="17">
        <v>1756</v>
      </c>
      <c r="K70" s="65" t="s">
        <v>1087</v>
      </c>
      <c r="L70" s="65" t="s">
        <v>1087</v>
      </c>
      <c r="M70" s="65" t="e">
        <f t="shared" si="3"/>
        <v>#VALUE!</v>
      </c>
      <c r="N70" s="65" t="e">
        <f t="shared" si="4"/>
        <v>#VALUE!</v>
      </c>
      <c r="O70" s="105" t="e">
        <f t="shared" si="5"/>
        <v>#VALUE!</v>
      </c>
      <c r="P70" s="16" t="s">
        <v>140</v>
      </c>
      <c r="Q70" s="18">
        <v>86</v>
      </c>
      <c r="R70" s="65"/>
      <c r="S70" s="16"/>
      <c r="T70" s="17"/>
      <c r="U70" s="65"/>
      <c r="V70" s="16"/>
      <c r="W70" s="18"/>
      <c r="X70" s="65"/>
      <c r="Y70" s="104" t="s">
        <v>142</v>
      </c>
      <c r="Z70" s="104" t="s">
        <v>229</v>
      </c>
      <c r="AA70" s="104" t="s">
        <v>144</v>
      </c>
    </row>
    <row r="71" spans="1:27" s="10" customFormat="1" ht="38.25" x14ac:dyDescent="0.2">
      <c r="A71" s="30">
        <v>390</v>
      </c>
      <c r="B71" s="104" t="s">
        <v>31</v>
      </c>
      <c r="C71" s="16" t="s">
        <v>719</v>
      </c>
      <c r="D71" s="104" t="s">
        <v>718</v>
      </c>
      <c r="E71" s="104" t="s">
        <v>718</v>
      </c>
      <c r="F71" s="16" t="s">
        <v>726</v>
      </c>
      <c r="G71" s="19">
        <v>2014</v>
      </c>
      <c r="H71" s="16" t="s">
        <v>139</v>
      </c>
      <c r="I71" s="17">
        <v>75</v>
      </c>
      <c r="J71" s="17">
        <v>75</v>
      </c>
      <c r="K71" s="65" t="s">
        <v>1087</v>
      </c>
      <c r="L71" s="65" t="s">
        <v>1087</v>
      </c>
      <c r="M71" s="65" t="e">
        <f t="shared" si="3"/>
        <v>#VALUE!</v>
      </c>
      <c r="N71" s="65" t="e">
        <f t="shared" si="4"/>
        <v>#VALUE!</v>
      </c>
      <c r="O71" s="105" t="e">
        <f t="shared" si="5"/>
        <v>#VALUE!</v>
      </c>
      <c r="P71" s="16" t="s">
        <v>140</v>
      </c>
      <c r="Q71" s="18">
        <v>3</v>
      </c>
      <c r="R71" s="65"/>
      <c r="S71" s="16"/>
      <c r="T71" s="17"/>
      <c r="U71" s="65"/>
      <c r="V71" s="16"/>
      <c r="W71" s="18"/>
      <c r="X71" s="65"/>
      <c r="Y71" s="104" t="s">
        <v>142</v>
      </c>
      <c r="Z71" s="104" t="s">
        <v>229</v>
      </c>
      <c r="AA71" s="104" t="s">
        <v>144</v>
      </c>
    </row>
    <row r="72" spans="1:27" ht="51" x14ac:dyDescent="0.2">
      <c r="A72" s="30">
        <v>391</v>
      </c>
      <c r="B72" s="92" t="s">
        <v>34</v>
      </c>
      <c r="C72" s="16" t="s">
        <v>719</v>
      </c>
      <c r="D72" s="92" t="s">
        <v>718</v>
      </c>
      <c r="E72" s="92" t="s">
        <v>718</v>
      </c>
      <c r="F72" s="16" t="s">
        <v>727</v>
      </c>
      <c r="G72" s="19">
        <v>2014</v>
      </c>
      <c r="H72" s="16" t="s">
        <v>139</v>
      </c>
      <c r="I72" s="17">
        <v>292</v>
      </c>
      <c r="J72" s="17">
        <v>292</v>
      </c>
      <c r="K72" s="65" t="s">
        <v>1087</v>
      </c>
      <c r="L72" s="65" t="s">
        <v>1087</v>
      </c>
      <c r="M72" s="65" t="e">
        <f t="shared" si="3"/>
        <v>#VALUE!</v>
      </c>
      <c r="N72" s="65" t="e">
        <f t="shared" si="4"/>
        <v>#VALUE!</v>
      </c>
      <c r="O72" s="105" t="e">
        <f t="shared" si="5"/>
        <v>#VALUE!</v>
      </c>
      <c r="P72" s="16" t="s">
        <v>140</v>
      </c>
      <c r="Q72" s="18">
        <v>16</v>
      </c>
      <c r="R72" s="65"/>
      <c r="S72" s="16"/>
      <c r="T72" s="17"/>
      <c r="U72" s="65"/>
      <c r="V72" s="16"/>
      <c r="W72" s="18"/>
      <c r="X72" s="65"/>
      <c r="Y72" s="92" t="s">
        <v>142</v>
      </c>
      <c r="Z72" s="92" t="s">
        <v>229</v>
      </c>
      <c r="AA72" s="92" t="s">
        <v>144</v>
      </c>
    </row>
    <row r="73" spans="1:27" ht="38.25" x14ac:dyDescent="0.2">
      <c r="A73" s="30">
        <v>392</v>
      </c>
      <c r="B73" s="104" t="s">
        <v>32</v>
      </c>
      <c r="C73" s="16" t="s">
        <v>719</v>
      </c>
      <c r="D73" s="104" t="s">
        <v>718</v>
      </c>
      <c r="E73" s="104" t="s">
        <v>718</v>
      </c>
      <c r="F73" s="16" t="s">
        <v>728</v>
      </c>
      <c r="G73" s="19">
        <v>2014</v>
      </c>
      <c r="H73" s="16" t="s">
        <v>139</v>
      </c>
      <c r="I73" s="17">
        <v>125</v>
      </c>
      <c r="J73" s="17">
        <v>125</v>
      </c>
      <c r="K73" s="65" t="s">
        <v>1087</v>
      </c>
      <c r="L73" s="65" t="s">
        <v>1087</v>
      </c>
      <c r="M73" s="65" t="e">
        <f t="shared" si="3"/>
        <v>#VALUE!</v>
      </c>
      <c r="N73" s="65" t="e">
        <f t="shared" si="4"/>
        <v>#VALUE!</v>
      </c>
      <c r="O73" s="105" t="e">
        <f t="shared" si="5"/>
        <v>#VALUE!</v>
      </c>
      <c r="P73" s="16" t="s">
        <v>140</v>
      </c>
      <c r="Q73" s="18">
        <v>5</v>
      </c>
      <c r="R73" s="65"/>
      <c r="S73" s="16"/>
      <c r="T73" s="17"/>
      <c r="U73" s="65"/>
      <c r="V73" s="16"/>
      <c r="W73" s="18"/>
      <c r="X73" s="65"/>
      <c r="Y73" s="92" t="s">
        <v>142</v>
      </c>
      <c r="Z73" s="92" t="s">
        <v>229</v>
      </c>
      <c r="AA73" s="92" t="s">
        <v>144</v>
      </c>
    </row>
    <row r="74" spans="1:27" ht="38.25" x14ac:dyDescent="0.2">
      <c r="A74" s="30">
        <v>393</v>
      </c>
      <c r="B74" s="104" t="s">
        <v>33</v>
      </c>
      <c r="C74" s="16" t="s">
        <v>719</v>
      </c>
      <c r="D74" s="104" t="s">
        <v>718</v>
      </c>
      <c r="E74" s="104" t="s">
        <v>718</v>
      </c>
      <c r="F74" s="16" t="s">
        <v>729</v>
      </c>
      <c r="G74" s="19">
        <v>2014</v>
      </c>
      <c r="H74" s="16" t="s">
        <v>139</v>
      </c>
      <c r="I74" s="17">
        <v>3372</v>
      </c>
      <c r="J74" s="17">
        <v>3372</v>
      </c>
      <c r="K74" s="65" t="s">
        <v>1087</v>
      </c>
      <c r="L74" s="65" t="s">
        <v>1087</v>
      </c>
      <c r="M74" s="65" t="e">
        <f t="shared" si="3"/>
        <v>#VALUE!</v>
      </c>
      <c r="N74" s="65" t="e">
        <f t="shared" si="4"/>
        <v>#VALUE!</v>
      </c>
      <c r="O74" s="105" t="e">
        <f t="shared" si="5"/>
        <v>#VALUE!</v>
      </c>
      <c r="P74" s="16" t="s">
        <v>140</v>
      </c>
      <c r="Q74" s="18">
        <v>166</v>
      </c>
      <c r="R74" s="65"/>
      <c r="S74" s="16"/>
      <c r="T74" s="17"/>
      <c r="U74" s="65"/>
      <c r="V74" s="16"/>
      <c r="W74" s="18"/>
      <c r="X74" s="65"/>
      <c r="Y74" s="104" t="s">
        <v>142</v>
      </c>
      <c r="Z74" s="104" t="s">
        <v>229</v>
      </c>
      <c r="AA74" s="104" t="s">
        <v>144</v>
      </c>
    </row>
    <row r="75" spans="1:27" ht="25.5" x14ac:dyDescent="0.2">
      <c r="A75" s="30">
        <v>414</v>
      </c>
      <c r="B75" s="104" t="s">
        <v>27</v>
      </c>
      <c r="C75" s="16" t="s">
        <v>734</v>
      </c>
      <c r="D75" s="104" t="s">
        <v>150</v>
      </c>
      <c r="E75" s="104" t="s">
        <v>400</v>
      </c>
      <c r="F75" s="16" t="s">
        <v>735</v>
      </c>
      <c r="G75" s="19">
        <v>2014</v>
      </c>
      <c r="H75" s="29" t="s">
        <v>139</v>
      </c>
      <c r="I75" s="17">
        <v>200</v>
      </c>
      <c r="J75" s="17">
        <v>200</v>
      </c>
      <c r="K75" s="65" t="s">
        <v>1086</v>
      </c>
      <c r="L75" s="65" t="s">
        <v>1086</v>
      </c>
      <c r="M75" s="65" t="e">
        <f t="shared" si="3"/>
        <v>#VALUE!</v>
      </c>
      <c r="N75" s="65" t="e">
        <f t="shared" si="4"/>
        <v>#VALUE!</v>
      </c>
      <c r="O75" s="105" t="e">
        <f t="shared" si="5"/>
        <v>#VALUE!</v>
      </c>
      <c r="P75" s="21" t="s">
        <v>610</v>
      </c>
      <c r="Q75" s="23">
        <v>1</v>
      </c>
      <c r="R75" s="65"/>
      <c r="S75" s="16"/>
      <c r="T75" s="17"/>
      <c r="U75" s="65"/>
      <c r="V75" s="16"/>
      <c r="W75" s="18"/>
      <c r="X75" s="65"/>
      <c r="Y75" s="104" t="s">
        <v>142</v>
      </c>
      <c r="Z75" s="104" t="s">
        <v>148</v>
      </c>
      <c r="AA75" s="104" t="s">
        <v>144</v>
      </c>
    </row>
    <row r="76" spans="1:27" ht="25.5" x14ac:dyDescent="0.2">
      <c r="A76" s="30">
        <v>417</v>
      </c>
      <c r="B76" s="104" t="s">
        <v>27</v>
      </c>
      <c r="C76" s="16" t="s">
        <v>732</v>
      </c>
      <c r="D76" s="104" t="s">
        <v>150</v>
      </c>
      <c r="E76" s="104" t="s">
        <v>400</v>
      </c>
      <c r="F76" s="16" t="s">
        <v>733</v>
      </c>
      <c r="G76" s="19">
        <v>2013</v>
      </c>
      <c r="H76" s="29" t="s">
        <v>139</v>
      </c>
      <c r="I76" s="17">
        <v>50</v>
      </c>
      <c r="J76" s="17">
        <v>50</v>
      </c>
      <c r="K76" s="65" t="s">
        <v>1086</v>
      </c>
      <c r="L76" s="65" t="s">
        <v>1086</v>
      </c>
      <c r="M76" s="65" t="e">
        <f t="shared" si="3"/>
        <v>#VALUE!</v>
      </c>
      <c r="N76" s="65" t="e">
        <f t="shared" si="4"/>
        <v>#VALUE!</v>
      </c>
      <c r="O76" s="105" t="e">
        <f t="shared" si="5"/>
        <v>#VALUE!</v>
      </c>
      <c r="P76" s="16" t="s">
        <v>610</v>
      </c>
      <c r="Q76" s="18">
        <v>1</v>
      </c>
      <c r="R76" s="65"/>
      <c r="S76" s="16"/>
      <c r="T76" s="17"/>
      <c r="U76" s="65"/>
      <c r="V76" s="16"/>
      <c r="W76" s="18"/>
      <c r="X76" s="65"/>
      <c r="Y76" s="104" t="s">
        <v>142</v>
      </c>
      <c r="Z76" s="104" t="s">
        <v>143</v>
      </c>
      <c r="AA76" s="104" t="s">
        <v>144</v>
      </c>
    </row>
    <row r="77" spans="1:27" ht="25.5" x14ac:dyDescent="0.2">
      <c r="A77" s="30">
        <v>420</v>
      </c>
      <c r="B77" s="104" t="s">
        <v>27</v>
      </c>
      <c r="C77" s="16" t="s">
        <v>743</v>
      </c>
      <c r="D77" s="104" t="s">
        <v>150</v>
      </c>
      <c r="E77" s="104" t="s">
        <v>400</v>
      </c>
      <c r="F77" s="16" t="s">
        <v>744</v>
      </c>
      <c r="G77" s="19">
        <v>2014</v>
      </c>
      <c r="H77" s="29" t="s">
        <v>139</v>
      </c>
      <c r="I77" s="17">
        <v>50</v>
      </c>
      <c r="J77" s="17">
        <v>50</v>
      </c>
      <c r="K77" s="65" t="s">
        <v>1086</v>
      </c>
      <c r="L77" s="65" t="s">
        <v>1086</v>
      </c>
      <c r="M77" s="65" t="e">
        <f t="shared" si="3"/>
        <v>#VALUE!</v>
      </c>
      <c r="N77" s="65" t="e">
        <f t="shared" si="4"/>
        <v>#VALUE!</v>
      </c>
      <c r="O77" s="105" t="e">
        <f t="shared" si="5"/>
        <v>#VALUE!</v>
      </c>
      <c r="P77" s="16" t="s">
        <v>140</v>
      </c>
      <c r="Q77" s="18">
        <v>1</v>
      </c>
      <c r="R77" s="65"/>
      <c r="S77" s="16"/>
      <c r="T77" s="17"/>
      <c r="U77" s="65"/>
      <c r="V77" s="16"/>
      <c r="W77" s="18"/>
      <c r="X77" s="65"/>
      <c r="Y77" s="19" t="s">
        <v>142</v>
      </c>
      <c r="Z77" s="19" t="s">
        <v>143</v>
      </c>
      <c r="AA77" s="30" t="s">
        <v>144</v>
      </c>
    </row>
    <row r="78" spans="1:27" s="10" customFormat="1" ht="25.5" x14ac:dyDescent="0.2">
      <c r="A78" s="30">
        <v>421</v>
      </c>
      <c r="B78" s="104" t="s">
        <v>27</v>
      </c>
      <c r="C78" s="16" t="s">
        <v>745</v>
      </c>
      <c r="D78" s="104" t="s">
        <v>150</v>
      </c>
      <c r="E78" s="104" t="s">
        <v>400</v>
      </c>
      <c r="F78" s="16" t="s">
        <v>746</v>
      </c>
      <c r="G78" s="19">
        <v>2014</v>
      </c>
      <c r="H78" s="29" t="s">
        <v>139</v>
      </c>
      <c r="I78" s="17">
        <v>250</v>
      </c>
      <c r="J78" s="17">
        <v>250</v>
      </c>
      <c r="K78" s="65" t="s">
        <v>1086</v>
      </c>
      <c r="L78" s="65" t="s">
        <v>1086</v>
      </c>
      <c r="M78" s="65" t="e">
        <f t="shared" si="3"/>
        <v>#VALUE!</v>
      </c>
      <c r="N78" s="65" t="e">
        <f t="shared" si="4"/>
        <v>#VALUE!</v>
      </c>
      <c r="O78" s="105" t="e">
        <f t="shared" si="5"/>
        <v>#VALUE!</v>
      </c>
      <c r="P78" s="16" t="s">
        <v>140</v>
      </c>
      <c r="Q78" s="18">
        <v>1</v>
      </c>
      <c r="R78" s="65"/>
      <c r="S78" s="16"/>
      <c r="T78" s="17"/>
      <c r="U78" s="65"/>
      <c r="V78" s="16"/>
      <c r="W78" s="18"/>
      <c r="X78" s="65"/>
      <c r="Y78" s="19" t="s">
        <v>142</v>
      </c>
      <c r="Z78" s="19" t="s">
        <v>143</v>
      </c>
      <c r="AA78" s="30" t="s">
        <v>144</v>
      </c>
    </row>
    <row r="79" spans="1:27" ht="25.5" x14ac:dyDescent="0.2">
      <c r="A79" s="36">
        <v>422</v>
      </c>
      <c r="B79" s="104" t="s">
        <v>27</v>
      </c>
      <c r="C79" s="16" t="s">
        <v>749</v>
      </c>
      <c r="D79" s="104" t="s">
        <v>150</v>
      </c>
      <c r="E79" s="104" t="s">
        <v>400</v>
      </c>
      <c r="F79" s="16" t="s">
        <v>750</v>
      </c>
      <c r="G79" s="19">
        <v>2014</v>
      </c>
      <c r="H79" s="29" t="s">
        <v>139</v>
      </c>
      <c r="I79" s="17">
        <v>300</v>
      </c>
      <c r="J79" s="17">
        <v>300</v>
      </c>
      <c r="K79" s="65" t="s">
        <v>1086</v>
      </c>
      <c r="L79" s="65" t="s">
        <v>1086</v>
      </c>
      <c r="M79" s="65" t="e">
        <f t="shared" si="3"/>
        <v>#VALUE!</v>
      </c>
      <c r="N79" s="65" t="e">
        <f t="shared" si="4"/>
        <v>#VALUE!</v>
      </c>
      <c r="O79" s="105" t="e">
        <f t="shared" si="5"/>
        <v>#VALUE!</v>
      </c>
      <c r="P79" s="16" t="s">
        <v>140</v>
      </c>
      <c r="Q79" s="18">
        <v>1</v>
      </c>
      <c r="R79" s="65"/>
      <c r="S79" s="16"/>
      <c r="T79" s="17"/>
      <c r="U79" s="65"/>
      <c r="V79" s="16"/>
      <c r="W79" s="18"/>
      <c r="X79" s="65"/>
      <c r="Y79" s="19" t="s">
        <v>142</v>
      </c>
      <c r="Z79" s="19" t="s">
        <v>143</v>
      </c>
      <c r="AA79" s="30" t="s">
        <v>144</v>
      </c>
    </row>
    <row r="80" spans="1:27" s="10" customFormat="1" ht="25.5" x14ac:dyDescent="0.2">
      <c r="A80" s="36">
        <v>423</v>
      </c>
      <c r="B80" s="104" t="s">
        <v>27</v>
      </c>
      <c r="C80" s="16" t="s">
        <v>755</v>
      </c>
      <c r="D80" s="104" t="s">
        <v>150</v>
      </c>
      <c r="E80" s="104" t="s">
        <v>400</v>
      </c>
      <c r="F80" s="16" t="s">
        <v>756</v>
      </c>
      <c r="G80" s="19">
        <v>2014</v>
      </c>
      <c r="H80" s="29" t="s">
        <v>139</v>
      </c>
      <c r="I80" s="17">
        <v>350</v>
      </c>
      <c r="J80" s="17">
        <v>350</v>
      </c>
      <c r="K80" s="65" t="s">
        <v>1086</v>
      </c>
      <c r="L80" s="65" t="s">
        <v>1086</v>
      </c>
      <c r="M80" s="65" t="e">
        <f t="shared" si="3"/>
        <v>#VALUE!</v>
      </c>
      <c r="N80" s="65" t="e">
        <f t="shared" si="4"/>
        <v>#VALUE!</v>
      </c>
      <c r="O80" s="105" t="e">
        <f t="shared" si="5"/>
        <v>#VALUE!</v>
      </c>
      <c r="P80" s="16" t="s">
        <v>140</v>
      </c>
      <c r="Q80" s="18">
        <v>1</v>
      </c>
      <c r="R80" s="65"/>
      <c r="S80" s="16"/>
      <c r="T80" s="17"/>
      <c r="U80" s="65"/>
      <c r="V80" s="16"/>
      <c r="W80" s="18"/>
      <c r="X80" s="65"/>
      <c r="Y80" s="19" t="s">
        <v>142</v>
      </c>
      <c r="Z80" s="19" t="s">
        <v>143</v>
      </c>
      <c r="AA80" s="30" t="s">
        <v>144</v>
      </c>
    </row>
    <row r="81" spans="1:27" s="10" customFormat="1" ht="25.5" x14ac:dyDescent="0.2">
      <c r="A81" s="36">
        <v>427</v>
      </c>
      <c r="B81" s="104" t="s">
        <v>27</v>
      </c>
      <c r="C81" s="20" t="s">
        <v>761</v>
      </c>
      <c r="D81" s="13" t="s">
        <v>150</v>
      </c>
      <c r="E81" s="13" t="s">
        <v>400</v>
      </c>
      <c r="F81" s="20" t="s">
        <v>762</v>
      </c>
      <c r="G81" s="13">
        <v>2014</v>
      </c>
      <c r="H81" s="29" t="s">
        <v>139</v>
      </c>
      <c r="I81" s="14">
        <v>80</v>
      </c>
      <c r="J81" s="14">
        <v>80</v>
      </c>
      <c r="K81" s="65" t="s">
        <v>1086</v>
      </c>
      <c r="L81" s="65" t="s">
        <v>1086</v>
      </c>
      <c r="M81" s="65" t="e">
        <f t="shared" si="3"/>
        <v>#VALUE!</v>
      </c>
      <c r="N81" s="65" t="e">
        <f t="shared" si="4"/>
        <v>#VALUE!</v>
      </c>
      <c r="O81" s="105" t="e">
        <f t="shared" si="5"/>
        <v>#VALUE!</v>
      </c>
      <c r="P81" s="20" t="s">
        <v>140</v>
      </c>
      <c r="Q81" s="15">
        <v>1</v>
      </c>
      <c r="R81" s="65"/>
      <c r="S81" s="20"/>
      <c r="T81" s="14"/>
      <c r="U81" s="65"/>
      <c r="V81" s="16"/>
      <c r="W81" s="18"/>
      <c r="X81" s="65"/>
      <c r="Y81" s="19" t="s">
        <v>142</v>
      </c>
      <c r="Z81" s="19" t="s">
        <v>143</v>
      </c>
      <c r="AA81" s="30" t="s">
        <v>144</v>
      </c>
    </row>
    <row r="82" spans="1:27" s="10" customFormat="1" ht="25.5" x14ac:dyDescent="0.2">
      <c r="A82" s="36">
        <v>428</v>
      </c>
      <c r="B82" s="104" t="s">
        <v>27</v>
      </c>
      <c r="C82" s="16" t="s">
        <v>765</v>
      </c>
      <c r="D82" s="104" t="s">
        <v>150</v>
      </c>
      <c r="E82" s="104" t="s">
        <v>400</v>
      </c>
      <c r="F82" s="16" t="s">
        <v>766</v>
      </c>
      <c r="G82" s="19">
        <v>2014</v>
      </c>
      <c r="H82" s="29" t="s">
        <v>139</v>
      </c>
      <c r="I82" s="17">
        <v>100</v>
      </c>
      <c r="J82" s="17">
        <v>100</v>
      </c>
      <c r="K82" s="65" t="s">
        <v>1086</v>
      </c>
      <c r="L82" s="65" t="s">
        <v>1086</v>
      </c>
      <c r="M82" s="65" t="e">
        <f t="shared" si="3"/>
        <v>#VALUE!</v>
      </c>
      <c r="N82" s="65" t="e">
        <f t="shared" si="4"/>
        <v>#VALUE!</v>
      </c>
      <c r="O82" s="105" t="e">
        <f t="shared" si="5"/>
        <v>#VALUE!</v>
      </c>
      <c r="P82" s="16" t="s">
        <v>140</v>
      </c>
      <c r="Q82" s="18">
        <v>1</v>
      </c>
      <c r="R82" s="65"/>
      <c r="S82" s="16"/>
      <c r="T82" s="17"/>
      <c r="U82" s="65"/>
      <c r="V82" s="16"/>
      <c r="W82" s="18"/>
      <c r="X82" s="65"/>
      <c r="Y82" s="19" t="s">
        <v>142</v>
      </c>
      <c r="Z82" s="19" t="s">
        <v>143</v>
      </c>
      <c r="AA82" s="30" t="s">
        <v>144</v>
      </c>
    </row>
    <row r="83" spans="1:27" ht="25.5" x14ac:dyDescent="0.2">
      <c r="A83" s="36">
        <v>431</v>
      </c>
      <c r="B83" s="104" t="s">
        <v>27</v>
      </c>
      <c r="C83" s="16" t="s">
        <v>770</v>
      </c>
      <c r="D83" s="104" t="s">
        <v>150</v>
      </c>
      <c r="E83" s="104" t="s">
        <v>400</v>
      </c>
      <c r="F83" s="16" t="s">
        <v>771</v>
      </c>
      <c r="G83" s="19">
        <v>2014</v>
      </c>
      <c r="H83" s="29" t="s">
        <v>139</v>
      </c>
      <c r="I83" s="17">
        <v>220</v>
      </c>
      <c r="J83" s="17">
        <v>220</v>
      </c>
      <c r="K83" s="65" t="s">
        <v>1086</v>
      </c>
      <c r="L83" s="65" t="s">
        <v>1086</v>
      </c>
      <c r="M83" s="65" t="e">
        <f t="shared" si="3"/>
        <v>#VALUE!</v>
      </c>
      <c r="N83" s="65" t="e">
        <f t="shared" si="4"/>
        <v>#VALUE!</v>
      </c>
      <c r="O83" s="105" t="e">
        <f t="shared" si="5"/>
        <v>#VALUE!</v>
      </c>
      <c r="P83" s="16" t="s">
        <v>140</v>
      </c>
      <c r="Q83" s="18">
        <v>1</v>
      </c>
      <c r="R83" s="65"/>
      <c r="S83" s="16"/>
      <c r="T83" s="17"/>
      <c r="U83" s="65"/>
      <c r="V83" s="16"/>
      <c r="W83" s="18"/>
      <c r="X83" s="65"/>
      <c r="Y83" s="19" t="s">
        <v>142</v>
      </c>
      <c r="Z83" s="19" t="s">
        <v>143</v>
      </c>
      <c r="AA83" s="30" t="s">
        <v>144</v>
      </c>
    </row>
    <row r="84" spans="1:27" ht="25.5" x14ac:dyDescent="0.2">
      <c r="A84" s="30">
        <v>438</v>
      </c>
      <c r="B84" s="104" t="s">
        <v>27</v>
      </c>
      <c r="C84" s="21" t="s">
        <v>783</v>
      </c>
      <c r="D84" s="19" t="s">
        <v>150</v>
      </c>
      <c r="E84" s="19" t="s">
        <v>400</v>
      </c>
      <c r="F84" s="21" t="s">
        <v>784</v>
      </c>
      <c r="G84" s="19">
        <v>2014</v>
      </c>
      <c r="H84" s="29" t="s">
        <v>139</v>
      </c>
      <c r="I84" s="22">
        <v>80</v>
      </c>
      <c r="J84" s="22">
        <v>80</v>
      </c>
      <c r="K84" s="65" t="s">
        <v>1086</v>
      </c>
      <c r="L84" s="65" t="s">
        <v>1086</v>
      </c>
      <c r="M84" s="65" t="e">
        <f t="shared" si="3"/>
        <v>#VALUE!</v>
      </c>
      <c r="N84" s="65" t="e">
        <f t="shared" si="4"/>
        <v>#VALUE!</v>
      </c>
      <c r="O84" s="105" t="e">
        <f t="shared" si="5"/>
        <v>#VALUE!</v>
      </c>
      <c r="P84" s="21" t="s">
        <v>140</v>
      </c>
      <c r="Q84" s="23">
        <v>1</v>
      </c>
      <c r="R84" s="65"/>
      <c r="S84" s="21"/>
      <c r="T84" s="22"/>
      <c r="U84" s="65"/>
      <c r="V84" s="21"/>
      <c r="W84" s="23"/>
      <c r="X84" s="65"/>
      <c r="Y84" s="19" t="s">
        <v>142</v>
      </c>
      <c r="Z84" s="19" t="s">
        <v>143</v>
      </c>
      <c r="AA84" s="30" t="s">
        <v>144</v>
      </c>
    </row>
    <row r="85" spans="1:27" ht="25.5" x14ac:dyDescent="0.2">
      <c r="A85" s="36">
        <v>439</v>
      </c>
      <c r="B85" s="104" t="s">
        <v>27</v>
      </c>
      <c r="C85" s="20" t="s">
        <v>788</v>
      </c>
      <c r="D85" s="104" t="s">
        <v>150</v>
      </c>
      <c r="E85" s="13" t="s">
        <v>400</v>
      </c>
      <c r="F85" s="20" t="s">
        <v>789</v>
      </c>
      <c r="G85" s="13">
        <v>2014</v>
      </c>
      <c r="H85" s="29" t="s">
        <v>139</v>
      </c>
      <c r="I85" s="14">
        <v>100</v>
      </c>
      <c r="J85" s="14">
        <v>100</v>
      </c>
      <c r="K85" s="65" t="s">
        <v>1086</v>
      </c>
      <c r="L85" s="65" t="s">
        <v>1086</v>
      </c>
      <c r="M85" s="65" t="e">
        <f t="shared" si="3"/>
        <v>#VALUE!</v>
      </c>
      <c r="N85" s="65" t="e">
        <f t="shared" si="4"/>
        <v>#VALUE!</v>
      </c>
      <c r="O85" s="105" t="e">
        <f t="shared" si="5"/>
        <v>#VALUE!</v>
      </c>
      <c r="P85" s="20" t="s">
        <v>140</v>
      </c>
      <c r="Q85" s="15">
        <v>1</v>
      </c>
      <c r="R85" s="65"/>
      <c r="S85" s="20"/>
      <c r="T85" s="14"/>
      <c r="U85" s="65"/>
      <c r="V85" s="16"/>
      <c r="W85" s="18"/>
      <c r="X85" s="65"/>
      <c r="Y85" s="19" t="s">
        <v>142</v>
      </c>
      <c r="Z85" s="19" t="s">
        <v>143</v>
      </c>
      <c r="AA85" s="30" t="s">
        <v>144</v>
      </c>
    </row>
    <row r="86" spans="1:27" ht="25.5" x14ac:dyDescent="0.2">
      <c r="A86" s="30">
        <v>446</v>
      </c>
      <c r="B86" s="104" t="s">
        <v>27</v>
      </c>
      <c r="C86" s="29" t="s">
        <v>802</v>
      </c>
      <c r="D86" s="30" t="s">
        <v>150</v>
      </c>
      <c r="E86" s="30" t="s">
        <v>400</v>
      </c>
      <c r="F86" s="29" t="s">
        <v>803</v>
      </c>
      <c r="G86" s="30">
        <v>2014</v>
      </c>
      <c r="H86" s="29" t="s">
        <v>139</v>
      </c>
      <c r="I86" s="31">
        <v>50</v>
      </c>
      <c r="J86" s="31">
        <v>50</v>
      </c>
      <c r="K86" s="65" t="s">
        <v>1086</v>
      </c>
      <c r="L86" s="65" t="s">
        <v>1086</v>
      </c>
      <c r="M86" s="65" t="e">
        <f t="shared" si="3"/>
        <v>#VALUE!</v>
      </c>
      <c r="N86" s="65" t="e">
        <f t="shared" si="4"/>
        <v>#VALUE!</v>
      </c>
      <c r="O86" s="105" t="e">
        <f t="shared" si="5"/>
        <v>#VALUE!</v>
      </c>
      <c r="P86" s="20" t="s">
        <v>140</v>
      </c>
      <c r="Q86" s="15">
        <v>1</v>
      </c>
      <c r="R86" s="65"/>
      <c r="S86" s="25"/>
      <c r="T86" s="31"/>
      <c r="U86" s="65"/>
      <c r="V86" s="21"/>
      <c r="W86" s="23"/>
      <c r="X86" s="65"/>
      <c r="Y86" s="19" t="s">
        <v>142</v>
      </c>
      <c r="Z86" s="19" t="s">
        <v>143</v>
      </c>
      <c r="AA86" s="30" t="s">
        <v>144</v>
      </c>
    </row>
    <row r="87" spans="1:27" ht="25.5" x14ac:dyDescent="0.2">
      <c r="A87" s="36">
        <v>447</v>
      </c>
      <c r="B87" s="104" t="s">
        <v>27</v>
      </c>
      <c r="C87" s="20" t="s">
        <v>811</v>
      </c>
      <c r="D87" s="13" t="s">
        <v>150</v>
      </c>
      <c r="E87" s="13" t="s">
        <v>400</v>
      </c>
      <c r="F87" s="20" t="s">
        <v>954</v>
      </c>
      <c r="G87" s="24">
        <v>2014</v>
      </c>
      <c r="H87" s="29" t="s">
        <v>139</v>
      </c>
      <c r="I87" s="14">
        <v>200</v>
      </c>
      <c r="J87" s="14">
        <v>200</v>
      </c>
      <c r="K87" s="65" t="s">
        <v>1086</v>
      </c>
      <c r="L87" s="65" t="s">
        <v>1086</v>
      </c>
      <c r="M87" s="65" t="e">
        <f t="shared" si="3"/>
        <v>#VALUE!</v>
      </c>
      <c r="N87" s="65" t="e">
        <f t="shared" si="4"/>
        <v>#VALUE!</v>
      </c>
      <c r="O87" s="105" t="e">
        <f t="shared" si="5"/>
        <v>#VALUE!</v>
      </c>
      <c r="P87" s="20" t="s">
        <v>140</v>
      </c>
      <c r="Q87" s="14">
        <v>1</v>
      </c>
      <c r="R87" s="65"/>
      <c r="S87" s="20"/>
      <c r="T87" s="15"/>
      <c r="U87" s="65"/>
      <c r="V87" s="20"/>
      <c r="W87" s="15"/>
      <c r="X87" s="65"/>
      <c r="Y87" s="19" t="s">
        <v>142</v>
      </c>
      <c r="Z87" s="19" t="s">
        <v>148</v>
      </c>
      <c r="AA87" s="30" t="s">
        <v>144</v>
      </c>
    </row>
    <row r="88" spans="1:27" ht="25.5" x14ac:dyDescent="0.2">
      <c r="A88" s="36">
        <v>448</v>
      </c>
      <c r="B88" s="104" t="s">
        <v>27</v>
      </c>
      <c r="C88" s="20" t="s">
        <v>812</v>
      </c>
      <c r="D88" s="13" t="s">
        <v>150</v>
      </c>
      <c r="E88" s="13" t="s">
        <v>400</v>
      </c>
      <c r="F88" s="20" t="s">
        <v>813</v>
      </c>
      <c r="G88" s="13">
        <v>2014</v>
      </c>
      <c r="H88" s="29" t="s">
        <v>139</v>
      </c>
      <c r="I88" s="14">
        <v>300</v>
      </c>
      <c r="J88" s="14">
        <v>300</v>
      </c>
      <c r="K88" s="65" t="s">
        <v>1086</v>
      </c>
      <c r="L88" s="65" t="s">
        <v>1086</v>
      </c>
      <c r="M88" s="65" t="e">
        <f t="shared" si="3"/>
        <v>#VALUE!</v>
      </c>
      <c r="N88" s="65" t="e">
        <f t="shared" si="4"/>
        <v>#VALUE!</v>
      </c>
      <c r="O88" s="105" t="e">
        <f t="shared" si="5"/>
        <v>#VALUE!</v>
      </c>
      <c r="P88" s="29" t="s">
        <v>140</v>
      </c>
      <c r="Q88" s="14">
        <v>1</v>
      </c>
      <c r="R88" s="65"/>
      <c r="S88" s="20"/>
      <c r="T88" s="15"/>
      <c r="U88" s="65"/>
      <c r="V88" s="16"/>
      <c r="W88" s="18"/>
      <c r="X88" s="65"/>
      <c r="Y88" s="19" t="s">
        <v>142</v>
      </c>
      <c r="Z88" s="19" t="s">
        <v>143</v>
      </c>
      <c r="AA88" s="30" t="s">
        <v>144</v>
      </c>
    </row>
    <row r="89" spans="1:27" s="10" customFormat="1" ht="38.25" x14ac:dyDescent="0.2">
      <c r="A89" s="19">
        <v>524</v>
      </c>
      <c r="B89" s="104" t="s">
        <v>33</v>
      </c>
      <c r="C89" s="21" t="s">
        <v>882</v>
      </c>
      <c r="D89" s="19" t="s">
        <v>150</v>
      </c>
      <c r="E89" s="19" t="s">
        <v>48</v>
      </c>
      <c r="F89" s="21" t="s">
        <v>883</v>
      </c>
      <c r="G89" s="19">
        <v>2014</v>
      </c>
      <c r="H89" s="29" t="s">
        <v>139</v>
      </c>
      <c r="I89" s="22">
        <v>300</v>
      </c>
      <c r="J89" s="22">
        <v>300</v>
      </c>
      <c r="K89" s="65" t="s">
        <v>1086</v>
      </c>
      <c r="L89" s="65" t="s">
        <v>1086</v>
      </c>
      <c r="M89" s="65" t="e">
        <f t="shared" si="3"/>
        <v>#VALUE!</v>
      </c>
      <c r="N89" s="65" t="e">
        <f t="shared" si="4"/>
        <v>#VALUE!</v>
      </c>
      <c r="O89" s="105" t="e">
        <f t="shared" si="5"/>
        <v>#VALUE!</v>
      </c>
      <c r="P89" s="21" t="s">
        <v>140</v>
      </c>
      <c r="Q89" s="23">
        <v>1</v>
      </c>
      <c r="R89" s="65"/>
      <c r="S89" s="21"/>
      <c r="T89" s="22"/>
      <c r="U89" s="65"/>
      <c r="V89" s="21"/>
      <c r="W89" s="23"/>
      <c r="X89" s="65"/>
      <c r="Y89" s="19" t="s">
        <v>142</v>
      </c>
      <c r="Z89" s="19" t="s">
        <v>143</v>
      </c>
      <c r="AA89" s="30" t="s">
        <v>144</v>
      </c>
    </row>
    <row r="90" spans="1:27" ht="63.75" x14ac:dyDescent="0.2">
      <c r="A90" s="36">
        <v>537</v>
      </c>
      <c r="B90" s="104" t="s">
        <v>33</v>
      </c>
      <c r="C90" s="16" t="s">
        <v>874</v>
      </c>
      <c r="D90" s="104" t="s">
        <v>150</v>
      </c>
      <c r="E90" s="104" t="s">
        <v>48</v>
      </c>
      <c r="F90" s="16" t="s">
        <v>875</v>
      </c>
      <c r="G90" s="19">
        <v>2014</v>
      </c>
      <c r="H90" s="29" t="s">
        <v>139</v>
      </c>
      <c r="I90" s="17">
        <v>100</v>
      </c>
      <c r="J90" s="17">
        <v>100</v>
      </c>
      <c r="K90" s="65" t="s">
        <v>1086</v>
      </c>
      <c r="L90" s="65" t="s">
        <v>1086</v>
      </c>
      <c r="M90" s="65" t="e">
        <f t="shared" si="3"/>
        <v>#VALUE!</v>
      </c>
      <c r="N90" s="65" t="e">
        <f t="shared" si="4"/>
        <v>#VALUE!</v>
      </c>
      <c r="O90" s="105" t="e">
        <f t="shared" si="5"/>
        <v>#VALUE!</v>
      </c>
      <c r="P90" s="16" t="s">
        <v>140</v>
      </c>
      <c r="Q90" s="18">
        <v>1</v>
      </c>
      <c r="R90" s="65"/>
      <c r="S90" s="16"/>
      <c r="T90" s="17"/>
      <c r="U90" s="65"/>
      <c r="V90" s="16"/>
      <c r="W90" s="18"/>
      <c r="X90" s="65"/>
      <c r="Y90" s="19" t="s">
        <v>142</v>
      </c>
      <c r="Z90" s="19" t="s">
        <v>143</v>
      </c>
      <c r="AA90" s="30" t="s">
        <v>144</v>
      </c>
    </row>
    <row r="91" spans="1:27" ht="38.25" x14ac:dyDescent="0.2">
      <c r="A91" s="36">
        <v>538</v>
      </c>
      <c r="B91" s="104" t="s">
        <v>257</v>
      </c>
      <c r="C91" s="16" t="s">
        <v>1047</v>
      </c>
      <c r="D91" s="104" t="s">
        <v>816</v>
      </c>
      <c r="E91" s="104" t="s">
        <v>817</v>
      </c>
      <c r="F91" s="16" t="s">
        <v>1045</v>
      </c>
      <c r="G91" s="19" t="s">
        <v>1048</v>
      </c>
      <c r="H91" s="16" t="s">
        <v>1046</v>
      </c>
      <c r="I91" s="22">
        <v>68</v>
      </c>
      <c r="J91" s="22">
        <v>450</v>
      </c>
      <c r="K91" s="65" t="s">
        <v>1085</v>
      </c>
      <c r="L91" s="65" t="s">
        <v>1085</v>
      </c>
      <c r="M91" s="65" t="e">
        <f t="shared" si="3"/>
        <v>#VALUE!</v>
      </c>
      <c r="N91" s="65" t="e">
        <f t="shared" si="4"/>
        <v>#VALUE!</v>
      </c>
      <c r="O91" s="105" t="e">
        <f t="shared" si="5"/>
        <v>#VALUE!</v>
      </c>
      <c r="P91" s="21" t="s">
        <v>140</v>
      </c>
      <c r="Q91" s="18">
        <v>1</v>
      </c>
      <c r="R91" s="65"/>
      <c r="S91" s="16"/>
      <c r="T91" s="17"/>
      <c r="U91" s="65"/>
      <c r="V91" s="16"/>
      <c r="W91" s="18"/>
      <c r="X91" s="65"/>
      <c r="Y91" s="104" t="s">
        <v>144</v>
      </c>
      <c r="Z91" s="36" t="s">
        <v>143</v>
      </c>
      <c r="AA91" s="36" t="s">
        <v>142</v>
      </c>
    </row>
    <row r="92" spans="1:27" ht="38.25" x14ac:dyDescent="0.2">
      <c r="A92" s="36">
        <v>568</v>
      </c>
      <c r="B92" s="104" t="s">
        <v>26</v>
      </c>
      <c r="C92" s="16" t="s">
        <v>394</v>
      </c>
      <c r="D92" s="104" t="s">
        <v>231</v>
      </c>
      <c r="E92" s="104" t="s">
        <v>390</v>
      </c>
      <c r="F92" s="16" t="s">
        <v>395</v>
      </c>
      <c r="G92" s="19">
        <v>2014</v>
      </c>
      <c r="H92" s="16" t="s">
        <v>139</v>
      </c>
      <c r="I92" s="17">
        <v>2000</v>
      </c>
      <c r="J92" s="17">
        <v>2000</v>
      </c>
      <c r="K92" s="65" t="s">
        <v>1085</v>
      </c>
      <c r="L92" s="65" t="s">
        <v>1085</v>
      </c>
      <c r="M92" s="65" t="e">
        <f t="shared" si="3"/>
        <v>#VALUE!</v>
      </c>
      <c r="N92" s="65" t="e">
        <f t="shared" si="4"/>
        <v>#VALUE!</v>
      </c>
      <c r="O92" s="105" t="e">
        <f t="shared" si="5"/>
        <v>#VALUE!</v>
      </c>
      <c r="P92" s="16" t="s">
        <v>140</v>
      </c>
      <c r="Q92" s="18">
        <v>2</v>
      </c>
      <c r="R92" s="65"/>
      <c r="S92" s="16"/>
      <c r="T92" s="17"/>
      <c r="U92" s="65"/>
      <c r="V92" s="16"/>
      <c r="W92" s="18"/>
      <c r="X92" s="65"/>
      <c r="Y92" s="104" t="s">
        <v>142</v>
      </c>
      <c r="Z92" s="104" t="s">
        <v>148</v>
      </c>
      <c r="AA92" s="104" t="s">
        <v>144</v>
      </c>
    </row>
    <row r="93" spans="1:27" ht="38.25" x14ac:dyDescent="0.2">
      <c r="A93" s="19">
        <v>626</v>
      </c>
      <c r="B93" s="19" t="s">
        <v>20</v>
      </c>
      <c r="C93" s="21" t="s">
        <v>218</v>
      </c>
      <c r="D93" s="19" t="s">
        <v>159</v>
      </c>
      <c r="E93" s="19" t="s">
        <v>219</v>
      </c>
      <c r="F93" s="21" t="s">
        <v>223</v>
      </c>
      <c r="G93" s="19" t="s">
        <v>138</v>
      </c>
      <c r="H93" s="21" t="s">
        <v>139</v>
      </c>
      <c r="I93" s="22">
        <v>0</v>
      </c>
      <c r="J93" s="22">
        <v>0</v>
      </c>
      <c r="K93" s="65" t="s">
        <v>1085</v>
      </c>
      <c r="L93" s="65" t="s">
        <v>1085</v>
      </c>
      <c r="M93" s="65" t="e">
        <f t="shared" si="3"/>
        <v>#VALUE!</v>
      </c>
      <c r="N93" s="65" t="e">
        <f t="shared" si="4"/>
        <v>#VALUE!</v>
      </c>
      <c r="O93" s="105" t="e">
        <f t="shared" si="5"/>
        <v>#VALUE!</v>
      </c>
      <c r="P93" s="21" t="s">
        <v>222</v>
      </c>
      <c r="Q93" s="23">
        <v>0</v>
      </c>
      <c r="R93" s="65"/>
      <c r="S93" s="21"/>
      <c r="T93" s="22"/>
      <c r="U93" s="65"/>
      <c r="V93" s="21"/>
      <c r="W93" s="23"/>
      <c r="X93" s="65"/>
      <c r="Y93" s="104" t="s">
        <v>144</v>
      </c>
      <c r="Z93" s="104" t="s">
        <v>229</v>
      </c>
      <c r="AA93" s="36" t="s">
        <v>144</v>
      </c>
    </row>
    <row r="94" spans="1:27" s="10" customFormat="1" ht="38.25" x14ac:dyDescent="0.2">
      <c r="A94" s="19">
        <v>627</v>
      </c>
      <c r="B94" s="19" t="s">
        <v>20</v>
      </c>
      <c r="C94" s="21" t="s">
        <v>218</v>
      </c>
      <c r="D94" s="19" t="s">
        <v>159</v>
      </c>
      <c r="E94" s="19" t="s">
        <v>219</v>
      </c>
      <c r="F94" s="21" t="s">
        <v>224</v>
      </c>
      <c r="G94" s="19" t="s">
        <v>138</v>
      </c>
      <c r="H94" s="21" t="s">
        <v>139</v>
      </c>
      <c r="I94" s="22">
        <v>487</v>
      </c>
      <c r="J94" s="22">
        <v>487</v>
      </c>
      <c r="K94" s="65" t="s">
        <v>1085</v>
      </c>
      <c r="L94" s="65" t="s">
        <v>1085</v>
      </c>
      <c r="M94" s="65" t="e">
        <f t="shared" si="3"/>
        <v>#VALUE!</v>
      </c>
      <c r="N94" s="65" t="e">
        <f t="shared" si="4"/>
        <v>#VALUE!</v>
      </c>
      <c r="O94" s="105" t="e">
        <f t="shared" si="5"/>
        <v>#VALUE!</v>
      </c>
      <c r="P94" s="21" t="s">
        <v>222</v>
      </c>
      <c r="Q94" s="23">
        <v>1</v>
      </c>
      <c r="R94" s="65"/>
      <c r="S94" s="21"/>
      <c r="T94" s="22"/>
      <c r="U94" s="65"/>
      <c r="V94" s="21"/>
      <c r="W94" s="23"/>
      <c r="X94" s="65"/>
      <c r="Y94" s="104" t="s">
        <v>144</v>
      </c>
      <c r="Z94" s="104" t="s">
        <v>229</v>
      </c>
      <c r="AA94" s="36" t="s">
        <v>144</v>
      </c>
    </row>
    <row r="95" spans="1:27" ht="25.5" x14ac:dyDescent="0.2">
      <c r="A95" s="30">
        <v>628</v>
      </c>
      <c r="B95" s="104" t="s">
        <v>37</v>
      </c>
      <c r="C95" s="16" t="s">
        <v>719</v>
      </c>
      <c r="D95" s="104" t="s">
        <v>718</v>
      </c>
      <c r="E95" s="104" t="s">
        <v>718</v>
      </c>
      <c r="F95" s="16" t="s">
        <v>730</v>
      </c>
      <c r="G95" s="19" t="s">
        <v>138</v>
      </c>
      <c r="H95" s="16" t="s">
        <v>139</v>
      </c>
      <c r="I95" s="17">
        <v>25</v>
      </c>
      <c r="J95" s="17">
        <v>25</v>
      </c>
      <c r="K95" s="65" t="s">
        <v>1087</v>
      </c>
      <c r="L95" s="65" t="s">
        <v>1087</v>
      </c>
      <c r="M95" s="65" t="e">
        <f t="shared" si="3"/>
        <v>#VALUE!</v>
      </c>
      <c r="N95" s="65" t="e">
        <f t="shared" si="4"/>
        <v>#VALUE!</v>
      </c>
      <c r="O95" s="105" t="e">
        <f t="shared" si="5"/>
        <v>#VALUE!</v>
      </c>
      <c r="P95" s="16" t="s">
        <v>140</v>
      </c>
      <c r="Q95" s="18">
        <v>1</v>
      </c>
      <c r="R95" s="65"/>
      <c r="S95" s="16"/>
      <c r="T95" s="17"/>
      <c r="U95" s="65"/>
      <c r="V95" s="16"/>
      <c r="W95" s="18"/>
      <c r="X95" s="65"/>
      <c r="Y95" s="104" t="s">
        <v>142</v>
      </c>
      <c r="Z95" s="104" t="s">
        <v>229</v>
      </c>
      <c r="AA95" s="104" t="s">
        <v>144</v>
      </c>
    </row>
    <row r="96" spans="1:27" s="10" customFormat="1" ht="25.5" x14ac:dyDescent="0.2">
      <c r="A96" s="30">
        <v>629</v>
      </c>
      <c r="B96" s="104" t="s">
        <v>20</v>
      </c>
      <c r="C96" s="16" t="s">
        <v>719</v>
      </c>
      <c r="D96" s="104" t="s">
        <v>718</v>
      </c>
      <c r="E96" s="104" t="s">
        <v>718</v>
      </c>
      <c r="F96" s="16" t="s">
        <v>731</v>
      </c>
      <c r="G96" s="19" t="s">
        <v>138</v>
      </c>
      <c r="H96" s="16" t="s">
        <v>139</v>
      </c>
      <c r="I96" s="17">
        <v>70</v>
      </c>
      <c r="J96" s="17">
        <v>70</v>
      </c>
      <c r="K96" s="65" t="s">
        <v>1087</v>
      </c>
      <c r="L96" s="65" t="s">
        <v>1087</v>
      </c>
      <c r="M96" s="65" t="e">
        <f t="shared" si="3"/>
        <v>#VALUE!</v>
      </c>
      <c r="N96" s="65" t="e">
        <f t="shared" si="4"/>
        <v>#VALUE!</v>
      </c>
      <c r="O96" s="105" t="e">
        <f t="shared" si="5"/>
        <v>#VALUE!</v>
      </c>
      <c r="P96" s="16" t="s">
        <v>140</v>
      </c>
      <c r="Q96" s="18">
        <v>4</v>
      </c>
      <c r="R96" s="65"/>
      <c r="S96" s="16"/>
      <c r="T96" s="17"/>
      <c r="U96" s="65"/>
      <c r="V96" s="16"/>
      <c r="W96" s="18"/>
      <c r="X96" s="65"/>
      <c r="Y96" s="104" t="s">
        <v>142</v>
      </c>
      <c r="Z96" s="104" t="s">
        <v>229</v>
      </c>
      <c r="AA96" s="104" t="s">
        <v>144</v>
      </c>
    </row>
    <row r="97" spans="1:27" s="10" customFormat="1" ht="38.25" x14ac:dyDescent="0.2">
      <c r="A97" s="36">
        <v>630</v>
      </c>
      <c r="B97" s="104" t="s">
        <v>20</v>
      </c>
      <c r="C97" s="20" t="s">
        <v>158</v>
      </c>
      <c r="D97" s="13" t="s">
        <v>159</v>
      </c>
      <c r="E97" s="13" t="s">
        <v>160</v>
      </c>
      <c r="F97" s="20" t="s">
        <v>162</v>
      </c>
      <c r="G97" s="13">
        <v>2014</v>
      </c>
      <c r="H97" s="20" t="s">
        <v>139</v>
      </c>
      <c r="I97" s="14">
        <v>71</v>
      </c>
      <c r="J97" s="14">
        <v>71</v>
      </c>
      <c r="K97" s="65" t="s">
        <v>1085</v>
      </c>
      <c r="L97" s="65" t="s">
        <v>1085</v>
      </c>
      <c r="M97" s="65" t="e">
        <f t="shared" si="3"/>
        <v>#VALUE!</v>
      </c>
      <c r="N97" s="65" t="e">
        <f t="shared" si="4"/>
        <v>#VALUE!</v>
      </c>
      <c r="O97" s="105" t="e">
        <f t="shared" si="5"/>
        <v>#VALUE!</v>
      </c>
      <c r="P97" s="29" t="s">
        <v>140</v>
      </c>
      <c r="Q97" s="14">
        <v>1</v>
      </c>
      <c r="R97" s="65"/>
      <c r="S97" s="20"/>
      <c r="T97" s="15"/>
      <c r="U97" s="65"/>
      <c r="V97" s="20"/>
      <c r="W97" s="15"/>
      <c r="X97" s="65"/>
      <c r="Y97" s="104" t="s">
        <v>142</v>
      </c>
      <c r="Z97" s="104" t="s">
        <v>143</v>
      </c>
      <c r="AA97" s="36" t="s">
        <v>144</v>
      </c>
    </row>
    <row r="98" spans="1:27" s="10" customFormat="1" ht="38.25" x14ac:dyDescent="0.2">
      <c r="A98" s="30">
        <v>631</v>
      </c>
      <c r="B98" s="104" t="s">
        <v>18</v>
      </c>
      <c r="C98" s="29" t="s">
        <v>167</v>
      </c>
      <c r="D98" s="30" t="s">
        <v>159</v>
      </c>
      <c r="E98" s="30" t="s">
        <v>160</v>
      </c>
      <c r="F98" s="29" t="s">
        <v>712</v>
      </c>
      <c r="G98" s="30">
        <v>2014</v>
      </c>
      <c r="H98" s="29" t="s">
        <v>713</v>
      </c>
      <c r="I98" s="31">
        <v>300</v>
      </c>
      <c r="J98" s="31">
        <v>1916</v>
      </c>
      <c r="K98" s="65" t="s">
        <v>1085</v>
      </c>
      <c r="L98" s="65" t="s">
        <v>1085</v>
      </c>
      <c r="M98" s="65" t="e">
        <f t="shared" si="3"/>
        <v>#VALUE!</v>
      </c>
      <c r="N98" s="65" t="e">
        <f t="shared" si="4"/>
        <v>#VALUE!</v>
      </c>
      <c r="O98" s="105" t="e">
        <f t="shared" si="5"/>
        <v>#VALUE!</v>
      </c>
      <c r="P98" s="29" t="s">
        <v>140</v>
      </c>
      <c r="Q98" s="32">
        <v>1</v>
      </c>
      <c r="R98" s="65"/>
      <c r="S98" s="29"/>
      <c r="T98" s="31"/>
      <c r="U98" s="65"/>
      <c r="V98" s="21"/>
      <c r="W98" s="23"/>
      <c r="X98" s="65"/>
      <c r="Y98" s="104" t="s">
        <v>142</v>
      </c>
      <c r="Z98" s="36" t="s">
        <v>148</v>
      </c>
      <c r="AA98" s="36" t="s">
        <v>144</v>
      </c>
    </row>
    <row r="99" spans="1:27" s="10" customFormat="1" ht="38.25" x14ac:dyDescent="0.2">
      <c r="A99" s="30">
        <v>632</v>
      </c>
      <c r="B99" s="19" t="s">
        <v>18</v>
      </c>
      <c r="C99" s="29" t="s">
        <v>738</v>
      </c>
      <c r="D99" s="30" t="s">
        <v>159</v>
      </c>
      <c r="E99" s="30" t="s">
        <v>160</v>
      </c>
      <c r="F99" s="29" t="s">
        <v>741</v>
      </c>
      <c r="G99" s="30">
        <v>2014</v>
      </c>
      <c r="H99" s="29" t="s">
        <v>711</v>
      </c>
      <c r="I99" s="31">
        <v>500</v>
      </c>
      <c r="J99" s="31">
        <v>2453</v>
      </c>
      <c r="K99" s="65" t="s">
        <v>1086</v>
      </c>
      <c r="L99" s="65" t="s">
        <v>1086</v>
      </c>
      <c r="M99" s="65" t="e">
        <f t="shared" si="3"/>
        <v>#VALUE!</v>
      </c>
      <c r="N99" s="65" t="e">
        <f t="shared" si="4"/>
        <v>#VALUE!</v>
      </c>
      <c r="O99" s="105" t="e">
        <f t="shared" si="5"/>
        <v>#VALUE!</v>
      </c>
      <c r="P99" s="29" t="s">
        <v>140</v>
      </c>
      <c r="Q99" s="32">
        <v>1</v>
      </c>
      <c r="R99" s="65"/>
      <c r="S99" s="29"/>
      <c r="T99" s="31"/>
      <c r="U99" s="65"/>
      <c r="V99" s="21"/>
      <c r="W99" s="23"/>
      <c r="X99" s="65"/>
      <c r="Y99" s="104" t="s">
        <v>142</v>
      </c>
      <c r="Z99" s="36" t="s">
        <v>148</v>
      </c>
      <c r="AA99" s="36" t="s">
        <v>144</v>
      </c>
    </row>
    <row r="100" spans="1:27" s="10" customFormat="1" ht="38.25" x14ac:dyDescent="0.2">
      <c r="A100" s="30">
        <v>633</v>
      </c>
      <c r="B100" s="104" t="s">
        <v>18</v>
      </c>
      <c r="C100" s="29" t="s">
        <v>709</v>
      </c>
      <c r="D100" s="30" t="s">
        <v>159</v>
      </c>
      <c r="E100" s="30" t="s">
        <v>160</v>
      </c>
      <c r="F100" s="29" t="s">
        <v>710</v>
      </c>
      <c r="G100" s="30">
        <v>2014</v>
      </c>
      <c r="H100" s="29" t="s">
        <v>711</v>
      </c>
      <c r="I100" s="31">
        <v>700</v>
      </c>
      <c r="J100" s="31">
        <v>4532</v>
      </c>
      <c r="K100" s="65" t="s">
        <v>1085</v>
      </c>
      <c r="L100" s="65" t="s">
        <v>1085</v>
      </c>
      <c r="M100" s="65" t="e">
        <f t="shared" si="3"/>
        <v>#VALUE!</v>
      </c>
      <c r="N100" s="65" t="e">
        <f t="shared" si="4"/>
        <v>#VALUE!</v>
      </c>
      <c r="O100" s="105" t="e">
        <f t="shared" si="5"/>
        <v>#VALUE!</v>
      </c>
      <c r="P100" s="29" t="s">
        <v>140</v>
      </c>
      <c r="Q100" s="32">
        <v>1</v>
      </c>
      <c r="R100" s="65"/>
      <c r="S100" s="29"/>
      <c r="T100" s="31"/>
      <c r="U100" s="65"/>
      <c r="V100" s="21"/>
      <c r="W100" s="23"/>
      <c r="X100" s="65"/>
      <c r="Y100" s="104" t="s">
        <v>142</v>
      </c>
      <c r="Z100" s="36" t="s">
        <v>148</v>
      </c>
      <c r="AA100" s="36" t="s">
        <v>144</v>
      </c>
    </row>
    <row r="101" spans="1:27" s="10" customFormat="1" ht="38.25" x14ac:dyDescent="0.2">
      <c r="A101" s="36">
        <v>634</v>
      </c>
      <c r="B101" s="104" t="s">
        <v>18</v>
      </c>
      <c r="C101" s="21" t="s">
        <v>167</v>
      </c>
      <c r="D101" s="19" t="s">
        <v>159</v>
      </c>
      <c r="E101" s="19" t="s">
        <v>160</v>
      </c>
      <c r="F101" s="21" t="s">
        <v>714</v>
      </c>
      <c r="G101" s="19">
        <v>2014</v>
      </c>
      <c r="H101" s="21" t="s">
        <v>711</v>
      </c>
      <c r="I101" s="22">
        <v>3539</v>
      </c>
      <c r="J101" s="22">
        <v>7078</v>
      </c>
      <c r="K101" s="65" t="s">
        <v>1085</v>
      </c>
      <c r="L101" s="65" t="s">
        <v>1085</v>
      </c>
      <c r="M101" s="65" t="e">
        <f t="shared" si="3"/>
        <v>#VALUE!</v>
      </c>
      <c r="N101" s="65" t="e">
        <f t="shared" si="4"/>
        <v>#VALUE!</v>
      </c>
      <c r="O101" s="105" t="e">
        <f t="shared" si="5"/>
        <v>#VALUE!</v>
      </c>
      <c r="P101" s="21" t="s">
        <v>140</v>
      </c>
      <c r="Q101" s="23">
        <v>1</v>
      </c>
      <c r="R101" s="65"/>
      <c r="S101" s="16"/>
      <c r="T101" s="17"/>
      <c r="U101" s="65"/>
      <c r="V101" s="16"/>
      <c r="W101" s="18"/>
      <c r="X101" s="65"/>
      <c r="Y101" s="104" t="s">
        <v>142</v>
      </c>
      <c r="Z101" s="36" t="s">
        <v>148</v>
      </c>
      <c r="AA101" s="36" t="s">
        <v>144</v>
      </c>
    </row>
    <row r="102" spans="1:27" ht="25.5" x14ac:dyDescent="0.2">
      <c r="A102" s="36">
        <v>635</v>
      </c>
      <c r="B102" s="104" t="s">
        <v>27</v>
      </c>
      <c r="C102" s="29" t="s">
        <v>740</v>
      </c>
      <c r="D102" s="104" t="s">
        <v>150</v>
      </c>
      <c r="E102" s="104" t="s">
        <v>400</v>
      </c>
      <c r="F102" s="29" t="s">
        <v>739</v>
      </c>
      <c r="G102" s="30">
        <v>2014</v>
      </c>
      <c r="H102" s="29" t="s">
        <v>139</v>
      </c>
      <c r="I102" s="31">
        <v>40</v>
      </c>
      <c r="J102" s="31">
        <v>40</v>
      </c>
      <c r="K102" s="65" t="s">
        <v>1086</v>
      </c>
      <c r="L102" s="65" t="s">
        <v>1086</v>
      </c>
      <c r="M102" s="65" t="e">
        <f t="shared" si="3"/>
        <v>#VALUE!</v>
      </c>
      <c r="N102" s="65" t="e">
        <f t="shared" si="4"/>
        <v>#VALUE!</v>
      </c>
      <c r="O102" s="105" t="e">
        <f t="shared" si="5"/>
        <v>#VALUE!</v>
      </c>
      <c r="P102" s="29" t="s">
        <v>140</v>
      </c>
      <c r="Q102" s="32">
        <v>1</v>
      </c>
      <c r="R102" s="65"/>
      <c r="S102" s="29"/>
      <c r="T102" s="31"/>
      <c r="U102" s="65"/>
      <c r="V102" s="21"/>
      <c r="W102" s="23"/>
      <c r="X102" s="65"/>
      <c r="Y102" s="104" t="s">
        <v>142</v>
      </c>
      <c r="Z102" s="36" t="s">
        <v>143</v>
      </c>
      <c r="AA102" s="36" t="s">
        <v>144</v>
      </c>
    </row>
    <row r="103" spans="1:27" ht="38.25" x14ac:dyDescent="0.2">
      <c r="A103" s="36">
        <v>636</v>
      </c>
      <c r="B103" s="104" t="s">
        <v>27</v>
      </c>
      <c r="C103" s="20" t="s">
        <v>787</v>
      </c>
      <c r="D103" s="104" t="s">
        <v>150</v>
      </c>
      <c r="E103" s="13" t="s">
        <v>400</v>
      </c>
      <c r="F103" s="20" t="s">
        <v>950</v>
      </c>
      <c r="G103" s="13">
        <v>2014</v>
      </c>
      <c r="H103" s="29" t="s">
        <v>139</v>
      </c>
      <c r="I103" s="31">
        <v>40</v>
      </c>
      <c r="J103" s="31">
        <v>40</v>
      </c>
      <c r="K103" s="65" t="s">
        <v>1086</v>
      </c>
      <c r="L103" s="65" t="s">
        <v>1086</v>
      </c>
      <c r="M103" s="65" t="e">
        <f t="shared" si="3"/>
        <v>#VALUE!</v>
      </c>
      <c r="N103" s="65" t="e">
        <f t="shared" si="4"/>
        <v>#VALUE!</v>
      </c>
      <c r="O103" s="105" t="e">
        <f t="shared" si="5"/>
        <v>#VALUE!</v>
      </c>
      <c r="P103" s="20" t="s">
        <v>140</v>
      </c>
      <c r="Q103" s="15">
        <v>1</v>
      </c>
      <c r="R103" s="65"/>
      <c r="S103" s="20"/>
      <c r="T103" s="14"/>
      <c r="U103" s="65"/>
      <c r="V103" s="16"/>
      <c r="W103" s="18"/>
      <c r="X103" s="65"/>
      <c r="Y103" s="19" t="s">
        <v>142</v>
      </c>
      <c r="Z103" s="19" t="s">
        <v>148</v>
      </c>
      <c r="AA103" s="30" t="s">
        <v>144</v>
      </c>
    </row>
    <row r="104" spans="1:27" ht="25.5" x14ac:dyDescent="0.2">
      <c r="A104" s="36">
        <v>637</v>
      </c>
      <c r="B104" s="104" t="s">
        <v>27</v>
      </c>
      <c r="C104" s="94" t="s">
        <v>797</v>
      </c>
      <c r="D104" s="104" t="s">
        <v>150</v>
      </c>
      <c r="E104" s="13" t="s">
        <v>400</v>
      </c>
      <c r="F104" s="20" t="s">
        <v>952</v>
      </c>
      <c r="G104" s="13">
        <v>2014</v>
      </c>
      <c r="H104" s="29" t="s">
        <v>139</v>
      </c>
      <c r="I104" s="14">
        <v>40</v>
      </c>
      <c r="J104" s="14">
        <v>40</v>
      </c>
      <c r="K104" s="65" t="s">
        <v>1086</v>
      </c>
      <c r="L104" s="65" t="s">
        <v>1086</v>
      </c>
      <c r="M104" s="65" t="e">
        <f t="shared" si="3"/>
        <v>#VALUE!</v>
      </c>
      <c r="N104" s="65" t="e">
        <f t="shared" si="4"/>
        <v>#VALUE!</v>
      </c>
      <c r="O104" s="105" t="e">
        <f t="shared" si="5"/>
        <v>#VALUE!</v>
      </c>
      <c r="P104" s="20" t="s">
        <v>140</v>
      </c>
      <c r="Q104" s="15">
        <v>1</v>
      </c>
      <c r="R104" s="65"/>
      <c r="S104" s="20"/>
      <c r="T104" s="14"/>
      <c r="U104" s="65"/>
      <c r="V104" s="16"/>
      <c r="W104" s="18"/>
      <c r="X104" s="65"/>
      <c r="Y104" s="19" t="s">
        <v>142</v>
      </c>
      <c r="Z104" s="19" t="s">
        <v>148</v>
      </c>
      <c r="AA104" s="30" t="s">
        <v>144</v>
      </c>
    </row>
    <row r="105" spans="1:27" ht="25.5" x14ac:dyDescent="0.2">
      <c r="A105" s="30">
        <v>638</v>
      </c>
      <c r="B105" s="104" t="s">
        <v>27</v>
      </c>
      <c r="C105" s="16" t="s">
        <v>763</v>
      </c>
      <c r="D105" s="104" t="s">
        <v>150</v>
      </c>
      <c r="E105" s="104" t="s">
        <v>400</v>
      </c>
      <c r="F105" s="16" t="s">
        <v>764</v>
      </c>
      <c r="G105" s="19">
        <v>2014</v>
      </c>
      <c r="H105" s="29" t="s">
        <v>139</v>
      </c>
      <c r="I105" s="17">
        <v>50</v>
      </c>
      <c r="J105" s="17">
        <v>50</v>
      </c>
      <c r="K105" s="65" t="s">
        <v>1086</v>
      </c>
      <c r="L105" s="65" t="s">
        <v>1086</v>
      </c>
      <c r="M105" s="65" t="e">
        <f t="shared" si="3"/>
        <v>#VALUE!</v>
      </c>
      <c r="N105" s="65" t="e">
        <f t="shared" si="4"/>
        <v>#VALUE!</v>
      </c>
      <c r="O105" s="105" t="e">
        <f t="shared" si="5"/>
        <v>#VALUE!</v>
      </c>
      <c r="P105" s="16" t="s">
        <v>140</v>
      </c>
      <c r="Q105" s="18">
        <v>1</v>
      </c>
      <c r="R105" s="65"/>
      <c r="S105" s="16"/>
      <c r="T105" s="17"/>
      <c r="U105" s="65"/>
      <c r="V105" s="16"/>
      <c r="W105" s="18"/>
      <c r="X105" s="65"/>
      <c r="Y105" s="19" t="s">
        <v>142</v>
      </c>
      <c r="Z105" s="19" t="s">
        <v>143</v>
      </c>
      <c r="AA105" s="30" t="s">
        <v>144</v>
      </c>
    </row>
    <row r="106" spans="1:27" ht="25.5" x14ac:dyDescent="0.2">
      <c r="A106" s="36">
        <v>639</v>
      </c>
      <c r="B106" s="92" t="s">
        <v>27</v>
      </c>
      <c r="C106" s="83" t="s">
        <v>767</v>
      </c>
      <c r="D106" s="104" t="s">
        <v>150</v>
      </c>
      <c r="E106" s="104" t="s">
        <v>400</v>
      </c>
      <c r="F106" s="16" t="s">
        <v>768</v>
      </c>
      <c r="G106" s="19">
        <v>2014</v>
      </c>
      <c r="H106" s="29" t="s">
        <v>139</v>
      </c>
      <c r="I106" s="17">
        <v>50</v>
      </c>
      <c r="J106" s="17">
        <v>50</v>
      </c>
      <c r="K106" s="65" t="s">
        <v>1086</v>
      </c>
      <c r="L106" s="65" t="s">
        <v>1086</v>
      </c>
      <c r="M106" s="65" t="e">
        <f t="shared" si="3"/>
        <v>#VALUE!</v>
      </c>
      <c r="N106" s="65" t="e">
        <f t="shared" si="4"/>
        <v>#VALUE!</v>
      </c>
      <c r="O106" s="105" t="e">
        <f t="shared" si="5"/>
        <v>#VALUE!</v>
      </c>
      <c r="P106" s="16" t="s">
        <v>140</v>
      </c>
      <c r="Q106" s="18">
        <v>1</v>
      </c>
      <c r="R106" s="65"/>
      <c r="S106" s="16"/>
      <c r="T106" s="17"/>
      <c r="U106" s="65"/>
      <c r="V106" s="16"/>
      <c r="W106" s="18"/>
      <c r="X106" s="65"/>
      <c r="Y106" s="19" t="s">
        <v>142</v>
      </c>
      <c r="Z106" s="19" t="s">
        <v>143</v>
      </c>
      <c r="AA106" s="30" t="s">
        <v>144</v>
      </c>
    </row>
    <row r="107" spans="1:27" ht="25.5" x14ac:dyDescent="0.2">
      <c r="A107" s="36">
        <v>640</v>
      </c>
      <c r="B107" s="92" t="s">
        <v>27</v>
      </c>
      <c r="C107" s="94" t="s">
        <v>793</v>
      </c>
      <c r="D107" s="104" t="s">
        <v>150</v>
      </c>
      <c r="E107" s="13" t="s">
        <v>400</v>
      </c>
      <c r="F107" s="20" t="s">
        <v>794</v>
      </c>
      <c r="G107" s="13">
        <v>2014</v>
      </c>
      <c r="H107" s="29" t="s">
        <v>139</v>
      </c>
      <c r="I107" s="14">
        <v>50</v>
      </c>
      <c r="J107" s="14">
        <v>50</v>
      </c>
      <c r="K107" s="65" t="s">
        <v>1086</v>
      </c>
      <c r="L107" s="65" t="s">
        <v>1086</v>
      </c>
      <c r="M107" s="65" t="e">
        <f t="shared" si="3"/>
        <v>#VALUE!</v>
      </c>
      <c r="N107" s="65" t="e">
        <f t="shared" si="4"/>
        <v>#VALUE!</v>
      </c>
      <c r="O107" s="105" t="e">
        <f t="shared" si="5"/>
        <v>#VALUE!</v>
      </c>
      <c r="P107" s="20" t="s">
        <v>140</v>
      </c>
      <c r="Q107" s="15">
        <v>1</v>
      </c>
      <c r="R107" s="65"/>
      <c r="S107" s="20"/>
      <c r="T107" s="14"/>
      <c r="U107" s="65"/>
      <c r="V107" s="16"/>
      <c r="W107" s="18"/>
      <c r="X107" s="65"/>
      <c r="Y107" s="19" t="s">
        <v>142</v>
      </c>
      <c r="Z107" s="19" t="s">
        <v>143</v>
      </c>
      <c r="AA107" s="30" t="s">
        <v>144</v>
      </c>
    </row>
    <row r="108" spans="1:27" ht="25.5" x14ac:dyDescent="0.2">
      <c r="A108" s="36">
        <v>641</v>
      </c>
      <c r="B108" s="92" t="s">
        <v>27</v>
      </c>
      <c r="C108" s="94" t="s">
        <v>795</v>
      </c>
      <c r="D108" s="104" t="s">
        <v>150</v>
      </c>
      <c r="E108" s="13" t="s">
        <v>400</v>
      </c>
      <c r="F108" s="20" t="s">
        <v>796</v>
      </c>
      <c r="G108" s="13">
        <v>2014</v>
      </c>
      <c r="H108" s="29" t="s">
        <v>139</v>
      </c>
      <c r="I108" s="31">
        <v>50</v>
      </c>
      <c r="J108" s="14">
        <v>50</v>
      </c>
      <c r="K108" s="65" t="s">
        <v>1086</v>
      </c>
      <c r="L108" s="65" t="s">
        <v>1086</v>
      </c>
      <c r="M108" s="65" t="e">
        <f t="shared" si="3"/>
        <v>#VALUE!</v>
      </c>
      <c r="N108" s="65" t="e">
        <f t="shared" si="4"/>
        <v>#VALUE!</v>
      </c>
      <c r="O108" s="105" t="e">
        <f t="shared" si="5"/>
        <v>#VALUE!</v>
      </c>
      <c r="P108" s="20" t="s">
        <v>140</v>
      </c>
      <c r="Q108" s="15">
        <v>1</v>
      </c>
      <c r="R108" s="65"/>
      <c r="S108" s="20"/>
      <c r="T108" s="14"/>
      <c r="U108" s="65"/>
      <c r="V108" s="16"/>
      <c r="W108" s="18"/>
      <c r="X108" s="65"/>
      <c r="Y108" s="19" t="s">
        <v>142</v>
      </c>
      <c r="Z108" s="19" t="s">
        <v>143</v>
      </c>
      <c r="AA108" s="30" t="s">
        <v>144</v>
      </c>
    </row>
    <row r="109" spans="1:27" ht="38.25" x14ac:dyDescent="0.2">
      <c r="A109" s="36">
        <v>642</v>
      </c>
      <c r="B109" s="92" t="s">
        <v>27</v>
      </c>
      <c r="C109" s="94" t="s">
        <v>814</v>
      </c>
      <c r="D109" s="13" t="s">
        <v>150</v>
      </c>
      <c r="E109" s="13" t="s">
        <v>400</v>
      </c>
      <c r="F109" s="20" t="s">
        <v>815</v>
      </c>
      <c r="G109" s="13">
        <v>2014</v>
      </c>
      <c r="H109" s="29" t="s">
        <v>139</v>
      </c>
      <c r="I109" s="14">
        <v>50</v>
      </c>
      <c r="J109" s="14">
        <v>50</v>
      </c>
      <c r="K109" s="65" t="s">
        <v>1086</v>
      </c>
      <c r="L109" s="65" t="s">
        <v>1086</v>
      </c>
      <c r="M109" s="65" t="e">
        <f t="shared" si="3"/>
        <v>#VALUE!</v>
      </c>
      <c r="N109" s="65" t="e">
        <f t="shared" si="4"/>
        <v>#VALUE!</v>
      </c>
      <c r="O109" s="105" t="e">
        <f t="shared" si="5"/>
        <v>#VALUE!</v>
      </c>
      <c r="P109" s="29" t="s">
        <v>140</v>
      </c>
      <c r="Q109" s="14">
        <v>1</v>
      </c>
      <c r="R109" s="65"/>
      <c r="S109" s="20"/>
      <c r="T109" s="15"/>
      <c r="U109" s="65"/>
      <c r="V109" s="20"/>
      <c r="W109" s="14"/>
      <c r="X109" s="65"/>
      <c r="Y109" s="19" t="s">
        <v>142</v>
      </c>
      <c r="Z109" s="19" t="s">
        <v>143</v>
      </c>
      <c r="AA109" s="30" t="s">
        <v>144</v>
      </c>
    </row>
    <row r="110" spans="1:27" ht="38.25" x14ac:dyDescent="0.2">
      <c r="A110" s="36">
        <v>643</v>
      </c>
      <c r="B110" s="92" t="s">
        <v>27</v>
      </c>
      <c r="C110" s="83" t="s">
        <v>751</v>
      </c>
      <c r="D110" s="92" t="s">
        <v>150</v>
      </c>
      <c r="E110" s="92" t="s">
        <v>400</v>
      </c>
      <c r="F110" s="16" t="s">
        <v>752</v>
      </c>
      <c r="G110" s="19">
        <v>2014</v>
      </c>
      <c r="H110" s="29" t="s">
        <v>139</v>
      </c>
      <c r="I110" s="17">
        <v>60</v>
      </c>
      <c r="J110" s="17">
        <v>60</v>
      </c>
      <c r="K110" s="65" t="s">
        <v>1086</v>
      </c>
      <c r="L110" s="65" t="s">
        <v>1086</v>
      </c>
      <c r="M110" s="65" t="e">
        <f t="shared" si="3"/>
        <v>#VALUE!</v>
      </c>
      <c r="N110" s="65" t="e">
        <f t="shared" si="4"/>
        <v>#VALUE!</v>
      </c>
      <c r="O110" s="105" t="e">
        <f t="shared" si="5"/>
        <v>#VALUE!</v>
      </c>
      <c r="P110" s="16" t="s">
        <v>140</v>
      </c>
      <c r="Q110" s="18">
        <v>1</v>
      </c>
      <c r="R110" s="65"/>
      <c r="S110" s="16"/>
      <c r="T110" s="17"/>
      <c r="U110" s="65"/>
      <c r="V110" s="16"/>
      <c r="W110" s="18"/>
      <c r="X110" s="65"/>
      <c r="Y110" s="19" t="s">
        <v>142</v>
      </c>
      <c r="Z110" s="19" t="s">
        <v>143</v>
      </c>
      <c r="AA110" s="30" t="s">
        <v>144</v>
      </c>
    </row>
    <row r="111" spans="1:27" ht="38.25" x14ac:dyDescent="0.2">
      <c r="A111" s="30">
        <v>644</v>
      </c>
      <c r="B111" s="92" t="s">
        <v>27</v>
      </c>
      <c r="C111" s="29" t="s">
        <v>809</v>
      </c>
      <c r="D111" s="30" t="s">
        <v>150</v>
      </c>
      <c r="E111" s="30" t="s">
        <v>400</v>
      </c>
      <c r="F111" s="29" t="s">
        <v>810</v>
      </c>
      <c r="G111" s="19">
        <v>2014</v>
      </c>
      <c r="H111" s="29" t="s">
        <v>139</v>
      </c>
      <c r="I111" s="31">
        <v>60</v>
      </c>
      <c r="J111" s="31">
        <v>60</v>
      </c>
      <c r="K111" s="65" t="s">
        <v>1086</v>
      </c>
      <c r="L111" s="65" t="s">
        <v>1086</v>
      </c>
      <c r="M111" s="65" t="e">
        <f t="shared" si="3"/>
        <v>#VALUE!</v>
      </c>
      <c r="N111" s="65" t="e">
        <f t="shared" si="4"/>
        <v>#VALUE!</v>
      </c>
      <c r="O111" s="105" t="e">
        <f t="shared" si="5"/>
        <v>#VALUE!</v>
      </c>
      <c r="P111" s="29" t="s">
        <v>140</v>
      </c>
      <c r="Q111" s="32">
        <v>1</v>
      </c>
      <c r="R111" s="65"/>
      <c r="S111" s="29"/>
      <c r="T111" s="32"/>
      <c r="U111" s="65"/>
      <c r="V111" s="21"/>
      <c r="W111" s="23"/>
      <c r="X111" s="65"/>
      <c r="Y111" s="19" t="s">
        <v>142</v>
      </c>
      <c r="Z111" s="19" t="s">
        <v>143</v>
      </c>
      <c r="AA111" s="30" t="s">
        <v>144</v>
      </c>
    </row>
    <row r="112" spans="1:27" ht="38.25" x14ac:dyDescent="0.2">
      <c r="A112" s="36">
        <v>645</v>
      </c>
      <c r="B112" s="104" t="s">
        <v>27</v>
      </c>
      <c r="C112" s="16" t="s">
        <v>757</v>
      </c>
      <c r="D112" s="104" t="s">
        <v>150</v>
      </c>
      <c r="E112" s="104" t="s">
        <v>400</v>
      </c>
      <c r="F112" s="16" t="s">
        <v>758</v>
      </c>
      <c r="G112" s="19">
        <v>2014</v>
      </c>
      <c r="H112" s="29" t="s">
        <v>139</v>
      </c>
      <c r="I112" s="17">
        <v>70</v>
      </c>
      <c r="J112" s="17">
        <v>70</v>
      </c>
      <c r="K112" s="65" t="s">
        <v>1086</v>
      </c>
      <c r="L112" s="65" t="s">
        <v>1086</v>
      </c>
      <c r="M112" s="65" t="e">
        <f t="shared" si="3"/>
        <v>#VALUE!</v>
      </c>
      <c r="N112" s="65" t="e">
        <f t="shared" si="4"/>
        <v>#VALUE!</v>
      </c>
      <c r="O112" s="105" t="e">
        <f t="shared" si="5"/>
        <v>#VALUE!</v>
      </c>
      <c r="P112" s="16" t="s">
        <v>140</v>
      </c>
      <c r="Q112" s="18">
        <v>1</v>
      </c>
      <c r="R112" s="65"/>
      <c r="S112" s="16"/>
      <c r="T112" s="18"/>
      <c r="U112" s="65"/>
      <c r="V112" s="16"/>
      <c r="W112" s="18"/>
      <c r="X112" s="65"/>
      <c r="Y112" s="19" t="s">
        <v>142</v>
      </c>
      <c r="Z112" s="19" t="s">
        <v>143</v>
      </c>
      <c r="AA112" s="30" t="s">
        <v>144</v>
      </c>
    </row>
    <row r="113" spans="1:27" ht="38.25" x14ac:dyDescent="0.2">
      <c r="A113" s="30">
        <v>646</v>
      </c>
      <c r="B113" s="92" t="s">
        <v>27</v>
      </c>
      <c r="C113" s="29" t="s">
        <v>736</v>
      </c>
      <c r="D113" s="92" t="s">
        <v>150</v>
      </c>
      <c r="E113" s="92" t="s">
        <v>400</v>
      </c>
      <c r="F113" s="29" t="s">
        <v>737</v>
      </c>
      <c r="G113" s="30">
        <v>2014</v>
      </c>
      <c r="H113" s="29" t="s">
        <v>139</v>
      </c>
      <c r="I113" s="31">
        <v>80</v>
      </c>
      <c r="J113" s="31">
        <v>80</v>
      </c>
      <c r="K113" s="65" t="s">
        <v>1086</v>
      </c>
      <c r="L113" s="65" t="s">
        <v>1086</v>
      </c>
      <c r="M113" s="65" t="e">
        <f t="shared" si="3"/>
        <v>#VALUE!</v>
      </c>
      <c r="N113" s="65" t="e">
        <f t="shared" si="4"/>
        <v>#VALUE!</v>
      </c>
      <c r="O113" s="105" t="e">
        <f t="shared" si="5"/>
        <v>#VALUE!</v>
      </c>
      <c r="P113" s="29" t="s">
        <v>140</v>
      </c>
      <c r="Q113" s="32">
        <v>1</v>
      </c>
      <c r="R113" s="65"/>
      <c r="S113" s="29"/>
      <c r="T113" s="31"/>
      <c r="U113" s="65"/>
      <c r="V113" s="21"/>
      <c r="W113" s="23"/>
      <c r="X113" s="65"/>
      <c r="Y113" s="104" t="s">
        <v>142</v>
      </c>
      <c r="Z113" s="36" t="s">
        <v>143</v>
      </c>
      <c r="AA113" s="36" t="s">
        <v>144</v>
      </c>
    </row>
    <row r="114" spans="1:27" ht="25.5" x14ac:dyDescent="0.2">
      <c r="A114" s="36">
        <v>647</v>
      </c>
      <c r="B114" s="92" t="s">
        <v>27</v>
      </c>
      <c r="C114" s="16" t="s">
        <v>777</v>
      </c>
      <c r="D114" s="92" t="s">
        <v>150</v>
      </c>
      <c r="E114" s="92" t="s">
        <v>400</v>
      </c>
      <c r="F114" s="16" t="s">
        <v>778</v>
      </c>
      <c r="G114" s="19">
        <v>2014</v>
      </c>
      <c r="H114" s="29" t="s">
        <v>139</v>
      </c>
      <c r="I114" s="17">
        <v>80</v>
      </c>
      <c r="J114" s="17">
        <v>80</v>
      </c>
      <c r="K114" s="65" t="s">
        <v>1086</v>
      </c>
      <c r="L114" s="65" t="s">
        <v>1086</v>
      </c>
      <c r="M114" s="65" t="e">
        <f t="shared" si="3"/>
        <v>#VALUE!</v>
      </c>
      <c r="N114" s="65" t="e">
        <f t="shared" si="4"/>
        <v>#VALUE!</v>
      </c>
      <c r="O114" s="105" t="e">
        <f t="shared" si="5"/>
        <v>#VALUE!</v>
      </c>
      <c r="P114" s="16" t="s">
        <v>140</v>
      </c>
      <c r="Q114" s="18">
        <v>1</v>
      </c>
      <c r="R114" s="65"/>
      <c r="S114" s="16"/>
      <c r="T114" s="17"/>
      <c r="U114" s="65"/>
      <c r="V114" s="16"/>
      <c r="W114" s="18"/>
      <c r="X114" s="65"/>
      <c r="Y114" s="19" t="s">
        <v>142</v>
      </c>
      <c r="Z114" s="19" t="s">
        <v>143</v>
      </c>
      <c r="AA114" s="30" t="s">
        <v>144</v>
      </c>
    </row>
    <row r="115" spans="1:27" ht="25.5" x14ac:dyDescent="0.2">
      <c r="A115" s="36">
        <v>648</v>
      </c>
      <c r="B115" s="92" t="s">
        <v>27</v>
      </c>
      <c r="C115" s="16" t="s">
        <v>779</v>
      </c>
      <c r="D115" s="92" t="s">
        <v>150</v>
      </c>
      <c r="E115" s="104" t="s">
        <v>400</v>
      </c>
      <c r="F115" s="16" t="s">
        <v>780</v>
      </c>
      <c r="G115" s="19">
        <v>2014</v>
      </c>
      <c r="H115" s="29" t="s">
        <v>139</v>
      </c>
      <c r="I115" s="17">
        <v>80</v>
      </c>
      <c r="J115" s="17">
        <v>80</v>
      </c>
      <c r="K115" s="65" t="s">
        <v>1086</v>
      </c>
      <c r="L115" s="65" t="s">
        <v>1086</v>
      </c>
      <c r="M115" s="65" t="e">
        <f t="shared" si="3"/>
        <v>#VALUE!</v>
      </c>
      <c r="N115" s="65" t="e">
        <f t="shared" si="4"/>
        <v>#VALUE!</v>
      </c>
      <c r="O115" s="105" t="e">
        <f t="shared" si="5"/>
        <v>#VALUE!</v>
      </c>
      <c r="P115" s="16" t="s">
        <v>140</v>
      </c>
      <c r="Q115" s="18">
        <v>1</v>
      </c>
      <c r="R115" s="65"/>
      <c r="S115" s="16"/>
      <c r="T115" s="17"/>
      <c r="U115" s="65"/>
      <c r="V115" s="16"/>
      <c r="W115" s="18"/>
      <c r="X115" s="65"/>
      <c r="Y115" s="19" t="s">
        <v>142</v>
      </c>
      <c r="Z115" s="19" t="s">
        <v>143</v>
      </c>
      <c r="AA115" s="30" t="s">
        <v>144</v>
      </c>
    </row>
    <row r="116" spans="1:27" ht="25.5" x14ac:dyDescent="0.2">
      <c r="A116" s="36">
        <v>649</v>
      </c>
      <c r="B116" s="92" t="s">
        <v>27</v>
      </c>
      <c r="C116" s="20" t="s">
        <v>791</v>
      </c>
      <c r="D116" s="92" t="s">
        <v>150</v>
      </c>
      <c r="E116" s="13" t="s">
        <v>400</v>
      </c>
      <c r="F116" s="20" t="s">
        <v>792</v>
      </c>
      <c r="G116" s="13">
        <v>2014</v>
      </c>
      <c r="H116" s="29" t="s">
        <v>139</v>
      </c>
      <c r="I116" s="14">
        <v>80</v>
      </c>
      <c r="J116" s="14">
        <v>80</v>
      </c>
      <c r="K116" s="65" t="s">
        <v>1086</v>
      </c>
      <c r="L116" s="65" t="s">
        <v>1086</v>
      </c>
      <c r="M116" s="65" t="e">
        <f t="shared" si="3"/>
        <v>#VALUE!</v>
      </c>
      <c r="N116" s="65" t="e">
        <f t="shared" si="4"/>
        <v>#VALUE!</v>
      </c>
      <c r="O116" s="105" t="e">
        <f t="shared" si="5"/>
        <v>#VALUE!</v>
      </c>
      <c r="P116" s="20" t="s">
        <v>140</v>
      </c>
      <c r="Q116" s="15">
        <v>1</v>
      </c>
      <c r="R116" s="65"/>
      <c r="S116" s="20"/>
      <c r="T116" s="14"/>
      <c r="U116" s="65"/>
      <c r="V116" s="16"/>
      <c r="W116" s="18"/>
      <c r="X116" s="65"/>
      <c r="Y116" s="19" t="s">
        <v>142</v>
      </c>
      <c r="Z116" s="19" t="s">
        <v>143</v>
      </c>
      <c r="AA116" s="30" t="s">
        <v>144</v>
      </c>
    </row>
    <row r="117" spans="1:27" ht="25.5" x14ac:dyDescent="0.2">
      <c r="A117" s="30">
        <v>650</v>
      </c>
      <c r="B117" s="104" t="s">
        <v>27</v>
      </c>
      <c r="C117" s="21" t="s">
        <v>800</v>
      </c>
      <c r="D117" s="19" t="s">
        <v>150</v>
      </c>
      <c r="E117" s="19" t="s">
        <v>400</v>
      </c>
      <c r="F117" s="21" t="s">
        <v>801</v>
      </c>
      <c r="G117" s="19">
        <v>2014</v>
      </c>
      <c r="H117" s="29" t="s">
        <v>139</v>
      </c>
      <c r="I117" s="22">
        <v>80</v>
      </c>
      <c r="J117" s="22">
        <v>80</v>
      </c>
      <c r="K117" s="65" t="s">
        <v>1086</v>
      </c>
      <c r="L117" s="65" t="s">
        <v>1086</v>
      </c>
      <c r="M117" s="65" t="e">
        <f t="shared" si="3"/>
        <v>#VALUE!</v>
      </c>
      <c r="N117" s="65" t="e">
        <f t="shared" si="4"/>
        <v>#VALUE!</v>
      </c>
      <c r="O117" s="105" t="e">
        <f t="shared" si="5"/>
        <v>#VALUE!</v>
      </c>
      <c r="P117" s="20" t="s">
        <v>140</v>
      </c>
      <c r="Q117" s="15">
        <v>1</v>
      </c>
      <c r="R117" s="65"/>
      <c r="S117" s="25"/>
      <c r="T117" s="22"/>
      <c r="U117" s="65"/>
      <c r="V117" s="21"/>
      <c r="W117" s="23"/>
      <c r="X117" s="65"/>
      <c r="Y117" s="19" t="s">
        <v>142</v>
      </c>
      <c r="Z117" s="19" t="s">
        <v>143</v>
      </c>
      <c r="AA117" s="30" t="s">
        <v>144</v>
      </c>
    </row>
    <row r="118" spans="1:27" ht="38.25" x14ac:dyDescent="0.2">
      <c r="A118" s="36">
        <v>651</v>
      </c>
      <c r="B118" s="92" t="s">
        <v>27</v>
      </c>
      <c r="C118" s="16" t="s">
        <v>753</v>
      </c>
      <c r="D118" s="92" t="s">
        <v>150</v>
      </c>
      <c r="E118" s="92" t="s">
        <v>400</v>
      </c>
      <c r="F118" s="16" t="s">
        <v>754</v>
      </c>
      <c r="G118" s="19">
        <v>2014</v>
      </c>
      <c r="H118" s="29" t="s">
        <v>139</v>
      </c>
      <c r="I118" s="17">
        <v>100</v>
      </c>
      <c r="J118" s="22">
        <v>100</v>
      </c>
      <c r="K118" s="65" t="s">
        <v>1086</v>
      </c>
      <c r="L118" s="65" t="s">
        <v>1086</v>
      </c>
      <c r="M118" s="65" t="e">
        <f t="shared" si="3"/>
        <v>#VALUE!</v>
      </c>
      <c r="N118" s="65" t="e">
        <f t="shared" si="4"/>
        <v>#VALUE!</v>
      </c>
      <c r="O118" s="105" t="e">
        <f t="shared" si="5"/>
        <v>#VALUE!</v>
      </c>
      <c r="P118" s="16" t="s">
        <v>140</v>
      </c>
      <c r="Q118" s="18">
        <v>1</v>
      </c>
      <c r="R118" s="65"/>
      <c r="S118" s="16"/>
      <c r="T118" s="18"/>
      <c r="U118" s="65"/>
      <c r="V118" s="16"/>
      <c r="W118" s="18"/>
      <c r="X118" s="65"/>
      <c r="Y118" s="19" t="s">
        <v>142</v>
      </c>
      <c r="Z118" s="19" t="s">
        <v>143</v>
      </c>
      <c r="AA118" s="30" t="s">
        <v>144</v>
      </c>
    </row>
    <row r="119" spans="1:27" ht="25.5" x14ac:dyDescent="0.2">
      <c r="A119" s="36">
        <v>652</v>
      </c>
      <c r="B119" s="92" t="s">
        <v>27</v>
      </c>
      <c r="C119" s="16" t="s">
        <v>769</v>
      </c>
      <c r="D119" s="92" t="s">
        <v>150</v>
      </c>
      <c r="E119" s="92" t="s">
        <v>400</v>
      </c>
      <c r="F119" s="16" t="s">
        <v>947</v>
      </c>
      <c r="G119" s="19">
        <v>2014</v>
      </c>
      <c r="H119" s="29" t="s">
        <v>139</v>
      </c>
      <c r="I119" s="17">
        <v>100</v>
      </c>
      <c r="J119" s="17">
        <v>100</v>
      </c>
      <c r="K119" s="65" t="s">
        <v>1086</v>
      </c>
      <c r="L119" s="65" t="s">
        <v>1086</v>
      </c>
      <c r="M119" s="65" t="e">
        <f t="shared" si="3"/>
        <v>#VALUE!</v>
      </c>
      <c r="N119" s="65" t="e">
        <f t="shared" si="4"/>
        <v>#VALUE!</v>
      </c>
      <c r="O119" s="105" t="e">
        <f t="shared" si="5"/>
        <v>#VALUE!</v>
      </c>
      <c r="P119" s="16" t="s">
        <v>140</v>
      </c>
      <c r="Q119" s="18">
        <v>1</v>
      </c>
      <c r="R119" s="65"/>
      <c r="S119" s="16"/>
      <c r="T119" s="17"/>
      <c r="U119" s="65"/>
      <c r="V119" s="16"/>
      <c r="W119" s="18"/>
      <c r="X119" s="65"/>
      <c r="Y119" s="19" t="s">
        <v>142</v>
      </c>
      <c r="Z119" s="19" t="s">
        <v>148</v>
      </c>
      <c r="AA119" s="30" t="s">
        <v>144</v>
      </c>
    </row>
    <row r="120" spans="1:27" ht="38.25" x14ac:dyDescent="0.2">
      <c r="A120" s="36">
        <v>653</v>
      </c>
      <c r="B120" s="104" t="s">
        <v>27</v>
      </c>
      <c r="C120" s="16" t="s">
        <v>772</v>
      </c>
      <c r="D120" s="104" t="s">
        <v>150</v>
      </c>
      <c r="E120" s="104" t="s">
        <v>400</v>
      </c>
      <c r="F120" s="16" t="s">
        <v>773</v>
      </c>
      <c r="G120" s="19">
        <v>2014</v>
      </c>
      <c r="H120" s="29" t="s">
        <v>139</v>
      </c>
      <c r="I120" s="17">
        <v>100</v>
      </c>
      <c r="J120" s="17">
        <v>100</v>
      </c>
      <c r="K120" s="65" t="s">
        <v>1086</v>
      </c>
      <c r="L120" s="65" t="s">
        <v>1086</v>
      </c>
      <c r="M120" s="65" t="e">
        <f t="shared" si="3"/>
        <v>#VALUE!</v>
      </c>
      <c r="N120" s="65" t="e">
        <f t="shared" si="4"/>
        <v>#VALUE!</v>
      </c>
      <c r="O120" s="105" t="e">
        <f t="shared" si="5"/>
        <v>#VALUE!</v>
      </c>
      <c r="P120" s="16" t="s">
        <v>140</v>
      </c>
      <c r="Q120" s="18">
        <v>1</v>
      </c>
      <c r="R120" s="65"/>
      <c r="S120" s="16"/>
      <c r="T120" s="17"/>
      <c r="U120" s="65"/>
      <c r="V120" s="16"/>
      <c r="W120" s="18"/>
      <c r="X120" s="65"/>
      <c r="Y120" s="19" t="s">
        <v>142</v>
      </c>
      <c r="Z120" s="19" t="s">
        <v>143</v>
      </c>
      <c r="AA120" s="30" t="s">
        <v>144</v>
      </c>
    </row>
    <row r="121" spans="1:27" ht="25.5" x14ac:dyDescent="0.2">
      <c r="A121" s="30">
        <v>654</v>
      </c>
      <c r="B121" s="104" t="s">
        <v>27</v>
      </c>
      <c r="C121" s="21" t="s">
        <v>781</v>
      </c>
      <c r="D121" s="19" t="s">
        <v>150</v>
      </c>
      <c r="E121" s="19" t="s">
        <v>400</v>
      </c>
      <c r="F121" s="21" t="s">
        <v>782</v>
      </c>
      <c r="G121" s="19">
        <v>2014</v>
      </c>
      <c r="H121" s="29" t="s">
        <v>139</v>
      </c>
      <c r="I121" s="22">
        <v>100</v>
      </c>
      <c r="J121" s="22">
        <v>100</v>
      </c>
      <c r="K121" s="65" t="s">
        <v>1086</v>
      </c>
      <c r="L121" s="65" t="s">
        <v>1086</v>
      </c>
      <c r="M121" s="65" t="e">
        <f t="shared" si="3"/>
        <v>#VALUE!</v>
      </c>
      <c r="N121" s="65" t="e">
        <f t="shared" si="4"/>
        <v>#VALUE!</v>
      </c>
      <c r="O121" s="105" t="e">
        <f t="shared" si="5"/>
        <v>#VALUE!</v>
      </c>
      <c r="P121" s="21" t="s">
        <v>140</v>
      </c>
      <c r="Q121" s="23">
        <v>1</v>
      </c>
      <c r="R121" s="65"/>
      <c r="S121" s="21"/>
      <c r="T121" s="22"/>
      <c r="U121" s="65"/>
      <c r="V121" s="21"/>
      <c r="W121" s="23"/>
      <c r="X121" s="65"/>
      <c r="Y121" s="19" t="s">
        <v>142</v>
      </c>
      <c r="Z121" s="19" t="s">
        <v>143</v>
      </c>
      <c r="AA121" s="30" t="s">
        <v>144</v>
      </c>
    </row>
    <row r="122" spans="1:27" ht="25.5" x14ac:dyDescent="0.2">
      <c r="A122" s="36">
        <v>655</v>
      </c>
      <c r="B122" s="92" t="s">
        <v>27</v>
      </c>
      <c r="C122" s="16" t="s">
        <v>747</v>
      </c>
      <c r="D122" s="92" t="s">
        <v>150</v>
      </c>
      <c r="E122" s="92" t="s">
        <v>400</v>
      </c>
      <c r="F122" s="16" t="s">
        <v>748</v>
      </c>
      <c r="G122" s="19">
        <v>2014</v>
      </c>
      <c r="H122" s="29" t="s">
        <v>139</v>
      </c>
      <c r="I122" s="17">
        <v>150</v>
      </c>
      <c r="J122" s="17">
        <v>150</v>
      </c>
      <c r="K122" s="65" t="s">
        <v>1086</v>
      </c>
      <c r="L122" s="65" t="s">
        <v>1086</v>
      </c>
      <c r="M122" s="65" t="e">
        <f t="shared" si="3"/>
        <v>#VALUE!</v>
      </c>
      <c r="N122" s="65" t="e">
        <f t="shared" si="4"/>
        <v>#VALUE!</v>
      </c>
      <c r="O122" s="105" t="e">
        <f t="shared" si="5"/>
        <v>#VALUE!</v>
      </c>
      <c r="P122" s="16" t="s">
        <v>140</v>
      </c>
      <c r="Q122" s="18">
        <v>1</v>
      </c>
      <c r="R122" s="65"/>
      <c r="S122" s="16"/>
      <c r="T122" s="17"/>
      <c r="U122" s="65"/>
      <c r="V122" s="16"/>
      <c r="W122" s="18"/>
      <c r="X122" s="65"/>
      <c r="Y122" s="19" t="s">
        <v>142</v>
      </c>
      <c r="Z122" s="19" t="s">
        <v>143</v>
      </c>
      <c r="AA122" s="30" t="s">
        <v>144</v>
      </c>
    </row>
    <row r="123" spans="1:27" ht="38.25" x14ac:dyDescent="0.2">
      <c r="A123" s="36">
        <v>656</v>
      </c>
      <c r="B123" s="92" t="s">
        <v>27</v>
      </c>
      <c r="C123" s="16" t="s">
        <v>759</v>
      </c>
      <c r="D123" s="92" t="s">
        <v>150</v>
      </c>
      <c r="E123" s="104" t="s">
        <v>400</v>
      </c>
      <c r="F123" s="16" t="s">
        <v>760</v>
      </c>
      <c r="G123" s="19">
        <v>2014</v>
      </c>
      <c r="H123" s="29" t="s">
        <v>139</v>
      </c>
      <c r="I123" s="17">
        <v>210</v>
      </c>
      <c r="J123" s="17">
        <v>210</v>
      </c>
      <c r="K123" s="65" t="s">
        <v>1086</v>
      </c>
      <c r="L123" s="65" t="s">
        <v>1086</v>
      </c>
      <c r="M123" s="65" t="e">
        <f t="shared" si="3"/>
        <v>#VALUE!</v>
      </c>
      <c r="N123" s="65" t="e">
        <f t="shared" si="4"/>
        <v>#VALUE!</v>
      </c>
      <c r="O123" s="105" t="e">
        <f t="shared" si="5"/>
        <v>#VALUE!</v>
      </c>
      <c r="P123" s="20" t="s">
        <v>140</v>
      </c>
      <c r="Q123" s="18">
        <v>1</v>
      </c>
      <c r="R123" s="65"/>
      <c r="S123" s="16"/>
      <c r="T123" s="17"/>
      <c r="U123" s="65"/>
      <c r="V123" s="16"/>
      <c r="W123" s="18"/>
      <c r="X123" s="65"/>
      <c r="Y123" s="19" t="s">
        <v>142</v>
      </c>
      <c r="Z123" s="19" t="s">
        <v>143</v>
      </c>
      <c r="AA123" s="30" t="s">
        <v>144</v>
      </c>
    </row>
    <row r="124" spans="1:27" ht="25.5" x14ac:dyDescent="0.2">
      <c r="A124" s="36">
        <v>657</v>
      </c>
      <c r="B124" s="92" t="s">
        <v>27</v>
      </c>
      <c r="C124" s="20" t="s">
        <v>798</v>
      </c>
      <c r="D124" s="92" t="s">
        <v>150</v>
      </c>
      <c r="E124" s="13" t="s">
        <v>400</v>
      </c>
      <c r="F124" s="20" t="s">
        <v>799</v>
      </c>
      <c r="G124" s="13">
        <v>2014</v>
      </c>
      <c r="H124" s="29" t="s">
        <v>139</v>
      </c>
      <c r="I124" s="14">
        <v>250</v>
      </c>
      <c r="J124" s="14">
        <v>250</v>
      </c>
      <c r="K124" s="65" t="s">
        <v>1086</v>
      </c>
      <c r="L124" s="65" t="s">
        <v>1086</v>
      </c>
      <c r="M124" s="65" t="e">
        <f t="shared" si="3"/>
        <v>#VALUE!</v>
      </c>
      <c r="N124" s="65" t="e">
        <f t="shared" si="4"/>
        <v>#VALUE!</v>
      </c>
      <c r="O124" s="105" t="e">
        <f t="shared" si="5"/>
        <v>#VALUE!</v>
      </c>
      <c r="P124" s="20" t="s">
        <v>140</v>
      </c>
      <c r="Q124" s="15">
        <v>1</v>
      </c>
      <c r="R124" s="65"/>
      <c r="S124" s="20"/>
      <c r="T124" s="14"/>
      <c r="U124" s="65"/>
      <c r="V124" s="16"/>
      <c r="W124" s="18"/>
      <c r="X124" s="65"/>
      <c r="Y124" s="19" t="s">
        <v>142</v>
      </c>
      <c r="Z124" s="19" t="s">
        <v>143</v>
      </c>
      <c r="AA124" s="30" t="s">
        <v>144</v>
      </c>
    </row>
    <row r="125" spans="1:27" ht="25.5" x14ac:dyDescent="0.2">
      <c r="A125" s="36">
        <v>658</v>
      </c>
      <c r="B125" s="92" t="s">
        <v>27</v>
      </c>
      <c r="C125" s="16" t="s">
        <v>775</v>
      </c>
      <c r="D125" s="92" t="s">
        <v>150</v>
      </c>
      <c r="E125" s="92" t="s">
        <v>400</v>
      </c>
      <c r="F125" s="16" t="s">
        <v>776</v>
      </c>
      <c r="G125" s="19">
        <v>2014</v>
      </c>
      <c r="H125" s="29" t="s">
        <v>139</v>
      </c>
      <c r="I125" s="17">
        <v>300</v>
      </c>
      <c r="J125" s="17">
        <v>300</v>
      </c>
      <c r="K125" s="65" t="s">
        <v>1086</v>
      </c>
      <c r="L125" s="65" t="s">
        <v>1086</v>
      </c>
      <c r="M125" s="65" t="e">
        <f t="shared" si="3"/>
        <v>#VALUE!</v>
      </c>
      <c r="N125" s="65" t="e">
        <f t="shared" si="4"/>
        <v>#VALUE!</v>
      </c>
      <c r="O125" s="105" t="e">
        <f t="shared" si="5"/>
        <v>#VALUE!</v>
      </c>
      <c r="P125" s="16" t="s">
        <v>140</v>
      </c>
      <c r="Q125" s="18">
        <v>1</v>
      </c>
      <c r="R125" s="65"/>
      <c r="S125" s="16"/>
      <c r="T125" s="17"/>
      <c r="U125" s="65"/>
      <c r="V125" s="16"/>
      <c r="W125" s="18"/>
      <c r="X125" s="65"/>
      <c r="Y125" s="19" t="s">
        <v>142</v>
      </c>
      <c r="Z125" s="19" t="s">
        <v>143</v>
      </c>
      <c r="AA125" s="30" t="s">
        <v>144</v>
      </c>
    </row>
    <row r="126" spans="1:27" ht="25.5" x14ac:dyDescent="0.2">
      <c r="A126" s="36">
        <v>659</v>
      </c>
      <c r="B126" s="92" t="s">
        <v>27</v>
      </c>
      <c r="C126" s="20" t="s">
        <v>785</v>
      </c>
      <c r="D126" s="92" t="s">
        <v>150</v>
      </c>
      <c r="E126" s="13" t="s">
        <v>400</v>
      </c>
      <c r="F126" s="20" t="s">
        <v>786</v>
      </c>
      <c r="G126" s="13">
        <v>2014</v>
      </c>
      <c r="H126" s="29" t="s">
        <v>139</v>
      </c>
      <c r="I126" s="31">
        <v>300</v>
      </c>
      <c r="J126" s="31">
        <v>300</v>
      </c>
      <c r="K126" s="65" t="s">
        <v>1086</v>
      </c>
      <c r="L126" s="65" t="s">
        <v>1086</v>
      </c>
      <c r="M126" s="65" t="e">
        <f t="shared" si="3"/>
        <v>#VALUE!</v>
      </c>
      <c r="N126" s="65" t="e">
        <f t="shared" si="4"/>
        <v>#VALUE!</v>
      </c>
      <c r="O126" s="105" t="e">
        <f t="shared" si="5"/>
        <v>#VALUE!</v>
      </c>
      <c r="P126" s="20" t="s">
        <v>140</v>
      </c>
      <c r="Q126" s="15">
        <v>1</v>
      </c>
      <c r="R126" s="65"/>
      <c r="S126" s="20"/>
      <c r="T126" s="14"/>
      <c r="U126" s="65"/>
      <c r="V126" s="16"/>
      <c r="W126" s="18"/>
      <c r="X126" s="65"/>
      <c r="Y126" s="19" t="s">
        <v>142</v>
      </c>
      <c r="Z126" s="19" t="s">
        <v>143</v>
      </c>
      <c r="AA126" s="30" t="s">
        <v>144</v>
      </c>
    </row>
    <row r="127" spans="1:27" ht="25.5" x14ac:dyDescent="0.2">
      <c r="A127" s="30">
        <v>660</v>
      </c>
      <c r="B127" s="92" t="s">
        <v>27</v>
      </c>
      <c r="C127" s="29" t="s">
        <v>808</v>
      </c>
      <c r="D127" s="30" t="s">
        <v>150</v>
      </c>
      <c r="E127" s="30" t="s">
        <v>400</v>
      </c>
      <c r="F127" s="29" t="s">
        <v>953</v>
      </c>
      <c r="G127" s="30">
        <v>2014</v>
      </c>
      <c r="H127" s="29" t="s">
        <v>139</v>
      </c>
      <c r="I127" s="31">
        <v>400</v>
      </c>
      <c r="J127" s="31">
        <v>400</v>
      </c>
      <c r="K127" s="65" t="s">
        <v>1086</v>
      </c>
      <c r="L127" s="65" t="s">
        <v>1086</v>
      </c>
      <c r="M127" s="65" t="e">
        <f t="shared" si="3"/>
        <v>#VALUE!</v>
      </c>
      <c r="N127" s="65" t="e">
        <f t="shared" si="4"/>
        <v>#VALUE!</v>
      </c>
      <c r="O127" s="105" t="e">
        <f t="shared" si="5"/>
        <v>#VALUE!</v>
      </c>
      <c r="P127" s="20" t="s">
        <v>140</v>
      </c>
      <c r="Q127" s="15">
        <v>1</v>
      </c>
      <c r="R127" s="65"/>
      <c r="S127" s="29"/>
      <c r="T127" s="31"/>
      <c r="U127" s="65"/>
      <c r="V127" s="21"/>
      <c r="W127" s="23"/>
      <c r="X127" s="65"/>
      <c r="Y127" s="19" t="s">
        <v>142</v>
      </c>
      <c r="Z127" s="19" t="s">
        <v>148</v>
      </c>
      <c r="AA127" s="30" t="s">
        <v>144</v>
      </c>
    </row>
    <row r="128" spans="1:27" ht="25.5" x14ac:dyDescent="0.2">
      <c r="A128" s="36">
        <v>661</v>
      </c>
      <c r="B128" s="104" t="s">
        <v>27</v>
      </c>
      <c r="C128" s="20" t="s">
        <v>790</v>
      </c>
      <c r="D128" s="104" t="s">
        <v>150</v>
      </c>
      <c r="E128" s="13" t="s">
        <v>400</v>
      </c>
      <c r="F128" s="20" t="s">
        <v>951</v>
      </c>
      <c r="G128" s="13">
        <v>2014</v>
      </c>
      <c r="H128" s="29" t="s">
        <v>139</v>
      </c>
      <c r="I128" s="14">
        <v>500</v>
      </c>
      <c r="J128" s="14">
        <v>500</v>
      </c>
      <c r="K128" s="65" t="s">
        <v>1086</v>
      </c>
      <c r="L128" s="65" t="s">
        <v>1086</v>
      </c>
      <c r="M128" s="65" t="e">
        <f t="shared" si="3"/>
        <v>#VALUE!</v>
      </c>
      <c r="N128" s="65" t="e">
        <f t="shared" si="4"/>
        <v>#VALUE!</v>
      </c>
      <c r="O128" s="105" t="e">
        <f t="shared" si="5"/>
        <v>#VALUE!</v>
      </c>
      <c r="P128" s="20" t="s">
        <v>140</v>
      </c>
      <c r="Q128" s="15">
        <v>1</v>
      </c>
      <c r="R128" s="65"/>
      <c r="S128" s="20"/>
      <c r="T128" s="14"/>
      <c r="U128" s="65"/>
      <c r="V128" s="16"/>
      <c r="W128" s="18"/>
      <c r="X128" s="65"/>
      <c r="Y128" s="19" t="s">
        <v>142</v>
      </c>
      <c r="Z128" s="19" t="s">
        <v>148</v>
      </c>
      <c r="AA128" s="30" t="s">
        <v>144</v>
      </c>
    </row>
    <row r="129" spans="1:27" ht="25.5" x14ac:dyDescent="0.2">
      <c r="A129" s="30">
        <v>662</v>
      </c>
      <c r="B129" s="104" t="s">
        <v>27</v>
      </c>
      <c r="C129" s="21" t="s">
        <v>804</v>
      </c>
      <c r="D129" s="19" t="s">
        <v>150</v>
      </c>
      <c r="E129" s="19" t="s">
        <v>400</v>
      </c>
      <c r="F129" s="21" t="s">
        <v>805</v>
      </c>
      <c r="G129" s="19">
        <v>2014</v>
      </c>
      <c r="H129" s="29" t="s">
        <v>139</v>
      </c>
      <c r="I129" s="22">
        <v>600</v>
      </c>
      <c r="J129" s="22">
        <v>600</v>
      </c>
      <c r="K129" s="65" t="s">
        <v>1086</v>
      </c>
      <c r="L129" s="65" t="s">
        <v>1086</v>
      </c>
      <c r="M129" s="65" t="e">
        <f t="shared" si="3"/>
        <v>#VALUE!</v>
      </c>
      <c r="N129" s="65" t="e">
        <f t="shared" si="4"/>
        <v>#VALUE!</v>
      </c>
      <c r="O129" s="105" t="e">
        <f t="shared" si="5"/>
        <v>#VALUE!</v>
      </c>
      <c r="P129" s="20" t="s">
        <v>140</v>
      </c>
      <c r="Q129" s="15">
        <v>1</v>
      </c>
      <c r="R129" s="65"/>
      <c r="S129" s="21"/>
      <c r="T129" s="22"/>
      <c r="U129" s="65"/>
      <c r="V129" s="21"/>
      <c r="W129" s="23"/>
      <c r="X129" s="65"/>
      <c r="Y129" s="19" t="s">
        <v>142</v>
      </c>
      <c r="Z129" s="19" t="s">
        <v>143</v>
      </c>
      <c r="AA129" s="30" t="s">
        <v>144</v>
      </c>
    </row>
    <row r="130" spans="1:27" ht="51" x14ac:dyDescent="0.2">
      <c r="A130" s="30">
        <v>663</v>
      </c>
      <c r="B130" s="104" t="s">
        <v>27</v>
      </c>
      <c r="C130" s="29" t="s">
        <v>806</v>
      </c>
      <c r="D130" s="30" t="s">
        <v>150</v>
      </c>
      <c r="E130" s="30" t="s">
        <v>400</v>
      </c>
      <c r="F130" s="29" t="s">
        <v>807</v>
      </c>
      <c r="G130" s="30">
        <v>2014</v>
      </c>
      <c r="H130" s="29" t="s">
        <v>139</v>
      </c>
      <c r="I130" s="31">
        <v>800</v>
      </c>
      <c r="J130" s="31">
        <v>800</v>
      </c>
      <c r="K130" s="65" t="s">
        <v>1086</v>
      </c>
      <c r="L130" s="65" t="s">
        <v>1086</v>
      </c>
      <c r="M130" s="65" t="e">
        <f t="shared" si="3"/>
        <v>#VALUE!</v>
      </c>
      <c r="N130" s="65" t="e">
        <f t="shared" si="4"/>
        <v>#VALUE!</v>
      </c>
      <c r="O130" s="105" t="e">
        <f t="shared" si="5"/>
        <v>#VALUE!</v>
      </c>
      <c r="P130" s="20" t="s">
        <v>140</v>
      </c>
      <c r="Q130" s="15">
        <v>1</v>
      </c>
      <c r="R130" s="65"/>
      <c r="S130" s="29"/>
      <c r="T130" s="31"/>
      <c r="U130" s="65"/>
      <c r="V130" s="21"/>
      <c r="W130" s="23"/>
      <c r="X130" s="65"/>
      <c r="Y130" s="19" t="s">
        <v>142</v>
      </c>
      <c r="Z130" s="19" t="s">
        <v>143</v>
      </c>
      <c r="AA130" s="30" t="s">
        <v>144</v>
      </c>
    </row>
    <row r="131" spans="1:27" ht="38.25" x14ac:dyDescent="0.2">
      <c r="A131" s="30">
        <v>664</v>
      </c>
      <c r="B131" s="104" t="s">
        <v>27</v>
      </c>
      <c r="C131" s="29" t="s">
        <v>806</v>
      </c>
      <c r="D131" s="19" t="s">
        <v>150</v>
      </c>
      <c r="E131" s="30" t="s">
        <v>400</v>
      </c>
      <c r="F131" s="29" t="s">
        <v>948</v>
      </c>
      <c r="G131" s="30">
        <v>2014</v>
      </c>
      <c r="H131" s="29" t="s">
        <v>139</v>
      </c>
      <c r="I131" s="31">
        <v>1000</v>
      </c>
      <c r="J131" s="31">
        <v>1000</v>
      </c>
      <c r="K131" s="65" t="s">
        <v>1086</v>
      </c>
      <c r="L131" s="65" t="s">
        <v>1086</v>
      </c>
      <c r="M131" s="65" t="e">
        <f t="shared" si="3"/>
        <v>#VALUE!</v>
      </c>
      <c r="N131" s="65" t="e">
        <f t="shared" si="4"/>
        <v>#VALUE!</v>
      </c>
      <c r="O131" s="105" t="e">
        <f t="shared" si="5"/>
        <v>#VALUE!</v>
      </c>
      <c r="P131" s="29" t="s">
        <v>140</v>
      </c>
      <c r="Q131" s="32">
        <v>1</v>
      </c>
      <c r="R131" s="65"/>
      <c r="S131" s="29"/>
      <c r="T131" s="31"/>
      <c r="U131" s="65"/>
      <c r="V131" s="29"/>
      <c r="W131" s="32"/>
      <c r="X131" s="65"/>
      <c r="Y131" s="19" t="s">
        <v>142</v>
      </c>
      <c r="Z131" s="19" t="s">
        <v>148</v>
      </c>
      <c r="AA131" s="30" t="s">
        <v>144</v>
      </c>
    </row>
    <row r="132" spans="1:27" ht="25.5" x14ac:dyDescent="0.2">
      <c r="A132" s="36">
        <v>665</v>
      </c>
      <c r="B132" s="104" t="s">
        <v>27</v>
      </c>
      <c r="C132" s="16" t="s">
        <v>774</v>
      </c>
      <c r="D132" s="104" t="s">
        <v>150</v>
      </c>
      <c r="E132" s="104" t="s">
        <v>400</v>
      </c>
      <c r="F132" s="16" t="s">
        <v>949</v>
      </c>
      <c r="G132" s="19">
        <v>2014</v>
      </c>
      <c r="H132" s="29" t="s">
        <v>139</v>
      </c>
      <c r="I132" s="22">
        <v>1000</v>
      </c>
      <c r="J132" s="22">
        <v>1000</v>
      </c>
      <c r="K132" s="65" t="s">
        <v>1086</v>
      </c>
      <c r="L132" s="65" t="s">
        <v>1086</v>
      </c>
      <c r="M132" s="65" t="e">
        <f t="shared" ref="M132:M195" si="6">K132-I132</f>
        <v>#VALUE!</v>
      </c>
      <c r="N132" s="65" t="e">
        <f t="shared" ref="N132:N195" si="7">L132-J132</f>
        <v>#VALUE!</v>
      </c>
      <c r="O132" s="105" t="e">
        <f t="shared" ref="O132:O195" si="8">N132/L132</f>
        <v>#VALUE!</v>
      </c>
      <c r="P132" s="16" t="s">
        <v>140</v>
      </c>
      <c r="Q132" s="17">
        <v>1</v>
      </c>
      <c r="R132" s="65"/>
      <c r="S132" s="16"/>
      <c r="T132" s="81"/>
      <c r="U132" s="65"/>
      <c r="V132" s="16"/>
      <c r="W132" s="81"/>
      <c r="X132" s="65"/>
      <c r="Y132" s="19" t="s">
        <v>142</v>
      </c>
      <c r="Z132" s="19" t="s">
        <v>148</v>
      </c>
      <c r="AA132" s="30" t="s">
        <v>144</v>
      </c>
    </row>
    <row r="133" spans="1:27" ht="63.75" x14ac:dyDescent="0.2">
      <c r="A133" s="36">
        <v>666</v>
      </c>
      <c r="B133" s="104" t="s">
        <v>36</v>
      </c>
      <c r="C133" s="16" t="s">
        <v>826</v>
      </c>
      <c r="D133" s="104" t="s">
        <v>302</v>
      </c>
      <c r="E133" s="104" t="s">
        <v>303</v>
      </c>
      <c r="F133" s="16" t="s">
        <v>827</v>
      </c>
      <c r="G133" s="19">
        <v>2014</v>
      </c>
      <c r="H133" s="29" t="s">
        <v>139</v>
      </c>
      <c r="I133" s="17">
        <v>50</v>
      </c>
      <c r="J133" s="17">
        <v>50</v>
      </c>
      <c r="K133" s="65" t="s">
        <v>1086</v>
      </c>
      <c r="L133" s="65" t="s">
        <v>1086</v>
      </c>
      <c r="M133" s="65" t="e">
        <f t="shared" si="6"/>
        <v>#VALUE!</v>
      </c>
      <c r="N133" s="65" t="e">
        <f t="shared" si="7"/>
        <v>#VALUE!</v>
      </c>
      <c r="O133" s="105" t="e">
        <f t="shared" si="8"/>
        <v>#VALUE!</v>
      </c>
      <c r="P133" s="16" t="s">
        <v>140</v>
      </c>
      <c r="Q133" s="18">
        <v>1</v>
      </c>
      <c r="R133" s="65"/>
      <c r="S133" s="16"/>
      <c r="T133" s="17"/>
      <c r="U133" s="65"/>
      <c r="V133" s="16"/>
      <c r="W133" s="18"/>
      <c r="X133" s="65"/>
      <c r="Y133" s="19" t="s">
        <v>142</v>
      </c>
      <c r="Z133" s="19" t="s">
        <v>143</v>
      </c>
      <c r="AA133" s="30" t="s">
        <v>144</v>
      </c>
    </row>
    <row r="134" spans="1:27" ht="25.5" x14ac:dyDescent="0.2">
      <c r="A134" s="36">
        <v>667</v>
      </c>
      <c r="B134" s="92" t="s">
        <v>36</v>
      </c>
      <c r="C134" s="16" t="s">
        <v>820</v>
      </c>
      <c r="D134" s="92" t="s">
        <v>302</v>
      </c>
      <c r="E134" s="92" t="s">
        <v>303</v>
      </c>
      <c r="F134" s="16" t="s">
        <v>821</v>
      </c>
      <c r="G134" s="19">
        <v>2014</v>
      </c>
      <c r="H134" s="29" t="s">
        <v>139</v>
      </c>
      <c r="I134" s="22">
        <v>150</v>
      </c>
      <c r="J134" s="22">
        <v>150</v>
      </c>
      <c r="K134" s="65" t="s">
        <v>1086</v>
      </c>
      <c r="L134" s="65" t="s">
        <v>1086</v>
      </c>
      <c r="M134" s="65" t="e">
        <f t="shared" si="6"/>
        <v>#VALUE!</v>
      </c>
      <c r="N134" s="65" t="e">
        <f t="shared" si="7"/>
        <v>#VALUE!</v>
      </c>
      <c r="O134" s="105" t="e">
        <f t="shared" si="8"/>
        <v>#VALUE!</v>
      </c>
      <c r="P134" s="21" t="s">
        <v>140</v>
      </c>
      <c r="Q134" s="18">
        <v>1</v>
      </c>
      <c r="R134" s="65"/>
      <c r="S134" s="16"/>
      <c r="T134" s="17"/>
      <c r="U134" s="65"/>
      <c r="V134" s="16"/>
      <c r="W134" s="18"/>
      <c r="X134" s="65"/>
      <c r="Y134" s="19" t="s">
        <v>142</v>
      </c>
      <c r="Z134" s="19" t="s">
        <v>143</v>
      </c>
      <c r="AA134" s="30" t="s">
        <v>144</v>
      </c>
    </row>
    <row r="135" spans="1:27" ht="38.25" x14ac:dyDescent="0.2">
      <c r="A135" s="104">
        <v>668</v>
      </c>
      <c r="B135" s="19" t="s">
        <v>50</v>
      </c>
      <c r="C135" s="21" t="s">
        <v>301</v>
      </c>
      <c r="D135" s="19" t="s">
        <v>302</v>
      </c>
      <c r="E135" s="19" t="s">
        <v>303</v>
      </c>
      <c r="F135" s="21" t="s">
        <v>305</v>
      </c>
      <c r="G135" s="19" t="s">
        <v>138</v>
      </c>
      <c r="H135" s="21" t="s">
        <v>139</v>
      </c>
      <c r="I135" s="22">
        <v>800</v>
      </c>
      <c r="J135" s="22">
        <v>800</v>
      </c>
      <c r="K135" s="65" t="s">
        <v>1089</v>
      </c>
      <c r="L135" s="65" t="s">
        <v>1089</v>
      </c>
      <c r="M135" s="65" t="e">
        <f t="shared" si="6"/>
        <v>#VALUE!</v>
      </c>
      <c r="N135" s="65" t="e">
        <f t="shared" si="7"/>
        <v>#VALUE!</v>
      </c>
      <c r="O135" s="105" t="e">
        <f t="shared" si="8"/>
        <v>#VALUE!</v>
      </c>
      <c r="P135" s="21" t="s">
        <v>306</v>
      </c>
      <c r="Q135" s="23">
        <v>3</v>
      </c>
      <c r="R135" s="65"/>
      <c r="S135" s="21" t="s">
        <v>307</v>
      </c>
      <c r="T135" s="22">
        <v>6</v>
      </c>
      <c r="U135" s="65"/>
      <c r="V135" s="21"/>
      <c r="W135" s="23"/>
      <c r="X135" s="65"/>
      <c r="Y135" s="92" t="s">
        <v>142</v>
      </c>
      <c r="Z135" s="104" t="s">
        <v>229</v>
      </c>
      <c r="AA135" s="104" t="s">
        <v>144</v>
      </c>
    </row>
    <row r="136" spans="1:27" ht="38.25" x14ac:dyDescent="0.2">
      <c r="A136" s="30">
        <v>669</v>
      </c>
      <c r="B136" s="92" t="s">
        <v>33</v>
      </c>
      <c r="C136" s="21" t="s">
        <v>844</v>
      </c>
      <c r="D136" s="92" t="s">
        <v>150</v>
      </c>
      <c r="E136" s="19" t="s">
        <v>48</v>
      </c>
      <c r="F136" s="21" t="s">
        <v>845</v>
      </c>
      <c r="G136" s="19">
        <v>2014</v>
      </c>
      <c r="H136" s="29" t="s">
        <v>139</v>
      </c>
      <c r="I136" s="22">
        <v>50</v>
      </c>
      <c r="J136" s="22">
        <v>50</v>
      </c>
      <c r="K136" s="65" t="s">
        <v>1086</v>
      </c>
      <c r="L136" s="65" t="s">
        <v>1086</v>
      </c>
      <c r="M136" s="65" t="e">
        <f t="shared" si="6"/>
        <v>#VALUE!</v>
      </c>
      <c r="N136" s="65" t="e">
        <f t="shared" si="7"/>
        <v>#VALUE!</v>
      </c>
      <c r="O136" s="105" t="e">
        <f t="shared" si="8"/>
        <v>#VALUE!</v>
      </c>
      <c r="P136" s="21" t="s">
        <v>140</v>
      </c>
      <c r="Q136" s="23">
        <v>1</v>
      </c>
      <c r="R136" s="65"/>
      <c r="S136" s="21"/>
      <c r="T136" s="22"/>
      <c r="U136" s="65"/>
      <c r="V136" s="21"/>
      <c r="W136" s="23"/>
      <c r="X136" s="65"/>
      <c r="Y136" s="19" t="s">
        <v>142</v>
      </c>
      <c r="Z136" s="19" t="s">
        <v>143</v>
      </c>
      <c r="AA136" s="30" t="s">
        <v>144</v>
      </c>
    </row>
    <row r="137" spans="1:27" ht="38.25" x14ac:dyDescent="0.2">
      <c r="A137" s="36">
        <v>670</v>
      </c>
      <c r="B137" s="104" t="s">
        <v>33</v>
      </c>
      <c r="C137" s="16" t="s">
        <v>907</v>
      </c>
      <c r="D137" s="104" t="s">
        <v>150</v>
      </c>
      <c r="E137" s="104" t="s">
        <v>48</v>
      </c>
      <c r="F137" s="16" t="s">
        <v>908</v>
      </c>
      <c r="G137" s="19">
        <v>2014</v>
      </c>
      <c r="H137" s="29" t="s">
        <v>139</v>
      </c>
      <c r="I137" s="17">
        <v>50</v>
      </c>
      <c r="J137" s="17">
        <v>50</v>
      </c>
      <c r="K137" s="65" t="s">
        <v>1086</v>
      </c>
      <c r="L137" s="65" t="s">
        <v>1086</v>
      </c>
      <c r="M137" s="65" t="e">
        <f t="shared" si="6"/>
        <v>#VALUE!</v>
      </c>
      <c r="N137" s="65" t="e">
        <f t="shared" si="7"/>
        <v>#VALUE!</v>
      </c>
      <c r="O137" s="105" t="e">
        <f t="shared" si="8"/>
        <v>#VALUE!</v>
      </c>
      <c r="P137" s="16" t="s">
        <v>140</v>
      </c>
      <c r="Q137" s="18">
        <v>1</v>
      </c>
      <c r="R137" s="65"/>
      <c r="S137" s="16"/>
      <c r="T137" s="18"/>
      <c r="U137" s="65"/>
      <c r="V137" s="16"/>
      <c r="W137" s="18"/>
      <c r="X137" s="65"/>
      <c r="Y137" s="19" t="s">
        <v>142</v>
      </c>
      <c r="Z137" s="19" t="s">
        <v>143</v>
      </c>
      <c r="AA137" s="30" t="s">
        <v>144</v>
      </c>
    </row>
    <row r="138" spans="1:27" ht="51" x14ac:dyDescent="0.2">
      <c r="A138" s="30">
        <v>671</v>
      </c>
      <c r="B138" s="104" t="s">
        <v>17</v>
      </c>
      <c r="C138" s="54" t="s">
        <v>840</v>
      </c>
      <c r="D138" s="104" t="s">
        <v>47</v>
      </c>
      <c r="E138" s="19" t="s">
        <v>48</v>
      </c>
      <c r="F138" s="21" t="s">
        <v>841</v>
      </c>
      <c r="G138" s="30">
        <v>2014</v>
      </c>
      <c r="H138" s="29" t="s">
        <v>139</v>
      </c>
      <c r="I138" s="22">
        <v>60</v>
      </c>
      <c r="J138" s="22">
        <v>60</v>
      </c>
      <c r="K138" s="65" t="s">
        <v>1086</v>
      </c>
      <c r="L138" s="65" t="s">
        <v>1086</v>
      </c>
      <c r="M138" s="65" t="e">
        <f t="shared" si="6"/>
        <v>#VALUE!</v>
      </c>
      <c r="N138" s="65" t="e">
        <f t="shared" si="7"/>
        <v>#VALUE!</v>
      </c>
      <c r="O138" s="105" t="e">
        <f t="shared" si="8"/>
        <v>#VALUE!</v>
      </c>
      <c r="P138" s="21" t="s">
        <v>140</v>
      </c>
      <c r="Q138" s="23">
        <v>1</v>
      </c>
      <c r="R138" s="65"/>
      <c r="S138" s="21"/>
      <c r="T138" s="22"/>
      <c r="U138" s="65"/>
      <c r="V138" s="21"/>
      <c r="W138" s="23"/>
      <c r="X138" s="65"/>
      <c r="Y138" s="19" t="s">
        <v>142</v>
      </c>
      <c r="Z138" s="19" t="s">
        <v>143</v>
      </c>
      <c r="AA138" s="30" t="s">
        <v>144</v>
      </c>
    </row>
    <row r="139" spans="1:27" ht="38.25" x14ac:dyDescent="0.2">
      <c r="A139" s="30">
        <v>672</v>
      </c>
      <c r="B139" s="104" t="s">
        <v>33</v>
      </c>
      <c r="C139" s="54" t="s">
        <v>858</v>
      </c>
      <c r="D139" s="104" t="s">
        <v>150</v>
      </c>
      <c r="E139" s="19" t="s">
        <v>48</v>
      </c>
      <c r="F139" s="21" t="s">
        <v>859</v>
      </c>
      <c r="G139" s="30">
        <v>2014</v>
      </c>
      <c r="H139" s="29" t="s">
        <v>139</v>
      </c>
      <c r="I139" s="22">
        <v>60</v>
      </c>
      <c r="J139" s="31">
        <v>60</v>
      </c>
      <c r="K139" s="65" t="s">
        <v>1086</v>
      </c>
      <c r="L139" s="65" t="s">
        <v>1086</v>
      </c>
      <c r="M139" s="65" t="e">
        <f t="shared" si="6"/>
        <v>#VALUE!</v>
      </c>
      <c r="N139" s="65" t="e">
        <f t="shared" si="7"/>
        <v>#VALUE!</v>
      </c>
      <c r="O139" s="105" t="e">
        <f t="shared" si="8"/>
        <v>#VALUE!</v>
      </c>
      <c r="P139" s="21" t="s">
        <v>140</v>
      </c>
      <c r="Q139" s="23">
        <v>1</v>
      </c>
      <c r="R139" s="65"/>
      <c r="S139" s="21"/>
      <c r="T139" s="22"/>
      <c r="U139" s="65"/>
      <c r="V139" s="21"/>
      <c r="W139" s="32"/>
      <c r="X139" s="65"/>
      <c r="Y139" s="19" t="s">
        <v>142</v>
      </c>
      <c r="Z139" s="19" t="s">
        <v>143</v>
      </c>
      <c r="AA139" s="30" t="s">
        <v>144</v>
      </c>
    </row>
    <row r="140" spans="1:27" ht="51" x14ac:dyDescent="0.2">
      <c r="A140" s="19">
        <v>673</v>
      </c>
      <c r="B140" s="104" t="s">
        <v>33</v>
      </c>
      <c r="C140" s="21" t="s">
        <v>896</v>
      </c>
      <c r="D140" s="19" t="s">
        <v>150</v>
      </c>
      <c r="E140" s="19" t="s">
        <v>48</v>
      </c>
      <c r="F140" s="21" t="s">
        <v>897</v>
      </c>
      <c r="G140" s="19">
        <v>2014</v>
      </c>
      <c r="H140" s="29" t="s">
        <v>139</v>
      </c>
      <c r="I140" s="22">
        <v>70</v>
      </c>
      <c r="J140" s="22">
        <v>70</v>
      </c>
      <c r="K140" s="65" t="s">
        <v>1086</v>
      </c>
      <c r="L140" s="65" t="s">
        <v>1086</v>
      </c>
      <c r="M140" s="65" t="e">
        <f t="shared" si="6"/>
        <v>#VALUE!</v>
      </c>
      <c r="N140" s="65" t="e">
        <f t="shared" si="7"/>
        <v>#VALUE!</v>
      </c>
      <c r="O140" s="105" t="e">
        <f t="shared" si="8"/>
        <v>#VALUE!</v>
      </c>
      <c r="P140" s="21" t="s">
        <v>140</v>
      </c>
      <c r="Q140" s="23">
        <v>1</v>
      </c>
      <c r="R140" s="65"/>
      <c r="S140" s="21"/>
      <c r="T140" s="22"/>
      <c r="U140" s="65"/>
      <c r="V140" s="21"/>
      <c r="W140" s="23"/>
      <c r="X140" s="65"/>
      <c r="Y140" s="19" t="s">
        <v>142</v>
      </c>
      <c r="Z140" s="19" t="s">
        <v>143</v>
      </c>
      <c r="AA140" s="30" t="s">
        <v>144</v>
      </c>
    </row>
    <row r="141" spans="1:27" ht="38.25" x14ac:dyDescent="0.2">
      <c r="A141" s="36">
        <v>674</v>
      </c>
      <c r="B141" s="104" t="s">
        <v>33</v>
      </c>
      <c r="C141" s="20" t="s">
        <v>864</v>
      </c>
      <c r="D141" s="104" t="s">
        <v>150</v>
      </c>
      <c r="E141" s="13" t="s">
        <v>48</v>
      </c>
      <c r="F141" s="25" t="s">
        <v>865</v>
      </c>
      <c r="G141" s="13">
        <v>2014</v>
      </c>
      <c r="H141" s="29" t="s">
        <v>139</v>
      </c>
      <c r="I141" s="14">
        <v>80</v>
      </c>
      <c r="J141" s="14">
        <v>80</v>
      </c>
      <c r="K141" s="65" t="s">
        <v>1086</v>
      </c>
      <c r="L141" s="65" t="s">
        <v>1086</v>
      </c>
      <c r="M141" s="65" t="e">
        <f t="shared" si="6"/>
        <v>#VALUE!</v>
      </c>
      <c r="N141" s="65" t="e">
        <f t="shared" si="7"/>
        <v>#VALUE!</v>
      </c>
      <c r="O141" s="105" t="e">
        <f t="shared" si="8"/>
        <v>#VALUE!</v>
      </c>
      <c r="P141" s="20" t="s">
        <v>140</v>
      </c>
      <c r="Q141" s="15">
        <v>1</v>
      </c>
      <c r="R141" s="65"/>
      <c r="S141" s="20"/>
      <c r="T141" s="14"/>
      <c r="U141" s="65"/>
      <c r="V141" s="16"/>
      <c r="W141" s="18"/>
      <c r="X141" s="65"/>
      <c r="Y141" s="19" t="s">
        <v>142</v>
      </c>
      <c r="Z141" s="19" t="s">
        <v>143</v>
      </c>
      <c r="AA141" s="30" t="s">
        <v>144</v>
      </c>
    </row>
    <row r="142" spans="1:27" ht="51" x14ac:dyDescent="0.2">
      <c r="A142" s="19">
        <v>675</v>
      </c>
      <c r="B142" s="104" t="s">
        <v>33</v>
      </c>
      <c r="C142" s="21" t="s">
        <v>880</v>
      </c>
      <c r="D142" s="19" t="s">
        <v>150</v>
      </c>
      <c r="E142" s="19" t="s">
        <v>48</v>
      </c>
      <c r="F142" s="21" t="s">
        <v>881</v>
      </c>
      <c r="G142" s="19">
        <v>2014</v>
      </c>
      <c r="H142" s="29" t="s">
        <v>139</v>
      </c>
      <c r="I142" s="22">
        <v>80</v>
      </c>
      <c r="J142" s="22">
        <v>80</v>
      </c>
      <c r="K142" s="65" t="s">
        <v>1086</v>
      </c>
      <c r="L142" s="65" t="s">
        <v>1086</v>
      </c>
      <c r="M142" s="65" t="e">
        <f t="shared" si="6"/>
        <v>#VALUE!</v>
      </c>
      <c r="N142" s="65" t="e">
        <f t="shared" si="7"/>
        <v>#VALUE!</v>
      </c>
      <c r="O142" s="105" t="e">
        <f t="shared" si="8"/>
        <v>#VALUE!</v>
      </c>
      <c r="P142" s="21" t="s">
        <v>140</v>
      </c>
      <c r="Q142" s="23">
        <v>1</v>
      </c>
      <c r="R142" s="65"/>
      <c r="S142" s="21"/>
      <c r="T142" s="22"/>
      <c r="U142" s="65"/>
      <c r="V142" s="21"/>
      <c r="W142" s="23"/>
      <c r="X142" s="65"/>
      <c r="Y142" s="19" t="s">
        <v>142</v>
      </c>
      <c r="Z142" s="19" t="s">
        <v>143</v>
      </c>
      <c r="AA142" s="30" t="s">
        <v>144</v>
      </c>
    </row>
    <row r="143" spans="1:27" ht="38.25" x14ac:dyDescent="0.2">
      <c r="A143" s="36">
        <v>676</v>
      </c>
      <c r="B143" s="104" t="s">
        <v>33</v>
      </c>
      <c r="C143" s="16" t="s">
        <v>898</v>
      </c>
      <c r="D143" s="104" t="s">
        <v>150</v>
      </c>
      <c r="E143" s="104" t="s">
        <v>48</v>
      </c>
      <c r="F143" s="16" t="s">
        <v>900</v>
      </c>
      <c r="G143" s="19">
        <v>2014</v>
      </c>
      <c r="H143" s="29" t="s">
        <v>139</v>
      </c>
      <c r="I143" s="17">
        <v>80</v>
      </c>
      <c r="J143" s="17">
        <v>80</v>
      </c>
      <c r="K143" s="65" t="s">
        <v>1086</v>
      </c>
      <c r="L143" s="65" t="s">
        <v>1086</v>
      </c>
      <c r="M143" s="65" t="e">
        <f t="shared" si="6"/>
        <v>#VALUE!</v>
      </c>
      <c r="N143" s="65" t="e">
        <f t="shared" si="7"/>
        <v>#VALUE!</v>
      </c>
      <c r="O143" s="105" t="e">
        <f t="shared" si="8"/>
        <v>#VALUE!</v>
      </c>
      <c r="P143" s="16" t="s">
        <v>140</v>
      </c>
      <c r="Q143" s="18">
        <v>1</v>
      </c>
      <c r="R143" s="65"/>
      <c r="S143" s="16"/>
      <c r="T143" s="17"/>
      <c r="U143" s="65"/>
      <c r="V143" s="16"/>
      <c r="W143" s="18"/>
      <c r="X143" s="65"/>
      <c r="Y143" s="19" t="s">
        <v>142</v>
      </c>
      <c r="Z143" s="19" t="s">
        <v>143</v>
      </c>
      <c r="AA143" s="30" t="s">
        <v>144</v>
      </c>
    </row>
    <row r="144" spans="1:27" s="8" customFormat="1" ht="38.25" x14ac:dyDescent="0.2">
      <c r="A144" s="36">
        <v>677</v>
      </c>
      <c r="B144" s="104" t="s">
        <v>33</v>
      </c>
      <c r="C144" s="16" t="s">
        <v>905</v>
      </c>
      <c r="D144" s="104" t="s">
        <v>150</v>
      </c>
      <c r="E144" s="104" t="s">
        <v>48</v>
      </c>
      <c r="F144" s="16" t="s">
        <v>906</v>
      </c>
      <c r="G144" s="19">
        <v>2014</v>
      </c>
      <c r="H144" s="29" t="s">
        <v>139</v>
      </c>
      <c r="I144" s="17">
        <v>80</v>
      </c>
      <c r="J144" s="17">
        <v>80</v>
      </c>
      <c r="K144" s="65" t="s">
        <v>1086</v>
      </c>
      <c r="L144" s="65" t="s">
        <v>1086</v>
      </c>
      <c r="M144" s="65" t="e">
        <f t="shared" si="6"/>
        <v>#VALUE!</v>
      </c>
      <c r="N144" s="65" t="e">
        <f t="shared" si="7"/>
        <v>#VALUE!</v>
      </c>
      <c r="O144" s="105" t="e">
        <f t="shared" si="8"/>
        <v>#VALUE!</v>
      </c>
      <c r="P144" s="16" t="s">
        <v>140</v>
      </c>
      <c r="Q144" s="18">
        <v>1</v>
      </c>
      <c r="R144" s="65"/>
      <c r="S144" s="16"/>
      <c r="T144" s="17"/>
      <c r="U144" s="65"/>
      <c r="V144" s="16"/>
      <c r="W144" s="18"/>
      <c r="X144" s="65"/>
      <c r="Y144" s="19" t="s">
        <v>142</v>
      </c>
      <c r="Z144" s="19" t="s">
        <v>143</v>
      </c>
      <c r="AA144" s="30" t="s">
        <v>144</v>
      </c>
    </row>
    <row r="145" spans="1:27" ht="38.25" x14ac:dyDescent="0.2">
      <c r="A145" s="30">
        <v>678</v>
      </c>
      <c r="B145" s="104" t="s">
        <v>33</v>
      </c>
      <c r="C145" s="21" t="s">
        <v>832</v>
      </c>
      <c r="D145" s="92" t="s">
        <v>150</v>
      </c>
      <c r="E145" s="19" t="s">
        <v>48</v>
      </c>
      <c r="F145" s="21" t="s">
        <v>833</v>
      </c>
      <c r="G145" s="19">
        <v>2014</v>
      </c>
      <c r="H145" s="29" t="s">
        <v>139</v>
      </c>
      <c r="I145" s="22">
        <v>100</v>
      </c>
      <c r="J145" s="22">
        <v>100</v>
      </c>
      <c r="K145" s="65" t="s">
        <v>1086</v>
      </c>
      <c r="L145" s="65" t="s">
        <v>1086</v>
      </c>
      <c r="M145" s="65" t="e">
        <f t="shared" si="6"/>
        <v>#VALUE!</v>
      </c>
      <c r="N145" s="65" t="e">
        <f t="shared" si="7"/>
        <v>#VALUE!</v>
      </c>
      <c r="O145" s="105" t="e">
        <f t="shared" si="8"/>
        <v>#VALUE!</v>
      </c>
      <c r="P145" s="21" t="s">
        <v>140</v>
      </c>
      <c r="Q145" s="23">
        <v>1</v>
      </c>
      <c r="R145" s="65"/>
      <c r="S145" s="16"/>
      <c r="T145" s="22"/>
      <c r="U145" s="65"/>
      <c r="V145" s="21"/>
      <c r="W145" s="23"/>
      <c r="X145" s="65"/>
      <c r="Y145" s="19" t="s">
        <v>142</v>
      </c>
      <c r="Z145" s="19" t="s">
        <v>143</v>
      </c>
      <c r="AA145" s="30" t="s">
        <v>144</v>
      </c>
    </row>
    <row r="146" spans="1:27" ht="38.25" x14ac:dyDescent="0.2">
      <c r="A146" s="30">
        <v>679</v>
      </c>
      <c r="B146" s="104" t="s">
        <v>33</v>
      </c>
      <c r="C146" s="21" t="s">
        <v>838</v>
      </c>
      <c r="D146" s="104" t="s">
        <v>150</v>
      </c>
      <c r="E146" s="19" t="s">
        <v>48</v>
      </c>
      <c r="F146" s="21" t="s">
        <v>839</v>
      </c>
      <c r="G146" s="19">
        <v>2014</v>
      </c>
      <c r="H146" s="29" t="s">
        <v>139</v>
      </c>
      <c r="I146" s="22">
        <v>100</v>
      </c>
      <c r="J146" s="22">
        <v>100</v>
      </c>
      <c r="K146" s="65" t="s">
        <v>1086</v>
      </c>
      <c r="L146" s="65" t="s">
        <v>1086</v>
      </c>
      <c r="M146" s="65" t="e">
        <f t="shared" si="6"/>
        <v>#VALUE!</v>
      </c>
      <c r="N146" s="65" t="e">
        <f t="shared" si="7"/>
        <v>#VALUE!</v>
      </c>
      <c r="O146" s="105" t="e">
        <f t="shared" si="8"/>
        <v>#VALUE!</v>
      </c>
      <c r="P146" s="21" t="s">
        <v>140</v>
      </c>
      <c r="Q146" s="23">
        <v>1</v>
      </c>
      <c r="R146" s="65"/>
      <c r="S146" s="21"/>
      <c r="T146" s="22"/>
      <c r="U146" s="65"/>
      <c r="V146" s="21"/>
      <c r="W146" s="23"/>
      <c r="X146" s="65"/>
      <c r="Y146" s="19" t="s">
        <v>142</v>
      </c>
      <c r="Z146" s="19" t="s">
        <v>143</v>
      </c>
      <c r="AA146" s="30" t="s">
        <v>144</v>
      </c>
    </row>
    <row r="147" spans="1:27" ht="38.25" x14ac:dyDescent="0.2">
      <c r="A147" s="30">
        <v>680</v>
      </c>
      <c r="B147" s="104" t="s">
        <v>33</v>
      </c>
      <c r="C147" s="21" t="s">
        <v>848</v>
      </c>
      <c r="D147" s="104" t="s">
        <v>150</v>
      </c>
      <c r="E147" s="19" t="s">
        <v>48</v>
      </c>
      <c r="F147" s="21" t="s">
        <v>849</v>
      </c>
      <c r="G147" s="19">
        <v>2014</v>
      </c>
      <c r="H147" s="29" t="s">
        <v>139</v>
      </c>
      <c r="I147" s="22">
        <v>100</v>
      </c>
      <c r="J147" s="22">
        <v>100</v>
      </c>
      <c r="K147" s="65" t="s">
        <v>1086</v>
      </c>
      <c r="L147" s="65" t="s">
        <v>1086</v>
      </c>
      <c r="M147" s="65" t="e">
        <f t="shared" si="6"/>
        <v>#VALUE!</v>
      </c>
      <c r="N147" s="65" t="e">
        <f t="shared" si="7"/>
        <v>#VALUE!</v>
      </c>
      <c r="O147" s="105" t="e">
        <f t="shared" si="8"/>
        <v>#VALUE!</v>
      </c>
      <c r="P147" s="21" t="s">
        <v>140</v>
      </c>
      <c r="Q147" s="23">
        <v>1</v>
      </c>
      <c r="R147" s="65"/>
      <c r="S147" s="21"/>
      <c r="T147" s="22"/>
      <c r="U147" s="65"/>
      <c r="V147" s="21"/>
      <c r="W147" s="23"/>
      <c r="X147" s="65"/>
      <c r="Y147" s="19" t="s">
        <v>142</v>
      </c>
      <c r="Z147" s="19" t="s">
        <v>143</v>
      </c>
      <c r="AA147" s="30" t="s">
        <v>144</v>
      </c>
    </row>
    <row r="148" spans="1:27" ht="38.25" x14ac:dyDescent="0.2">
      <c r="A148" s="36">
        <v>681</v>
      </c>
      <c r="B148" s="104" t="s">
        <v>33</v>
      </c>
      <c r="C148" s="16" t="s">
        <v>854</v>
      </c>
      <c r="D148" s="104" t="s">
        <v>150</v>
      </c>
      <c r="E148" s="104" t="s">
        <v>48</v>
      </c>
      <c r="F148" s="16" t="s">
        <v>855</v>
      </c>
      <c r="G148" s="19">
        <v>2014</v>
      </c>
      <c r="H148" s="29" t="s">
        <v>139</v>
      </c>
      <c r="I148" s="17">
        <v>100</v>
      </c>
      <c r="J148" s="17">
        <v>100</v>
      </c>
      <c r="K148" s="65" t="s">
        <v>1086</v>
      </c>
      <c r="L148" s="65" t="s">
        <v>1086</v>
      </c>
      <c r="M148" s="65" t="e">
        <f t="shared" si="6"/>
        <v>#VALUE!</v>
      </c>
      <c r="N148" s="65" t="e">
        <f t="shared" si="7"/>
        <v>#VALUE!</v>
      </c>
      <c r="O148" s="105" t="e">
        <f t="shared" si="8"/>
        <v>#VALUE!</v>
      </c>
      <c r="P148" s="16" t="s">
        <v>140</v>
      </c>
      <c r="Q148" s="18">
        <v>1</v>
      </c>
      <c r="R148" s="65"/>
      <c r="S148" s="16"/>
      <c r="T148" s="17"/>
      <c r="U148" s="65"/>
      <c r="V148" s="16"/>
      <c r="W148" s="18"/>
      <c r="X148" s="65"/>
      <c r="Y148" s="19" t="s">
        <v>142</v>
      </c>
      <c r="Z148" s="19" t="s">
        <v>143</v>
      </c>
      <c r="AA148" s="30" t="s">
        <v>144</v>
      </c>
    </row>
    <row r="149" spans="1:27" ht="38.25" x14ac:dyDescent="0.2">
      <c r="A149" s="36">
        <v>682</v>
      </c>
      <c r="B149" s="104" t="s">
        <v>33</v>
      </c>
      <c r="C149" s="16" t="s">
        <v>868</v>
      </c>
      <c r="D149" s="104" t="s">
        <v>150</v>
      </c>
      <c r="E149" s="104" t="s">
        <v>48</v>
      </c>
      <c r="F149" s="16" t="s">
        <v>869</v>
      </c>
      <c r="G149" s="19">
        <v>2014</v>
      </c>
      <c r="H149" s="29" t="s">
        <v>139</v>
      </c>
      <c r="I149" s="17">
        <v>100</v>
      </c>
      <c r="J149" s="17">
        <v>100</v>
      </c>
      <c r="K149" s="65" t="s">
        <v>1086</v>
      </c>
      <c r="L149" s="65" t="s">
        <v>1086</v>
      </c>
      <c r="M149" s="65" t="e">
        <f t="shared" si="6"/>
        <v>#VALUE!</v>
      </c>
      <c r="N149" s="65" t="e">
        <f t="shared" si="7"/>
        <v>#VALUE!</v>
      </c>
      <c r="O149" s="105" t="e">
        <f t="shared" si="8"/>
        <v>#VALUE!</v>
      </c>
      <c r="P149" s="20" t="s">
        <v>140</v>
      </c>
      <c r="Q149" s="18">
        <v>1</v>
      </c>
      <c r="R149" s="65"/>
      <c r="S149" s="16"/>
      <c r="T149" s="17"/>
      <c r="U149" s="65"/>
      <c r="V149" s="16"/>
      <c r="W149" s="18"/>
      <c r="X149" s="65"/>
      <c r="Y149" s="19" t="s">
        <v>142</v>
      </c>
      <c r="Z149" s="19" t="s">
        <v>143</v>
      </c>
      <c r="AA149" s="30" t="s">
        <v>144</v>
      </c>
    </row>
    <row r="150" spans="1:27" ht="38.25" x14ac:dyDescent="0.2">
      <c r="A150" s="36">
        <v>683</v>
      </c>
      <c r="B150" s="104" t="s">
        <v>33</v>
      </c>
      <c r="C150" s="16" t="s">
        <v>876</v>
      </c>
      <c r="D150" s="104" t="s">
        <v>150</v>
      </c>
      <c r="E150" s="104" t="s">
        <v>48</v>
      </c>
      <c r="F150" s="16" t="s">
        <v>877</v>
      </c>
      <c r="G150" s="19">
        <v>2014</v>
      </c>
      <c r="H150" s="29" t="s">
        <v>139</v>
      </c>
      <c r="I150" s="17">
        <v>100</v>
      </c>
      <c r="J150" s="17">
        <v>100</v>
      </c>
      <c r="K150" s="65" t="s">
        <v>1086</v>
      </c>
      <c r="L150" s="65" t="s">
        <v>1086</v>
      </c>
      <c r="M150" s="65" t="e">
        <f t="shared" si="6"/>
        <v>#VALUE!</v>
      </c>
      <c r="N150" s="65" t="e">
        <f t="shared" si="7"/>
        <v>#VALUE!</v>
      </c>
      <c r="O150" s="105" t="e">
        <f t="shared" si="8"/>
        <v>#VALUE!</v>
      </c>
      <c r="P150" s="16" t="s">
        <v>140</v>
      </c>
      <c r="Q150" s="18">
        <v>1</v>
      </c>
      <c r="R150" s="65"/>
      <c r="S150" s="16"/>
      <c r="T150" s="17"/>
      <c r="U150" s="65"/>
      <c r="V150" s="16"/>
      <c r="W150" s="18"/>
      <c r="X150" s="65"/>
      <c r="Y150" s="19" t="s">
        <v>142</v>
      </c>
      <c r="Z150" s="19" t="s">
        <v>143</v>
      </c>
      <c r="AA150" s="30" t="s">
        <v>144</v>
      </c>
    </row>
    <row r="151" spans="1:27" ht="38.25" x14ac:dyDescent="0.2">
      <c r="A151" s="24">
        <v>684</v>
      </c>
      <c r="B151" s="104" t="s">
        <v>33</v>
      </c>
      <c r="C151" s="106" t="s">
        <v>888</v>
      </c>
      <c r="D151" s="24" t="s">
        <v>150</v>
      </c>
      <c r="E151" s="24" t="s">
        <v>48</v>
      </c>
      <c r="F151" s="25" t="s">
        <v>889</v>
      </c>
      <c r="G151" s="24">
        <v>2014</v>
      </c>
      <c r="H151" s="29" t="s">
        <v>139</v>
      </c>
      <c r="I151" s="26">
        <v>100</v>
      </c>
      <c r="J151" s="26">
        <v>100</v>
      </c>
      <c r="K151" s="65" t="s">
        <v>1086</v>
      </c>
      <c r="L151" s="65" t="s">
        <v>1086</v>
      </c>
      <c r="M151" s="65" t="e">
        <f t="shared" si="6"/>
        <v>#VALUE!</v>
      </c>
      <c r="N151" s="65" t="e">
        <f t="shared" si="7"/>
        <v>#VALUE!</v>
      </c>
      <c r="O151" s="105" t="e">
        <f t="shared" si="8"/>
        <v>#VALUE!</v>
      </c>
      <c r="P151" s="25" t="s">
        <v>140</v>
      </c>
      <c r="Q151" s="27">
        <v>1</v>
      </c>
      <c r="R151" s="65"/>
      <c r="S151" s="25"/>
      <c r="T151" s="26"/>
      <c r="U151" s="65"/>
      <c r="V151" s="25"/>
      <c r="W151" s="27"/>
      <c r="X151" s="65"/>
      <c r="Y151" s="19" t="s">
        <v>142</v>
      </c>
      <c r="Z151" s="19" t="s">
        <v>143</v>
      </c>
      <c r="AA151" s="30" t="s">
        <v>144</v>
      </c>
    </row>
    <row r="152" spans="1:27" ht="38.25" x14ac:dyDescent="0.2">
      <c r="A152" s="36">
        <v>685</v>
      </c>
      <c r="B152" s="104" t="s">
        <v>33</v>
      </c>
      <c r="C152" s="83" t="s">
        <v>898</v>
      </c>
      <c r="D152" s="104" t="s">
        <v>150</v>
      </c>
      <c r="E152" s="104" t="s">
        <v>48</v>
      </c>
      <c r="F152" s="16" t="s">
        <v>899</v>
      </c>
      <c r="G152" s="19">
        <v>2014</v>
      </c>
      <c r="H152" s="29" t="s">
        <v>139</v>
      </c>
      <c r="I152" s="17">
        <v>100</v>
      </c>
      <c r="J152" s="17">
        <v>100</v>
      </c>
      <c r="K152" s="65" t="s">
        <v>1086</v>
      </c>
      <c r="L152" s="65" t="s">
        <v>1086</v>
      </c>
      <c r="M152" s="65" t="e">
        <f t="shared" si="6"/>
        <v>#VALUE!</v>
      </c>
      <c r="N152" s="65" t="e">
        <f t="shared" si="7"/>
        <v>#VALUE!</v>
      </c>
      <c r="O152" s="105" t="e">
        <f t="shared" si="8"/>
        <v>#VALUE!</v>
      </c>
      <c r="P152" s="16" t="s">
        <v>140</v>
      </c>
      <c r="Q152" s="18">
        <v>1</v>
      </c>
      <c r="R152" s="65"/>
      <c r="S152" s="16"/>
      <c r="T152" s="17"/>
      <c r="U152" s="65"/>
      <c r="V152" s="16"/>
      <c r="W152" s="18"/>
      <c r="X152" s="65"/>
      <c r="Y152" s="19" t="s">
        <v>142</v>
      </c>
      <c r="Z152" s="19" t="s">
        <v>143</v>
      </c>
      <c r="AA152" s="30" t="s">
        <v>144</v>
      </c>
    </row>
    <row r="153" spans="1:27" ht="38.25" x14ac:dyDescent="0.2">
      <c r="A153" s="36">
        <v>686</v>
      </c>
      <c r="B153" s="104" t="s">
        <v>33</v>
      </c>
      <c r="C153" s="83" t="s">
        <v>846</v>
      </c>
      <c r="D153" s="92" t="s">
        <v>150</v>
      </c>
      <c r="E153" s="92" t="s">
        <v>48</v>
      </c>
      <c r="F153" s="16" t="s">
        <v>847</v>
      </c>
      <c r="G153" s="19">
        <v>2014</v>
      </c>
      <c r="H153" s="29" t="s">
        <v>139</v>
      </c>
      <c r="I153" s="17">
        <v>200</v>
      </c>
      <c r="J153" s="17">
        <v>200</v>
      </c>
      <c r="K153" s="65" t="s">
        <v>1086</v>
      </c>
      <c r="L153" s="65" t="s">
        <v>1086</v>
      </c>
      <c r="M153" s="65" t="e">
        <f t="shared" si="6"/>
        <v>#VALUE!</v>
      </c>
      <c r="N153" s="65" t="e">
        <f t="shared" si="7"/>
        <v>#VALUE!</v>
      </c>
      <c r="O153" s="105" t="e">
        <f t="shared" si="8"/>
        <v>#VALUE!</v>
      </c>
      <c r="P153" s="16" t="s">
        <v>140</v>
      </c>
      <c r="Q153" s="18">
        <v>1</v>
      </c>
      <c r="R153" s="65"/>
      <c r="S153" s="16"/>
      <c r="T153" s="17"/>
      <c r="U153" s="65"/>
      <c r="V153" s="16"/>
      <c r="W153" s="18"/>
      <c r="X153" s="65"/>
      <c r="Y153" s="19" t="s">
        <v>142</v>
      </c>
      <c r="Z153" s="19" t="s">
        <v>143</v>
      </c>
      <c r="AA153" s="30" t="s">
        <v>144</v>
      </c>
    </row>
    <row r="154" spans="1:27" ht="38.25" x14ac:dyDescent="0.2">
      <c r="A154" s="36">
        <v>687</v>
      </c>
      <c r="B154" s="104" t="s">
        <v>33</v>
      </c>
      <c r="C154" s="83" t="s">
        <v>850</v>
      </c>
      <c r="D154" s="104" t="s">
        <v>150</v>
      </c>
      <c r="E154" s="104" t="s">
        <v>48</v>
      </c>
      <c r="F154" s="16" t="s">
        <v>851</v>
      </c>
      <c r="G154" s="19">
        <v>2014</v>
      </c>
      <c r="H154" s="29" t="s">
        <v>139</v>
      </c>
      <c r="I154" s="17">
        <v>200</v>
      </c>
      <c r="J154" s="17">
        <v>200</v>
      </c>
      <c r="K154" s="65" t="s">
        <v>1086</v>
      </c>
      <c r="L154" s="65" t="s">
        <v>1086</v>
      </c>
      <c r="M154" s="65" t="e">
        <f t="shared" si="6"/>
        <v>#VALUE!</v>
      </c>
      <c r="N154" s="65" t="e">
        <f t="shared" si="7"/>
        <v>#VALUE!</v>
      </c>
      <c r="O154" s="105" t="e">
        <f t="shared" si="8"/>
        <v>#VALUE!</v>
      </c>
      <c r="P154" s="16" t="s">
        <v>140</v>
      </c>
      <c r="Q154" s="18">
        <v>1</v>
      </c>
      <c r="R154" s="65"/>
      <c r="S154" s="16"/>
      <c r="T154" s="17"/>
      <c r="U154" s="65"/>
      <c r="V154" s="16"/>
      <c r="W154" s="18"/>
      <c r="X154" s="65"/>
      <c r="Y154" s="19" t="s">
        <v>142</v>
      </c>
      <c r="Z154" s="19" t="s">
        <v>143</v>
      </c>
      <c r="AA154" s="30" t="s">
        <v>144</v>
      </c>
    </row>
    <row r="155" spans="1:27" ht="38.25" x14ac:dyDescent="0.2">
      <c r="A155" s="30">
        <v>688</v>
      </c>
      <c r="B155" s="104" t="s">
        <v>33</v>
      </c>
      <c r="C155" s="37" t="s">
        <v>870</v>
      </c>
      <c r="D155" s="19" t="s">
        <v>150</v>
      </c>
      <c r="E155" s="19" t="s">
        <v>48</v>
      </c>
      <c r="F155" s="21" t="s">
        <v>871</v>
      </c>
      <c r="G155" s="19">
        <v>2014</v>
      </c>
      <c r="H155" s="29" t="s">
        <v>139</v>
      </c>
      <c r="I155" s="22">
        <v>200</v>
      </c>
      <c r="J155" s="22">
        <v>200</v>
      </c>
      <c r="K155" s="65" t="s">
        <v>1086</v>
      </c>
      <c r="L155" s="65" t="s">
        <v>1086</v>
      </c>
      <c r="M155" s="65" t="e">
        <f t="shared" si="6"/>
        <v>#VALUE!</v>
      </c>
      <c r="N155" s="65" t="e">
        <f t="shared" si="7"/>
        <v>#VALUE!</v>
      </c>
      <c r="O155" s="105" t="e">
        <f t="shared" si="8"/>
        <v>#VALUE!</v>
      </c>
      <c r="P155" s="20" t="s">
        <v>140</v>
      </c>
      <c r="Q155" s="23">
        <v>1</v>
      </c>
      <c r="R155" s="65"/>
      <c r="S155" s="21"/>
      <c r="T155" s="22"/>
      <c r="U155" s="65"/>
      <c r="V155" s="21"/>
      <c r="W155" s="23"/>
      <c r="X155" s="65"/>
      <c r="Y155" s="19" t="s">
        <v>142</v>
      </c>
      <c r="Z155" s="19" t="s">
        <v>143</v>
      </c>
      <c r="AA155" s="30" t="s">
        <v>144</v>
      </c>
    </row>
    <row r="156" spans="1:27" ht="38.25" x14ac:dyDescent="0.2">
      <c r="A156" s="36">
        <v>689</v>
      </c>
      <c r="B156" s="104" t="s">
        <v>33</v>
      </c>
      <c r="C156" s="83" t="s">
        <v>878</v>
      </c>
      <c r="D156" s="104" t="s">
        <v>47</v>
      </c>
      <c r="E156" s="104" t="s">
        <v>48</v>
      </c>
      <c r="F156" s="16" t="s">
        <v>879</v>
      </c>
      <c r="G156" s="19">
        <v>2014</v>
      </c>
      <c r="H156" s="29" t="s">
        <v>139</v>
      </c>
      <c r="I156" s="17">
        <v>300</v>
      </c>
      <c r="J156" s="17">
        <v>300</v>
      </c>
      <c r="K156" s="65" t="s">
        <v>1086</v>
      </c>
      <c r="L156" s="65" t="s">
        <v>1086</v>
      </c>
      <c r="M156" s="65" t="e">
        <f t="shared" si="6"/>
        <v>#VALUE!</v>
      </c>
      <c r="N156" s="65" t="e">
        <f t="shared" si="7"/>
        <v>#VALUE!</v>
      </c>
      <c r="O156" s="105" t="e">
        <f t="shared" si="8"/>
        <v>#VALUE!</v>
      </c>
      <c r="P156" s="16" t="s">
        <v>140</v>
      </c>
      <c r="Q156" s="18">
        <v>1</v>
      </c>
      <c r="R156" s="65"/>
      <c r="S156" s="16"/>
      <c r="T156" s="17"/>
      <c r="U156" s="65"/>
      <c r="V156" s="16"/>
      <c r="W156" s="18"/>
      <c r="X156" s="65"/>
      <c r="Y156" s="19" t="s">
        <v>142</v>
      </c>
      <c r="Z156" s="19" t="s">
        <v>143</v>
      </c>
      <c r="AA156" s="30" t="s">
        <v>144</v>
      </c>
    </row>
    <row r="157" spans="1:27" ht="51" x14ac:dyDescent="0.2">
      <c r="A157" s="36">
        <v>690</v>
      </c>
      <c r="B157" s="104" t="s">
        <v>33</v>
      </c>
      <c r="C157" s="16" t="s">
        <v>852</v>
      </c>
      <c r="D157" s="104" t="s">
        <v>150</v>
      </c>
      <c r="E157" s="104" t="s">
        <v>48</v>
      </c>
      <c r="F157" s="16" t="s">
        <v>853</v>
      </c>
      <c r="G157" s="19">
        <v>2014</v>
      </c>
      <c r="H157" s="29" t="s">
        <v>139</v>
      </c>
      <c r="I157" s="17">
        <v>400</v>
      </c>
      <c r="J157" s="17">
        <v>400</v>
      </c>
      <c r="K157" s="65" t="s">
        <v>1086</v>
      </c>
      <c r="L157" s="65" t="s">
        <v>1086</v>
      </c>
      <c r="M157" s="65" t="e">
        <f t="shared" si="6"/>
        <v>#VALUE!</v>
      </c>
      <c r="N157" s="65" t="e">
        <f t="shared" si="7"/>
        <v>#VALUE!</v>
      </c>
      <c r="O157" s="105" t="e">
        <f t="shared" si="8"/>
        <v>#VALUE!</v>
      </c>
      <c r="P157" s="16" t="s">
        <v>140</v>
      </c>
      <c r="Q157" s="18">
        <v>1</v>
      </c>
      <c r="R157" s="65"/>
      <c r="S157" s="16"/>
      <c r="T157" s="17"/>
      <c r="U157" s="65"/>
      <c r="V157" s="16"/>
      <c r="W157" s="18"/>
      <c r="X157" s="65"/>
      <c r="Y157" s="19" t="s">
        <v>142</v>
      </c>
      <c r="Z157" s="19" t="s">
        <v>143</v>
      </c>
      <c r="AA157" s="30" t="s">
        <v>144</v>
      </c>
    </row>
    <row r="158" spans="1:27" s="10" customFormat="1" ht="38.25" x14ac:dyDescent="0.2">
      <c r="A158" s="36">
        <v>691</v>
      </c>
      <c r="B158" s="104" t="s">
        <v>33</v>
      </c>
      <c r="C158" s="16" t="s">
        <v>903</v>
      </c>
      <c r="D158" s="104" t="s">
        <v>150</v>
      </c>
      <c r="E158" s="104" t="s">
        <v>48</v>
      </c>
      <c r="F158" s="16" t="s">
        <v>904</v>
      </c>
      <c r="G158" s="19">
        <v>2014</v>
      </c>
      <c r="H158" s="29" t="s">
        <v>139</v>
      </c>
      <c r="I158" s="17">
        <v>400</v>
      </c>
      <c r="J158" s="17">
        <v>400</v>
      </c>
      <c r="K158" s="65" t="s">
        <v>1086</v>
      </c>
      <c r="L158" s="65" t="s">
        <v>1086</v>
      </c>
      <c r="M158" s="65" t="e">
        <f t="shared" si="6"/>
        <v>#VALUE!</v>
      </c>
      <c r="N158" s="65" t="e">
        <f t="shared" si="7"/>
        <v>#VALUE!</v>
      </c>
      <c r="O158" s="105" t="e">
        <f t="shared" si="8"/>
        <v>#VALUE!</v>
      </c>
      <c r="P158" s="16" t="s">
        <v>140</v>
      </c>
      <c r="Q158" s="18">
        <v>1</v>
      </c>
      <c r="R158" s="65"/>
      <c r="S158" s="16"/>
      <c r="T158" s="17"/>
      <c r="U158" s="65"/>
      <c r="V158" s="16"/>
      <c r="W158" s="18"/>
      <c r="X158" s="65"/>
      <c r="Y158" s="19" t="s">
        <v>142</v>
      </c>
      <c r="Z158" s="19" t="s">
        <v>143</v>
      </c>
      <c r="AA158" s="30" t="s">
        <v>144</v>
      </c>
    </row>
    <row r="159" spans="1:27" s="10" customFormat="1" ht="38.25" x14ac:dyDescent="0.2">
      <c r="A159" s="36">
        <v>692</v>
      </c>
      <c r="B159" s="104" t="s">
        <v>33</v>
      </c>
      <c r="C159" s="16" t="s">
        <v>909</v>
      </c>
      <c r="D159" s="104" t="s">
        <v>150</v>
      </c>
      <c r="E159" s="104" t="s">
        <v>48</v>
      </c>
      <c r="F159" s="16" t="s">
        <v>910</v>
      </c>
      <c r="G159" s="19">
        <v>2014</v>
      </c>
      <c r="H159" s="29" t="s">
        <v>139</v>
      </c>
      <c r="I159" s="17">
        <v>500</v>
      </c>
      <c r="J159" s="17">
        <v>500</v>
      </c>
      <c r="K159" s="65" t="s">
        <v>1086</v>
      </c>
      <c r="L159" s="65" t="s">
        <v>1086</v>
      </c>
      <c r="M159" s="65" t="e">
        <f t="shared" si="6"/>
        <v>#VALUE!</v>
      </c>
      <c r="N159" s="65" t="e">
        <f t="shared" si="7"/>
        <v>#VALUE!</v>
      </c>
      <c r="O159" s="105" t="e">
        <f t="shared" si="8"/>
        <v>#VALUE!</v>
      </c>
      <c r="P159" s="16" t="s">
        <v>140</v>
      </c>
      <c r="Q159" s="18">
        <v>1</v>
      </c>
      <c r="R159" s="65"/>
      <c r="S159" s="16"/>
      <c r="T159" s="18"/>
      <c r="U159" s="65"/>
      <c r="V159" s="16"/>
      <c r="W159" s="18"/>
      <c r="X159" s="65"/>
      <c r="Y159" s="19" t="s">
        <v>142</v>
      </c>
      <c r="Z159" s="19" t="s">
        <v>143</v>
      </c>
      <c r="AA159" s="30" t="s">
        <v>144</v>
      </c>
    </row>
    <row r="160" spans="1:27" ht="38.25" x14ac:dyDescent="0.2">
      <c r="A160" s="36">
        <v>693</v>
      </c>
      <c r="B160" s="104" t="s">
        <v>33</v>
      </c>
      <c r="C160" s="16" t="s">
        <v>901</v>
      </c>
      <c r="D160" s="104" t="s">
        <v>150</v>
      </c>
      <c r="E160" s="104" t="s">
        <v>48</v>
      </c>
      <c r="F160" s="16" t="s">
        <v>902</v>
      </c>
      <c r="G160" s="19">
        <v>2014</v>
      </c>
      <c r="H160" s="29" t="s">
        <v>139</v>
      </c>
      <c r="I160" s="17">
        <v>700</v>
      </c>
      <c r="J160" s="17">
        <v>700</v>
      </c>
      <c r="K160" s="65" t="s">
        <v>1086</v>
      </c>
      <c r="L160" s="65" t="s">
        <v>1086</v>
      </c>
      <c r="M160" s="65" t="e">
        <f t="shared" si="6"/>
        <v>#VALUE!</v>
      </c>
      <c r="N160" s="65" t="e">
        <f t="shared" si="7"/>
        <v>#VALUE!</v>
      </c>
      <c r="O160" s="105" t="e">
        <f t="shared" si="8"/>
        <v>#VALUE!</v>
      </c>
      <c r="P160" s="16" t="s">
        <v>140</v>
      </c>
      <c r="Q160" s="18">
        <v>1</v>
      </c>
      <c r="R160" s="65"/>
      <c r="S160" s="16"/>
      <c r="T160" s="17"/>
      <c r="U160" s="65"/>
      <c r="V160" s="16"/>
      <c r="W160" s="18"/>
      <c r="X160" s="65"/>
      <c r="Y160" s="19" t="s">
        <v>142</v>
      </c>
      <c r="Z160" s="19" t="s">
        <v>143</v>
      </c>
      <c r="AA160" s="30" t="s">
        <v>144</v>
      </c>
    </row>
    <row r="161" spans="1:27" ht="38.25" x14ac:dyDescent="0.2">
      <c r="A161" s="19">
        <v>694</v>
      </c>
      <c r="B161" s="104" t="s">
        <v>33</v>
      </c>
      <c r="C161" s="21" t="s">
        <v>892</v>
      </c>
      <c r="D161" s="19" t="s">
        <v>150</v>
      </c>
      <c r="E161" s="19" t="s">
        <v>48</v>
      </c>
      <c r="F161" s="21" t="s">
        <v>893</v>
      </c>
      <c r="G161" s="19">
        <v>2014</v>
      </c>
      <c r="H161" s="29" t="s">
        <v>139</v>
      </c>
      <c r="I161" s="22">
        <v>1000</v>
      </c>
      <c r="J161" s="22">
        <v>1000</v>
      </c>
      <c r="K161" s="65" t="s">
        <v>1086</v>
      </c>
      <c r="L161" s="65" t="s">
        <v>1086</v>
      </c>
      <c r="M161" s="65" t="e">
        <f t="shared" si="6"/>
        <v>#VALUE!</v>
      </c>
      <c r="N161" s="65" t="e">
        <f t="shared" si="7"/>
        <v>#VALUE!</v>
      </c>
      <c r="O161" s="105" t="e">
        <f t="shared" si="8"/>
        <v>#VALUE!</v>
      </c>
      <c r="P161" s="21" t="s">
        <v>140</v>
      </c>
      <c r="Q161" s="23">
        <v>1</v>
      </c>
      <c r="R161" s="65"/>
      <c r="S161" s="21"/>
      <c r="T161" s="22"/>
      <c r="U161" s="65"/>
      <c r="V161" s="21"/>
      <c r="W161" s="23"/>
      <c r="X161" s="65"/>
      <c r="Y161" s="19" t="s">
        <v>142</v>
      </c>
      <c r="Z161" s="19" t="s">
        <v>143</v>
      </c>
      <c r="AA161" s="30" t="s">
        <v>144</v>
      </c>
    </row>
    <row r="162" spans="1:27" ht="38.25" x14ac:dyDescent="0.2">
      <c r="A162" s="19">
        <v>695</v>
      </c>
      <c r="B162" s="104" t="s">
        <v>33</v>
      </c>
      <c r="C162" s="21" t="s">
        <v>894</v>
      </c>
      <c r="D162" s="19" t="s">
        <v>150</v>
      </c>
      <c r="E162" s="19" t="s">
        <v>48</v>
      </c>
      <c r="F162" s="21" t="s">
        <v>895</v>
      </c>
      <c r="G162" s="19">
        <v>2014</v>
      </c>
      <c r="H162" s="29" t="s">
        <v>139</v>
      </c>
      <c r="I162" s="22">
        <v>1000</v>
      </c>
      <c r="J162" s="22">
        <v>1000</v>
      </c>
      <c r="K162" s="65" t="s">
        <v>1086</v>
      </c>
      <c r="L162" s="65" t="s">
        <v>1086</v>
      </c>
      <c r="M162" s="65" t="e">
        <f t="shared" si="6"/>
        <v>#VALUE!</v>
      </c>
      <c r="N162" s="65" t="e">
        <f t="shared" si="7"/>
        <v>#VALUE!</v>
      </c>
      <c r="O162" s="105" t="e">
        <f t="shared" si="8"/>
        <v>#VALUE!</v>
      </c>
      <c r="P162" s="21" t="s">
        <v>140</v>
      </c>
      <c r="Q162" s="23">
        <v>1</v>
      </c>
      <c r="R162" s="65"/>
      <c r="S162" s="21"/>
      <c r="T162" s="22"/>
      <c r="U162" s="65"/>
      <c r="V162" s="21"/>
      <c r="W162" s="23"/>
      <c r="X162" s="65"/>
      <c r="Y162" s="19" t="s">
        <v>142</v>
      </c>
      <c r="Z162" s="19" t="s">
        <v>143</v>
      </c>
      <c r="AA162" s="30" t="s">
        <v>144</v>
      </c>
    </row>
    <row r="163" spans="1:27" ht="63.75" x14ac:dyDescent="0.2">
      <c r="A163" s="30">
        <v>696</v>
      </c>
      <c r="B163" s="93" t="s">
        <v>17</v>
      </c>
      <c r="C163" s="16" t="s">
        <v>662</v>
      </c>
      <c r="D163" s="104" t="s">
        <v>47</v>
      </c>
      <c r="E163" s="104" t="s">
        <v>606</v>
      </c>
      <c r="F163" s="16" t="s">
        <v>663</v>
      </c>
      <c r="G163" s="19" t="s">
        <v>664</v>
      </c>
      <c r="H163" s="16" t="s">
        <v>609</v>
      </c>
      <c r="I163" s="17">
        <v>0</v>
      </c>
      <c r="J163" s="17">
        <v>894.26890000000003</v>
      </c>
      <c r="K163" s="65" t="s">
        <v>1088</v>
      </c>
      <c r="L163" s="65" t="s">
        <v>1088</v>
      </c>
      <c r="M163" s="65" t="e">
        <f t="shared" si="6"/>
        <v>#VALUE!</v>
      </c>
      <c r="N163" s="65" t="e">
        <f t="shared" si="7"/>
        <v>#VALUE!</v>
      </c>
      <c r="O163" s="105" t="e">
        <f t="shared" si="8"/>
        <v>#VALUE!</v>
      </c>
      <c r="P163" s="16" t="s">
        <v>610</v>
      </c>
      <c r="Q163" s="18">
        <v>1</v>
      </c>
      <c r="R163" s="65"/>
      <c r="S163" s="16"/>
      <c r="T163" s="17"/>
      <c r="U163" s="65"/>
      <c r="V163" s="16"/>
      <c r="W163" s="18"/>
      <c r="X163" s="65"/>
      <c r="Y163" s="104" t="s">
        <v>144</v>
      </c>
      <c r="Z163" s="104" t="s">
        <v>143</v>
      </c>
      <c r="AA163" s="104" t="s">
        <v>142</v>
      </c>
    </row>
    <row r="164" spans="1:27" ht="63.75" x14ac:dyDescent="0.2">
      <c r="A164" s="30">
        <v>697</v>
      </c>
      <c r="B164" s="78" t="s">
        <v>17</v>
      </c>
      <c r="C164" s="16" t="s">
        <v>665</v>
      </c>
      <c r="D164" s="104" t="s">
        <v>47</v>
      </c>
      <c r="E164" s="104" t="s">
        <v>606</v>
      </c>
      <c r="F164" s="16" t="s">
        <v>666</v>
      </c>
      <c r="G164" s="19" t="s">
        <v>664</v>
      </c>
      <c r="H164" s="16" t="s">
        <v>609</v>
      </c>
      <c r="I164" s="17">
        <v>0</v>
      </c>
      <c r="J164" s="17">
        <v>1060.15995</v>
      </c>
      <c r="K164" s="65" t="s">
        <v>1088</v>
      </c>
      <c r="L164" s="65" t="s">
        <v>1088</v>
      </c>
      <c r="M164" s="65" t="e">
        <f t="shared" si="6"/>
        <v>#VALUE!</v>
      </c>
      <c r="N164" s="65" t="e">
        <f t="shared" si="7"/>
        <v>#VALUE!</v>
      </c>
      <c r="O164" s="105" t="e">
        <f t="shared" si="8"/>
        <v>#VALUE!</v>
      </c>
      <c r="P164" s="16" t="s">
        <v>610</v>
      </c>
      <c r="Q164" s="18">
        <v>1</v>
      </c>
      <c r="R164" s="65"/>
      <c r="S164" s="16"/>
      <c r="T164" s="17"/>
      <c r="U164" s="65"/>
      <c r="V164" s="16"/>
      <c r="W164" s="18"/>
      <c r="X164" s="65"/>
      <c r="Y164" s="104" t="s">
        <v>144</v>
      </c>
      <c r="Z164" s="104" t="s">
        <v>143</v>
      </c>
      <c r="AA164" s="104" t="s">
        <v>142</v>
      </c>
    </row>
    <row r="165" spans="1:27" ht="63.75" x14ac:dyDescent="0.2">
      <c r="A165" s="30">
        <v>698</v>
      </c>
      <c r="B165" s="78" t="s">
        <v>17</v>
      </c>
      <c r="C165" s="76" t="s">
        <v>667</v>
      </c>
      <c r="D165" s="104" t="s">
        <v>47</v>
      </c>
      <c r="E165" s="104" t="s">
        <v>606</v>
      </c>
      <c r="F165" s="21" t="s">
        <v>668</v>
      </c>
      <c r="G165" s="19" t="s">
        <v>664</v>
      </c>
      <c r="H165" s="16" t="s">
        <v>609</v>
      </c>
      <c r="I165" s="17">
        <v>0</v>
      </c>
      <c r="J165" s="22">
        <v>1232.16535</v>
      </c>
      <c r="K165" s="65" t="s">
        <v>1088</v>
      </c>
      <c r="L165" s="65" t="s">
        <v>1088</v>
      </c>
      <c r="M165" s="65" t="e">
        <f t="shared" si="6"/>
        <v>#VALUE!</v>
      </c>
      <c r="N165" s="65" t="e">
        <f t="shared" si="7"/>
        <v>#VALUE!</v>
      </c>
      <c r="O165" s="105" t="e">
        <f t="shared" si="8"/>
        <v>#VALUE!</v>
      </c>
      <c r="P165" s="16" t="s">
        <v>610</v>
      </c>
      <c r="Q165" s="18">
        <v>1</v>
      </c>
      <c r="R165" s="65"/>
      <c r="S165" s="16"/>
      <c r="T165" s="17"/>
      <c r="U165" s="65"/>
      <c r="V165" s="16"/>
      <c r="W165" s="18"/>
      <c r="X165" s="65"/>
      <c r="Y165" s="104" t="s">
        <v>144</v>
      </c>
      <c r="Z165" s="104" t="s">
        <v>143</v>
      </c>
      <c r="AA165" s="104" t="s">
        <v>142</v>
      </c>
    </row>
    <row r="166" spans="1:27" ht="63.75" x14ac:dyDescent="0.2">
      <c r="A166" s="30">
        <v>699</v>
      </c>
      <c r="B166" s="78" t="s">
        <v>17</v>
      </c>
      <c r="C166" s="34" t="s">
        <v>669</v>
      </c>
      <c r="D166" s="104" t="s">
        <v>47</v>
      </c>
      <c r="E166" s="104" t="s">
        <v>606</v>
      </c>
      <c r="F166" s="21" t="s">
        <v>670</v>
      </c>
      <c r="G166" s="19" t="s">
        <v>664</v>
      </c>
      <c r="H166" s="16" t="s">
        <v>609</v>
      </c>
      <c r="I166" s="17">
        <v>0</v>
      </c>
      <c r="J166" s="22">
        <v>1235.7113399999998</v>
      </c>
      <c r="K166" s="65" t="s">
        <v>1088</v>
      </c>
      <c r="L166" s="65" t="s">
        <v>1088</v>
      </c>
      <c r="M166" s="65" t="e">
        <f t="shared" si="6"/>
        <v>#VALUE!</v>
      </c>
      <c r="N166" s="65" t="e">
        <f t="shared" si="7"/>
        <v>#VALUE!</v>
      </c>
      <c r="O166" s="105" t="e">
        <f t="shared" si="8"/>
        <v>#VALUE!</v>
      </c>
      <c r="P166" s="16" t="s">
        <v>610</v>
      </c>
      <c r="Q166" s="18">
        <v>1</v>
      </c>
      <c r="R166" s="65"/>
      <c r="S166" s="16"/>
      <c r="T166" s="17"/>
      <c r="U166" s="65"/>
      <c r="V166" s="16"/>
      <c r="W166" s="18"/>
      <c r="X166" s="65"/>
      <c r="Y166" s="104" t="s">
        <v>144</v>
      </c>
      <c r="Z166" s="104" t="s">
        <v>143</v>
      </c>
      <c r="AA166" s="104" t="s">
        <v>142</v>
      </c>
    </row>
    <row r="167" spans="1:27" ht="63.75" x14ac:dyDescent="0.2">
      <c r="A167" s="30">
        <v>700</v>
      </c>
      <c r="B167" s="78" t="s">
        <v>17</v>
      </c>
      <c r="C167" s="21" t="s">
        <v>671</v>
      </c>
      <c r="D167" s="104" t="s">
        <v>47</v>
      </c>
      <c r="E167" s="104" t="s">
        <v>606</v>
      </c>
      <c r="F167" s="21" t="s">
        <v>672</v>
      </c>
      <c r="G167" s="19" t="s">
        <v>664</v>
      </c>
      <c r="H167" s="16" t="s">
        <v>609</v>
      </c>
      <c r="I167" s="17">
        <v>0</v>
      </c>
      <c r="J167" s="22">
        <v>958.2368899999999</v>
      </c>
      <c r="K167" s="65" t="s">
        <v>1088</v>
      </c>
      <c r="L167" s="65" t="s">
        <v>1088</v>
      </c>
      <c r="M167" s="65" t="e">
        <f t="shared" si="6"/>
        <v>#VALUE!</v>
      </c>
      <c r="N167" s="65" t="e">
        <f t="shared" si="7"/>
        <v>#VALUE!</v>
      </c>
      <c r="O167" s="105" t="e">
        <f t="shared" si="8"/>
        <v>#VALUE!</v>
      </c>
      <c r="P167" s="16" t="s">
        <v>610</v>
      </c>
      <c r="Q167" s="18">
        <v>1</v>
      </c>
      <c r="R167" s="65"/>
      <c r="S167" s="16"/>
      <c r="T167" s="17"/>
      <c r="U167" s="65"/>
      <c r="V167" s="16"/>
      <c r="W167" s="18"/>
      <c r="X167" s="65"/>
      <c r="Y167" s="104" t="s">
        <v>144</v>
      </c>
      <c r="Z167" s="104" t="s">
        <v>143</v>
      </c>
      <c r="AA167" s="104" t="s">
        <v>142</v>
      </c>
    </row>
    <row r="168" spans="1:27" ht="76.5" x14ac:dyDescent="0.2">
      <c r="A168" s="30">
        <v>701</v>
      </c>
      <c r="B168" s="78" t="s">
        <v>17</v>
      </c>
      <c r="C168" s="25" t="s">
        <v>692</v>
      </c>
      <c r="D168" s="104" t="s">
        <v>47</v>
      </c>
      <c r="E168" s="104" t="s">
        <v>606</v>
      </c>
      <c r="F168" s="25" t="s">
        <v>693</v>
      </c>
      <c r="G168" s="24" t="s">
        <v>694</v>
      </c>
      <c r="H168" s="16" t="s">
        <v>609</v>
      </c>
      <c r="I168" s="17">
        <v>0</v>
      </c>
      <c r="J168" s="22">
        <v>871.63828000000001</v>
      </c>
      <c r="K168" s="65" t="s">
        <v>1088</v>
      </c>
      <c r="L168" s="65" t="s">
        <v>1088</v>
      </c>
      <c r="M168" s="65" t="e">
        <f t="shared" si="6"/>
        <v>#VALUE!</v>
      </c>
      <c r="N168" s="65" t="e">
        <f t="shared" si="7"/>
        <v>#VALUE!</v>
      </c>
      <c r="O168" s="105" t="e">
        <f t="shared" si="8"/>
        <v>#VALUE!</v>
      </c>
      <c r="P168" s="16" t="s">
        <v>610</v>
      </c>
      <c r="Q168" s="18">
        <v>1</v>
      </c>
      <c r="R168" s="65"/>
      <c r="S168" s="16"/>
      <c r="T168" s="17"/>
      <c r="U168" s="65"/>
      <c r="V168" s="16"/>
      <c r="W168" s="18"/>
      <c r="X168" s="65"/>
      <c r="Y168" s="104" t="s">
        <v>144</v>
      </c>
      <c r="Z168" s="104" t="s">
        <v>143</v>
      </c>
      <c r="AA168" s="104" t="s">
        <v>142</v>
      </c>
    </row>
    <row r="169" spans="1:27" ht="102" x14ac:dyDescent="0.2">
      <c r="A169" s="30">
        <v>702</v>
      </c>
      <c r="B169" s="78" t="s">
        <v>17</v>
      </c>
      <c r="C169" s="25" t="s">
        <v>695</v>
      </c>
      <c r="D169" s="92" t="s">
        <v>47</v>
      </c>
      <c r="E169" s="92" t="s">
        <v>606</v>
      </c>
      <c r="F169" s="25" t="s">
        <v>696</v>
      </c>
      <c r="G169" s="24" t="s">
        <v>697</v>
      </c>
      <c r="H169" s="16" t="s">
        <v>609</v>
      </c>
      <c r="I169" s="17">
        <v>0</v>
      </c>
      <c r="J169" s="22">
        <v>1140.9254799999999</v>
      </c>
      <c r="K169" s="65" t="s">
        <v>1088</v>
      </c>
      <c r="L169" s="65" t="s">
        <v>1088</v>
      </c>
      <c r="M169" s="65" t="e">
        <f t="shared" si="6"/>
        <v>#VALUE!</v>
      </c>
      <c r="N169" s="65" t="e">
        <f t="shared" si="7"/>
        <v>#VALUE!</v>
      </c>
      <c r="O169" s="105" t="e">
        <f t="shared" si="8"/>
        <v>#VALUE!</v>
      </c>
      <c r="P169" s="16" t="s">
        <v>610</v>
      </c>
      <c r="Q169" s="18">
        <v>1</v>
      </c>
      <c r="R169" s="65"/>
      <c r="S169" s="16"/>
      <c r="T169" s="17"/>
      <c r="U169" s="65"/>
      <c r="V169" s="16"/>
      <c r="W169" s="18"/>
      <c r="X169" s="65"/>
      <c r="Y169" s="104" t="s">
        <v>144</v>
      </c>
      <c r="Z169" s="104" t="s">
        <v>143</v>
      </c>
      <c r="AA169" s="104" t="s">
        <v>142</v>
      </c>
    </row>
    <row r="170" spans="1:27" ht="89.25" x14ac:dyDescent="0.2">
      <c r="A170" s="30">
        <v>703</v>
      </c>
      <c r="B170" s="78" t="s">
        <v>17</v>
      </c>
      <c r="C170" s="25" t="s">
        <v>698</v>
      </c>
      <c r="D170" s="92" t="s">
        <v>47</v>
      </c>
      <c r="E170" s="92" t="s">
        <v>606</v>
      </c>
      <c r="F170" s="25" t="s">
        <v>699</v>
      </c>
      <c r="G170" s="24" t="s">
        <v>700</v>
      </c>
      <c r="H170" s="16" t="s">
        <v>609</v>
      </c>
      <c r="I170" s="17">
        <v>0</v>
      </c>
      <c r="J170" s="26">
        <v>867.4713099999999</v>
      </c>
      <c r="K170" s="65" t="s">
        <v>1088</v>
      </c>
      <c r="L170" s="65" t="s">
        <v>1088</v>
      </c>
      <c r="M170" s="65" t="e">
        <f t="shared" si="6"/>
        <v>#VALUE!</v>
      </c>
      <c r="N170" s="65" t="e">
        <f t="shared" si="7"/>
        <v>#VALUE!</v>
      </c>
      <c r="O170" s="105" t="e">
        <f t="shared" si="8"/>
        <v>#VALUE!</v>
      </c>
      <c r="P170" s="16" t="s">
        <v>610</v>
      </c>
      <c r="Q170" s="18">
        <v>1</v>
      </c>
      <c r="R170" s="65"/>
      <c r="S170" s="16"/>
      <c r="T170" s="17"/>
      <c r="U170" s="65"/>
      <c r="V170" s="16"/>
      <c r="W170" s="18"/>
      <c r="X170" s="65"/>
      <c r="Y170" s="92" t="s">
        <v>144</v>
      </c>
      <c r="Z170" s="104" t="s">
        <v>143</v>
      </c>
      <c r="AA170" s="104" t="s">
        <v>142</v>
      </c>
    </row>
    <row r="171" spans="1:27" ht="76.5" x14ac:dyDescent="0.2">
      <c r="A171" s="30">
        <v>704</v>
      </c>
      <c r="B171" s="78" t="s">
        <v>17</v>
      </c>
      <c r="C171" s="25" t="s">
        <v>701</v>
      </c>
      <c r="D171" s="104" t="s">
        <v>47</v>
      </c>
      <c r="E171" s="104" t="s">
        <v>606</v>
      </c>
      <c r="F171" s="25" t="s">
        <v>702</v>
      </c>
      <c r="G171" s="24" t="s">
        <v>700</v>
      </c>
      <c r="H171" s="16" t="s">
        <v>609</v>
      </c>
      <c r="I171" s="17">
        <v>0</v>
      </c>
      <c r="J171" s="26">
        <v>777.01201000000003</v>
      </c>
      <c r="K171" s="65" t="s">
        <v>1088</v>
      </c>
      <c r="L171" s="65" t="s">
        <v>1088</v>
      </c>
      <c r="M171" s="65" t="e">
        <f t="shared" si="6"/>
        <v>#VALUE!</v>
      </c>
      <c r="N171" s="65" t="e">
        <f t="shared" si="7"/>
        <v>#VALUE!</v>
      </c>
      <c r="O171" s="105" t="e">
        <f t="shared" si="8"/>
        <v>#VALUE!</v>
      </c>
      <c r="P171" s="16" t="s">
        <v>610</v>
      </c>
      <c r="Q171" s="18">
        <v>1</v>
      </c>
      <c r="R171" s="65"/>
      <c r="S171" s="16"/>
      <c r="T171" s="17"/>
      <c r="U171" s="65"/>
      <c r="V171" s="16"/>
      <c r="W171" s="18"/>
      <c r="X171" s="65"/>
      <c r="Y171" s="104" t="s">
        <v>144</v>
      </c>
      <c r="Z171" s="104" t="s">
        <v>143</v>
      </c>
      <c r="AA171" s="104" t="s">
        <v>142</v>
      </c>
    </row>
    <row r="172" spans="1:27" ht="165.75" x14ac:dyDescent="0.2">
      <c r="A172" s="30">
        <v>705</v>
      </c>
      <c r="B172" s="78" t="s">
        <v>17</v>
      </c>
      <c r="C172" s="25" t="s">
        <v>703</v>
      </c>
      <c r="D172" s="104" t="s">
        <v>47</v>
      </c>
      <c r="E172" s="104" t="s">
        <v>606</v>
      </c>
      <c r="F172" s="25" t="s">
        <v>704</v>
      </c>
      <c r="G172" s="24" t="s">
        <v>705</v>
      </c>
      <c r="H172" s="16" t="s">
        <v>609</v>
      </c>
      <c r="I172" s="17">
        <v>0</v>
      </c>
      <c r="J172" s="26">
        <v>1368.5219500000001</v>
      </c>
      <c r="K172" s="65" t="s">
        <v>1088</v>
      </c>
      <c r="L172" s="65" t="s">
        <v>1088</v>
      </c>
      <c r="M172" s="65" t="e">
        <f t="shared" si="6"/>
        <v>#VALUE!</v>
      </c>
      <c r="N172" s="65" t="e">
        <f t="shared" si="7"/>
        <v>#VALUE!</v>
      </c>
      <c r="O172" s="105" t="e">
        <f t="shared" si="8"/>
        <v>#VALUE!</v>
      </c>
      <c r="P172" s="16" t="s">
        <v>610</v>
      </c>
      <c r="Q172" s="18">
        <v>1</v>
      </c>
      <c r="R172" s="65"/>
      <c r="S172" s="16"/>
      <c r="T172" s="17"/>
      <c r="U172" s="65"/>
      <c r="V172" s="16"/>
      <c r="W172" s="18"/>
      <c r="X172" s="65"/>
      <c r="Y172" s="104" t="s">
        <v>144</v>
      </c>
      <c r="Z172" s="104" t="s">
        <v>143</v>
      </c>
      <c r="AA172" s="104" t="s">
        <v>142</v>
      </c>
    </row>
    <row r="173" spans="1:27" ht="25.5" x14ac:dyDescent="0.2">
      <c r="A173" s="36">
        <v>706</v>
      </c>
      <c r="B173" s="104" t="s">
        <v>27</v>
      </c>
      <c r="C173" s="16" t="s">
        <v>913</v>
      </c>
      <c r="D173" s="104" t="s">
        <v>231</v>
      </c>
      <c r="E173" s="104" t="s">
        <v>264</v>
      </c>
      <c r="F173" s="16" t="s">
        <v>914</v>
      </c>
      <c r="G173" s="19">
        <v>2014</v>
      </c>
      <c r="H173" s="29" t="s">
        <v>139</v>
      </c>
      <c r="I173" s="17">
        <v>150</v>
      </c>
      <c r="J173" s="17">
        <v>150</v>
      </c>
      <c r="K173" s="65" t="s">
        <v>1086</v>
      </c>
      <c r="L173" s="65" t="s">
        <v>1086</v>
      </c>
      <c r="M173" s="65" t="e">
        <f t="shared" si="6"/>
        <v>#VALUE!</v>
      </c>
      <c r="N173" s="65" t="e">
        <f t="shared" si="7"/>
        <v>#VALUE!</v>
      </c>
      <c r="O173" s="105" t="e">
        <f t="shared" si="8"/>
        <v>#VALUE!</v>
      </c>
      <c r="P173" s="16" t="s">
        <v>140</v>
      </c>
      <c r="Q173" s="18">
        <v>1</v>
      </c>
      <c r="R173" s="65"/>
      <c r="S173" s="16"/>
      <c r="T173" s="17"/>
      <c r="U173" s="65"/>
      <c r="V173" s="16"/>
      <c r="W173" s="18"/>
      <c r="X173" s="65"/>
      <c r="Y173" s="19" t="s">
        <v>142</v>
      </c>
      <c r="Z173" s="19" t="s">
        <v>143</v>
      </c>
      <c r="AA173" s="30" t="s">
        <v>144</v>
      </c>
    </row>
    <row r="174" spans="1:27" ht="38.25" x14ac:dyDescent="0.2">
      <c r="A174" s="36">
        <v>707</v>
      </c>
      <c r="B174" s="104" t="s">
        <v>31</v>
      </c>
      <c r="C174" s="16" t="s">
        <v>915</v>
      </c>
      <c r="D174" s="104" t="s">
        <v>349</v>
      </c>
      <c r="E174" s="104" t="s">
        <v>350</v>
      </c>
      <c r="F174" s="16" t="s">
        <v>916</v>
      </c>
      <c r="G174" s="19">
        <v>2014</v>
      </c>
      <c r="H174" s="29" t="s">
        <v>139</v>
      </c>
      <c r="I174" s="17">
        <v>80</v>
      </c>
      <c r="J174" s="17">
        <v>80</v>
      </c>
      <c r="K174" s="65" t="s">
        <v>1086</v>
      </c>
      <c r="L174" s="65" t="s">
        <v>1086</v>
      </c>
      <c r="M174" s="65" t="e">
        <f t="shared" si="6"/>
        <v>#VALUE!</v>
      </c>
      <c r="N174" s="65" t="e">
        <f t="shared" si="7"/>
        <v>#VALUE!</v>
      </c>
      <c r="O174" s="105" t="e">
        <f t="shared" si="8"/>
        <v>#VALUE!</v>
      </c>
      <c r="P174" s="16" t="s">
        <v>140</v>
      </c>
      <c r="Q174" s="18">
        <v>1</v>
      </c>
      <c r="R174" s="65"/>
      <c r="S174" s="16"/>
      <c r="T174" s="17"/>
      <c r="U174" s="65"/>
      <c r="V174" s="16"/>
      <c r="W174" s="18"/>
      <c r="X174" s="65"/>
      <c r="Y174" s="19" t="s">
        <v>142</v>
      </c>
      <c r="Z174" s="19" t="s">
        <v>143</v>
      </c>
      <c r="AA174" s="30" t="s">
        <v>144</v>
      </c>
    </row>
    <row r="175" spans="1:27" ht="51" x14ac:dyDescent="0.2">
      <c r="A175" s="36">
        <v>708</v>
      </c>
      <c r="B175" s="104" t="s">
        <v>34</v>
      </c>
      <c r="C175" s="16" t="s">
        <v>919</v>
      </c>
      <c r="D175" s="104" t="s">
        <v>349</v>
      </c>
      <c r="E175" s="104" t="s">
        <v>350</v>
      </c>
      <c r="F175" s="16" t="s">
        <v>920</v>
      </c>
      <c r="G175" s="19">
        <v>2014</v>
      </c>
      <c r="H175" s="29" t="s">
        <v>139</v>
      </c>
      <c r="I175" s="17">
        <v>100</v>
      </c>
      <c r="J175" s="17">
        <v>100</v>
      </c>
      <c r="K175" s="65" t="s">
        <v>1086</v>
      </c>
      <c r="L175" s="65" t="s">
        <v>1086</v>
      </c>
      <c r="M175" s="65" t="e">
        <f t="shared" si="6"/>
        <v>#VALUE!</v>
      </c>
      <c r="N175" s="65" t="e">
        <f t="shared" si="7"/>
        <v>#VALUE!</v>
      </c>
      <c r="O175" s="105" t="e">
        <f t="shared" si="8"/>
        <v>#VALUE!</v>
      </c>
      <c r="P175" s="16" t="s">
        <v>140</v>
      </c>
      <c r="Q175" s="18">
        <v>1</v>
      </c>
      <c r="R175" s="65"/>
      <c r="S175" s="16"/>
      <c r="T175" s="17"/>
      <c r="U175" s="65"/>
      <c r="V175" s="16"/>
      <c r="W175" s="18"/>
      <c r="X175" s="65"/>
      <c r="Y175" s="19" t="s">
        <v>142</v>
      </c>
      <c r="Z175" s="19" t="s">
        <v>143</v>
      </c>
      <c r="AA175" s="30" t="s">
        <v>144</v>
      </c>
    </row>
    <row r="176" spans="1:27" ht="38.25" x14ac:dyDescent="0.2">
      <c r="A176" s="36">
        <v>709</v>
      </c>
      <c r="B176" s="104" t="s">
        <v>31</v>
      </c>
      <c r="C176" s="20" t="s">
        <v>921</v>
      </c>
      <c r="D176" s="13" t="s">
        <v>349</v>
      </c>
      <c r="E176" s="13" t="s">
        <v>350</v>
      </c>
      <c r="F176" s="20" t="s">
        <v>922</v>
      </c>
      <c r="G176" s="13">
        <v>2014</v>
      </c>
      <c r="H176" s="29" t="s">
        <v>139</v>
      </c>
      <c r="I176" s="14">
        <v>100</v>
      </c>
      <c r="J176" s="14">
        <v>100</v>
      </c>
      <c r="K176" s="65" t="s">
        <v>1086</v>
      </c>
      <c r="L176" s="65" t="s">
        <v>1086</v>
      </c>
      <c r="M176" s="65" t="e">
        <f t="shared" si="6"/>
        <v>#VALUE!</v>
      </c>
      <c r="N176" s="65" t="e">
        <f t="shared" si="7"/>
        <v>#VALUE!</v>
      </c>
      <c r="O176" s="105" t="e">
        <f t="shared" si="8"/>
        <v>#VALUE!</v>
      </c>
      <c r="P176" s="20" t="s">
        <v>140</v>
      </c>
      <c r="Q176" s="15">
        <v>1</v>
      </c>
      <c r="R176" s="65"/>
      <c r="S176" s="20"/>
      <c r="T176" s="14"/>
      <c r="U176" s="65"/>
      <c r="V176" s="16"/>
      <c r="W176" s="18"/>
      <c r="X176" s="65"/>
      <c r="Y176" s="19" t="s">
        <v>142</v>
      </c>
      <c r="Z176" s="19" t="s">
        <v>143</v>
      </c>
      <c r="AA176" s="30" t="s">
        <v>144</v>
      </c>
    </row>
    <row r="177" spans="1:27" ht="38.25" x14ac:dyDescent="0.2">
      <c r="A177" s="36">
        <v>710</v>
      </c>
      <c r="B177" s="104" t="s">
        <v>32</v>
      </c>
      <c r="C177" s="16" t="s">
        <v>917</v>
      </c>
      <c r="D177" s="104" t="s">
        <v>349</v>
      </c>
      <c r="E177" s="104" t="s">
        <v>350</v>
      </c>
      <c r="F177" s="16" t="s">
        <v>918</v>
      </c>
      <c r="G177" s="19">
        <v>2014</v>
      </c>
      <c r="H177" s="29" t="s">
        <v>139</v>
      </c>
      <c r="I177" s="17">
        <v>150</v>
      </c>
      <c r="J177" s="17">
        <v>150</v>
      </c>
      <c r="K177" s="65" t="s">
        <v>1086</v>
      </c>
      <c r="L177" s="65" t="s">
        <v>1086</v>
      </c>
      <c r="M177" s="65" t="e">
        <f t="shared" si="6"/>
        <v>#VALUE!</v>
      </c>
      <c r="N177" s="65" t="e">
        <f t="shared" si="7"/>
        <v>#VALUE!</v>
      </c>
      <c r="O177" s="105" t="e">
        <f t="shared" si="8"/>
        <v>#VALUE!</v>
      </c>
      <c r="P177" s="16" t="s">
        <v>140</v>
      </c>
      <c r="Q177" s="18">
        <v>1</v>
      </c>
      <c r="R177" s="65"/>
      <c r="S177" s="16"/>
      <c r="T177" s="17"/>
      <c r="U177" s="65"/>
      <c r="V177" s="16"/>
      <c r="W177" s="18"/>
      <c r="X177" s="65"/>
      <c r="Y177" s="19" t="s">
        <v>142</v>
      </c>
      <c r="Z177" s="19" t="s">
        <v>143</v>
      </c>
      <c r="AA177" s="30" t="s">
        <v>144</v>
      </c>
    </row>
    <row r="178" spans="1:27" ht="51" x14ac:dyDescent="0.2">
      <c r="A178" s="36">
        <v>711</v>
      </c>
      <c r="B178" s="104" t="s">
        <v>34</v>
      </c>
      <c r="C178" s="20" t="s">
        <v>923</v>
      </c>
      <c r="D178" s="13" t="s">
        <v>349</v>
      </c>
      <c r="E178" s="13" t="s">
        <v>350</v>
      </c>
      <c r="F178" s="20" t="s">
        <v>924</v>
      </c>
      <c r="G178" s="13">
        <v>2014</v>
      </c>
      <c r="H178" s="29" t="s">
        <v>139</v>
      </c>
      <c r="I178" s="14">
        <v>400</v>
      </c>
      <c r="J178" s="14">
        <v>400</v>
      </c>
      <c r="K178" s="65" t="s">
        <v>1086</v>
      </c>
      <c r="L178" s="65" t="s">
        <v>1086</v>
      </c>
      <c r="M178" s="65" t="e">
        <f t="shared" si="6"/>
        <v>#VALUE!</v>
      </c>
      <c r="N178" s="65" t="e">
        <f t="shared" si="7"/>
        <v>#VALUE!</v>
      </c>
      <c r="O178" s="105" t="e">
        <f t="shared" si="8"/>
        <v>#VALUE!</v>
      </c>
      <c r="P178" s="20" t="s">
        <v>140</v>
      </c>
      <c r="Q178" s="15">
        <v>1</v>
      </c>
      <c r="R178" s="65"/>
      <c r="S178" s="20"/>
      <c r="T178" s="14"/>
      <c r="U178" s="65"/>
      <c r="V178" s="16"/>
      <c r="W178" s="18"/>
      <c r="X178" s="65"/>
      <c r="Y178" s="19" t="s">
        <v>142</v>
      </c>
      <c r="Z178" s="19" t="s">
        <v>143</v>
      </c>
      <c r="AA178" s="30" t="s">
        <v>144</v>
      </c>
    </row>
    <row r="179" spans="1:27" ht="38.25" x14ac:dyDescent="0.2">
      <c r="A179" s="36">
        <v>712</v>
      </c>
      <c r="B179" s="104" t="s">
        <v>22</v>
      </c>
      <c r="C179" s="16" t="s">
        <v>941</v>
      </c>
      <c r="D179" s="104" t="s">
        <v>362</v>
      </c>
      <c r="E179" s="104" t="s">
        <v>363</v>
      </c>
      <c r="F179" s="16" t="s">
        <v>942</v>
      </c>
      <c r="G179" s="19">
        <v>2014</v>
      </c>
      <c r="H179" s="29" t="s">
        <v>139</v>
      </c>
      <c r="I179" s="17">
        <v>49</v>
      </c>
      <c r="J179" s="17">
        <v>49</v>
      </c>
      <c r="K179" s="65" t="s">
        <v>1086</v>
      </c>
      <c r="L179" s="65" t="s">
        <v>1086</v>
      </c>
      <c r="M179" s="65" t="e">
        <f t="shared" si="6"/>
        <v>#VALUE!</v>
      </c>
      <c r="N179" s="65" t="e">
        <f t="shared" si="7"/>
        <v>#VALUE!</v>
      </c>
      <c r="O179" s="105" t="e">
        <f t="shared" si="8"/>
        <v>#VALUE!</v>
      </c>
      <c r="P179" s="16" t="s">
        <v>140</v>
      </c>
      <c r="Q179" s="18">
        <v>1</v>
      </c>
      <c r="R179" s="65"/>
      <c r="S179" s="16"/>
      <c r="T179" s="17"/>
      <c r="U179" s="65"/>
      <c r="V179" s="16"/>
      <c r="W179" s="18"/>
      <c r="X179" s="65"/>
      <c r="Y179" s="19" t="s">
        <v>142</v>
      </c>
      <c r="Z179" s="19" t="s">
        <v>143</v>
      </c>
      <c r="AA179" s="30" t="s">
        <v>144</v>
      </c>
    </row>
    <row r="180" spans="1:27" ht="51" x14ac:dyDescent="0.2">
      <c r="A180" s="36">
        <v>713</v>
      </c>
      <c r="B180" s="104" t="s">
        <v>22</v>
      </c>
      <c r="C180" s="16" t="s">
        <v>929</v>
      </c>
      <c r="D180" s="104" t="s">
        <v>362</v>
      </c>
      <c r="E180" s="104" t="s">
        <v>363</v>
      </c>
      <c r="F180" s="16" t="s">
        <v>930</v>
      </c>
      <c r="G180" s="19">
        <v>2014</v>
      </c>
      <c r="H180" s="29" t="s">
        <v>139</v>
      </c>
      <c r="I180" s="17">
        <v>80</v>
      </c>
      <c r="J180" s="17">
        <v>80</v>
      </c>
      <c r="K180" s="65" t="s">
        <v>1086</v>
      </c>
      <c r="L180" s="65" t="s">
        <v>1086</v>
      </c>
      <c r="M180" s="65" t="e">
        <f t="shared" si="6"/>
        <v>#VALUE!</v>
      </c>
      <c r="N180" s="65" t="e">
        <f t="shared" si="7"/>
        <v>#VALUE!</v>
      </c>
      <c r="O180" s="105" t="e">
        <f t="shared" si="8"/>
        <v>#VALUE!</v>
      </c>
      <c r="P180" s="16" t="s">
        <v>140</v>
      </c>
      <c r="Q180" s="17">
        <v>1</v>
      </c>
      <c r="R180" s="65"/>
      <c r="S180" s="16"/>
      <c r="T180" s="18"/>
      <c r="U180" s="65"/>
      <c r="V180" s="16"/>
      <c r="W180" s="18"/>
      <c r="X180" s="65"/>
      <c r="Y180" s="19" t="s">
        <v>142</v>
      </c>
      <c r="Z180" s="19" t="s">
        <v>143</v>
      </c>
      <c r="AA180" s="30" t="s">
        <v>144</v>
      </c>
    </row>
    <row r="181" spans="1:27" s="10" customFormat="1" ht="38.25" x14ac:dyDescent="0.2">
      <c r="A181" s="36">
        <v>714</v>
      </c>
      <c r="B181" s="104" t="s">
        <v>22</v>
      </c>
      <c r="C181" s="16" t="s">
        <v>931</v>
      </c>
      <c r="D181" s="104" t="s">
        <v>362</v>
      </c>
      <c r="E181" s="104" t="s">
        <v>363</v>
      </c>
      <c r="F181" s="16" t="s">
        <v>932</v>
      </c>
      <c r="G181" s="19">
        <v>2014</v>
      </c>
      <c r="H181" s="29" t="s">
        <v>139</v>
      </c>
      <c r="I181" s="17">
        <v>80</v>
      </c>
      <c r="J181" s="17">
        <v>80</v>
      </c>
      <c r="K181" s="65" t="s">
        <v>1086</v>
      </c>
      <c r="L181" s="65" t="s">
        <v>1086</v>
      </c>
      <c r="M181" s="65" t="e">
        <f t="shared" si="6"/>
        <v>#VALUE!</v>
      </c>
      <c r="N181" s="65" t="e">
        <f t="shared" si="7"/>
        <v>#VALUE!</v>
      </c>
      <c r="O181" s="105" t="e">
        <f t="shared" si="8"/>
        <v>#VALUE!</v>
      </c>
      <c r="P181" s="16" t="s">
        <v>140</v>
      </c>
      <c r="Q181" s="18">
        <v>1</v>
      </c>
      <c r="R181" s="65"/>
      <c r="S181" s="16"/>
      <c r="T181" s="17"/>
      <c r="U181" s="65"/>
      <c r="V181" s="16"/>
      <c r="W181" s="18"/>
      <c r="X181" s="65"/>
      <c r="Y181" s="19" t="s">
        <v>142</v>
      </c>
      <c r="Z181" s="19" t="s">
        <v>143</v>
      </c>
      <c r="AA181" s="30" t="s">
        <v>144</v>
      </c>
    </row>
    <row r="182" spans="1:27" s="10" customFormat="1" ht="51" x14ac:dyDescent="0.2">
      <c r="A182" s="36">
        <v>715</v>
      </c>
      <c r="B182" s="104" t="s">
        <v>22</v>
      </c>
      <c r="C182" s="16" t="s">
        <v>927</v>
      </c>
      <c r="D182" s="104" t="s">
        <v>362</v>
      </c>
      <c r="E182" s="104" t="s">
        <v>363</v>
      </c>
      <c r="F182" s="16" t="s">
        <v>928</v>
      </c>
      <c r="G182" s="19">
        <v>2014</v>
      </c>
      <c r="H182" s="29" t="s">
        <v>139</v>
      </c>
      <c r="I182" s="17">
        <v>100</v>
      </c>
      <c r="J182" s="17">
        <v>100</v>
      </c>
      <c r="K182" s="65" t="s">
        <v>1086</v>
      </c>
      <c r="L182" s="65" t="s">
        <v>1086</v>
      </c>
      <c r="M182" s="65" t="e">
        <f t="shared" si="6"/>
        <v>#VALUE!</v>
      </c>
      <c r="N182" s="65" t="e">
        <f t="shared" si="7"/>
        <v>#VALUE!</v>
      </c>
      <c r="O182" s="105" t="e">
        <f t="shared" si="8"/>
        <v>#VALUE!</v>
      </c>
      <c r="P182" s="16" t="s">
        <v>140</v>
      </c>
      <c r="Q182" s="18">
        <v>1</v>
      </c>
      <c r="R182" s="65"/>
      <c r="S182" s="16"/>
      <c r="T182" s="17"/>
      <c r="U182" s="65"/>
      <c r="V182" s="16"/>
      <c r="W182" s="18"/>
      <c r="X182" s="65"/>
      <c r="Y182" s="19" t="s">
        <v>142</v>
      </c>
      <c r="Z182" s="19" t="s">
        <v>143</v>
      </c>
      <c r="AA182" s="30" t="s">
        <v>144</v>
      </c>
    </row>
    <row r="183" spans="1:27" s="10" customFormat="1" ht="25.5" x14ac:dyDescent="0.2">
      <c r="A183" s="36">
        <v>716</v>
      </c>
      <c r="B183" s="104" t="s">
        <v>22</v>
      </c>
      <c r="C183" s="16" t="s">
        <v>937</v>
      </c>
      <c r="D183" s="104" t="s">
        <v>362</v>
      </c>
      <c r="E183" s="104" t="s">
        <v>363</v>
      </c>
      <c r="F183" s="16" t="s">
        <v>938</v>
      </c>
      <c r="G183" s="19">
        <v>2014</v>
      </c>
      <c r="H183" s="29" t="s">
        <v>139</v>
      </c>
      <c r="I183" s="17">
        <v>100</v>
      </c>
      <c r="J183" s="17">
        <v>100</v>
      </c>
      <c r="K183" s="65" t="s">
        <v>1086</v>
      </c>
      <c r="L183" s="65" t="s">
        <v>1086</v>
      </c>
      <c r="M183" s="65" t="e">
        <f t="shared" si="6"/>
        <v>#VALUE!</v>
      </c>
      <c r="N183" s="65" t="e">
        <f t="shared" si="7"/>
        <v>#VALUE!</v>
      </c>
      <c r="O183" s="105" t="e">
        <f t="shared" si="8"/>
        <v>#VALUE!</v>
      </c>
      <c r="P183" s="16" t="s">
        <v>140</v>
      </c>
      <c r="Q183" s="18">
        <v>1</v>
      </c>
      <c r="R183" s="65"/>
      <c r="S183" s="16"/>
      <c r="T183" s="17"/>
      <c r="U183" s="65"/>
      <c r="V183" s="16"/>
      <c r="W183" s="18"/>
      <c r="X183" s="65"/>
      <c r="Y183" s="19" t="s">
        <v>142</v>
      </c>
      <c r="Z183" s="19" t="s">
        <v>143</v>
      </c>
      <c r="AA183" s="30" t="s">
        <v>144</v>
      </c>
    </row>
    <row r="184" spans="1:27" s="10" customFormat="1" ht="25.5" x14ac:dyDescent="0.2">
      <c r="A184" s="36">
        <v>717</v>
      </c>
      <c r="B184" s="104" t="s">
        <v>22</v>
      </c>
      <c r="C184" s="16" t="s">
        <v>939</v>
      </c>
      <c r="D184" s="104" t="s">
        <v>362</v>
      </c>
      <c r="E184" s="104" t="s">
        <v>363</v>
      </c>
      <c r="F184" s="16" t="s">
        <v>940</v>
      </c>
      <c r="G184" s="19">
        <v>2014</v>
      </c>
      <c r="H184" s="29" t="s">
        <v>139</v>
      </c>
      <c r="I184" s="17">
        <v>100</v>
      </c>
      <c r="J184" s="17">
        <v>100</v>
      </c>
      <c r="K184" s="65" t="s">
        <v>1086</v>
      </c>
      <c r="L184" s="65" t="s">
        <v>1086</v>
      </c>
      <c r="M184" s="65" t="e">
        <f t="shared" si="6"/>
        <v>#VALUE!</v>
      </c>
      <c r="N184" s="65" t="e">
        <f t="shared" si="7"/>
        <v>#VALUE!</v>
      </c>
      <c r="O184" s="105" t="e">
        <f t="shared" si="8"/>
        <v>#VALUE!</v>
      </c>
      <c r="P184" s="16" t="s">
        <v>140</v>
      </c>
      <c r="Q184" s="18">
        <v>1</v>
      </c>
      <c r="R184" s="65"/>
      <c r="S184" s="16"/>
      <c r="T184" s="17"/>
      <c r="U184" s="65"/>
      <c r="V184" s="16"/>
      <c r="W184" s="18"/>
      <c r="X184" s="65"/>
      <c r="Y184" s="19" t="s">
        <v>142</v>
      </c>
      <c r="Z184" s="19" t="s">
        <v>143</v>
      </c>
      <c r="AA184" s="30" t="s">
        <v>144</v>
      </c>
    </row>
    <row r="185" spans="1:27" s="10" customFormat="1" ht="38.25" x14ac:dyDescent="0.2">
      <c r="A185" s="104">
        <v>718</v>
      </c>
      <c r="B185" s="104" t="s">
        <v>22</v>
      </c>
      <c r="C185" s="20" t="s">
        <v>943</v>
      </c>
      <c r="D185" s="13" t="s">
        <v>362</v>
      </c>
      <c r="E185" s="13" t="s">
        <v>363</v>
      </c>
      <c r="F185" s="20" t="s">
        <v>944</v>
      </c>
      <c r="G185" s="13">
        <v>2014</v>
      </c>
      <c r="H185" s="29" t="s">
        <v>139</v>
      </c>
      <c r="I185" s="14">
        <v>300</v>
      </c>
      <c r="J185" s="14">
        <v>300</v>
      </c>
      <c r="K185" s="65" t="s">
        <v>1086</v>
      </c>
      <c r="L185" s="65" t="s">
        <v>1086</v>
      </c>
      <c r="M185" s="65" t="e">
        <f t="shared" si="6"/>
        <v>#VALUE!</v>
      </c>
      <c r="N185" s="65" t="e">
        <f t="shared" si="7"/>
        <v>#VALUE!</v>
      </c>
      <c r="O185" s="105" t="e">
        <f t="shared" si="8"/>
        <v>#VALUE!</v>
      </c>
      <c r="P185" s="20" t="s">
        <v>140</v>
      </c>
      <c r="Q185" s="15">
        <v>1</v>
      </c>
      <c r="R185" s="65"/>
      <c r="S185" s="20"/>
      <c r="T185" s="15"/>
      <c r="U185" s="65"/>
      <c r="V185" s="16"/>
      <c r="W185" s="18"/>
      <c r="X185" s="65"/>
      <c r="Y185" s="19" t="s">
        <v>142</v>
      </c>
      <c r="Z185" s="19" t="s">
        <v>143</v>
      </c>
      <c r="AA185" s="30" t="s">
        <v>144</v>
      </c>
    </row>
    <row r="186" spans="1:27" s="10" customFormat="1" ht="38.25" x14ac:dyDescent="0.2">
      <c r="A186" s="30">
        <v>719</v>
      </c>
      <c r="B186" s="19" t="s">
        <v>18</v>
      </c>
      <c r="C186" s="21" t="s">
        <v>213</v>
      </c>
      <c r="D186" s="19" t="s">
        <v>159</v>
      </c>
      <c r="E186" s="19" t="s">
        <v>169</v>
      </c>
      <c r="F186" s="21" t="s">
        <v>193</v>
      </c>
      <c r="G186" s="19">
        <v>2014</v>
      </c>
      <c r="H186" s="21" t="s">
        <v>139</v>
      </c>
      <c r="I186" s="22">
        <v>3700</v>
      </c>
      <c r="J186" s="22">
        <v>3700</v>
      </c>
      <c r="K186" s="65" t="s">
        <v>1085</v>
      </c>
      <c r="L186" s="65" t="s">
        <v>1085</v>
      </c>
      <c r="M186" s="65" t="e">
        <f t="shared" si="6"/>
        <v>#VALUE!</v>
      </c>
      <c r="N186" s="65" t="e">
        <f t="shared" si="7"/>
        <v>#VALUE!</v>
      </c>
      <c r="O186" s="105" t="e">
        <f t="shared" si="8"/>
        <v>#VALUE!</v>
      </c>
      <c r="P186" s="20" t="s">
        <v>171</v>
      </c>
      <c r="Q186" s="23">
        <v>0.5</v>
      </c>
      <c r="R186" s="65"/>
      <c r="S186" s="21" t="s">
        <v>172</v>
      </c>
      <c r="T186" s="22">
        <v>0</v>
      </c>
      <c r="U186" s="65"/>
      <c r="V186" s="21"/>
      <c r="W186" s="23"/>
      <c r="X186" s="65"/>
      <c r="Y186" s="104" t="s">
        <v>144</v>
      </c>
      <c r="Z186" s="36" t="s">
        <v>148</v>
      </c>
      <c r="AA186" s="36" t="s">
        <v>144</v>
      </c>
    </row>
    <row r="187" spans="1:27" s="10" customFormat="1" ht="38.25" x14ac:dyDescent="0.2">
      <c r="A187" s="36">
        <v>720</v>
      </c>
      <c r="B187" s="104" t="s">
        <v>18</v>
      </c>
      <c r="C187" s="16" t="s">
        <v>212</v>
      </c>
      <c r="D187" s="104" t="s">
        <v>159</v>
      </c>
      <c r="E187" s="104" t="s">
        <v>169</v>
      </c>
      <c r="F187" s="16" t="s">
        <v>193</v>
      </c>
      <c r="G187" s="19">
        <v>2014</v>
      </c>
      <c r="H187" s="16" t="s">
        <v>139</v>
      </c>
      <c r="I187" s="17">
        <v>4700</v>
      </c>
      <c r="J187" s="17">
        <v>4700</v>
      </c>
      <c r="K187" s="65" t="s">
        <v>1085</v>
      </c>
      <c r="L187" s="65" t="s">
        <v>1085</v>
      </c>
      <c r="M187" s="65" t="e">
        <f t="shared" si="6"/>
        <v>#VALUE!</v>
      </c>
      <c r="N187" s="65" t="e">
        <f t="shared" si="7"/>
        <v>#VALUE!</v>
      </c>
      <c r="O187" s="105" t="e">
        <f t="shared" si="8"/>
        <v>#VALUE!</v>
      </c>
      <c r="P187" s="20" t="s">
        <v>171</v>
      </c>
      <c r="Q187" s="18">
        <v>0.67300000000000004</v>
      </c>
      <c r="R187" s="65"/>
      <c r="S187" s="16" t="s">
        <v>172</v>
      </c>
      <c r="T187" s="17">
        <v>0</v>
      </c>
      <c r="U187" s="65"/>
      <c r="V187" s="16"/>
      <c r="W187" s="18"/>
      <c r="X187" s="65"/>
      <c r="Y187" s="104" t="s">
        <v>144</v>
      </c>
      <c r="Z187" s="36" t="s">
        <v>148</v>
      </c>
      <c r="AA187" s="36" t="s">
        <v>144</v>
      </c>
    </row>
    <row r="188" spans="1:27" s="10" customFormat="1" ht="38.25" x14ac:dyDescent="0.2">
      <c r="A188" s="36">
        <v>721</v>
      </c>
      <c r="B188" s="92" t="s">
        <v>18</v>
      </c>
      <c r="C188" s="20" t="s">
        <v>210</v>
      </c>
      <c r="D188" s="92" t="s">
        <v>159</v>
      </c>
      <c r="E188" s="13" t="s">
        <v>169</v>
      </c>
      <c r="F188" s="25" t="s">
        <v>211</v>
      </c>
      <c r="G188" s="24">
        <v>2014</v>
      </c>
      <c r="H188" s="20" t="s">
        <v>139</v>
      </c>
      <c r="I188" s="14">
        <v>5000</v>
      </c>
      <c r="J188" s="14">
        <v>5000</v>
      </c>
      <c r="K188" s="65" t="s">
        <v>1085</v>
      </c>
      <c r="L188" s="65" t="s">
        <v>1085</v>
      </c>
      <c r="M188" s="65" t="e">
        <f t="shared" si="6"/>
        <v>#VALUE!</v>
      </c>
      <c r="N188" s="65" t="e">
        <f t="shared" si="7"/>
        <v>#VALUE!</v>
      </c>
      <c r="O188" s="105" t="e">
        <f t="shared" si="8"/>
        <v>#VALUE!</v>
      </c>
      <c r="P188" s="20" t="s">
        <v>171</v>
      </c>
      <c r="Q188" s="15">
        <v>1.2</v>
      </c>
      <c r="R188" s="65"/>
      <c r="S188" s="20" t="s">
        <v>172</v>
      </c>
      <c r="T188" s="14">
        <v>1</v>
      </c>
      <c r="U188" s="65"/>
      <c r="V188" s="16"/>
      <c r="W188" s="18"/>
      <c r="X188" s="65"/>
      <c r="Y188" s="104" t="s">
        <v>144</v>
      </c>
      <c r="Z188" s="36" t="s">
        <v>148</v>
      </c>
      <c r="AA188" s="36" t="s">
        <v>144</v>
      </c>
    </row>
    <row r="189" spans="1:27" s="10" customFormat="1" ht="38.25" x14ac:dyDescent="0.2">
      <c r="A189" s="36">
        <v>722</v>
      </c>
      <c r="B189" s="104" t="s">
        <v>18</v>
      </c>
      <c r="C189" s="16" t="s">
        <v>214</v>
      </c>
      <c r="D189" s="104" t="s">
        <v>159</v>
      </c>
      <c r="E189" s="104" t="s">
        <v>169</v>
      </c>
      <c r="F189" s="16" t="s">
        <v>193</v>
      </c>
      <c r="G189" s="19">
        <v>2014</v>
      </c>
      <c r="H189" s="16" t="s">
        <v>139</v>
      </c>
      <c r="I189" s="17">
        <v>5500</v>
      </c>
      <c r="J189" s="17">
        <v>5500</v>
      </c>
      <c r="K189" s="65" t="s">
        <v>1085</v>
      </c>
      <c r="L189" s="65" t="s">
        <v>1085</v>
      </c>
      <c r="M189" s="65" t="e">
        <f t="shared" si="6"/>
        <v>#VALUE!</v>
      </c>
      <c r="N189" s="65" t="e">
        <f t="shared" si="7"/>
        <v>#VALUE!</v>
      </c>
      <c r="O189" s="105" t="e">
        <f t="shared" si="8"/>
        <v>#VALUE!</v>
      </c>
      <c r="P189" s="20" t="s">
        <v>171</v>
      </c>
      <c r="Q189" s="18">
        <v>2</v>
      </c>
      <c r="R189" s="65"/>
      <c r="S189" s="16" t="s">
        <v>172</v>
      </c>
      <c r="T189" s="17">
        <v>0</v>
      </c>
      <c r="U189" s="65"/>
      <c r="V189" s="16"/>
      <c r="W189" s="18"/>
      <c r="X189" s="65"/>
      <c r="Y189" s="104" t="s">
        <v>144</v>
      </c>
      <c r="Z189" s="36" t="s">
        <v>148</v>
      </c>
      <c r="AA189" s="36" t="s">
        <v>144</v>
      </c>
    </row>
    <row r="190" spans="1:27" s="10" customFormat="1" ht="38.25" x14ac:dyDescent="0.2">
      <c r="A190" s="36">
        <v>723</v>
      </c>
      <c r="B190" s="104" t="s">
        <v>18</v>
      </c>
      <c r="C190" s="16" t="s">
        <v>215</v>
      </c>
      <c r="D190" s="104" t="s">
        <v>159</v>
      </c>
      <c r="E190" s="104" t="s">
        <v>169</v>
      </c>
      <c r="F190" s="16" t="s">
        <v>216</v>
      </c>
      <c r="G190" s="19">
        <v>2014</v>
      </c>
      <c r="H190" s="16" t="s">
        <v>139</v>
      </c>
      <c r="I190" s="17">
        <v>8200</v>
      </c>
      <c r="J190" s="17">
        <v>8200</v>
      </c>
      <c r="K190" s="65" t="s">
        <v>1085</v>
      </c>
      <c r="L190" s="65" t="s">
        <v>1085</v>
      </c>
      <c r="M190" s="65" t="e">
        <f t="shared" si="6"/>
        <v>#VALUE!</v>
      </c>
      <c r="N190" s="65" t="e">
        <f t="shared" si="7"/>
        <v>#VALUE!</v>
      </c>
      <c r="O190" s="105" t="e">
        <f t="shared" si="8"/>
        <v>#VALUE!</v>
      </c>
      <c r="P190" s="16" t="s">
        <v>172</v>
      </c>
      <c r="Q190" s="18">
        <v>1</v>
      </c>
      <c r="R190" s="65"/>
      <c r="S190" s="16"/>
      <c r="T190" s="17"/>
      <c r="U190" s="65"/>
      <c r="V190" s="16"/>
      <c r="W190" s="18"/>
      <c r="X190" s="65"/>
      <c r="Y190" s="104" t="s">
        <v>144</v>
      </c>
      <c r="Z190" s="36" t="s">
        <v>148</v>
      </c>
      <c r="AA190" s="36" t="s">
        <v>144</v>
      </c>
    </row>
    <row r="191" spans="1:27" s="10" customFormat="1" ht="25.5" x14ac:dyDescent="0.2">
      <c r="A191" s="36">
        <v>744</v>
      </c>
      <c r="B191" s="104" t="s">
        <v>28</v>
      </c>
      <c r="C191" s="16" t="s">
        <v>1052</v>
      </c>
      <c r="D191" s="104"/>
      <c r="E191" s="104" t="s">
        <v>817</v>
      </c>
      <c r="F191" s="21" t="s">
        <v>1053</v>
      </c>
      <c r="G191" s="19">
        <v>2014</v>
      </c>
      <c r="H191" s="16" t="s">
        <v>139</v>
      </c>
      <c r="I191" s="17">
        <v>45</v>
      </c>
      <c r="J191" s="17">
        <v>45</v>
      </c>
      <c r="K191" s="65" t="s">
        <v>1085</v>
      </c>
      <c r="L191" s="65" t="s">
        <v>1085</v>
      </c>
      <c r="M191" s="65" t="e">
        <f t="shared" si="6"/>
        <v>#VALUE!</v>
      </c>
      <c r="N191" s="65" t="e">
        <f t="shared" si="7"/>
        <v>#VALUE!</v>
      </c>
      <c r="O191" s="105" t="e">
        <f t="shared" si="8"/>
        <v>#VALUE!</v>
      </c>
      <c r="P191" s="16" t="s">
        <v>610</v>
      </c>
      <c r="Q191" s="18">
        <v>1</v>
      </c>
      <c r="R191" s="65"/>
      <c r="S191" s="16"/>
      <c r="T191" s="17"/>
      <c r="U191" s="65"/>
      <c r="V191" s="16"/>
      <c r="W191" s="18"/>
      <c r="X191" s="65"/>
      <c r="Y191" s="104" t="s">
        <v>142</v>
      </c>
      <c r="Z191" s="36" t="s">
        <v>143</v>
      </c>
      <c r="AA191" s="36" t="s">
        <v>144</v>
      </c>
    </row>
    <row r="192" spans="1:27" s="10" customFormat="1" ht="76.5" x14ac:dyDescent="0.2">
      <c r="A192" s="36">
        <v>745</v>
      </c>
      <c r="B192" s="24" t="s">
        <v>30</v>
      </c>
      <c r="C192" s="21" t="s">
        <v>1049</v>
      </c>
      <c r="D192" s="104" t="s">
        <v>280</v>
      </c>
      <c r="E192" s="104" t="s">
        <v>274</v>
      </c>
      <c r="F192" s="16" t="s">
        <v>1050</v>
      </c>
      <c r="G192" s="19" t="s">
        <v>291</v>
      </c>
      <c r="H192" s="16" t="s">
        <v>139</v>
      </c>
      <c r="I192" s="17">
        <v>9622</v>
      </c>
      <c r="J192" s="17">
        <v>9622</v>
      </c>
      <c r="K192" s="65" t="s">
        <v>1085</v>
      </c>
      <c r="L192" s="65" t="s">
        <v>1085</v>
      </c>
      <c r="M192" s="65" t="e">
        <f t="shared" si="6"/>
        <v>#VALUE!</v>
      </c>
      <c r="N192" s="65" t="e">
        <f t="shared" si="7"/>
        <v>#VALUE!</v>
      </c>
      <c r="O192" s="105" t="e">
        <f t="shared" si="8"/>
        <v>#VALUE!</v>
      </c>
      <c r="P192" s="16" t="s">
        <v>334</v>
      </c>
      <c r="Q192" s="18">
        <v>1</v>
      </c>
      <c r="R192" s="65"/>
      <c r="S192" s="16"/>
      <c r="T192" s="17"/>
      <c r="U192" s="65"/>
      <c r="V192" s="16"/>
      <c r="W192" s="18"/>
      <c r="X192" s="65"/>
      <c r="Y192" s="104" t="s">
        <v>144</v>
      </c>
      <c r="Z192" s="104" t="s">
        <v>148</v>
      </c>
      <c r="AA192" s="104" t="s">
        <v>144</v>
      </c>
    </row>
    <row r="193" spans="1:27" s="10" customFormat="1" ht="76.5" x14ac:dyDescent="0.2">
      <c r="A193" s="36">
        <v>746</v>
      </c>
      <c r="B193" s="24" t="s">
        <v>30</v>
      </c>
      <c r="C193" s="21" t="s">
        <v>339</v>
      </c>
      <c r="D193" s="104" t="s">
        <v>280</v>
      </c>
      <c r="E193" s="104" t="s">
        <v>274</v>
      </c>
      <c r="F193" s="16" t="s">
        <v>1051</v>
      </c>
      <c r="G193" s="19">
        <v>2014</v>
      </c>
      <c r="H193" s="16" t="s">
        <v>139</v>
      </c>
      <c r="I193" s="17">
        <v>9906</v>
      </c>
      <c r="J193" s="17">
        <v>9906</v>
      </c>
      <c r="K193" s="65" t="s">
        <v>1085</v>
      </c>
      <c r="L193" s="65" t="s">
        <v>1085</v>
      </c>
      <c r="M193" s="65" t="e">
        <f t="shared" si="6"/>
        <v>#VALUE!</v>
      </c>
      <c r="N193" s="65" t="e">
        <f t="shared" si="7"/>
        <v>#VALUE!</v>
      </c>
      <c r="O193" s="105" t="e">
        <f t="shared" si="8"/>
        <v>#VALUE!</v>
      </c>
      <c r="P193" s="16" t="s">
        <v>334</v>
      </c>
      <c r="Q193" s="18">
        <v>1</v>
      </c>
      <c r="R193" s="65"/>
      <c r="S193" s="16"/>
      <c r="T193" s="17"/>
      <c r="U193" s="65"/>
      <c r="V193" s="16"/>
      <c r="W193" s="18"/>
      <c r="X193" s="65"/>
      <c r="Y193" s="104" t="s">
        <v>144</v>
      </c>
      <c r="Z193" s="104" t="s">
        <v>148</v>
      </c>
      <c r="AA193" s="104" t="s">
        <v>144</v>
      </c>
    </row>
    <row r="194" spans="1:27" s="10" customFormat="1" ht="25.5" x14ac:dyDescent="0.2">
      <c r="A194" s="36">
        <v>747</v>
      </c>
      <c r="B194" s="104" t="s">
        <v>21</v>
      </c>
      <c r="C194" s="16" t="s">
        <v>1042</v>
      </c>
      <c r="D194" s="104" t="s">
        <v>816</v>
      </c>
      <c r="E194" s="104" t="s">
        <v>817</v>
      </c>
      <c r="F194" s="16" t="s">
        <v>1043</v>
      </c>
      <c r="G194" s="19">
        <v>2014</v>
      </c>
      <c r="H194" s="16" t="s">
        <v>139</v>
      </c>
      <c r="I194" s="17">
        <v>87</v>
      </c>
      <c r="J194" s="17">
        <v>87</v>
      </c>
      <c r="K194" s="65" t="s">
        <v>1085</v>
      </c>
      <c r="L194" s="65" t="s">
        <v>1085</v>
      </c>
      <c r="M194" s="65" t="e">
        <f t="shared" si="6"/>
        <v>#VALUE!</v>
      </c>
      <c r="N194" s="65" t="e">
        <f t="shared" si="7"/>
        <v>#VALUE!</v>
      </c>
      <c r="O194" s="105" t="e">
        <f t="shared" si="8"/>
        <v>#VALUE!</v>
      </c>
      <c r="P194" s="16" t="s">
        <v>140</v>
      </c>
      <c r="Q194" s="18">
        <v>1</v>
      </c>
      <c r="R194" s="65"/>
      <c r="S194" s="16"/>
      <c r="T194" s="17"/>
      <c r="U194" s="65"/>
      <c r="V194" s="16"/>
      <c r="W194" s="18"/>
      <c r="X194" s="65"/>
      <c r="Y194" s="104" t="s">
        <v>144</v>
      </c>
      <c r="Z194" s="36" t="s">
        <v>143</v>
      </c>
      <c r="AA194" s="36" t="s">
        <v>144</v>
      </c>
    </row>
    <row r="195" spans="1:27" s="10" customFormat="1" ht="38.25" x14ac:dyDescent="0.2">
      <c r="A195" s="36">
        <v>114</v>
      </c>
      <c r="B195" s="104" t="s">
        <v>29</v>
      </c>
      <c r="C195" s="16" t="s">
        <v>1036</v>
      </c>
      <c r="D195" s="104" t="s">
        <v>1033</v>
      </c>
      <c r="E195" s="104" t="s">
        <v>1032</v>
      </c>
      <c r="F195" s="16" t="s">
        <v>1035</v>
      </c>
      <c r="G195" s="19">
        <v>2014</v>
      </c>
      <c r="H195" s="16" t="s">
        <v>139</v>
      </c>
      <c r="I195" s="17" t="s">
        <v>1084</v>
      </c>
      <c r="J195" s="17" t="s">
        <v>1084</v>
      </c>
      <c r="K195" s="65">
        <v>1500</v>
      </c>
      <c r="L195" s="65">
        <v>1500</v>
      </c>
      <c r="M195" s="65" t="e">
        <f t="shared" si="6"/>
        <v>#VALUE!</v>
      </c>
      <c r="N195" s="65" t="e">
        <f t="shared" si="7"/>
        <v>#VALUE!</v>
      </c>
      <c r="O195" s="105" t="e">
        <f t="shared" si="8"/>
        <v>#VALUE!</v>
      </c>
      <c r="P195" s="16" t="s">
        <v>140</v>
      </c>
      <c r="Q195" s="18"/>
      <c r="R195" s="65">
        <v>1</v>
      </c>
      <c r="S195" s="16"/>
      <c r="T195" s="17"/>
      <c r="U195" s="65"/>
      <c r="V195" s="16"/>
      <c r="W195" s="18"/>
      <c r="X195" s="65"/>
      <c r="Y195" s="104" t="s">
        <v>142</v>
      </c>
      <c r="Z195" s="36" t="s">
        <v>148</v>
      </c>
      <c r="AA195" s="36" t="s">
        <v>144</v>
      </c>
    </row>
    <row r="196" spans="1:27" s="10" customFormat="1" ht="63.75" x14ac:dyDescent="0.2">
      <c r="A196" s="36">
        <v>115</v>
      </c>
      <c r="B196" s="104" t="s">
        <v>257</v>
      </c>
      <c r="C196" s="16" t="s">
        <v>1034</v>
      </c>
      <c r="D196" s="104" t="s">
        <v>1033</v>
      </c>
      <c r="E196" s="104" t="s">
        <v>1032</v>
      </c>
      <c r="F196" s="16" t="s">
        <v>1031</v>
      </c>
      <c r="G196" s="19" t="s">
        <v>138</v>
      </c>
      <c r="H196" s="16" t="s">
        <v>139</v>
      </c>
      <c r="I196" s="17" t="s">
        <v>1084</v>
      </c>
      <c r="J196" s="17" t="s">
        <v>1084</v>
      </c>
      <c r="K196" s="65">
        <v>800</v>
      </c>
      <c r="L196" s="65">
        <v>800</v>
      </c>
      <c r="M196" s="65" t="e">
        <f t="shared" ref="M196:M259" si="9">K196-I196</f>
        <v>#VALUE!</v>
      </c>
      <c r="N196" s="65" t="e">
        <f t="shared" ref="N196:N259" si="10">L196-J196</f>
        <v>#VALUE!</v>
      </c>
      <c r="O196" s="105" t="e">
        <f t="shared" ref="O196:O259" si="11">N196/L196</f>
        <v>#VALUE!</v>
      </c>
      <c r="P196" s="16" t="s">
        <v>140</v>
      </c>
      <c r="Q196" s="18"/>
      <c r="R196" s="65">
        <v>1</v>
      </c>
      <c r="S196" s="16"/>
      <c r="T196" s="17"/>
      <c r="U196" s="17"/>
      <c r="V196" s="16"/>
      <c r="W196" s="18"/>
      <c r="X196" s="18"/>
      <c r="Y196" s="104" t="s">
        <v>144</v>
      </c>
      <c r="Z196" s="36" t="s">
        <v>148</v>
      </c>
      <c r="AA196" s="36" t="s">
        <v>144</v>
      </c>
    </row>
    <row r="197" spans="1:27" s="10" customFormat="1" ht="51" x14ac:dyDescent="0.2">
      <c r="A197" s="36">
        <v>132</v>
      </c>
      <c r="B197" s="104" t="s">
        <v>21</v>
      </c>
      <c r="C197" s="16" t="s">
        <v>1004</v>
      </c>
      <c r="D197" s="104" t="s">
        <v>362</v>
      </c>
      <c r="E197" s="104" t="s">
        <v>817</v>
      </c>
      <c r="F197" s="16" t="s">
        <v>1003</v>
      </c>
      <c r="G197" s="19">
        <v>2014</v>
      </c>
      <c r="H197" s="16" t="s">
        <v>139</v>
      </c>
      <c r="I197" s="17" t="s">
        <v>1084</v>
      </c>
      <c r="J197" s="17" t="s">
        <v>1084</v>
      </c>
      <c r="K197" s="65">
        <v>300</v>
      </c>
      <c r="L197" s="65">
        <v>300</v>
      </c>
      <c r="M197" s="65" t="e">
        <f t="shared" si="9"/>
        <v>#VALUE!</v>
      </c>
      <c r="N197" s="65" t="e">
        <f t="shared" si="10"/>
        <v>#VALUE!</v>
      </c>
      <c r="O197" s="105" t="e">
        <f t="shared" si="11"/>
        <v>#VALUE!</v>
      </c>
      <c r="P197" s="16" t="s">
        <v>972</v>
      </c>
      <c r="Q197" s="18"/>
      <c r="R197" s="65">
        <v>1</v>
      </c>
      <c r="S197" s="16"/>
      <c r="T197" s="17"/>
      <c r="U197" s="17"/>
      <c r="V197" s="16"/>
      <c r="W197" s="18"/>
      <c r="X197" s="18"/>
      <c r="Y197" s="104" t="s">
        <v>144</v>
      </c>
      <c r="Z197" s="36" t="s">
        <v>143</v>
      </c>
      <c r="AA197" s="36" t="s">
        <v>144</v>
      </c>
    </row>
    <row r="198" spans="1:27" s="10" customFormat="1" ht="89.25" x14ac:dyDescent="0.2">
      <c r="A198" s="36">
        <v>142</v>
      </c>
      <c r="B198" s="104" t="s">
        <v>32</v>
      </c>
      <c r="C198" s="16" t="s">
        <v>995</v>
      </c>
      <c r="D198" s="104" t="s">
        <v>302</v>
      </c>
      <c r="E198" s="104" t="s">
        <v>303</v>
      </c>
      <c r="F198" s="16" t="s">
        <v>994</v>
      </c>
      <c r="G198" s="19" t="s">
        <v>138</v>
      </c>
      <c r="H198" s="16" t="s">
        <v>139</v>
      </c>
      <c r="I198" s="17" t="s">
        <v>1084</v>
      </c>
      <c r="J198" s="17" t="s">
        <v>1084</v>
      </c>
      <c r="K198" s="65">
        <v>520</v>
      </c>
      <c r="L198" s="65">
        <v>520</v>
      </c>
      <c r="M198" s="65" t="e">
        <f t="shared" si="9"/>
        <v>#VALUE!</v>
      </c>
      <c r="N198" s="65" t="e">
        <f t="shared" si="10"/>
        <v>#VALUE!</v>
      </c>
      <c r="O198" s="105" t="e">
        <f t="shared" si="11"/>
        <v>#VALUE!</v>
      </c>
      <c r="P198" s="16" t="s">
        <v>993</v>
      </c>
      <c r="Q198" s="18"/>
      <c r="R198" s="65">
        <v>3</v>
      </c>
      <c r="S198" s="16" t="s">
        <v>992</v>
      </c>
      <c r="T198" s="17"/>
      <c r="U198" s="17">
        <v>1</v>
      </c>
      <c r="V198" s="16" t="s">
        <v>141</v>
      </c>
      <c r="W198" s="18"/>
      <c r="X198" s="18">
        <v>150</v>
      </c>
      <c r="Y198" s="104" t="s">
        <v>144</v>
      </c>
      <c r="Z198" s="36" t="s">
        <v>143</v>
      </c>
      <c r="AA198" s="36" t="s">
        <v>144</v>
      </c>
    </row>
    <row r="199" spans="1:27" s="10" customFormat="1" ht="38.25" x14ac:dyDescent="0.2">
      <c r="A199" s="36">
        <v>274</v>
      </c>
      <c r="B199" s="104" t="s">
        <v>26</v>
      </c>
      <c r="C199" s="16" t="s">
        <v>985</v>
      </c>
      <c r="D199" s="104" t="s">
        <v>231</v>
      </c>
      <c r="E199" s="104" t="s">
        <v>983</v>
      </c>
      <c r="F199" s="16" t="s">
        <v>984</v>
      </c>
      <c r="G199" s="19">
        <v>2014</v>
      </c>
      <c r="H199" s="16" t="s">
        <v>139</v>
      </c>
      <c r="I199" s="17" t="s">
        <v>1084</v>
      </c>
      <c r="J199" s="17" t="s">
        <v>1084</v>
      </c>
      <c r="K199" s="65">
        <v>2000</v>
      </c>
      <c r="L199" s="65">
        <v>2000</v>
      </c>
      <c r="M199" s="65" t="e">
        <f t="shared" si="9"/>
        <v>#VALUE!</v>
      </c>
      <c r="N199" s="65" t="e">
        <f t="shared" si="10"/>
        <v>#VALUE!</v>
      </c>
      <c r="O199" s="105" t="e">
        <f t="shared" si="11"/>
        <v>#VALUE!</v>
      </c>
      <c r="P199" s="16" t="s">
        <v>140</v>
      </c>
      <c r="Q199" s="18"/>
      <c r="R199" s="65">
        <v>2</v>
      </c>
      <c r="S199" s="16"/>
      <c r="T199" s="17"/>
      <c r="U199" s="17"/>
      <c r="V199" s="16"/>
      <c r="W199" s="18"/>
      <c r="X199" s="18"/>
      <c r="Y199" s="104" t="s">
        <v>142</v>
      </c>
      <c r="Z199" s="36" t="s">
        <v>148</v>
      </c>
      <c r="AA199" s="36" t="s">
        <v>144</v>
      </c>
    </row>
    <row r="200" spans="1:27" s="10" customFormat="1" ht="76.5" x14ac:dyDescent="0.2">
      <c r="A200" s="36">
        <v>478</v>
      </c>
      <c r="B200" s="104" t="s">
        <v>30</v>
      </c>
      <c r="C200" s="16" t="s">
        <v>576</v>
      </c>
      <c r="D200" s="104" t="s">
        <v>557</v>
      </c>
      <c r="E200" s="104" t="s">
        <v>527</v>
      </c>
      <c r="F200" s="95" t="s">
        <v>569</v>
      </c>
      <c r="G200" s="19" t="s">
        <v>190</v>
      </c>
      <c r="H200" s="16" t="s">
        <v>577</v>
      </c>
      <c r="I200" s="17" t="s">
        <v>1084</v>
      </c>
      <c r="J200" s="17" t="s">
        <v>1084</v>
      </c>
      <c r="K200" s="65">
        <v>6843</v>
      </c>
      <c r="L200" s="65">
        <v>44488</v>
      </c>
      <c r="M200" s="65" t="e">
        <f t="shared" si="9"/>
        <v>#VALUE!</v>
      </c>
      <c r="N200" s="65" t="e">
        <f t="shared" si="10"/>
        <v>#VALUE!</v>
      </c>
      <c r="O200" s="105" t="e">
        <f t="shared" si="11"/>
        <v>#VALUE!</v>
      </c>
      <c r="P200" s="16" t="s">
        <v>334</v>
      </c>
      <c r="Q200" s="18"/>
      <c r="R200" s="65">
        <v>1</v>
      </c>
      <c r="S200" s="16"/>
      <c r="T200" s="17"/>
      <c r="U200" s="17"/>
      <c r="V200" s="16"/>
      <c r="W200" s="18"/>
      <c r="X200" s="18"/>
      <c r="Y200" s="104" t="s">
        <v>144</v>
      </c>
      <c r="Z200" s="36" t="s">
        <v>148</v>
      </c>
      <c r="AA200" s="36" t="s">
        <v>142</v>
      </c>
    </row>
    <row r="201" spans="1:27" s="10" customFormat="1" ht="76.5" x14ac:dyDescent="0.2">
      <c r="A201" s="36">
        <v>480</v>
      </c>
      <c r="B201" s="104" t="s">
        <v>30</v>
      </c>
      <c r="C201" s="16" t="s">
        <v>581</v>
      </c>
      <c r="D201" s="104" t="s">
        <v>530</v>
      </c>
      <c r="E201" s="104" t="s">
        <v>527</v>
      </c>
      <c r="F201" s="16" t="s">
        <v>582</v>
      </c>
      <c r="G201" s="19">
        <v>2014</v>
      </c>
      <c r="H201" s="16" t="s">
        <v>139</v>
      </c>
      <c r="I201" s="17" t="s">
        <v>1084</v>
      </c>
      <c r="J201" s="17" t="s">
        <v>1084</v>
      </c>
      <c r="K201" s="65">
        <v>2000</v>
      </c>
      <c r="L201" s="65">
        <v>2000</v>
      </c>
      <c r="M201" s="65" t="e">
        <f t="shared" si="9"/>
        <v>#VALUE!</v>
      </c>
      <c r="N201" s="65" t="e">
        <f t="shared" si="10"/>
        <v>#VALUE!</v>
      </c>
      <c r="O201" s="105" t="e">
        <f t="shared" si="11"/>
        <v>#VALUE!</v>
      </c>
      <c r="P201" s="16" t="s">
        <v>334</v>
      </c>
      <c r="Q201" s="18"/>
      <c r="R201" s="65">
        <v>1</v>
      </c>
      <c r="S201" s="16"/>
      <c r="T201" s="17"/>
      <c r="U201" s="17"/>
      <c r="V201" s="16"/>
      <c r="W201" s="18"/>
      <c r="X201" s="18"/>
      <c r="Y201" s="104" t="s">
        <v>144</v>
      </c>
      <c r="Z201" s="36" t="s">
        <v>148</v>
      </c>
      <c r="AA201" s="36" t="s">
        <v>144</v>
      </c>
    </row>
    <row r="202" spans="1:27" ht="76.5" x14ac:dyDescent="0.2">
      <c r="A202" s="36">
        <v>481</v>
      </c>
      <c r="B202" s="104" t="s">
        <v>30</v>
      </c>
      <c r="C202" s="16" t="s">
        <v>583</v>
      </c>
      <c r="D202" s="104" t="s">
        <v>530</v>
      </c>
      <c r="E202" s="104" t="s">
        <v>527</v>
      </c>
      <c r="F202" s="16" t="s">
        <v>584</v>
      </c>
      <c r="G202" s="19">
        <v>2014</v>
      </c>
      <c r="H202" s="16" t="s">
        <v>139</v>
      </c>
      <c r="I202" s="17" t="s">
        <v>1084</v>
      </c>
      <c r="J202" s="17" t="s">
        <v>1084</v>
      </c>
      <c r="K202" s="65">
        <v>10500</v>
      </c>
      <c r="L202" s="65">
        <v>10500</v>
      </c>
      <c r="M202" s="65" t="e">
        <f t="shared" si="9"/>
        <v>#VALUE!</v>
      </c>
      <c r="N202" s="65" t="e">
        <f t="shared" si="10"/>
        <v>#VALUE!</v>
      </c>
      <c r="O202" s="105" t="e">
        <f t="shared" si="11"/>
        <v>#VALUE!</v>
      </c>
      <c r="P202" s="16" t="s">
        <v>334</v>
      </c>
      <c r="Q202" s="18"/>
      <c r="R202" s="65">
        <v>1</v>
      </c>
      <c r="S202" s="16"/>
      <c r="T202" s="17"/>
      <c r="U202" s="17"/>
      <c r="V202" s="16"/>
      <c r="W202" s="18"/>
      <c r="X202" s="18"/>
      <c r="Y202" s="104" t="s">
        <v>144</v>
      </c>
      <c r="Z202" s="36" t="s">
        <v>148</v>
      </c>
      <c r="AA202" s="36" t="s">
        <v>144</v>
      </c>
    </row>
    <row r="203" spans="1:27" s="10" customFormat="1" ht="76.5" x14ac:dyDescent="0.2">
      <c r="A203" s="36">
        <v>483</v>
      </c>
      <c r="B203" s="104" t="s">
        <v>30</v>
      </c>
      <c r="C203" s="16" t="s">
        <v>587</v>
      </c>
      <c r="D203" s="104" t="s">
        <v>530</v>
      </c>
      <c r="E203" s="104" t="s">
        <v>527</v>
      </c>
      <c r="F203" s="16" t="s">
        <v>588</v>
      </c>
      <c r="G203" s="19">
        <v>2014</v>
      </c>
      <c r="H203" s="16" t="s">
        <v>139</v>
      </c>
      <c r="I203" s="17" t="s">
        <v>1084</v>
      </c>
      <c r="J203" s="17" t="s">
        <v>1084</v>
      </c>
      <c r="K203" s="65">
        <v>1000</v>
      </c>
      <c r="L203" s="65">
        <v>1000</v>
      </c>
      <c r="M203" s="65" t="e">
        <f t="shared" si="9"/>
        <v>#VALUE!</v>
      </c>
      <c r="N203" s="65" t="e">
        <f t="shared" si="10"/>
        <v>#VALUE!</v>
      </c>
      <c r="O203" s="105" t="e">
        <f t="shared" si="11"/>
        <v>#VALUE!</v>
      </c>
      <c r="P203" s="16" t="s">
        <v>334</v>
      </c>
      <c r="Q203" s="18"/>
      <c r="R203" s="65">
        <v>1</v>
      </c>
      <c r="S203" s="16"/>
      <c r="T203" s="17"/>
      <c r="U203" s="17"/>
      <c r="V203" s="16"/>
      <c r="W203" s="18"/>
      <c r="X203" s="18"/>
      <c r="Y203" s="104" t="s">
        <v>144</v>
      </c>
      <c r="Z203" s="36" t="s">
        <v>148</v>
      </c>
      <c r="AA203" s="36" t="s">
        <v>144</v>
      </c>
    </row>
    <row r="204" spans="1:27" s="10" customFormat="1" ht="63.75" x14ac:dyDescent="0.2">
      <c r="A204" s="36">
        <v>487</v>
      </c>
      <c r="B204" s="104" t="s">
        <v>17</v>
      </c>
      <c r="C204" s="16" t="s">
        <v>966</v>
      </c>
      <c r="D204" s="104" t="s">
        <v>297</v>
      </c>
      <c r="E204" s="104" t="s">
        <v>494</v>
      </c>
      <c r="F204" s="16" t="s">
        <v>595</v>
      </c>
      <c r="G204" s="19" t="s">
        <v>151</v>
      </c>
      <c r="H204" s="16" t="s">
        <v>191</v>
      </c>
      <c r="I204" s="17" t="s">
        <v>1084</v>
      </c>
      <c r="J204" s="17" t="s">
        <v>1084</v>
      </c>
      <c r="K204" s="65">
        <v>1184</v>
      </c>
      <c r="L204" s="65">
        <v>7892</v>
      </c>
      <c r="M204" s="65" t="e">
        <f t="shared" si="9"/>
        <v>#VALUE!</v>
      </c>
      <c r="N204" s="65" t="e">
        <f t="shared" si="10"/>
        <v>#VALUE!</v>
      </c>
      <c r="O204" s="105" t="e">
        <f t="shared" si="11"/>
        <v>#VALUE!</v>
      </c>
      <c r="P204" s="16" t="s">
        <v>502</v>
      </c>
      <c r="Q204" s="18"/>
      <c r="R204" s="65">
        <v>1</v>
      </c>
      <c r="S204" s="16" t="s">
        <v>496</v>
      </c>
      <c r="T204" s="17"/>
      <c r="U204" s="17">
        <v>126</v>
      </c>
      <c r="V204" s="16"/>
      <c r="W204" s="18"/>
      <c r="X204" s="18"/>
      <c r="Y204" s="104" t="s">
        <v>144</v>
      </c>
      <c r="Z204" s="36" t="s">
        <v>148</v>
      </c>
      <c r="AA204" s="36" t="s">
        <v>142</v>
      </c>
    </row>
    <row r="205" spans="1:27" s="10" customFormat="1" ht="38.25" x14ac:dyDescent="0.2">
      <c r="A205" s="36">
        <v>495</v>
      </c>
      <c r="B205" s="104" t="s">
        <v>18</v>
      </c>
      <c r="C205" s="16" t="s">
        <v>965</v>
      </c>
      <c r="D205" s="104" t="s">
        <v>159</v>
      </c>
      <c r="E205" s="104" t="s">
        <v>169</v>
      </c>
      <c r="F205" s="16" t="s">
        <v>959</v>
      </c>
      <c r="G205" s="19" t="s">
        <v>190</v>
      </c>
      <c r="H205" s="16" t="s">
        <v>191</v>
      </c>
      <c r="I205" s="17" t="s">
        <v>1084</v>
      </c>
      <c r="J205" s="17" t="s">
        <v>1084</v>
      </c>
      <c r="K205" s="65">
        <v>12477</v>
      </c>
      <c r="L205" s="65">
        <v>41589</v>
      </c>
      <c r="M205" s="65" t="e">
        <f t="shared" si="9"/>
        <v>#VALUE!</v>
      </c>
      <c r="N205" s="65" t="e">
        <f t="shared" si="10"/>
        <v>#VALUE!</v>
      </c>
      <c r="O205" s="105" t="e">
        <f t="shared" si="11"/>
        <v>#VALUE!</v>
      </c>
      <c r="P205" s="16" t="s">
        <v>171</v>
      </c>
      <c r="Q205" s="18"/>
      <c r="R205" s="65"/>
      <c r="S205" s="16" t="s">
        <v>172</v>
      </c>
      <c r="T205" s="17"/>
      <c r="U205" s="17"/>
      <c r="V205" s="16"/>
      <c r="W205" s="18"/>
      <c r="X205" s="18"/>
      <c r="Y205" s="104" t="s">
        <v>144</v>
      </c>
      <c r="Z205" s="36" t="s">
        <v>148</v>
      </c>
      <c r="AA205" s="36" t="s">
        <v>142</v>
      </c>
    </row>
    <row r="206" spans="1:27" s="10" customFormat="1" ht="38.25" x14ac:dyDescent="0.2">
      <c r="A206" s="36">
        <v>496</v>
      </c>
      <c r="B206" s="104" t="s">
        <v>18</v>
      </c>
      <c r="C206" s="16" t="s">
        <v>964</v>
      </c>
      <c r="D206" s="104" t="s">
        <v>159</v>
      </c>
      <c r="E206" s="104" t="s">
        <v>169</v>
      </c>
      <c r="F206" s="16" t="s">
        <v>959</v>
      </c>
      <c r="G206" s="19" t="s">
        <v>190</v>
      </c>
      <c r="H206" s="16" t="s">
        <v>191</v>
      </c>
      <c r="I206" s="17" t="s">
        <v>1084</v>
      </c>
      <c r="J206" s="17" t="s">
        <v>1084</v>
      </c>
      <c r="K206" s="65">
        <v>8744</v>
      </c>
      <c r="L206" s="65">
        <v>29146</v>
      </c>
      <c r="M206" s="65" t="e">
        <f t="shared" si="9"/>
        <v>#VALUE!</v>
      </c>
      <c r="N206" s="65" t="e">
        <f t="shared" si="10"/>
        <v>#VALUE!</v>
      </c>
      <c r="O206" s="105" t="e">
        <f t="shared" si="11"/>
        <v>#VALUE!</v>
      </c>
      <c r="P206" s="16" t="s">
        <v>171</v>
      </c>
      <c r="Q206" s="18"/>
      <c r="R206" s="65"/>
      <c r="S206" s="16" t="s">
        <v>172</v>
      </c>
      <c r="T206" s="17"/>
      <c r="U206" s="17"/>
      <c r="V206" s="16"/>
      <c r="W206" s="18"/>
      <c r="X206" s="18"/>
      <c r="Y206" s="104" t="s">
        <v>144</v>
      </c>
      <c r="Z206" s="36" t="s">
        <v>148</v>
      </c>
      <c r="AA206" s="36" t="s">
        <v>142</v>
      </c>
    </row>
    <row r="207" spans="1:27" ht="38.25" x14ac:dyDescent="0.2">
      <c r="A207" s="36">
        <v>497</v>
      </c>
      <c r="B207" s="104" t="s">
        <v>18</v>
      </c>
      <c r="C207" s="16" t="s">
        <v>963</v>
      </c>
      <c r="D207" s="104" t="s">
        <v>159</v>
      </c>
      <c r="E207" s="104" t="s">
        <v>169</v>
      </c>
      <c r="F207" s="16" t="s">
        <v>959</v>
      </c>
      <c r="G207" s="19" t="s">
        <v>190</v>
      </c>
      <c r="H207" s="16" t="s">
        <v>191</v>
      </c>
      <c r="I207" s="17" t="s">
        <v>1084</v>
      </c>
      <c r="J207" s="17" t="s">
        <v>1084</v>
      </c>
      <c r="K207" s="65">
        <v>7646</v>
      </c>
      <c r="L207" s="65">
        <v>25487</v>
      </c>
      <c r="M207" s="65" t="e">
        <f t="shared" si="9"/>
        <v>#VALUE!</v>
      </c>
      <c r="N207" s="65" t="e">
        <f t="shared" si="10"/>
        <v>#VALUE!</v>
      </c>
      <c r="O207" s="105" t="e">
        <f t="shared" si="11"/>
        <v>#VALUE!</v>
      </c>
      <c r="P207" s="16" t="s">
        <v>171</v>
      </c>
      <c r="Q207" s="18"/>
      <c r="R207" s="65"/>
      <c r="S207" s="16" t="s">
        <v>172</v>
      </c>
      <c r="T207" s="17"/>
      <c r="U207" s="17"/>
      <c r="V207" s="16"/>
      <c r="W207" s="18"/>
      <c r="X207" s="18"/>
      <c r="Y207" s="104" t="s">
        <v>144</v>
      </c>
      <c r="Z207" s="36" t="s">
        <v>148</v>
      </c>
      <c r="AA207" s="36" t="s">
        <v>142</v>
      </c>
    </row>
    <row r="208" spans="1:27" ht="38.25" x14ac:dyDescent="0.2">
      <c r="A208" s="36">
        <v>498</v>
      </c>
      <c r="B208" s="104" t="s">
        <v>18</v>
      </c>
      <c r="C208" s="16" t="s">
        <v>962</v>
      </c>
      <c r="D208" s="104" t="s">
        <v>159</v>
      </c>
      <c r="E208" s="104" t="s">
        <v>169</v>
      </c>
      <c r="F208" s="16" t="s">
        <v>959</v>
      </c>
      <c r="G208" s="19" t="s">
        <v>190</v>
      </c>
      <c r="H208" s="16" t="s">
        <v>191</v>
      </c>
      <c r="I208" s="17" t="s">
        <v>1084</v>
      </c>
      <c r="J208" s="17" t="s">
        <v>1084</v>
      </c>
      <c r="K208" s="65">
        <v>5714</v>
      </c>
      <c r="L208" s="65">
        <v>19047</v>
      </c>
      <c r="M208" s="65" t="e">
        <f t="shared" si="9"/>
        <v>#VALUE!</v>
      </c>
      <c r="N208" s="65" t="e">
        <f t="shared" si="10"/>
        <v>#VALUE!</v>
      </c>
      <c r="O208" s="105" t="e">
        <f t="shared" si="11"/>
        <v>#VALUE!</v>
      </c>
      <c r="P208" s="16"/>
      <c r="Q208" s="18"/>
      <c r="R208" s="65"/>
      <c r="S208" s="16" t="s">
        <v>172</v>
      </c>
      <c r="T208" s="17"/>
      <c r="U208" s="17"/>
      <c r="V208" s="16"/>
      <c r="W208" s="18"/>
      <c r="X208" s="18"/>
      <c r="Y208" s="104" t="s">
        <v>144</v>
      </c>
      <c r="Z208" s="36" t="s">
        <v>148</v>
      </c>
      <c r="AA208" s="36" t="s">
        <v>142</v>
      </c>
    </row>
    <row r="209" spans="1:27" ht="38.25" x14ac:dyDescent="0.2">
      <c r="A209" s="36">
        <v>499</v>
      </c>
      <c r="B209" s="104" t="s">
        <v>18</v>
      </c>
      <c r="C209" s="16" t="s">
        <v>961</v>
      </c>
      <c r="D209" s="104" t="s">
        <v>159</v>
      </c>
      <c r="E209" s="104" t="s">
        <v>169</v>
      </c>
      <c r="F209" s="16" t="s">
        <v>959</v>
      </c>
      <c r="G209" s="19" t="s">
        <v>190</v>
      </c>
      <c r="H209" s="16" t="s">
        <v>191</v>
      </c>
      <c r="I209" s="17" t="s">
        <v>1084</v>
      </c>
      <c r="J209" s="17" t="s">
        <v>1084</v>
      </c>
      <c r="K209" s="65">
        <v>3310</v>
      </c>
      <c r="L209" s="65">
        <v>11032</v>
      </c>
      <c r="M209" s="65" t="e">
        <f t="shared" si="9"/>
        <v>#VALUE!</v>
      </c>
      <c r="N209" s="65" t="e">
        <f t="shared" si="10"/>
        <v>#VALUE!</v>
      </c>
      <c r="O209" s="105" t="e">
        <f t="shared" si="11"/>
        <v>#VALUE!</v>
      </c>
      <c r="P209" s="16"/>
      <c r="Q209" s="18"/>
      <c r="R209" s="65"/>
      <c r="S209" s="16" t="s">
        <v>172</v>
      </c>
      <c r="T209" s="17"/>
      <c r="U209" s="17"/>
      <c r="V209" s="16"/>
      <c r="W209" s="18"/>
      <c r="X209" s="18"/>
      <c r="Y209" s="104" t="s">
        <v>144</v>
      </c>
      <c r="Z209" s="36" t="s">
        <v>148</v>
      </c>
      <c r="AA209" s="36" t="s">
        <v>142</v>
      </c>
    </row>
    <row r="210" spans="1:27" ht="38.25" x14ac:dyDescent="0.2">
      <c r="A210" s="36">
        <v>500</v>
      </c>
      <c r="B210" s="104" t="s">
        <v>18</v>
      </c>
      <c r="C210" s="16" t="s">
        <v>960</v>
      </c>
      <c r="D210" s="104" t="s">
        <v>159</v>
      </c>
      <c r="E210" s="104" t="s">
        <v>169</v>
      </c>
      <c r="F210" s="16" t="s">
        <v>959</v>
      </c>
      <c r="G210" s="19" t="s">
        <v>190</v>
      </c>
      <c r="H210" s="16" t="s">
        <v>191</v>
      </c>
      <c r="I210" s="17" t="s">
        <v>1084</v>
      </c>
      <c r="J210" s="17" t="s">
        <v>1084</v>
      </c>
      <c r="K210" s="65">
        <v>2165</v>
      </c>
      <c r="L210" s="65">
        <v>7216</v>
      </c>
      <c r="M210" s="65" t="e">
        <f t="shared" si="9"/>
        <v>#VALUE!</v>
      </c>
      <c r="N210" s="65" t="e">
        <f t="shared" si="10"/>
        <v>#VALUE!</v>
      </c>
      <c r="O210" s="105" t="e">
        <f t="shared" si="11"/>
        <v>#VALUE!</v>
      </c>
      <c r="P210" s="16"/>
      <c r="Q210" s="18"/>
      <c r="R210" s="65"/>
      <c r="S210" s="16" t="s">
        <v>172</v>
      </c>
      <c r="T210" s="17"/>
      <c r="U210" s="17"/>
      <c r="V210" s="16"/>
      <c r="W210" s="18"/>
      <c r="X210" s="18"/>
      <c r="Y210" s="104" t="s">
        <v>144</v>
      </c>
      <c r="Z210" s="36" t="s">
        <v>148</v>
      </c>
      <c r="AA210" s="36" t="s">
        <v>142</v>
      </c>
    </row>
    <row r="211" spans="1:27" ht="38.25" x14ac:dyDescent="0.2">
      <c r="A211" s="36">
        <v>502</v>
      </c>
      <c r="B211" s="104" t="s">
        <v>18</v>
      </c>
      <c r="C211" s="16" t="s">
        <v>958</v>
      </c>
      <c r="D211" s="104" t="s">
        <v>159</v>
      </c>
      <c r="E211" s="104" t="s">
        <v>169</v>
      </c>
      <c r="F211" s="16" t="s">
        <v>193</v>
      </c>
      <c r="G211" s="19">
        <v>2014</v>
      </c>
      <c r="H211" s="16" t="s">
        <v>139</v>
      </c>
      <c r="I211" s="17" t="s">
        <v>1084</v>
      </c>
      <c r="J211" s="17" t="s">
        <v>1084</v>
      </c>
      <c r="K211" s="65">
        <v>2200</v>
      </c>
      <c r="L211" s="65">
        <v>2200</v>
      </c>
      <c r="M211" s="65" t="e">
        <f t="shared" si="9"/>
        <v>#VALUE!</v>
      </c>
      <c r="N211" s="65" t="e">
        <f t="shared" si="10"/>
        <v>#VALUE!</v>
      </c>
      <c r="O211" s="105" t="e">
        <f t="shared" si="11"/>
        <v>#VALUE!</v>
      </c>
      <c r="P211" s="16" t="s">
        <v>171</v>
      </c>
      <c r="Q211" s="18"/>
      <c r="R211" s="65"/>
      <c r="S211" s="16" t="s">
        <v>172</v>
      </c>
      <c r="T211" s="17"/>
      <c r="U211" s="17"/>
      <c r="V211" s="16"/>
      <c r="W211" s="18"/>
      <c r="X211" s="18"/>
      <c r="Y211" s="104" t="s">
        <v>144</v>
      </c>
      <c r="Z211" s="36" t="s">
        <v>148</v>
      </c>
      <c r="AA211" s="36" t="s">
        <v>144</v>
      </c>
    </row>
    <row r="212" spans="1:27" s="10" customFormat="1" ht="89.25" x14ac:dyDescent="0.2">
      <c r="A212" s="36">
        <v>157</v>
      </c>
      <c r="B212" s="104" t="s">
        <v>31</v>
      </c>
      <c r="C212" s="20" t="s">
        <v>356</v>
      </c>
      <c r="D212" s="13" t="s">
        <v>349</v>
      </c>
      <c r="E212" s="13" t="s">
        <v>350</v>
      </c>
      <c r="F212" s="20" t="s">
        <v>357</v>
      </c>
      <c r="G212" s="13" t="s">
        <v>138</v>
      </c>
      <c r="H212" s="20" t="s">
        <v>139</v>
      </c>
      <c r="I212" s="14">
        <v>0</v>
      </c>
      <c r="J212" s="14">
        <v>0</v>
      </c>
      <c r="K212" s="65">
        <v>500</v>
      </c>
      <c r="L212" s="65">
        <v>500</v>
      </c>
      <c r="M212" s="65">
        <f t="shared" si="9"/>
        <v>500</v>
      </c>
      <c r="N212" s="65">
        <f t="shared" si="10"/>
        <v>500</v>
      </c>
      <c r="O212" s="105">
        <f t="shared" si="11"/>
        <v>1</v>
      </c>
      <c r="P212" s="20" t="s">
        <v>358</v>
      </c>
      <c r="Q212" s="15">
        <v>0</v>
      </c>
      <c r="R212" s="65">
        <v>0</v>
      </c>
      <c r="S212" s="20"/>
      <c r="T212" s="15"/>
      <c r="U212" s="65">
        <v>0</v>
      </c>
      <c r="V212" s="16"/>
      <c r="W212" s="18"/>
      <c r="X212" s="65">
        <v>0</v>
      </c>
      <c r="Y212" s="104" t="s">
        <v>142</v>
      </c>
      <c r="Z212" s="104" t="s">
        <v>143</v>
      </c>
      <c r="AA212" s="104" t="s">
        <v>144</v>
      </c>
    </row>
    <row r="213" spans="1:27" s="10" customFormat="1" ht="25.5" x14ac:dyDescent="0.2">
      <c r="A213" s="36">
        <v>201</v>
      </c>
      <c r="B213" s="104" t="s">
        <v>22</v>
      </c>
      <c r="C213" s="16" t="s">
        <v>991</v>
      </c>
      <c r="D213" s="104" t="s">
        <v>816</v>
      </c>
      <c r="E213" s="19" t="s">
        <v>817</v>
      </c>
      <c r="F213" s="21" t="s">
        <v>990</v>
      </c>
      <c r="G213" s="19" t="s">
        <v>291</v>
      </c>
      <c r="H213" s="21" t="s">
        <v>139</v>
      </c>
      <c r="I213" s="22">
        <v>0</v>
      </c>
      <c r="J213" s="22">
        <v>0</v>
      </c>
      <c r="K213" s="65">
        <v>100</v>
      </c>
      <c r="L213" s="65">
        <v>100</v>
      </c>
      <c r="M213" s="65">
        <f t="shared" si="9"/>
        <v>100</v>
      </c>
      <c r="N213" s="65">
        <f t="shared" si="10"/>
        <v>100</v>
      </c>
      <c r="O213" s="105">
        <f t="shared" si="11"/>
        <v>1</v>
      </c>
      <c r="P213" s="21" t="s">
        <v>140</v>
      </c>
      <c r="Q213" s="23">
        <v>1</v>
      </c>
      <c r="R213" s="65">
        <v>1</v>
      </c>
      <c r="S213" s="16"/>
      <c r="T213" s="17"/>
      <c r="U213" s="65">
        <v>0</v>
      </c>
      <c r="V213" s="16"/>
      <c r="W213" s="18"/>
      <c r="X213" s="65">
        <v>0</v>
      </c>
      <c r="Y213" s="104" t="s">
        <v>144</v>
      </c>
      <c r="Z213" s="36" t="s">
        <v>143</v>
      </c>
      <c r="AA213" s="36" t="s">
        <v>144</v>
      </c>
    </row>
    <row r="214" spans="1:27" s="10" customFormat="1" ht="114.75" x14ac:dyDescent="0.2">
      <c r="A214" s="13">
        <v>570</v>
      </c>
      <c r="B214" s="104" t="s">
        <v>26</v>
      </c>
      <c r="C214" s="25" t="s">
        <v>706</v>
      </c>
      <c r="D214" s="24" t="s">
        <v>231</v>
      </c>
      <c r="E214" s="24" t="s">
        <v>707</v>
      </c>
      <c r="F214" s="25" t="s">
        <v>957</v>
      </c>
      <c r="G214" s="24" t="s">
        <v>190</v>
      </c>
      <c r="H214" s="25" t="s">
        <v>276</v>
      </c>
      <c r="I214" s="77">
        <v>0</v>
      </c>
      <c r="J214" s="77">
        <v>0</v>
      </c>
      <c r="K214" s="65">
        <v>1125</v>
      </c>
      <c r="L214" s="65">
        <v>6379</v>
      </c>
      <c r="M214" s="65">
        <f t="shared" si="9"/>
        <v>1125</v>
      </c>
      <c r="N214" s="65">
        <f t="shared" si="10"/>
        <v>6379</v>
      </c>
      <c r="O214" s="105">
        <f t="shared" si="11"/>
        <v>1</v>
      </c>
      <c r="P214" s="25" t="s">
        <v>708</v>
      </c>
      <c r="Q214" s="27">
        <v>1</v>
      </c>
      <c r="R214" s="65">
        <v>1</v>
      </c>
      <c r="S214" s="25"/>
      <c r="T214" s="26"/>
      <c r="U214" s="65">
        <v>0</v>
      </c>
      <c r="V214" s="25"/>
      <c r="W214" s="27"/>
      <c r="X214" s="65">
        <v>0</v>
      </c>
      <c r="Y214" s="24" t="s">
        <v>144</v>
      </c>
      <c r="Z214" s="13" t="s">
        <v>148</v>
      </c>
      <c r="AA214" s="13" t="s">
        <v>142</v>
      </c>
    </row>
    <row r="215" spans="1:27" s="28" customFormat="1" ht="51" x14ac:dyDescent="0.2">
      <c r="A215" s="13">
        <v>36</v>
      </c>
      <c r="B215" s="24" t="s">
        <v>18</v>
      </c>
      <c r="C215" s="69" t="s">
        <v>479</v>
      </c>
      <c r="D215" s="24" t="s">
        <v>470</v>
      </c>
      <c r="E215" s="13" t="s">
        <v>471</v>
      </c>
      <c r="F215" s="20" t="s">
        <v>480</v>
      </c>
      <c r="G215" s="13" t="s">
        <v>291</v>
      </c>
      <c r="H215" s="20" t="s">
        <v>191</v>
      </c>
      <c r="I215" s="31">
        <v>6</v>
      </c>
      <c r="J215" s="31">
        <v>6</v>
      </c>
      <c r="K215" s="65">
        <v>5882</v>
      </c>
      <c r="L215" s="65">
        <v>29923</v>
      </c>
      <c r="M215" s="65">
        <f t="shared" si="9"/>
        <v>5876</v>
      </c>
      <c r="N215" s="65">
        <f t="shared" si="10"/>
        <v>29917</v>
      </c>
      <c r="O215" s="105">
        <f t="shared" si="11"/>
        <v>0.99979948534572072</v>
      </c>
      <c r="P215" s="20" t="s">
        <v>481</v>
      </c>
      <c r="Q215" s="15">
        <v>1</v>
      </c>
      <c r="R215" s="65">
        <v>0</v>
      </c>
      <c r="S215" s="20"/>
      <c r="T215" s="14"/>
      <c r="U215" s="65">
        <v>0</v>
      </c>
      <c r="V215" s="20"/>
      <c r="W215" s="15"/>
      <c r="X215" s="65">
        <v>1</v>
      </c>
      <c r="Y215" s="24" t="s">
        <v>144</v>
      </c>
      <c r="Z215" s="13" t="s">
        <v>148</v>
      </c>
      <c r="AA215" s="13" t="s">
        <v>142</v>
      </c>
    </row>
    <row r="216" spans="1:27" s="28" customFormat="1" ht="51" x14ac:dyDescent="0.2">
      <c r="A216" s="13">
        <v>222</v>
      </c>
      <c r="B216" s="24" t="s">
        <v>18</v>
      </c>
      <c r="C216" s="25" t="s">
        <v>544</v>
      </c>
      <c r="D216" s="24" t="s">
        <v>470</v>
      </c>
      <c r="E216" s="24" t="s">
        <v>471</v>
      </c>
      <c r="F216" s="25" t="s">
        <v>545</v>
      </c>
      <c r="G216" s="24" t="s">
        <v>190</v>
      </c>
      <c r="H216" s="20" t="s">
        <v>191</v>
      </c>
      <c r="I216" s="22">
        <v>54</v>
      </c>
      <c r="J216" s="22">
        <v>54</v>
      </c>
      <c r="K216" s="65">
        <v>15898</v>
      </c>
      <c r="L216" s="65">
        <v>70291</v>
      </c>
      <c r="M216" s="65">
        <f t="shared" si="9"/>
        <v>15844</v>
      </c>
      <c r="N216" s="65">
        <f t="shared" si="10"/>
        <v>70237</v>
      </c>
      <c r="O216" s="105">
        <f t="shared" si="11"/>
        <v>0.99923176509083667</v>
      </c>
      <c r="P216" s="25" t="s">
        <v>171</v>
      </c>
      <c r="Q216" s="66">
        <v>3.13</v>
      </c>
      <c r="R216" s="65">
        <v>3.13</v>
      </c>
      <c r="S216" s="25" t="s">
        <v>172</v>
      </c>
      <c r="T216" s="26">
        <v>2</v>
      </c>
      <c r="U216" s="65">
        <v>2</v>
      </c>
      <c r="V216" s="25"/>
      <c r="W216" s="27"/>
      <c r="X216" s="65">
        <v>0</v>
      </c>
      <c r="Y216" s="24" t="s">
        <v>144</v>
      </c>
      <c r="Z216" s="24" t="s">
        <v>148</v>
      </c>
      <c r="AA216" s="24" t="s">
        <v>142</v>
      </c>
    </row>
    <row r="217" spans="1:27" s="10" customFormat="1" ht="38.25" x14ac:dyDescent="0.2">
      <c r="A217" s="13">
        <v>470</v>
      </c>
      <c r="B217" s="24" t="s">
        <v>14</v>
      </c>
      <c r="C217" s="25" t="s">
        <v>548</v>
      </c>
      <c r="D217" s="24" t="s">
        <v>231</v>
      </c>
      <c r="E217" s="24" t="s">
        <v>464</v>
      </c>
      <c r="F217" s="25" t="s">
        <v>549</v>
      </c>
      <c r="G217" s="24">
        <v>2014</v>
      </c>
      <c r="H217" s="25" t="s">
        <v>191</v>
      </c>
      <c r="I217" s="26">
        <v>16</v>
      </c>
      <c r="J217" s="26">
        <v>16</v>
      </c>
      <c r="K217" s="65">
        <v>735</v>
      </c>
      <c r="L217" s="65">
        <v>5277</v>
      </c>
      <c r="M217" s="65">
        <f t="shared" si="9"/>
        <v>719</v>
      </c>
      <c r="N217" s="65">
        <f t="shared" si="10"/>
        <v>5261</v>
      </c>
      <c r="O217" s="105">
        <f t="shared" si="11"/>
        <v>0.99696797422778094</v>
      </c>
      <c r="P217" s="25" t="s">
        <v>140</v>
      </c>
      <c r="Q217" s="27">
        <v>1</v>
      </c>
      <c r="R217" s="65">
        <v>1</v>
      </c>
      <c r="S217" s="25" t="s">
        <v>550</v>
      </c>
      <c r="T217" s="26">
        <v>43</v>
      </c>
      <c r="U217" s="65">
        <v>43</v>
      </c>
      <c r="V217" s="25"/>
      <c r="W217" s="27"/>
      <c r="X217" s="65">
        <v>0</v>
      </c>
      <c r="Y217" s="24" t="s">
        <v>144</v>
      </c>
      <c r="Z217" s="24" t="s">
        <v>143</v>
      </c>
      <c r="AA217" s="13" t="s">
        <v>142</v>
      </c>
    </row>
    <row r="218" spans="1:27" s="28" customFormat="1" ht="63.75" x14ac:dyDescent="0.2">
      <c r="A218" s="30">
        <v>226</v>
      </c>
      <c r="B218" s="19" t="s">
        <v>30</v>
      </c>
      <c r="C218" s="21" t="s">
        <v>323</v>
      </c>
      <c r="D218" s="19" t="s">
        <v>273</v>
      </c>
      <c r="E218" s="19" t="s">
        <v>274</v>
      </c>
      <c r="F218" s="21" t="s">
        <v>324</v>
      </c>
      <c r="G218" s="19" t="s">
        <v>190</v>
      </c>
      <c r="H218" s="21" t="s">
        <v>191</v>
      </c>
      <c r="I218" s="26">
        <v>102</v>
      </c>
      <c r="J218" s="26">
        <v>102</v>
      </c>
      <c r="K218" s="65">
        <v>5405</v>
      </c>
      <c r="L218" s="65">
        <v>28267</v>
      </c>
      <c r="M218" s="65">
        <f t="shared" si="9"/>
        <v>5303</v>
      </c>
      <c r="N218" s="65">
        <f t="shared" si="10"/>
        <v>28165</v>
      </c>
      <c r="O218" s="105">
        <f t="shared" si="11"/>
        <v>0.99639155198641527</v>
      </c>
      <c r="P218" s="61" t="s">
        <v>140</v>
      </c>
      <c r="Q218" s="23">
        <v>1</v>
      </c>
      <c r="R218" s="65">
        <v>78</v>
      </c>
      <c r="S218" s="21" t="s">
        <v>325</v>
      </c>
      <c r="T218" s="23">
        <v>78</v>
      </c>
      <c r="U218" s="65">
        <v>1556</v>
      </c>
      <c r="V218" s="21" t="s">
        <v>326</v>
      </c>
      <c r="W218" s="22">
        <v>1556</v>
      </c>
      <c r="X218" s="65">
        <v>0</v>
      </c>
      <c r="Y218" s="30" t="s">
        <v>144</v>
      </c>
      <c r="Z218" s="30" t="s">
        <v>148</v>
      </c>
      <c r="AA218" s="30" t="s">
        <v>142</v>
      </c>
    </row>
    <row r="219" spans="1:27" s="28" customFormat="1" ht="51" x14ac:dyDescent="0.2">
      <c r="A219" s="13">
        <v>221</v>
      </c>
      <c r="B219" s="24" t="s">
        <v>18</v>
      </c>
      <c r="C219" s="20" t="s">
        <v>543</v>
      </c>
      <c r="D219" s="24" t="s">
        <v>470</v>
      </c>
      <c r="E219" s="13" t="s">
        <v>471</v>
      </c>
      <c r="F219" s="20" t="s">
        <v>534</v>
      </c>
      <c r="G219" s="24" t="s">
        <v>190</v>
      </c>
      <c r="H219" s="20" t="s">
        <v>191</v>
      </c>
      <c r="I219" s="14">
        <v>460</v>
      </c>
      <c r="J219" s="14">
        <v>460</v>
      </c>
      <c r="K219" s="65">
        <v>17757</v>
      </c>
      <c r="L219" s="65">
        <v>83750</v>
      </c>
      <c r="M219" s="65">
        <f t="shared" si="9"/>
        <v>17297</v>
      </c>
      <c r="N219" s="65">
        <f t="shared" si="10"/>
        <v>83290</v>
      </c>
      <c r="O219" s="105">
        <f t="shared" si="11"/>
        <v>0.9945074626865672</v>
      </c>
      <c r="P219" s="20" t="s">
        <v>171</v>
      </c>
      <c r="Q219" s="32"/>
      <c r="R219" s="65">
        <v>4.96</v>
      </c>
      <c r="S219" s="20" t="s">
        <v>172</v>
      </c>
      <c r="T219" s="14"/>
      <c r="U219" s="65">
        <v>1</v>
      </c>
      <c r="V219" s="20" t="s">
        <v>481</v>
      </c>
      <c r="W219" s="15"/>
      <c r="X219" s="65">
        <v>1</v>
      </c>
      <c r="Y219" s="24" t="s">
        <v>144</v>
      </c>
      <c r="Z219" s="13" t="s">
        <v>148</v>
      </c>
      <c r="AA219" s="13" t="s">
        <v>142</v>
      </c>
    </row>
    <row r="220" spans="1:27" s="10" customFormat="1" ht="76.5" x14ac:dyDescent="0.2">
      <c r="A220" s="13">
        <v>61</v>
      </c>
      <c r="B220" s="24" t="s">
        <v>30</v>
      </c>
      <c r="C220" s="25" t="s">
        <v>457</v>
      </c>
      <c r="D220" s="24" t="s">
        <v>273</v>
      </c>
      <c r="E220" s="24" t="s">
        <v>274</v>
      </c>
      <c r="F220" s="25" t="s">
        <v>458</v>
      </c>
      <c r="G220" s="24" t="s">
        <v>367</v>
      </c>
      <c r="H220" s="25" t="s">
        <v>191</v>
      </c>
      <c r="I220" s="22">
        <v>116</v>
      </c>
      <c r="J220" s="22">
        <v>173</v>
      </c>
      <c r="K220" s="65">
        <v>8025</v>
      </c>
      <c r="L220" s="65">
        <v>26472</v>
      </c>
      <c r="M220" s="65">
        <f t="shared" si="9"/>
        <v>7909</v>
      </c>
      <c r="N220" s="65">
        <f t="shared" si="10"/>
        <v>26299</v>
      </c>
      <c r="O220" s="105">
        <f t="shared" si="11"/>
        <v>0.9934647929888184</v>
      </c>
      <c r="P220" s="25" t="s">
        <v>334</v>
      </c>
      <c r="Q220" s="27">
        <v>1</v>
      </c>
      <c r="R220" s="65">
        <v>1</v>
      </c>
      <c r="S220" s="25" t="s">
        <v>325</v>
      </c>
      <c r="T220" s="27">
        <v>45</v>
      </c>
      <c r="U220" s="65">
        <v>45</v>
      </c>
      <c r="V220" s="25" t="s">
        <v>342</v>
      </c>
      <c r="W220" s="27">
        <v>7</v>
      </c>
      <c r="X220" s="65">
        <v>501</v>
      </c>
      <c r="Y220" s="24" t="s">
        <v>144</v>
      </c>
      <c r="Z220" s="13" t="s">
        <v>148</v>
      </c>
      <c r="AA220" s="13" t="s">
        <v>142</v>
      </c>
    </row>
    <row r="221" spans="1:27" s="10" customFormat="1" ht="76.5" x14ac:dyDescent="0.2">
      <c r="A221" s="13">
        <v>479</v>
      </c>
      <c r="B221" s="24" t="s">
        <v>30</v>
      </c>
      <c r="C221" s="20" t="s">
        <v>579</v>
      </c>
      <c r="D221" s="24" t="s">
        <v>530</v>
      </c>
      <c r="E221" s="13" t="s">
        <v>527</v>
      </c>
      <c r="F221" s="25" t="s">
        <v>580</v>
      </c>
      <c r="G221" s="13">
        <v>2014</v>
      </c>
      <c r="H221" s="20" t="s">
        <v>139</v>
      </c>
      <c r="I221" s="31">
        <v>61</v>
      </c>
      <c r="J221" s="31">
        <v>61</v>
      </c>
      <c r="K221" s="65">
        <v>8392</v>
      </c>
      <c r="L221" s="65">
        <v>8392</v>
      </c>
      <c r="M221" s="65">
        <f t="shared" si="9"/>
        <v>8331</v>
      </c>
      <c r="N221" s="65">
        <f t="shared" si="10"/>
        <v>8331</v>
      </c>
      <c r="O221" s="105">
        <f t="shared" si="11"/>
        <v>0.9927311725452812</v>
      </c>
      <c r="P221" s="20" t="s">
        <v>334</v>
      </c>
      <c r="Q221" s="15">
        <v>1</v>
      </c>
      <c r="R221" s="65">
        <v>1</v>
      </c>
      <c r="S221" s="20"/>
      <c r="T221" s="14"/>
      <c r="U221" s="65">
        <v>0</v>
      </c>
      <c r="V221" s="20"/>
      <c r="W221" s="15"/>
      <c r="X221" s="65">
        <v>0</v>
      </c>
      <c r="Y221" s="24" t="s">
        <v>144</v>
      </c>
      <c r="Z221" s="13" t="s">
        <v>148</v>
      </c>
      <c r="AA221" s="13" t="s">
        <v>144</v>
      </c>
    </row>
    <row r="222" spans="1:27" s="10" customFormat="1" ht="51" x14ac:dyDescent="0.2">
      <c r="A222" s="13">
        <v>515</v>
      </c>
      <c r="B222" s="24" t="s">
        <v>18</v>
      </c>
      <c r="C222" s="20" t="s">
        <v>601</v>
      </c>
      <c r="D222" s="24" t="s">
        <v>470</v>
      </c>
      <c r="E222" s="13" t="s">
        <v>471</v>
      </c>
      <c r="F222" s="20" t="s">
        <v>602</v>
      </c>
      <c r="G222" s="24" t="s">
        <v>190</v>
      </c>
      <c r="H222" s="20" t="s">
        <v>191</v>
      </c>
      <c r="I222" s="14">
        <v>128</v>
      </c>
      <c r="J222" s="14">
        <v>128</v>
      </c>
      <c r="K222" s="65">
        <v>5196</v>
      </c>
      <c r="L222" s="65">
        <v>16547</v>
      </c>
      <c r="M222" s="65">
        <f t="shared" si="9"/>
        <v>5068</v>
      </c>
      <c r="N222" s="65">
        <f t="shared" si="10"/>
        <v>16419</v>
      </c>
      <c r="O222" s="105">
        <f t="shared" si="11"/>
        <v>0.9922644588142866</v>
      </c>
      <c r="P222" s="20" t="s">
        <v>171</v>
      </c>
      <c r="Q222" s="15">
        <v>0.9</v>
      </c>
      <c r="R222" s="65">
        <v>0.91</v>
      </c>
      <c r="S222" s="20" t="s">
        <v>172</v>
      </c>
      <c r="T222" s="14"/>
      <c r="U222" s="65">
        <v>0</v>
      </c>
      <c r="V222" s="20"/>
      <c r="W222" s="15"/>
      <c r="X222" s="65">
        <v>0</v>
      </c>
      <c r="Y222" s="24" t="s">
        <v>144</v>
      </c>
      <c r="Z222" s="13" t="s">
        <v>148</v>
      </c>
      <c r="AA222" s="13" t="s">
        <v>142</v>
      </c>
    </row>
    <row r="223" spans="1:27" s="8" customFormat="1" ht="51" x14ac:dyDescent="0.2">
      <c r="A223" s="13">
        <v>516</v>
      </c>
      <c r="B223" s="24" t="s">
        <v>18</v>
      </c>
      <c r="C223" s="20" t="s">
        <v>603</v>
      </c>
      <c r="D223" s="24" t="s">
        <v>470</v>
      </c>
      <c r="E223" s="13" t="s">
        <v>471</v>
      </c>
      <c r="F223" s="20" t="s">
        <v>604</v>
      </c>
      <c r="G223" s="30" t="s">
        <v>190</v>
      </c>
      <c r="H223" s="20" t="s">
        <v>191</v>
      </c>
      <c r="I223" s="14">
        <v>222</v>
      </c>
      <c r="J223" s="14">
        <v>222</v>
      </c>
      <c r="K223" s="65">
        <v>7360</v>
      </c>
      <c r="L223" s="65">
        <v>23387</v>
      </c>
      <c r="M223" s="65">
        <f t="shared" si="9"/>
        <v>7138</v>
      </c>
      <c r="N223" s="65">
        <f t="shared" si="10"/>
        <v>23165</v>
      </c>
      <c r="O223" s="105">
        <f t="shared" si="11"/>
        <v>0.99050754692778042</v>
      </c>
      <c r="P223" s="20" t="s">
        <v>171</v>
      </c>
      <c r="Q223" s="15">
        <v>1.24</v>
      </c>
      <c r="R223" s="65">
        <v>1</v>
      </c>
      <c r="S223" s="20"/>
      <c r="T223" s="14"/>
      <c r="U223" s="65">
        <v>0</v>
      </c>
      <c r="V223" s="20"/>
      <c r="W223" s="15"/>
      <c r="X223" s="65">
        <v>0</v>
      </c>
      <c r="Y223" s="24" t="s">
        <v>144</v>
      </c>
      <c r="Z223" s="13" t="s">
        <v>148</v>
      </c>
      <c r="AA223" s="13" t="s">
        <v>142</v>
      </c>
    </row>
    <row r="224" spans="1:27" s="10" customFormat="1" ht="51" x14ac:dyDescent="0.2">
      <c r="A224" s="13">
        <v>474</v>
      </c>
      <c r="B224" s="24" t="s">
        <v>18</v>
      </c>
      <c r="C224" s="74" t="s">
        <v>566</v>
      </c>
      <c r="D224" s="24" t="s">
        <v>470</v>
      </c>
      <c r="E224" s="24" t="s">
        <v>471</v>
      </c>
      <c r="F224" s="25" t="s">
        <v>567</v>
      </c>
      <c r="G224" s="24" t="s">
        <v>190</v>
      </c>
      <c r="H224" s="20" t="s">
        <v>191</v>
      </c>
      <c r="I224" s="26">
        <v>340</v>
      </c>
      <c r="J224" s="26">
        <v>340</v>
      </c>
      <c r="K224" s="65">
        <v>6666</v>
      </c>
      <c r="L224" s="65">
        <v>26226</v>
      </c>
      <c r="M224" s="65">
        <f t="shared" si="9"/>
        <v>6326</v>
      </c>
      <c r="N224" s="65">
        <f t="shared" si="10"/>
        <v>25886</v>
      </c>
      <c r="O224" s="105">
        <f t="shared" si="11"/>
        <v>0.98703576603370702</v>
      </c>
      <c r="P224" s="25" t="s">
        <v>171</v>
      </c>
      <c r="Q224" s="66">
        <v>1.93</v>
      </c>
      <c r="R224" s="65">
        <v>1.93</v>
      </c>
      <c r="S224" s="25" t="s">
        <v>172</v>
      </c>
      <c r="T224" s="26">
        <v>2</v>
      </c>
      <c r="U224" s="65">
        <v>2</v>
      </c>
      <c r="V224" s="25"/>
      <c r="W224" s="27"/>
      <c r="X224" s="65">
        <v>0</v>
      </c>
      <c r="Y224" s="24" t="s">
        <v>144</v>
      </c>
      <c r="Z224" s="13" t="s">
        <v>148</v>
      </c>
      <c r="AA224" s="13" t="s">
        <v>142</v>
      </c>
    </row>
    <row r="225" spans="1:27" s="10" customFormat="1" ht="89.25" x14ac:dyDescent="0.2">
      <c r="A225" s="30">
        <v>113</v>
      </c>
      <c r="B225" s="92" t="s">
        <v>22</v>
      </c>
      <c r="C225" s="29" t="s">
        <v>364</v>
      </c>
      <c r="D225" s="13" t="s">
        <v>231</v>
      </c>
      <c r="E225" s="13" t="s">
        <v>365</v>
      </c>
      <c r="F225" s="20" t="s">
        <v>366</v>
      </c>
      <c r="G225" s="24" t="s">
        <v>367</v>
      </c>
      <c r="H225" s="20" t="s">
        <v>292</v>
      </c>
      <c r="I225" s="22">
        <v>82</v>
      </c>
      <c r="J225" s="22">
        <v>82</v>
      </c>
      <c r="K225" s="65">
        <v>0</v>
      </c>
      <c r="L225" s="65">
        <v>4478</v>
      </c>
      <c r="M225" s="65">
        <f t="shared" si="9"/>
        <v>-82</v>
      </c>
      <c r="N225" s="65">
        <f t="shared" si="10"/>
        <v>4396</v>
      </c>
      <c r="O225" s="105">
        <f t="shared" si="11"/>
        <v>0.98168825368468071</v>
      </c>
      <c r="P225" s="29" t="s">
        <v>368</v>
      </c>
      <c r="Q225" s="15">
        <v>6</v>
      </c>
      <c r="R225" s="65">
        <v>23</v>
      </c>
      <c r="S225" s="20" t="s">
        <v>369</v>
      </c>
      <c r="T225" s="22">
        <v>13420.55</v>
      </c>
      <c r="U225" s="65">
        <v>13420.55</v>
      </c>
      <c r="V225" s="16" t="s">
        <v>370</v>
      </c>
      <c r="W225" s="18">
        <v>3</v>
      </c>
      <c r="X225" s="65">
        <v>3</v>
      </c>
      <c r="Y225" s="104" t="s">
        <v>144</v>
      </c>
      <c r="Z225" s="104" t="s">
        <v>143</v>
      </c>
      <c r="AA225" s="36" t="s">
        <v>142</v>
      </c>
    </row>
    <row r="226" spans="1:27" s="10" customFormat="1" ht="76.5" x14ac:dyDescent="0.2">
      <c r="A226" s="13">
        <v>109</v>
      </c>
      <c r="B226" s="24" t="s">
        <v>30</v>
      </c>
      <c r="C226" s="25" t="s">
        <v>556</v>
      </c>
      <c r="D226" s="24" t="s">
        <v>557</v>
      </c>
      <c r="E226" s="24" t="s">
        <v>527</v>
      </c>
      <c r="F226" s="25" t="s">
        <v>558</v>
      </c>
      <c r="G226" s="24" t="s">
        <v>476</v>
      </c>
      <c r="H226" s="25" t="s">
        <v>276</v>
      </c>
      <c r="I226" s="26">
        <v>709</v>
      </c>
      <c r="J226" s="26">
        <v>709</v>
      </c>
      <c r="K226" s="65">
        <v>4670</v>
      </c>
      <c r="L226" s="65">
        <v>31134</v>
      </c>
      <c r="M226" s="65">
        <f t="shared" si="9"/>
        <v>3961</v>
      </c>
      <c r="N226" s="65">
        <f t="shared" si="10"/>
        <v>30425</v>
      </c>
      <c r="O226" s="105">
        <f t="shared" si="11"/>
        <v>0.9772274683625618</v>
      </c>
      <c r="P226" s="25" t="s">
        <v>334</v>
      </c>
      <c r="Q226" s="27">
        <v>1</v>
      </c>
      <c r="R226" s="65">
        <v>1</v>
      </c>
      <c r="S226" s="25"/>
      <c r="T226" s="26"/>
      <c r="U226" s="65">
        <v>0</v>
      </c>
      <c r="V226" s="25"/>
      <c r="W226" s="27"/>
      <c r="X226" s="65">
        <v>0</v>
      </c>
      <c r="Y226" s="24" t="s">
        <v>144</v>
      </c>
      <c r="Z226" s="13" t="s">
        <v>148</v>
      </c>
      <c r="AA226" s="13" t="s">
        <v>142</v>
      </c>
    </row>
    <row r="227" spans="1:27" s="10" customFormat="1" ht="25.5" x14ac:dyDescent="0.2">
      <c r="A227" s="36">
        <v>127</v>
      </c>
      <c r="B227" s="104" t="s">
        <v>257</v>
      </c>
      <c r="C227" s="16" t="s">
        <v>1014</v>
      </c>
      <c r="D227" s="104" t="s">
        <v>816</v>
      </c>
      <c r="E227" s="104" t="s">
        <v>817</v>
      </c>
      <c r="F227" s="16" t="s">
        <v>1013</v>
      </c>
      <c r="G227" s="19" t="s">
        <v>241</v>
      </c>
      <c r="H227" s="16" t="s">
        <v>1044</v>
      </c>
      <c r="I227" s="22">
        <v>1</v>
      </c>
      <c r="J227" s="22">
        <v>12</v>
      </c>
      <c r="K227" s="65">
        <v>200</v>
      </c>
      <c r="L227" s="65">
        <v>200</v>
      </c>
      <c r="M227" s="65">
        <f t="shared" si="9"/>
        <v>199</v>
      </c>
      <c r="N227" s="65">
        <f t="shared" si="10"/>
        <v>188</v>
      </c>
      <c r="O227" s="105">
        <f t="shared" si="11"/>
        <v>0.94</v>
      </c>
      <c r="P227" s="16" t="s">
        <v>140</v>
      </c>
      <c r="Q227" s="18">
        <v>1</v>
      </c>
      <c r="R227" s="65">
        <v>1</v>
      </c>
      <c r="S227" s="16"/>
      <c r="T227" s="17"/>
      <c r="U227" s="65">
        <v>0</v>
      </c>
      <c r="V227" s="16"/>
      <c r="W227" s="18"/>
      <c r="X227" s="65">
        <v>0</v>
      </c>
      <c r="Y227" s="104" t="s">
        <v>144</v>
      </c>
      <c r="Z227" s="36" t="s">
        <v>143</v>
      </c>
      <c r="AA227" s="36" t="s">
        <v>142</v>
      </c>
    </row>
    <row r="228" spans="1:27" s="10" customFormat="1" ht="51" x14ac:dyDescent="0.2">
      <c r="A228" s="36">
        <v>466</v>
      </c>
      <c r="B228" s="104" t="s">
        <v>15</v>
      </c>
      <c r="C228" s="16" t="s">
        <v>976</v>
      </c>
      <c r="D228" s="104" t="s">
        <v>816</v>
      </c>
      <c r="E228" s="104" t="s">
        <v>817</v>
      </c>
      <c r="F228" s="16" t="s">
        <v>975</v>
      </c>
      <c r="G228" s="19" t="s">
        <v>151</v>
      </c>
      <c r="H228" s="16" t="s">
        <v>191</v>
      </c>
      <c r="I228" s="22">
        <v>99</v>
      </c>
      <c r="J228" s="22">
        <v>395</v>
      </c>
      <c r="K228" s="65">
        <v>834</v>
      </c>
      <c r="L228" s="65">
        <v>3334</v>
      </c>
      <c r="M228" s="65">
        <f t="shared" si="9"/>
        <v>735</v>
      </c>
      <c r="N228" s="65">
        <f t="shared" si="10"/>
        <v>2939</v>
      </c>
      <c r="O228" s="105">
        <f t="shared" si="11"/>
        <v>0.88152369526094776</v>
      </c>
      <c r="P228" s="16" t="s">
        <v>140</v>
      </c>
      <c r="Q228" s="23">
        <v>3</v>
      </c>
      <c r="R228" s="65">
        <v>45</v>
      </c>
      <c r="S228" s="16"/>
      <c r="T228" s="17"/>
      <c r="U228" s="65">
        <v>0</v>
      </c>
      <c r="V228" s="16"/>
      <c r="W228" s="18"/>
      <c r="X228" s="65">
        <v>0</v>
      </c>
      <c r="Y228" s="104" t="s">
        <v>144</v>
      </c>
      <c r="Z228" s="36" t="s">
        <v>143</v>
      </c>
      <c r="AA228" s="36" t="s">
        <v>142</v>
      </c>
    </row>
    <row r="229" spans="1:27" s="10" customFormat="1" ht="51" x14ac:dyDescent="0.2">
      <c r="A229" s="13">
        <v>35</v>
      </c>
      <c r="B229" s="24" t="s">
        <v>18</v>
      </c>
      <c r="C229" s="70" t="s">
        <v>477</v>
      </c>
      <c r="D229" s="24" t="s">
        <v>470</v>
      </c>
      <c r="E229" s="13" t="s">
        <v>471</v>
      </c>
      <c r="F229" s="25" t="s">
        <v>478</v>
      </c>
      <c r="G229" s="13" t="s">
        <v>291</v>
      </c>
      <c r="H229" s="20" t="s">
        <v>191</v>
      </c>
      <c r="I229" s="14">
        <v>2176</v>
      </c>
      <c r="J229" s="14">
        <v>12075</v>
      </c>
      <c r="K229" s="65">
        <v>16841</v>
      </c>
      <c r="L229" s="65">
        <v>99542</v>
      </c>
      <c r="M229" s="65">
        <f t="shared" si="9"/>
        <v>14665</v>
      </c>
      <c r="N229" s="65">
        <f t="shared" si="10"/>
        <v>87467</v>
      </c>
      <c r="O229" s="105">
        <f t="shared" si="11"/>
        <v>0.87869442044564106</v>
      </c>
      <c r="P229" s="20" t="s">
        <v>171</v>
      </c>
      <c r="Q229" s="15">
        <v>8.7799999999999994</v>
      </c>
      <c r="R229" s="65">
        <v>8.7799999999999994</v>
      </c>
      <c r="S229" s="20" t="s">
        <v>172</v>
      </c>
      <c r="T229" s="14">
        <v>1</v>
      </c>
      <c r="U229" s="65">
        <v>1</v>
      </c>
      <c r="V229" s="20"/>
      <c r="W229" s="15"/>
      <c r="X229" s="65">
        <v>0</v>
      </c>
      <c r="Y229" s="24" t="s">
        <v>144</v>
      </c>
      <c r="Z229" s="13" t="s">
        <v>148</v>
      </c>
      <c r="AA229" s="13" t="s">
        <v>142</v>
      </c>
    </row>
    <row r="230" spans="1:27" s="10" customFormat="1" ht="63.75" x14ac:dyDescent="0.2">
      <c r="A230" s="30">
        <v>339</v>
      </c>
      <c r="B230" s="24" t="s">
        <v>17</v>
      </c>
      <c r="C230" s="25" t="s">
        <v>133</v>
      </c>
      <c r="D230" s="24" t="s">
        <v>47</v>
      </c>
      <c r="E230" s="24" t="s">
        <v>48</v>
      </c>
      <c r="F230" s="25" t="s">
        <v>134</v>
      </c>
      <c r="G230" s="19" t="s">
        <v>138</v>
      </c>
      <c r="H230" s="21" t="s">
        <v>139</v>
      </c>
      <c r="I230" s="22">
        <v>231</v>
      </c>
      <c r="J230" s="22">
        <v>231</v>
      </c>
      <c r="K230" s="65">
        <v>1700</v>
      </c>
      <c r="L230" s="65">
        <v>1700</v>
      </c>
      <c r="M230" s="65">
        <f t="shared" si="9"/>
        <v>1469</v>
      </c>
      <c r="N230" s="65">
        <f t="shared" si="10"/>
        <v>1469</v>
      </c>
      <c r="O230" s="105">
        <f t="shared" si="11"/>
        <v>0.86411764705882355</v>
      </c>
      <c r="P230" s="21" t="s">
        <v>141</v>
      </c>
      <c r="Q230" s="23">
        <v>154</v>
      </c>
      <c r="R230" s="65">
        <v>160</v>
      </c>
      <c r="S230" s="43"/>
      <c r="T230" s="44"/>
      <c r="U230" s="65">
        <v>0</v>
      </c>
      <c r="V230" s="43"/>
      <c r="W230" s="45"/>
      <c r="X230" s="65">
        <v>0</v>
      </c>
      <c r="Y230" s="104" t="s">
        <v>142</v>
      </c>
      <c r="Z230" s="104" t="s">
        <v>143</v>
      </c>
      <c r="AA230" s="36" t="s">
        <v>144</v>
      </c>
    </row>
    <row r="231" spans="1:27" s="10" customFormat="1" ht="38.25" x14ac:dyDescent="0.2">
      <c r="A231" s="104">
        <v>136</v>
      </c>
      <c r="B231" s="19" t="s">
        <v>50</v>
      </c>
      <c r="C231" s="21" t="s">
        <v>301</v>
      </c>
      <c r="D231" s="19" t="s">
        <v>302</v>
      </c>
      <c r="E231" s="19" t="s">
        <v>303</v>
      </c>
      <c r="F231" s="21" t="s">
        <v>304</v>
      </c>
      <c r="G231" s="19" t="s">
        <v>138</v>
      </c>
      <c r="H231" s="21" t="s">
        <v>139</v>
      </c>
      <c r="I231" s="22">
        <v>150</v>
      </c>
      <c r="J231" s="22">
        <v>150</v>
      </c>
      <c r="K231" s="65">
        <v>950</v>
      </c>
      <c r="L231" s="65">
        <v>950</v>
      </c>
      <c r="M231" s="65">
        <f t="shared" si="9"/>
        <v>800</v>
      </c>
      <c r="N231" s="65">
        <f t="shared" si="10"/>
        <v>800</v>
      </c>
      <c r="O231" s="105">
        <f t="shared" si="11"/>
        <v>0.84210526315789469</v>
      </c>
      <c r="P231" s="21" t="s">
        <v>140</v>
      </c>
      <c r="Q231" s="23">
        <v>4</v>
      </c>
      <c r="R231" s="65">
        <v>10</v>
      </c>
      <c r="S231" s="21"/>
      <c r="T231" s="22"/>
      <c r="U231" s="65">
        <v>0</v>
      </c>
      <c r="V231" s="21"/>
      <c r="W231" s="23"/>
      <c r="X231" s="65">
        <v>0</v>
      </c>
      <c r="Y231" s="104" t="s">
        <v>142</v>
      </c>
      <c r="Z231" s="104" t="s">
        <v>143</v>
      </c>
      <c r="AA231" s="104" t="s">
        <v>144</v>
      </c>
    </row>
    <row r="232" spans="1:27" s="10" customFormat="1" ht="102" x14ac:dyDescent="0.2">
      <c r="A232" s="13">
        <v>63</v>
      </c>
      <c r="B232" s="24" t="s">
        <v>30</v>
      </c>
      <c r="C232" s="25" t="s">
        <v>459</v>
      </c>
      <c r="D232" s="24" t="s">
        <v>273</v>
      </c>
      <c r="E232" s="24" t="s">
        <v>274</v>
      </c>
      <c r="F232" s="25" t="s">
        <v>460</v>
      </c>
      <c r="G232" s="24" t="s">
        <v>461</v>
      </c>
      <c r="H232" s="25" t="s">
        <v>191</v>
      </c>
      <c r="I232" s="22">
        <v>1080</v>
      </c>
      <c r="J232" s="22">
        <v>5792</v>
      </c>
      <c r="K232" s="65">
        <v>10500</v>
      </c>
      <c r="L232" s="65">
        <v>35000</v>
      </c>
      <c r="M232" s="65">
        <f t="shared" si="9"/>
        <v>9420</v>
      </c>
      <c r="N232" s="65">
        <f t="shared" si="10"/>
        <v>29208</v>
      </c>
      <c r="O232" s="105">
        <f t="shared" si="11"/>
        <v>0.83451428571428576</v>
      </c>
      <c r="P232" s="25" t="s">
        <v>293</v>
      </c>
      <c r="Q232" s="27">
        <v>1</v>
      </c>
      <c r="R232" s="65">
        <v>1</v>
      </c>
      <c r="S232" s="25" t="s">
        <v>325</v>
      </c>
      <c r="T232" s="27">
        <v>29</v>
      </c>
      <c r="U232" s="65">
        <v>29</v>
      </c>
      <c r="V232" s="25" t="s">
        <v>326</v>
      </c>
      <c r="W232" s="27">
        <v>23.5</v>
      </c>
      <c r="X232" s="65">
        <v>1339</v>
      </c>
      <c r="Y232" s="13" t="s">
        <v>144</v>
      </c>
      <c r="Z232" s="13" t="s">
        <v>148</v>
      </c>
      <c r="AA232" s="13" t="s">
        <v>142</v>
      </c>
    </row>
    <row r="233" spans="1:27" ht="51" x14ac:dyDescent="0.2">
      <c r="A233" s="36">
        <v>123</v>
      </c>
      <c r="B233" s="104" t="s">
        <v>15</v>
      </c>
      <c r="C233" s="16" t="s">
        <v>1022</v>
      </c>
      <c r="D233" s="104" t="s">
        <v>816</v>
      </c>
      <c r="E233" s="104" t="s">
        <v>817</v>
      </c>
      <c r="F233" s="16" t="s">
        <v>1021</v>
      </c>
      <c r="G233" s="19" t="s">
        <v>138</v>
      </c>
      <c r="H233" s="16" t="s">
        <v>139</v>
      </c>
      <c r="I233" s="17">
        <v>100</v>
      </c>
      <c r="J233" s="17">
        <v>100</v>
      </c>
      <c r="K233" s="65">
        <v>600</v>
      </c>
      <c r="L233" s="65">
        <v>600</v>
      </c>
      <c r="M233" s="65">
        <f t="shared" si="9"/>
        <v>500</v>
      </c>
      <c r="N233" s="65">
        <f t="shared" si="10"/>
        <v>500</v>
      </c>
      <c r="O233" s="105">
        <f t="shared" si="11"/>
        <v>0.83333333333333337</v>
      </c>
      <c r="P233" s="16" t="s">
        <v>140</v>
      </c>
      <c r="Q233" s="18">
        <v>1</v>
      </c>
      <c r="R233" s="65">
        <v>1</v>
      </c>
      <c r="S233" s="16"/>
      <c r="T233" s="17"/>
      <c r="U233" s="65">
        <v>0</v>
      </c>
      <c r="V233" s="16"/>
      <c r="W233" s="18"/>
      <c r="X233" s="65">
        <v>0</v>
      </c>
      <c r="Y233" s="104" t="s">
        <v>142</v>
      </c>
      <c r="Z233" s="36" t="s">
        <v>143</v>
      </c>
      <c r="AA233" s="36" t="s">
        <v>144</v>
      </c>
    </row>
    <row r="234" spans="1:27" ht="51" x14ac:dyDescent="0.2">
      <c r="A234" s="13">
        <v>217</v>
      </c>
      <c r="B234" s="24" t="s">
        <v>18</v>
      </c>
      <c r="C234" s="74" t="s">
        <v>535</v>
      </c>
      <c r="D234" s="24" t="s">
        <v>470</v>
      </c>
      <c r="E234" s="24" t="s">
        <v>471</v>
      </c>
      <c r="F234" s="25" t="s">
        <v>536</v>
      </c>
      <c r="G234" s="24">
        <v>2014</v>
      </c>
      <c r="H234" s="20" t="s">
        <v>191</v>
      </c>
      <c r="I234" s="26">
        <v>1601</v>
      </c>
      <c r="J234" s="26">
        <v>10086</v>
      </c>
      <c r="K234" s="65">
        <v>17416</v>
      </c>
      <c r="L234" s="65">
        <v>56458</v>
      </c>
      <c r="M234" s="65">
        <f t="shared" si="9"/>
        <v>15815</v>
      </c>
      <c r="N234" s="65">
        <f t="shared" si="10"/>
        <v>46372</v>
      </c>
      <c r="O234" s="105">
        <f t="shared" si="11"/>
        <v>0.82135392681285202</v>
      </c>
      <c r="P234" s="25" t="s">
        <v>171</v>
      </c>
      <c r="Q234" s="63"/>
      <c r="R234" s="65">
        <v>1</v>
      </c>
      <c r="S234" s="25"/>
      <c r="T234" s="26"/>
      <c r="U234" s="65">
        <v>0</v>
      </c>
      <c r="V234" s="25"/>
      <c r="W234" s="27"/>
      <c r="X234" s="65">
        <v>0</v>
      </c>
      <c r="Y234" s="24" t="s">
        <v>144</v>
      </c>
      <c r="Z234" s="13" t="s">
        <v>148</v>
      </c>
      <c r="AA234" s="13" t="s">
        <v>142</v>
      </c>
    </row>
    <row r="235" spans="1:27" ht="102" x14ac:dyDescent="0.2">
      <c r="A235" s="30">
        <v>227</v>
      </c>
      <c r="B235" s="19" t="s">
        <v>30</v>
      </c>
      <c r="C235" s="21" t="s">
        <v>327</v>
      </c>
      <c r="D235" s="19" t="s">
        <v>273</v>
      </c>
      <c r="E235" s="19" t="s">
        <v>274</v>
      </c>
      <c r="F235" s="21" t="s">
        <v>324</v>
      </c>
      <c r="G235" s="19" t="s">
        <v>190</v>
      </c>
      <c r="H235" s="21" t="s">
        <v>191</v>
      </c>
      <c r="I235" s="22">
        <v>1060</v>
      </c>
      <c r="J235" s="22">
        <v>5701</v>
      </c>
      <c r="K235" s="65">
        <v>6260</v>
      </c>
      <c r="L235" s="65">
        <v>28980</v>
      </c>
      <c r="M235" s="65">
        <f t="shared" si="9"/>
        <v>5200</v>
      </c>
      <c r="N235" s="65">
        <f t="shared" si="10"/>
        <v>23279</v>
      </c>
      <c r="O235" s="105">
        <f t="shared" si="11"/>
        <v>0.80327812284334021</v>
      </c>
      <c r="P235" s="25" t="s">
        <v>293</v>
      </c>
      <c r="Q235" s="27">
        <v>1</v>
      </c>
      <c r="R235" s="65">
        <v>109</v>
      </c>
      <c r="S235" s="21" t="s">
        <v>325</v>
      </c>
      <c r="T235" s="23">
        <v>109</v>
      </c>
      <c r="U235" s="65">
        <v>2829</v>
      </c>
      <c r="V235" s="21" t="s">
        <v>326</v>
      </c>
      <c r="W235" s="22">
        <v>2829</v>
      </c>
      <c r="X235" s="65">
        <v>0</v>
      </c>
      <c r="Y235" s="30" t="s">
        <v>144</v>
      </c>
      <c r="Z235" s="30" t="s">
        <v>148</v>
      </c>
      <c r="AA235" s="30" t="s">
        <v>142</v>
      </c>
    </row>
    <row r="236" spans="1:27" ht="51" x14ac:dyDescent="0.2">
      <c r="A236" s="13">
        <v>32</v>
      </c>
      <c r="B236" s="24" t="s">
        <v>18</v>
      </c>
      <c r="C236" s="25" t="s">
        <v>469</v>
      </c>
      <c r="D236" s="24" t="s">
        <v>470</v>
      </c>
      <c r="E236" s="24" t="s">
        <v>471</v>
      </c>
      <c r="F236" s="25" t="s">
        <v>472</v>
      </c>
      <c r="G236" s="24" t="s">
        <v>473</v>
      </c>
      <c r="H236" s="25" t="s">
        <v>139</v>
      </c>
      <c r="I236" s="26">
        <v>2200</v>
      </c>
      <c r="J236" s="26">
        <v>13753</v>
      </c>
      <c r="K236" s="65">
        <v>8728</v>
      </c>
      <c r="L236" s="65">
        <v>55661</v>
      </c>
      <c r="M236" s="65">
        <f t="shared" si="9"/>
        <v>6528</v>
      </c>
      <c r="N236" s="65">
        <f t="shared" si="10"/>
        <v>41908</v>
      </c>
      <c r="O236" s="105">
        <f t="shared" si="11"/>
        <v>0.75291496739189023</v>
      </c>
      <c r="P236" s="25" t="s">
        <v>171</v>
      </c>
      <c r="Q236" s="27">
        <v>1.71</v>
      </c>
      <c r="R236" s="65">
        <v>1</v>
      </c>
      <c r="S236" s="25" t="s">
        <v>172</v>
      </c>
      <c r="T236" s="26"/>
      <c r="U236" s="65">
        <v>0</v>
      </c>
      <c r="V236" s="25"/>
      <c r="W236" s="27"/>
      <c r="X236" s="65">
        <v>0</v>
      </c>
      <c r="Y236" s="24" t="s">
        <v>144</v>
      </c>
      <c r="Z236" s="24" t="s">
        <v>148</v>
      </c>
      <c r="AA236" s="24" t="s">
        <v>144</v>
      </c>
    </row>
    <row r="237" spans="1:27" ht="51" x14ac:dyDescent="0.2">
      <c r="A237" s="13">
        <v>169</v>
      </c>
      <c r="B237" s="24" t="s">
        <v>18</v>
      </c>
      <c r="C237" s="25" t="s">
        <v>564</v>
      </c>
      <c r="D237" s="24" t="s">
        <v>470</v>
      </c>
      <c r="E237" s="24" t="s">
        <v>471</v>
      </c>
      <c r="F237" s="25" t="s">
        <v>565</v>
      </c>
      <c r="G237" s="24">
        <v>2014</v>
      </c>
      <c r="H237" s="20" t="s">
        <v>191</v>
      </c>
      <c r="I237" s="26">
        <v>2673</v>
      </c>
      <c r="J237" s="26">
        <v>12751</v>
      </c>
      <c r="K237" s="65">
        <v>14814</v>
      </c>
      <c r="L237" s="65">
        <v>49212</v>
      </c>
      <c r="M237" s="65">
        <f t="shared" si="9"/>
        <v>12141</v>
      </c>
      <c r="N237" s="65">
        <f t="shared" si="10"/>
        <v>36461</v>
      </c>
      <c r="O237" s="105">
        <f t="shared" si="11"/>
        <v>0.74089652930179628</v>
      </c>
      <c r="P237" s="25" t="s">
        <v>171</v>
      </c>
      <c r="Q237" s="66">
        <v>1.3</v>
      </c>
      <c r="R237" s="65">
        <v>1.3</v>
      </c>
      <c r="S237" s="25" t="s">
        <v>172</v>
      </c>
      <c r="T237" s="26">
        <v>1</v>
      </c>
      <c r="U237" s="65">
        <v>1</v>
      </c>
      <c r="V237" s="25"/>
      <c r="W237" s="27"/>
      <c r="X237" s="65">
        <v>0</v>
      </c>
      <c r="Y237" s="24" t="s">
        <v>144</v>
      </c>
      <c r="Z237" s="13" t="s">
        <v>148</v>
      </c>
      <c r="AA237" s="13" t="s">
        <v>142</v>
      </c>
    </row>
    <row r="238" spans="1:27" ht="102" x14ac:dyDescent="0.2">
      <c r="A238" s="13">
        <v>59</v>
      </c>
      <c r="B238" s="24" t="s">
        <v>30</v>
      </c>
      <c r="C238" s="25" t="s">
        <v>456</v>
      </c>
      <c r="D238" s="24" t="s">
        <v>273</v>
      </c>
      <c r="E238" s="24" t="s">
        <v>274</v>
      </c>
      <c r="F238" s="25" t="s">
        <v>324</v>
      </c>
      <c r="G238" s="24" t="s">
        <v>241</v>
      </c>
      <c r="H238" s="25" t="s">
        <v>191</v>
      </c>
      <c r="I238" s="26">
        <v>1540</v>
      </c>
      <c r="J238" s="26">
        <v>6464</v>
      </c>
      <c r="K238" s="65">
        <v>7692</v>
      </c>
      <c r="L238" s="65">
        <v>21859</v>
      </c>
      <c r="M238" s="65">
        <f t="shared" si="9"/>
        <v>6152</v>
      </c>
      <c r="N238" s="65">
        <f t="shared" si="10"/>
        <v>15395</v>
      </c>
      <c r="O238" s="105">
        <f t="shared" si="11"/>
        <v>0.70428656388672861</v>
      </c>
      <c r="P238" s="25" t="s">
        <v>293</v>
      </c>
      <c r="Q238" s="27">
        <v>1</v>
      </c>
      <c r="R238" s="65">
        <v>1</v>
      </c>
      <c r="S238" s="25" t="s">
        <v>325</v>
      </c>
      <c r="T238" s="27">
        <v>40</v>
      </c>
      <c r="U238" s="65">
        <v>40</v>
      </c>
      <c r="V238" s="25" t="s">
        <v>326</v>
      </c>
      <c r="W238" s="26">
        <v>1012</v>
      </c>
      <c r="X238" s="65">
        <v>1012</v>
      </c>
      <c r="Y238" s="13" t="s">
        <v>144</v>
      </c>
      <c r="Z238" s="13" t="s">
        <v>148</v>
      </c>
      <c r="AA238" s="13" t="s">
        <v>142</v>
      </c>
    </row>
    <row r="239" spans="1:27" ht="89.25" x14ac:dyDescent="0.2">
      <c r="A239" s="13">
        <v>80</v>
      </c>
      <c r="B239" s="24" t="s">
        <v>17</v>
      </c>
      <c r="C239" s="29" t="s">
        <v>493</v>
      </c>
      <c r="D239" s="19" t="s">
        <v>297</v>
      </c>
      <c r="E239" s="30" t="s">
        <v>494</v>
      </c>
      <c r="F239" s="29" t="s">
        <v>495</v>
      </c>
      <c r="G239" s="13" t="s">
        <v>151</v>
      </c>
      <c r="H239" s="20" t="s">
        <v>191</v>
      </c>
      <c r="I239" s="31">
        <v>966</v>
      </c>
      <c r="J239" s="31">
        <v>6443</v>
      </c>
      <c r="K239" s="65">
        <v>2988</v>
      </c>
      <c r="L239" s="65">
        <v>19922</v>
      </c>
      <c r="M239" s="65">
        <f t="shared" si="9"/>
        <v>2022</v>
      </c>
      <c r="N239" s="65">
        <f t="shared" si="10"/>
        <v>13479</v>
      </c>
      <c r="O239" s="105">
        <f t="shared" si="11"/>
        <v>0.6765886959140649</v>
      </c>
      <c r="P239" s="29" t="s">
        <v>140</v>
      </c>
      <c r="Q239" s="15">
        <v>1</v>
      </c>
      <c r="R239" s="65">
        <v>1</v>
      </c>
      <c r="S239" s="20" t="s">
        <v>496</v>
      </c>
      <c r="T239" s="14">
        <v>218</v>
      </c>
      <c r="U239" s="65">
        <v>218</v>
      </c>
      <c r="V239" s="20" t="s">
        <v>497</v>
      </c>
      <c r="W239" s="15">
        <v>850</v>
      </c>
      <c r="X239" s="65">
        <v>850</v>
      </c>
      <c r="Y239" s="13" t="s">
        <v>144</v>
      </c>
      <c r="Z239" s="13" t="s">
        <v>148</v>
      </c>
      <c r="AA239" s="13" t="s">
        <v>142</v>
      </c>
    </row>
    <row r="240" spans="1:27" ht="51" x14ac:dyDescent="0.2">
      <c r="A240" s="13">
        <v>37</v>
      </c>
      <c r="B240" s="24" t="s">
        <v>18</v>
      </c>
      <c r="C240" s="70" t="s">
        <v>482</v>
      </c>
      <c r="D240" s="24" t="s">
        <v>470</v>
      </c>
      <c r="E240" s="13" t="s">
        <v>471</v>
      </c>
      <c r="F240" s="20" t="s">
        <v>483</v>
      </c>
      <c r="G240" s="13">
        <v>2014</v>
      </c>
      <c r="H240" s="20" t="s">
        <v>191</v>
      </c>
      <c r="I240" s="14">
        <v>3003</v>
      </c>
      <c r="J240" s="14">
        <v>6464</v>
      </c>
      <c r="K240" s="65">
        <v>7052</v>
      </c>
      <c r="L240" s="65">
        <v>19475</v>
      </c>
      <c r="M240" s="65">
        <f t="shared" si="9"/>
        <v>4049</v>
      </c>
      <c r="N240" s="65">
        <f t="shared" si="10"/>
        <v>13011</v>
      </c>
      <c r="O240" s="105">
        <f t="shared" si="11"/>
        <v>0.66808729139922973</v>
      </c>
      <c r="P240" s="20" t="s">
        <v>481</v>
      </c>
      <c r="Q240" s="15">
        <v>1</v>
      </c>
      <c r="R240" s="65">
        <v>0</v>
      </c>
      <c r="S240" s="20"/>
      <c r="T240" s="14"/>
      <c r="U240" s="65">
        <v>0</v>
      </c>
      <c r="V240" s="20"/>
      <c r="W240" s="15"/>
      <c r="X240" s="65">
        <v>1</v>
      </c>
      <c r="Y240" s="24" t="s">
        <v>144</v>
      </c>
      <c r="Z240" s="13" t="s">
        <v>148</v>
      </c>
      <c r="AA240" s="13" t="s">
        <v>142</v>
      </c>
    </row>
    <row r="241" spans="1:27" ht="89.25" x14ac:dyDescent="0.2">
      <c r="A241" s="13">
        <v>85</v>
      </c>
      <c r="B241" s="24" t="s">
        <v>17</v>
      </c>
      <c r="C241" s="20" t="s">
        <v>498</v>
      </c>
      <c r="D241" s="24" t="s">
        <v>297</v>
      </c>
      <c r="E241" s="13" t="s">
        <v>494</v>
      </c>
      <c r="F241" s="20" t="s">
        <v>499</v>
      </c>
      <c r="G241" s="13" t="s">
        <v>151</v>
      </c>
      <c r="H241" s="20" t="s">
        <v>191</v>
      </c>
      <c r="I241" s="14">
        <v>1484</v>
      </c>
      <c r="J241" s="14">
        <v>9887</v>
      </c>
      <c r="K241" s="65">
        <v>4598</v>
      </c>
      <c r="L241" s="65">
        <v>29339</v>
      </c>
      <c r="M241" s="65">
        <f t="shared" si="9"/>
        <v>3114</v>
      </c>
      <c r="N241" s="65">
        <f t="shared" si="10"/>
        <v>19452</v>
      </c>
      <c r="O241" s="105">
        <f t="shared" si="11"/>
        <v>0.66300828249088239</v>
      </c>
      <c r="P241" s="20" t="s">
        <v>140</v>
      </c>
      <c r="Q241" s="15">
        <v>1</v>
      </c>
      <c r="R241" s="65">
        <v>1</v>
      </c>
      <c r="S241" s="20" t="s">
        <v>496</v>
      </c>
      <c r="T241" s="15">
        <v>1753</v>
      </c>
      <c r="U241" s="65">
        <v>1753</v>
      </c>
      <c r="V241" s="20" t="s">
        <v>497</v>
      </c>
      <c r="W241" s="14">
        <v>2804</v>
      </c>
      <c r="X241" s="65">
        <v>2804</v>
      </c>
      <c r="Y241" s="13" t="s">
        <v>144</v>
      </c>
      <c r="Z241" s="13" t="s">
        <v>148</v>
      </c>
      <c r="AA241" s="13" t="s">
        <v>142</v>
      </c>
    </row>
    <row r="242" spans="1:27" ht="38.25" x14ac:dyDescent="0.2">
      <c r="A242" s="36">
        <v>128</v>
      </c>
      <c r="B242" s="104" t="s">
        <v>257</v>
      </c>
      <c r="C242" s="16" t="s">
        <v>1012</v>
      </c>
      <c r="D242" s="104" t="s">
        <v>816</v>
      </c>
      <c r="E242" s="104" t="s">
        <v>817</v>
      </c>
      <c r="F242" s="16" t="s">
        <v>1011</v>
      </c>
      <c r="G242" s="19" t="s">
        <v>367</v>
      </c>
      <c r="H242" s="16" t="s">
        <v>191</v>
      </c>
      <c r="I242" s="22">
        <v>754</v>
      </c>
      <c r="J242" s="22">
        <v>2722</v>
      </c>
      <c r="K242" s="65">
        <v>962</v>
      </c>
      <c r="L242" s="65">
        <v>6413</v>
      </c>
      <c r="M242" s="65">
        <f t="shared" si="9"/>
        <v>208</v>
      </c>
      <c r="N242" s="65">
        <f t="shared" si="10"/>
        <v>3691</v>
      </c>
      <c r="O242" s="105">
        <f t="shared" si="11"/>
        <v>0.57554966474348979</v>
      </c>
      <c r="P242" s="16" t="s">
        <v>140</v>
      </c>
      <c r="Q242" s="18">
        <v>1</v>
      </c>
      <c r="R242" s="65">
        <v>1</v>
      </c>
      <c r="S242" s="16"/>
      <c r="T242" s="17"/>
      <c r="U242" s="65">
        <v>0</v>
      </c>
      <c r="V242" s="16"/>
      <c r="W242" s="18"/>
      <c r="X242" s="65">
        <v>0</v>
      </c>
      <c r="Y242" s="104" t="s">
        <v>144</v>
      </c>
      <c r="Z242" s="36" t="s">
        <v>143</v>
      </c>
      <c r="AA242" s="36" t="s">
        <v>142</v>
      </c>
    </row>
    <row r="243" spans="1:27" ht="25.5" x14ac:dyDescent="0.2">
      <c r="A243" s="30">
        <v>161</v>
      </c>
      <c r="B243" s="19" t="s">
        <v>22</v>
      </c>
      <c r="C243" s="21" t="s">
        <v>376</v>
      </c>
      <c r="D243" s="19" t="s">
        <v>362</v>
      </c>
      <c r="E243" s="19" t="s">
        <v>363</v>
      </c>
      <c r="F243" s="21" t="s">
        <v>377</v>
      </c>
      <c r="G243" s="19" t="s">
        <v>138</v>
      </c>
      <c r="H243" s="21" t="s">
        <v>139</v>
      </c>
      <c r="I243" s="22">
        <v>65</v>
      </c>
      <c r="J243" s="22">
        <v>65</v>
      </c>
      <c r="K243" s="65">
        <v>150</v>
      </c>
      <c r="L243" s="65">
        <v>150</v>
      </c>
      <c r="M243" s="65">
        <f t="shared" si="9"/>
        <v>85</v>
      </c>
      <c r="N243" s="65">
        <f t="shared" si="10"/>
        <v>85</v>
      </c>
      <c r="O243" s="105">
        <f t="shared" si="11"/>
        <v>0.56666666666666665</v>
      </c>
      <c r="P243" s="21" t="s">
        <v>140</v>
      </c>
      <c r="Q243" s="23">
        <v>9</v>
      </c>
      <c r="R243" s="65">
        <v>0</v>
      </c>
      <c r="S243" s="21"/>
      <c r="T243" s="22"/>
      <c r="U243" s="65">
        <v>0</v>
      </c>
      <c r="V243" s="21"/>
      <c r="W243" s="23"/>
      <c r="X243" s="65">
        <v>0</v>
      </c>
      <c r="Y243" s="30" t="s">
        <v>144</v>
      </c>
      <c r="Z243" s="30" t="s">
        <v>143</v>
      </c>
      <c r="AA243" s="30" t="s">
        <v>144</v>
      </c>
    </row>
    <row r="244" spans="1:27" ht="51" x14ac:dyDescent="0.2">
      <c r="A244" s="13">
        <v>219</v>
      </c>
      <c r="B244" s="24" t="s">
        <v>18</v>
      </c>
      <c r="C244" s="25" t="s">
        <v>539</v>
      </c>
      <c r="D244" s="24" t="s">
        <v>470</v>
      </c>
      <c r="E244" s="24" t="s">
        <v>471</v>
      </c>
      <c r="F244" s="25" t="s">
        <v>540</v>
      </c>
      <c r="G244" s="24">
        <v>2014</v>
      </c>
      <c r="H244" s="20" t="s">
        <v>191</v>
      </c>
      <c r="I244" s="26">
        <v>3346</v>
      </c>
      <c r="J244" s="26">
        <v>19242</v>
      </c>
      <c r="K244" s="65">
        <v>13097</v>
      </c>
      <c r="L244" s="65">
        <v>41985</v>
      </c>
      <c r="M244" s="65">
        <f t="shared" si="9"/>
        <v>9751</v>
      </c>
      <c r="N244" s="65">
        <f t="shared" si="10"/>
        <v>22743</v>
      </c>
      <c r="O244" s="105">
        <f t="shared" si="11"/>
        <v>0.54169346195069668</v>
      </c>
      <c r="P244" s="25" t="s">
        <v>171</v>
      </c>
      <c r="Q244" s="66">
        <v>1.19</v>
      </c>
      <c r="R244" s="65">
        <v>1.19</v>
      </c>
      <c r="S244" s="25" t="s">
        <v>172</v>
      </c>
      <c r="T244" s="26">
        <v>1</v>
      </c>
      <c r="U244" s="65">
        <v>1</v>
      </c>
      <c r="V244" s="25"/>
      <c r="W244" s="27"/>
      <c r="X244" s="65">
        <v>0</v>
      </c>
      <c r="Y244" s="24" t="s">
        <v>144</v>
      </c>
      <c r="Z244" s="13" t="s">
        <v>148</v>
      </c>
      <c r="AA244" s="13" t="s">
        <v>142</v>
      </c>
    </row>
    <row r="245" spans="1:27" ht="38.25" x14ac:dyDescent="0.2">
      <c r="A245" s="36">
        <v>140</v>
      </c>
      <c r="B245" s="19" t="s">
        <v>31</v>
      </c>
      <c r="C245" s="21" t="s">
        <v>315</v>
      </c>
      <c r="D245" s="19" t="s">
        <v>302</v>
      </c>
      <c r="E245" s="19" t="s">
        <v>303</v>
      </c>
      <c r="F245" s="21" t="s">
        <v>347</v>
      </c>
      <c r="G245" s="19" t="s">
        <v>138</v>
      </c>
      <c r="H245" s="21" t="s">
        <v>139</v>
      </c>
      <c r="I245" s="22">
        <v>59</v>
      </c>
      <c r="J245" s="22">
        <v>59</v>
      </c>
      <c r="K245" s="65">
        <v>125</v>
      </c>
      <c r="L245" s="65">
        <v>125</v>
      </c>
      <c r="M245" s="65">
        <f t="shared" si="9"/>
        <v>66</v>
      </c>
      <c r="N245" s="65">
        <f t="shared" si="10"/>
        <v>66</v>
      </c>
      <c r="O245" s="105">
        <f t="shared" si="11"/>
        <v>0.52800000000000002</v>
      </c>
      <c r="P245" s="21" t="s">
        <v>140</v>
      </c>
      <c r="Q245" s="23">
        <v>7</v>
      </c>
      <c r="R245" s="65">
        <v>4</v>
      </c>
      <c r="S245" s="21" t="s">
        <v>141</v>
      </c>
      <c r="T245" s="22">
        <v>100</v>
      </c>
      <c r="U245" s="65">
        <v>100</v>
      </c>
      <c r="V245" s="21"/>
      <c r="W245" s="23"/>
      <c r="X245" s="65">
        <v>0</v>
      </c>
      <c r="Y245" s="36" t="s">
        <v>144</v>
      </c>
      <c r="Z245" s="36" t="s">
        <v>143</v>
      </c>
      <c r="AA245" s="36" t="s">
        <v>144</v>
      </c>
    </row>
    <row r="246" spans="1:27" ht="25.5" x14ac:dyDescent="0.2">
      <c r="A246" s="13">
        <v>471</v>
      </c>
      <c r="B246" s="24" t="s">
        <v>257</v>
      </c>
      <c r="C246" s="25" t="s">
        <v>551</v>
      </c>
      <c r="D246" s="24" t="s">
        <v>231</v>
      </c>
      <c r="E246" s="24" t="s">
        <v>552</v>
      </c>
      <c r="F246" s="25" t="s">
        <v>553</v>
      </c>
      <c r="G246" s="24" t="s">
        <v>190</v>
      </c>
      <c r="H246" s="25" t="s">
        <v>554</v>
      </c>
      <c r="I246" s="26">
        <v>37</v>
      </c>
      <c r="J246" s="26">
        <v>251</v>
      </c>
      <c r="K246" s="65">
        <v>80</v>
      </c>
      <c r="L246" s="65">
        <v>530</v>
      </c>
      <c r="M246" s="65">
        <f t="shared" si="9"/>
        <v>43</v>
      </c>
      <c r="N246" s="65">
        <f t="shared" si="10"/>
        <v>279</v>
      </c>
      <c r="O246" s="105">
        <f t="shared" si="11"/>
        <v>0.52641509433962264</v>
      </c>
      <c r="P246" s="25" t="s">
        <v>140</v>
      </c>
      <c r="Q246" s="27">
        <v>1</v>
      </c>
      <c r="R246" s="65">
        <v>0</v>
      </c>
      <c r="S246" s="25" t="s">
        <v>555</v>
      </c>
      <c r="T246" s="26"/>
      <c r="U246" s="65">
        <v>0</v>
      </c>
      <c r="V246" s="25" t="s">
        <v>288</v>
      </c>
      <c r="W246" s="27"/>
      <c r="X246" s="65">
        <v>0</v>
      </c>
      <c r="Y246" s="24" t="s">
        <v>144</v>
      </c>
      <c r="Z246" s="24" t="s">
        <v>143</v>
      </c>
      <c r="AA246" s="13" t="s">
        <v>142</v>
      </c>
    </row>
    <row r="247" spans="1:27" ht="63.75" x14ac:dyDescent="0.2">
      <c r="A247" s="13">
        <v>87</v>
      </c>
      <c r="B247" s="24" t="s">
        <v>17</v>
      </c>
      <c r="C247" s="82" t="s">
        <v>503</v>
      </c>
      <c r="D247" s="24" t="s">
        <v>297</v>
      </c>
      <c r="E247" s="24" t="s">
        <v>494</v>
      </c>
      <c r="F247" s="25" t="s">
        <v>504</v>
      </c>
      <c r="G247" s="24" t="s">
        <v>241</v>
      </c>
      <c r="H247" s="25" t="s">
        <v>152</v>
      </c>
      <c r="I247" s="26">
        <v>0</v>
      </c>
      <c r="J247" s="26">
        <v>2931</v>
      </c>
      <c r="K247" s="65">
        <v>0</v>
      </c>
      <c r="L247" s="65">
        <v>6183</v>
      </c>
      <c r="M247" s="65">
        <f t="shared" si="9"/>
        <v>0</v>
      </c>
      <c r="N247" s="65">
        <f t="shared" si="10"/>
        <v>3252</v>
      </c>
      <c r="O247" s="105">
        <f t="shared" si="11"/>
        <v>0.52595827268316353</v>
      </c>
      <c r="P247" s="25" t="s">
        <v>140</v>
      </c>
      <c r="Q247" s="27">
        <v>1</v>
      </c>
      <c r="R247" s="65">
        <v>1</v>
      </c>
      <c r="S247" s="25" t="s">
        <v>288</v>
      </c>
      <c r="T247" s="26">
        <v>1</v>
      </c>
      <c r="U247" s="65">
        <v>1</v>
      </c>
      <c r="V247" s="25" t="s">
        <v>141</v>
      </c>
      <c r="W247" s="27" t="s">
        <v>505</v>
      </c>
      <c r="X247" s="65" t="s">
        <v>505</v>
      </c>
      <c r="Y247" s="13" t="s">
        <v>144</v>
      </c>
      <c r="Z247" s="13" t="s">
        <v>143</v>
      </c>
      <c r="AA247" s="13" t="s">
        <v>142</v>
      </c>
    </row>
    <row r="248" spans="1:27" ht="102" x14ac:dyDescent="0.2">
      <c r="A248" s="13">
        <v>223</v>
      </c>
      <c r="B248" s="24" t="s">
        <v>17</v>
      </c>
      <c r="C248" s="25" t="s">
        <v>546</v>
      </c>
      <c r="D248" s="24" t="s">
        <v>297</v>
      </c>
      <c r="E248" s="24" t="s">
        <v>494</v>
      </c>
      <c r="F248" s="25" t="s">
        <v>501</v>
      </c>
      <c r="G248" s="24" t="s">
        <v>151</v>
      </c>
      <c r="H248" s="25" t="s">
        <v>191</v>
      </c>
      <c r="I248" s="26">
        <v>605</v>
      </c>
      <c r="J248" s="26">
        <v>4038</v>
      </c>
      <c r="K248" s="65">
        <v>1273</v>
      </c>
      <c r="L248" s="65">
        <v>8374</v>
      </c>
      <c r="M248" s="65">
        <f t="shared" si="9"/>
        <v>668</v>
      </c>
      <c r="N248" s="65">
        <f t="shared" si="10"/>
        <v>4336</v>
      </c>
      <c r="O248" s="105">
        <f t="shared" si="11"/>
        <v>0.51779316933365183</v>
      </c>
      <c r="P248" s="25" t="s">
        <v>502</v>
      </c>
      <c r="Q248" s="27">
        <v>1</v>
      </c>
      <c r="R248" s="65">
        <v>1</v>
      </c>
      <c r="S248" s="25" t="s">
        <v>496</v>
      </c>
      <c r="T248" s="26">
        <v>317</v>
      </c>
      <c r="U248" s="65">
        <v>317</v>
      </c>
      <c r="V248" s="25" t="s">
        <v>547</v>
      </c>
      <c r="W248" s="27">
        <v>0.5</v>
      </c>
      <c r="X248" s="65">
        <v>0.5</v>
      </c>
      <c r="Y248" s="13" t="s">
        <v>144</v>
      </c>
      <c r="Z248" s="13" t="s">
        <v>148</v>
      </c>
      <c r="AA248" s="13" t="s">
        <v>142</v>
      </c>
    </row>
    <row r="249" spans="1:27" ht="51" x14ac:dyDescent="0.2">
      <c r="A249" s="13">
        <v>216</v>
      </c>
      <c r="B249" s="24" t="s">
        <v>18</v>
      </c>
      <c r="C249" s="74" t="s">
        <v>533</v>
      </c>
      <c r="D249" s="24" t="s">
        <v>470</v>
      </c>
      <c r="E249" s="24" t="s">
        <v>471</v>
      </c>
      <c r="F249" s="25" t="s">
        <v>534</v>
      </c>
      <c r="G249" s="75">
        <v>2014</v>
      </c>
      <c r="H249" s="20" t="s">
        <v>191</v>
      </c>
      <c r="I249" s="26">
        <v>2528</v>
      </c>
      <c r="J249" s="26">
        <v>12850</v>
      </c>
      <c r="K249" s="65">
        <v>8031</v>
      </c>
      <c r="L249" s="65">
        <v>26406</v>
      </c>
      <c r="M249" s="65">
        <f t="shared" si="9"/>
        <v>5503</v>
      </c>
      <c r="N249" s="65">
        <f t="shared" si="10"/>
        <v>13556</v>
      </c>
      <c r="O249" s="105">
        <f t="shared" si="11"/>
        <v>0.51336817389987122</v>
      </c>
      <c r="P249" s="25" t="s">
        <v>171</v>
      </c>
      <c r="Q249" s="66">
        <v>1.3</v>
      </c>
      <c r="R249" s="65">
        <v>1.3</v>
      </c>
      <c r="S249" s="25" t="s">
        <v>172</v>
      </c>
      <c r="T249" s="26"/>
      <c r="U249" s="65">
        <v>0</v>
      </c>
      <c r="V249" s="25"/>
      <c r="W249" s="27"/>
      <c r="X249" s="65">
        <v>0</v>
      </c>
      <c r="Y249" s="24" t="s">
        <v>144</v>
      </c>
      <c r="Z249" s="13" t="s">
        <v>148</v>
      </c>
      <c r="AA249" s="13" t="s">
        <v>142</v>
      </c>
    </row>
    <row r="250" spans="1:27" ht="76.5" x14ac:dyDescent="0.2">
      <c r="A250" s="36">
        <v>164</v>
      </c>
      <c r="B250" s="104" t="s">
        <v>24</v>
      </c>
      <c r="C250" s="16" t="s">
        <v>388</v>
      </c>
      <c r="D250" s="104" t="s">
        <v>362</v>
      </c>
      <c r="E250" s="104" t="s">
        <v>363</v>
      </c>
      <c r="F250" s="16" t="s">
        <v>381</v>
      </c>
      <c r="G250" s="19">
        <v>2014</v>
      </c>
      <c r="H250" s="16" t="s">
        <v>139</v>
      </c>
      <c r="I250" s="22">
        <v>250</v>
      </c>
      <c r="J250" s="22">
        <v>250</v>
      </c>
      <c r="K250" s="65">
        <v>500</v>
      </c>
      <c r="L250" s="65">
        <v>500</v>
      </c>
      <c r="M250" s="65">
        <f t="shared" si="9"/>
        <v>250</v>
      </c>
      <c r="N250" s="65">
        <f t="shared" si="10"/>
        <v>250</v>
      </c>
      <c r="O250" s="105">
        <f t="shared" si="11"/>
        <v>0.5</v>
      </c>
      <c r="P250" s="16" t="s">
        <v>140</v>
      </c>
      <c r="Q250" s="18">
        <v>1</v>
      </c>
      <c r="R250" s="65">
        <v>2</v>
      </c>
      <c r="S250" s="16"/>
      <c r="T250" s="17"/>
      <c r="U250" s="65">
        <v>0</v>
      </c>
      <c r="V250" s="16"/>
      <c r="W250" s="18"/>
      <c r="X250" s="65">
        <v>0</v>
      </c>
      <c r="Y250" s="36" t="s">
        <v>142</v>
      </c>
      <c r="Z250" s="36" t="s">
        <v>143</v>
      </c>
      <c r="AA250" s="36" t="s">
        <v>144</v>
      </c>
    </row>
    <row r="251" spans="1:27" ht="38.25" x14ac:dyDescent="0.2">
      <c r="A251" s="30">
        <v>212</v>
      </c>
      <c r="B251" s="19" t="s">
        <v>31</v>
      </c>
      <c r="C251" s="53" t="s">
        <v>318</v>
      </c>
      <c r="D251" s="36" t="s">
        <v>302</v>
      </c>
      <c r="E251" s="36" t="s">
        <v>303</v>
      </c>
      <c r="F251" s="16" t="s">
        <v>344</v>
      </c>
      <c r="G251" s="104">
        <v>2014</v>
      </c>
      <c r="H251" s="16" t="s">
        <v>139</v>
      </c>
      <c r="I251" s="17">
        <v>15</v>
      </c>
      <c r="J251" s="17">
        <v>15</v>
      </c>
      <c r="K251" s="65">
        <v>30</v>
      </c>
      <c r="L251" s="65">
        <v>30</v>
      </c>
      <c r="M251" s="65">
        <f t="shared" si="9"/>
        <v>15</v>
      </c>
      <c r="N251" s="65">
        <f t="shared" si="10"/>
        <v>15</v>
      </c>
      <c r="O251" s="105">
        <f t="shared" si="11"/>
        <v>0.5</v>
      </c>
      <c r="P251" s="16" t="s">
        <v>141</v>
      </c>
      <c r="Q251" s="18">
        <v>24</v>
      </c>
      <c r="R251" s="65">
        <v>20</v>
      </c>
      <c r="S251" s="16"/>
      <c r="T251" s="17"/>
      <c r="U251" s="65">
        <v>0</v>
      </c>
      <c r="V251" s="16"/>
      <c r="W251" s="18"/>
      <c r="X251" s="65">
        <v>0</v>
      </c>
      <c r="Y251" s="104" t="s">
        <v>144</v>
      </c>
      <c r="Z251" s="104" t="s">
        <v>143</v>
      </c>
      <c r="AA251" s="104" t="s">
        <v>144</v>
      </c>
    </row>
    <row r="252" spans="1:27" ht="51" x14ac:dyDescent="0.2">
      <c r="A252" s="36">
        <v>141</v>
      </c>
      <c r="B252" s="19" t="s">
        <v>34</v>
      </c>
      <c r="C252" s="21" t="s">
        <v>316</v>
      </c>
      <c r="D252" s="19" t="s">
        <v>302</v>
      </c>
      <c r="E252" s="19" t="s">
        <v>303</v>
      </c>
      <c r="F252" s="21" t="s">
        <v>317</v>
      </c>
      <c r="G252" s="19" t="s">
        <v>138</v>
      </c>
      <c r="H252" s="21" t="s">
        <v>139</v>
      </c>
      <c r="I252" s="22">
        <v>470</v>
      </c>
      <c r="J252" s="22">
        <v>470</v>
      </c>
      <c r="K252" s="65">
        <v>900</v>
      </c>
      <c r="L252" s="65">
        <v>900</v>
      </c>
      <c r="M252" s="65">
        <f t="shared" si="9"/>
        <v>430</v>
      </c>
      <c r="N252" s="65">
        <f t="shared" si="10"/>
        <v>430</v>
      </c>
      <c r="O252" s="105">
        <f t="shared" si="11"/>
        <v>0.4777777777777778</v>
      </c>
      <c r="P252" s="21" t="s">
        <v>140</v>
      </c>
      <c r="Q252" s="23">
        <v>3</v>
      </c>
      <c r="R252" s="65">
        <v>4</v>
      </c>
      <c r="S252" s="21" t="s">
        <v>141</v>
      </c>
      <c r="T252" s="22">
        <v>11100</v>
      </c>
      <c r="U252" s="65">
        <v>10000</v>
      </c>
      <c r="V252" s="21"/>
      <c r="W252" s="23"/>
      <c r="X252" s="65">
        <v>0</v>
      </c>
      <c r="Y252" s="36" t="s">
        <v>144</v>
      </c>
      <c r="Z252" s="36" t="s">
        <v>143</v>
      </c>
      <c r="AA252" s="36" t="s">
        <v>144</v>
      </c>
    </row>
    <row r="253" spans="1:27" ht="51" x14ac:dyDescent="0.2">
      <c r="A253" s="36">
        <v>120</v>
      </c>
      <c r="B253" s="104" t="s">
        <v>14</v>
      </c>
      <c r="C253" s="16" t="s">
        <v>1028</v>
      </c>
      <c r="D253" s="104" t="s">
        <v>816</v>
      </c>
      <c r="E253" s="104" t="s">
        <v>817</v>
      </c>
      <c r="F253" s="16" t="s">
        <v>1027</v>
      </c>
      <c r="G253" s="19" t="s">
        <v>138</v>
      </c>
      <c r="H253" s="16" t="s">
        <v>139</v>
      </c>
      <c r="I253" s="22">
        <v>355</v>
      </c>
      <c r="J253" s="22">
        <v>355</v>
      </c>
      <c r="K253" s="65">
        <v>670</v>
      </c>
      <c r="L253" s="65">
        <v>670</v>
      </c>
      <c r="M253" s="65">
        <f t="shared" si="9"/>
        <v>315</v>
      </c>
      <c r="N253" s="65">
        <f t="shared" si="10"/>
        <v>315</v>
      </c>
      <c r="O253" s="105">
        <f t="shared" si="11"/>
        <v>0.47014925373134331</v>
      </c>
      <c r="P253" s="16" t="s">
        <v>140</v>
      </c>
      <c r="Q253" s="18">
        <v>2</v>
      </c>
      <c r="R253" s="65">
        <v>2</v>
      </c>
      <c r="S253" s="16" t="s">
        <v>233</v>
      </c>
      <c r="T253" s="17">
        <v>2</v>
      </c>
      <c r="U253" s="65">
        <v>2</v>
      </c>
      <c r="V253" s="16"/>
      <c r="W253" s="18"/>
      <c r="X253" s="65">
        <v>0</v>
      </c>
      <c r="Y253" s="104" t="s">
        <v>144</v>
      </c>
      <c r="Z253" s="36" t="s">
        <v>143</v>
      </c>
      <c r="AA253" s="36" t="s">
        <v>144</v>
      </c>
    </row>
    <row r="254" spans="1:27" ht="38.25" x14ac:dyDescent="0.2">
      <c r="A254" s="30">
        <v>209</v>
      </c>
      <c r="B254" s="19" t="s">
        <v>32</v>
      </c>
      <c r="C254" s="21" t="s">
        <v>263</v>
      </c>
      <c r="D254" s="19" t="s">
        <v>231</v>
      </c>
      <c r="E254" s="104" t="s">
        <v>264</v>
      </c>
      <c r="F254" s="16" t="s">
        <v>265</v>
      </c>
      <c r="G254" s="104" t="s">
        <v>138</v>
      </c>
      <c r="H254" s="21" t="s">
        <v>139</v>
      </c>
      <c r="I254" s="51">
        <v>165</v>
      </c>
      <c r="J254" s="51">
        <v>165</v>
      </c>
      <c r="K254" s="65">
        <v>300</v>
      </c>
      <c r="L254" s="65">
        <v>300</v>
      </c>
      <c r="M254" s="65">
        <f t="shared" si="9"/>
        <v>135</v>
      </c>
      <c r="N254" s="65">
        <f t="shared" si="10"/>
        <v>135</v>
      </c>
      <c r="O254" s="105">
        <f t="shared" si="11"/>
        <v>0.45</v>
      </c>
      <c r="P254" s="21" t="s">
        <v>140</v>
      </c>
      <c r="Q254" s="52">
        <v>21</v>
      </c>
      <c r="R254" s="65">
        <v>18</v>
      </c>
      <c r="S254" s="21" t="s">
        <v>145</v>
      </c>
      <c r="T254" s="51">
        <v>300</v>
      </c>
      <c r="U254" s="65">
        <v>300</v>
      </c>
      <c r="V254" s="53"/>
      <c r="W254" s="52"/>
      <c r="X254" s="65">
        <v>0</v>
      </c>
      <c r="Y254" s="92" t="s">
        <v>144</v>
      </c>
      <c r="Z254" s="104" t="s">
        <v>143</v>
      </c>
      <c r="AA254" s="104" t="s">
        <v>144</v>
      </c>
    </row>
    <row r="255" spans="1:27" ht="51" x14ac:dyDescent="0.2">
      <c r="A255" s="36">
        <v>129</v>
      </c>
      <c r="B255" s="104" t="s">
        <v>22</v>
      </c>
      <c r="C255" s="16" t="s">
        <v>1010</v>
      </c>
      <c r="D255" s="104" t="s">
        <v>816</v>
      </c>
      <c r="E255" s="104" t="s">
        <v>817</v>
      </c>
      <c r="F255" s="16" t="s">
        <v>1009</v>
      </c>
      <c r="G255" s="19" t="s">
        <v>241</v>
      </c>
      <c r="H255" s="16" t="s">
        <v>1008</v>
      </c>
      <c r="I255" s="22">
        <v>101</v>
      </c>
      <c r="J255" s="22">
        <v>676</v>
      </c>
      <c r="K255" s="65">
        <v>183</v>
      </c>
      <c r="L255" s="65">
        <v>1216</v>
      </c>
      <c r="M255" s="65">
        <f t="shared" si="9"/>
        <v>82</v>
      </c>
      <c r="N255" s="65">
        <f t="shared" si="10"/>
        <v>540</v>
      </c>
      <c r="O255" s="105">
        <f t="shared" si="11"/>
        <v>0.44407894736842107</v>
      </c>
      <c r="P255" s="16" t="s">
        <v>969</v>
      </c>
      <c r="Q255" s="18">
        <v>1</v>
      </c>
      <c r="R255" s="65">
        <v>1</v>
      </c>
      <c r="S255" s="16"/>
      <c r="T255" s="17"/>
      <c r="U255" s="65">
        <v>0</v>
      </c>
      <c r="V255" s="16"/>
      <c r="W255" s="18"/>
      <c r="X255" s="65">
        <v>0</v>
      </c>
      <c r="Y255" s="92" t="s">
        <v>144</v>
      </c>
      <c r="Z255" s="36" t="s">
        <v>143</v>
      </c>
      <c r="AA255" s="36" t="s">
        <v>142</v>
      </c>
    </row>
    <row r="256" spans="1:27" ht="51" x14ac:dyDescent="0.2">
      <c r="A256" s="13">
        <v>218</v>
      </c>
      <c r="B256" s="24" t="s">
        <v>18</v>
      </c>
      <c r="C256" s="74" t="s">
        <v>537</v>
      </c>
      <c r="D256" s="24" t="s">
        <v>470</v>
      </c>
      <c r="E256" s="24" t="s">
        <v>471</v>
      </c>
      <c r="F256" s="25" t="s">
        <v>538</v>
      </c>
      <c r="G256" s="75">
        <v>2014</v>
      </c>
      <c r="H256" s="20" t="s">
        <v>191</v>
      </c>
      <c r="I256" s="26">
        <v>4474</v>
      </c>
      <c r="J256" s="26">
        <v>18266</v>
      </c>
      <c r="K256" s="65">
        <v>11438</v>
      </c>
      <c r="L256" s="65">
        <v>32547</v>
      </c>
      <c r="M256" s="65">
        <f t="shared" si="9"/>
        <v>6964</v>
      </c>
      <c r="N256" s="65">
        <f t="shared" si="10"/>
        <v>14281</v>
      </c>
      <c r="O256" s="105">
        <f t="shared" si="11"/>
        <v>0.43878084001597689</v>
      </c>
      <c r="P256" s="25" t="s">
        <v>171</v>
      </c>
      <c r="Q256" s="66">
        <v>1.08</v>
      </c>
      <c r="R256" s="65">
        <v>1.08</v>
      </c>
      <c r="S256" s="25" t="s">
        <v>172</v>
      </c>
      <c r="T256" s="26"/>
      <c r="U256" s="65">
        <v>0</v>
      </c>
      <c r="V256" s="25"/>
      <c r="W256" s="27"/>
      <c r="X256" s="65">
        <v>0</v>
      </c>
      <c r="Y256" s="24" t="s">
        <v>144</v>
      </c>
      <c r="Z256" s="13" t="s">
        <v>148</v>
      </c>
      <c r="AA256" s="13" t="s">
        <v>142</v>
      </c>
    </row>
    <row r="257" spans="1:27" ht="38.25" x14ac:dyDescent="0.2">
      <c r="A257" s="36">
        <v>146</v>
      </c>
      <c r="B257" s="19" t="s">
        <v>17</v>
      </c>
      <c r="C257" s="21" t="s">
        <v>157</v>
      </c>
      <c r="D257" s="19" t="s">
        <v>47</v>
      </c>
      <c r="E257" s="19" t="s">
        <v>48</v>
      </c>
      <c r="F257" s="21" t="s">
        <v>59</v>
      </c>
      <c r="G257" s="19" t="s">
        <v>138</v>
      </c>
      <c r="H257" s="21" t="s">
        <v>139</v>
      </c>
      <c r="I257" s="22">
        <v>1500</v>
      </c>
      <c r="J257" s="22">
        <v>887.25</v>
      </c>
      <c r="K257" s="65">
        <v>1500</v>
      </c>
      <c r="L257" s="65">
        <v>1500</v>
      </c>
      <c r="M257" s="65">
        <f t="shared" si="9"/>
        <v>0</v>
      </c>
      <c r="N257" s="65">
        <f t="shared" si="10"/>
        <v>612.75</v>
      </c>
      <c r="O257" s="105">
        <f t="shared" si="11"/>
        <v>0.40849999999999997</v>
      </c>
      <c r="P257" s="21" t="s">
        <v>141</v>
      </c>
      <c r="Q257" s="27">
        <v>51</v>
      </c>
      <c r="R257" s="65">
        <v>110</v>
      </c>
      <c r="S257" s="16"/>
      <c r="T257" s="17"/>
      <c r="U257" s="65">
        <v>0</v>
      </c>
      <c r="V257" s="16"/>
      <c r="W257" s="18"/>
      <c r="X257" s="65">
        <v>0</v>
      </c>
      <c r="Y257" s="36" t="s">
        <v>142</v>
      </c>
      <c r="Z257" s="36" t="s">
        <v>143</v>
      </c>
      <c r="AA257" s="36" t="s">
        <v>144</v>
      </c>
    </row>
    <row r="258" spans="1:27" ht="102" x14ac:dyDescent="0.2">
      <c r="A258" s="13">
        <v>111</v>
      </c>
      <c r="B258" s="72" t="s">
        <v>21</v>
      </c>
      <c r="C258" s="20" t="s">
        <v>531</v>
      </c>
      <c r="D258" s="24" t="s">
        <v>530</v>
      </c>
      <c r="E258" s="24" t="s">
        <v>527</v>
      </c>
      <c r="F258" s="25" t="s">
        <v>290</v>
      </c>
      <c r="G258" s="13" t="s">
        <v>291</v>
      </c>
      <c r="H258" s="25" t="s">
        <v>292</v>
      </c>
      <c r="I258" s="26">
        <v>14885</v>
      </c>
      <c r="J258" s="26">
        <v>23202</v>
      </c>
      <c r="K258" s="65">
        <v>29604</v>
      </c>
      <c r="L258" s="65">
        <v>38266</v>
      </c>
      <c r="M258" s="65">
        <f t="shared" si="9"/>
        <v>14719</v>
      </c>
      <c r="N258" s="65">
        <f t="shared" si="10"/>
        <v>15064</v>
      </c>
      <c r="O258" s="105">
        <f t="shared" si="11"/>
        <v>0.3936653948675064</v>
      </c>
      <c r="P258" s="25" t="s">
        <v>293</v>
      </c>
      <c r="Q258" s="27">
        <v>1</v>
      </c>
      <c r="R258" s="65">
        <v>1</v>
      </c>
      <c r="S258" s="25" t="s">
        <v>294</v>
      </c>
      <c r="T258" s="26">
        <v>1</v>
      </c>
      <c r="U258" s="65">
        <v>1</v>
      </c>
      <c r="V258" s="25" t="s">
        <v>295</v>
      </c>
      <c r="W258" s="15">
        <v>1273</v>
      </c>
      <c r="X258" s="65">
        <v>1273</v>
      </c>
      <c r="Y258" s="13" t="s">
        <v>144</v>
      </c>
      <c r="Z258" s="13" t="s">
        <v>148</v>
      </c>
      <c r="AA258" s="13" t="s">
        <v>142</v>
      </c>
    </row>
    <row r="259" spans="1:27" ht="63.75" x14ac:dyDescent="0.2">
      <c r="A259" s="13">
        <v>24</v>
      </c>
      <c r="B259" s="24" t="s">
        <v>14</v>
      </c>
      <c r="C259" s="25" t="s">
        <v>468</v>
      </c>
      <c r="D259" s="24" t="s">
        <v>231</v>
      </c>
      <c r="E259" s="24" t="s">
        <v>464</v>
      </c>
      <c r="F259" s="25" t="s">
        <v>465</v>
      </c>
      <c r="G259" s="24" t="s">
        <v>367</v>
      </c>
      <c r="H259" s="25" t="s">
        <v>191</v>
      </c>
      <c r="I259" s="26">
        <v>410</v>
      </c>
      <c r="J259" s="26">
        <v>1668</v>
      </c>
      <c r="K259" s="65">
        <v>410</v>
      </c>
      <c r="L259" s="65">
        <v>2730</v>
      </c>
      <c r="M259" s="65">
        <f t="shared" si="9"/>
        <v>0</v>
      </c>
      <c r="N259" s="65">
        <f t="shared" si="10"/>
        <v>1062</v>
      </c>
      <c r="O259" s="105">
        <f t="shared" si="11"/>
        <v>0.38901098901098902</v>
      </c>
      <c r="P259" s="25" t="s">
        <v>140</v>
      </c>
      <c r="Q259" s="27">
        <v>2</v>
      </c>
      <c r="R259" s="65">
        <v>2</v>
      </c>
      <c r="S259" s="25" t="s">
        <v>233</v>
      </c>
      <c r="T259" s="26">
        <v>1</v>
      </c>
      <c r="U259" s="65">
        <v>1</v>
      </c>
      <c r="V259" s="25" t="s">
        <v>467</v>
      </c>
      <c r="W259" s="27">
        <v>1</v>
      </c>
      <c r="X259" s="65">
        <v>0</v>
      </c>
      <c r="Y259" s="24" t="s">
        <v>144</v>
      </c>
      <c r="Z259" s="24" t="s">
        <v>143</v>
      </c>
      <c r="AA259" s="13" t="s">
        <v>142</v>
      </c>
    </row>
    <row r="260" spans="1:27" ht="63.75" x14ac:dyDescent="0.2">
      <c r="A260" s="36">
        <v>166</v>
      </c>
      <c r="B260" s="104" t="s">
        <v>25</v>
      </c>
      <c r="C260" s="20" t="s">
        <v>385</v>
      </c>
      <c r="D260" s="104" t="s">
        <v>362</v>
      </c>
      <c r="E260" s="13" t="s">
        <v>363</v>
      </c>
      <c r="F260" s="25" t="s">
        <v>386</v>
      </c>
      <c r="G260" s="13" t="s">
        <v>138</v>
      </c>
      <c r="H260" s="20" t="s">
        <v>139</v>
      </c>
      <c r="I260" s="14">
        <v>438</v>
      </c>
      <c r="J260" s="14">
        <v>438</v>
      </c>
      <c r="K260" s="65">
        <v>700</v>
      </c>
      <c r="L260" s="65">
        <v>700</v>
      </c>
      <c r="M260" s="65">
        <f t="shared" ref="M260:M323" si="12">K260-I260</f>
        <v>262</v>
      </c>
      <c r="N260" s="65">
        <f t="shared" ref="N260:N323" si="13">L260-J260</f>
        <v>262</v>
      </c>
      <c r="O260" s="105">
        <f t="shared" ref="O260:O323" si="14">N260/L260</f>
        <v>0.37428571428571428</v>
      </c>
      <c r="P260" s="20" t="s">
        <v>140</v>
      </c>
      <c r="Q260" s="15">
        <v>4</v>
      </c>
      <c r="R260" s="65">
        <v>1</v>
      </c>
      <c r="S260" s="20" t="s">
        <v>384</v>
      </c>
      <c r="T260" s="14">
        <v>0</v>
      </c>
      <c r="U260" s="65">
        <v>1</v>
      </c>
      <c r="V260" s="16"/>
      <c r="W260" s="18"/>
      <c r="X260" s="65">
        <v>0</v>
      </c>
      <c r="Y260" s="104" t="s">
        <v>142</v>
      </c>
      <c r="Z260" s="104" t="s">
        <v>143</v>
      </c>
      <c r="AA260" s="104" t="s">
        <v>144</v>
      </c>
    </row>
    <row r="261" spans="1:27" ht="38.25" x14ac:dyDescent="0.2">
      <c r="A261" s="67">
        <v>5</v>
      </c>
      <c r="B261" s="57" t="s">
        <v>16</v>
      </c>
      <c r="C261" s="61" t="s">
        <v>239</v>
      </c>
      <c r="D261" s="56" t="s">
        <v>231</v>
      </c>
      <c r="E261" s="57" t="s">
        <v>264</v>
      </c>
      <c r="F261" s="61" t="s">
        <v>240</v>
      </c>
      <c r="G261" s="57" t="s">
        <v>241</v>
      </c>
      <c r="H261" s="61" t="s">
        <v>139</v>
      </c>
      <c r="I261" s="62">
        <v>154</v>
      </c>
      <c r="J261" s="62">
        <v>154</v>
      </c>
      <c r="K261" s="65">
        <v>239</v>
      </c>
      <c r="L261" s="65">
        <v>239</v>
      </c>
      <c r="M261" s="65">
        <f t="shared" si="12"/>
        <v>85</v>
      </c>
      <c r="N261" s="65">
        <f t="shared" si="13"/>
        <v>85</v>
      </c>
      <c r="O261" s="105">
        <f t="shared" si="14"/>
        <v>0.35564853556485354</v>
      </c>
      <c r="P261" s="61" t="s">
        <v>140</v>
      </c>
      <c r="Q261" s="63">
        <v>2</v>
      </c>
      <c r="R261" s="65">
        <v>2</v>
      </c>
      <c r="S261" s="58"/>
      <c r="T261" s="60"/>
      <c r="U261" s="65">
        <v>0</v>
      </c>
      <c r="V261" s="58"/>
      <c r="W261" s="59"/>
      <c r="X261" s="65">
        <v>0</v>
      </c>
      <c r="Y261" s="56" t="s">
        <v>144</v>
      </c>
      <c r="Z261" s="56" t="s">
        <v>143</v>
      </c>
      <c r="AA261" s="56" t="s">
        <v>144</v>
      </c>
    </row>
    <row r="262" spans="1:27" ht="76.5" x14ac:dyDescent="0.2">
      <c r="A262" s="30">
        <v>49</v>
      </c>
      <c r="B262" s="19" t="s">
        <v>30</v>
      </c>
      <c r="C262" s="21" t="s">
        <v>332</v>
      </c>
      <c r="D262" s="19" t="s">
        <v>231</v>
      </c>
      <c r="E262" s="19" t="s">
        <v>274</v>
      </c>
      <c r="F262" s="21" t="s">
        <v>333</v>
      </c>
      <c r="G262" s="19" t="s">
        <v>190</v>
      </c>
      <c r="H262" s="21" t="s">
        <v>292</v>
      </c>
      <c r="I262" s="22">
        <v>3652</v>
      </c>
      <c r="J262" s="22">
        <v>5661</v>
      </c>
      <c r="K262" s="65">
        <v>3759</v>
      </c>
      <c r="L262" s="65">
        <v>8500</v>
      </c>
      <c r="M262" s="65">
        <f t="shared" si="12"/>
        <v>107</v>
      </c>
      <c r="N262" s="65">
        <f t="shared" si="13"/>
        <v>2839</v>
      </c>
      <c r="O262" s="105">
        <f t="shared" si="14"/>
        <v>0.33400000000000002</v>
      </c>
      <c r="P262" s="21" t="s">
        <v>334</v>
      </c>
      <c r="Q262" s="23">
        <v>1</v>
      </c>
      <c r="R262" s="65">
        <v>1</v>
      </c>
      <c r="S262" s="21" t="s">
        <v>335</v>
      </c>
      <c r="T262" s="22">
        <v>2779</v>
      </c>
      <c r="U262" s="65">
        <v>2779</v>
      </c>
      <c r="V262" s="21" t="s">
        <v>336</v>
      </c>
      <c r="W262" s="23">
        <v>839</v>
      </c>
      <c r="X262" s="65">
        <v>839</v>
      </c>
      <c r="Y262" s="104" t="s">
        <v>144</v>
      </c>
      <c r="Z262" s="36" t="s">
        <v>148</v>
      </c>
      <c r="AA262" s="36" t="s">
        <v>142</v>
      </c>
    </row>
    <row r="263" spans="1:27" ht="76.5" x14ac:dyDescent="0.2">
      <c r="A263" s="13">
        <v>154</v>
      </c>
      <c r="B263" s="72" t="s">
        <v>21</v>
      </c>
      <c r="C263" s="20" t="s">
        <v>578</v>
      </c>
      <c r="D263" s="24" t="s">
        <v>530</v>
      </c>
      <c r="E263" s="24" t="s">
        <v>527</v>
      </c>
      <c r="F263" s="25" t="s">
        <v>290</v>
      </c>
      <c r="G263" s="13" t="s">
        <v>291</v>
      </c>
      <c r="H263" s="25" t="s">
        <v>292</v>
      </c>
      <c r="I263" s="22">
        <v>6210</v>
      </c>
      <c r="J263" s="22">
        <v>10949</v>
      </c>
      <c r="K263" s="65">
        <v>6500</v>
      </c>
      <c r="L263" s="65">
        <v>15956</v>
      </c>
      <c r="M263" s="65">
        <f t="shared" si="12"/>
        <v>290</v>
      </c>
      <c r="N263" s="65">
        <f t="shared" si="13"/>
        <v>5007</v>
      </c>
      <c r="O263" s="105">
        <f t="shared" si="14"/>
        <v>0.31380045124091249</v>
      </c>
      <c r="P263" s="25" t="s">
        <v>334</v>
      </c>
      <c r="Q263" s="27">
        <v>1</v>
      </c>
      <c r="R263" s="65">
        <v>1</v>
      </c>
      <c r="S263" s="25" t="s">
        <v>294</v>
      </c>
      <c r="T263" s="26">
        <v>1</v>
      </c>
      <c r="U263" s="65">
        <v>1</v>
      </c>
      <c r="V263" s="25" t="s">
        <v>295</v>
      </c>
      <c r="W263" s="15">
        <v>2436</v>
      </c>
      <c r="X263" s="65">
        <v>2436</v>
      </c>
      <c r="Y263" s="24" t="s">
        <v>144</v>
      </c>
      <c r="Z263" s="13" t="s">
        <v>148</v>
      </c>
      <c r="AA263" s="13" t="s">
        <v>142</v>
      </c>
    </row>
    <row r="264" spans="1:27" ht="140.25" x14ac:dyDescent="0.2">
      <c r="A264" s="13">
        <v>69</v>
      </c>
      <c r="B264" s="24" t="s">
        <v>31</v>
      </c>
      <c r="C264" s="84" t="s">
        <v>286</v>
      </c>
      <c r="D264" s="24" t="s">
        <v>280</v>
      </c>
      <c r="E264" s="24" t="s">
        <v>274</v>
      </c>
      <c r="F264" s="25" t="s">
        <v>462</v>
      </c>
      <c r="G264" s="19" t="s">
        <v>241</v>
      </c>
      <c r="H264" s="29" t="s">
        <v>282</v>
      </c>
      <c r="I264" s="22">
        <v>0</v>
      </c>
      <c r="J264" s="87">
        <v>1179</v>
      </c>
      <c r="K264" s="65">
        <v>0</v>
      </c>
      <c r="L264" s="65">
        <v>1699</v>
      </c>
      <c r="M264" s="65">
        <f t="shared" si="12"/>
        <v>0</v>
      </c>
      <c r="N264" s="65">
        <f t="shared" si="13"/>
        <v>520</v>
      </c>
      <c r="O264" s="105">
        <f t="shared" si="14"/>
        <v>0.30606238964096527</v>
      </c>
      <c r="P264" s="21" t="s">
        <v>141</v>
      </c>
      <c r="Q264" s="23">
        <v>56</v>
      </c>
      <c r="R264" s="65">
        <v>1</v>
      </c>
      <c r="S264" s="21" t="s">
        <v>287</v>
      </c>
      <c r="T264" s="22">
        <v>64</v>
      </c>
      <c r="U264" s="65">
        <v>90</v>
      </c>
      <c r="V264" s="21" t="s">
        <v>288</v>
      </c>
      <c r="W264" s="23">
        <v>1</v>
      </c>
      <c r="X264" s="65">
        <v>30</v>
      </c>
      <c r="Y264" s="13" t="s">
        <v>144</v>
      </c>
      <c r="Z264" s="24" t="s">
        <v>143</v>
      </c>
      <c r="AA264" s="13" t="s">
        <v>142</v>
      </c>
    </row>
    <row r="265" spans="1:27" ht="51" x14ac:dyDescent="0.2">
      <c r="A265" s="13">
        <v>101</v>
      </c>
      <c r="B265" s="72" t="s">
        <v>21</v>
      </c>
      <c r="C265" s="73" t="s">
        <v>519</v>
      </c>
      <c r="D265" s="24" t="s">
        <v>297</v>
      </c>
      <c r="E265" s="24" t="s">
        <v>494</v>
      </c>
      <c r="F265" s="25" t="s">
        <v>290</v>
      </c>
      <c r="G265" s="24" t="s">
        <v>291</v>
      </c>
      <c r="H265" s="25" t="s">
        <v>292</v>
      </c>
      <c r="I265" s="26">
        <v>3534</v>
      </c>
      <c r="J265" s="14">
        <v>8100</v>
      </c>
      <c r="K265" s="65">
        <v>6194</v>
      </c>
      <c r="L265" s="65">
        <v>11390</v>
      </c>
      <c r="M265" s="65">
        <f t="shared" si="12"/>
        <v>2660</v>
      </c>
      <c r="N265" s="65">
        <f t="shared" si="13"/>
        <v>3290</v>
      </c>
      <c r="O265" s="105">
        <f t="shared" si="14"/>
        <v>0.28884986830553117</v>
      </c>
      <c r="P265" s="25" t="s">
        <v>298</v>
      </c>
      <c r="Q265" s="27">
        <v>1</v>
      </c>
      <c r="R265" s="65">
        <v>1</v>
      </c>
      <c r="S265" s="25" t="s">
        <v>294</v>
      </c>
      <c r="T265" s="26">
        <v>1</v>
      </c>
      <c r="U265" s="65">
        <v>1</v>
      </c>
      <c r="V265" s="25" t="s">
        <v>295</v>
      </c>
      <c r="W265" s="15">
        <v>734.5</v>
      </c>
      <c r="X265" s="65">
        <v>734.5</v>
      </c>
      <c r="Y265" s="24" t="s">
        <v>144</v>
      </c>
      <c r="Z265" s="13" t="s">
        <v>148</v>
      </c>
      <c r="AA265" s="13" t="s">
        <v>142</v>
      </c>
    </row>
    <row r="266" spans="1:27" ht="51" x14ac:dyDescent="0.2">
      <c r="A266" s="36">
        <v>133</v>
      </c>
      <c r="B266" s="104" t="s">
        <v>21</v>
      </c>
      <c r="C266" s="16" t="s">
        <v>1002</v>
      </c>
      <c r="D266" s="104" t="s">
        <v>816</v>
      </c>
      <c r="E266" s="104" t="s">
        <v>817</v>
      </c>
      <c r="F266" s="16" t="s">
        <v>1001</v>
      </c>
      <c r="G266" s="19" t="s">
        <v>138</v>
      </c>
      <c r="H266" s="16" t="s">
        <v>139</v>
      </c>
      <c r="I266" s="17">
        <v>807</v>
      </c>
      <c r="J266" s="17">
        <v>807</v>
      </c>
      <c r="K266" s="65">
        <v>1083</v>
      </c>
      <c r="L266" s="65">
        <v>1083</v>
      </c>
      <c r="M266" s="65">
        <f t="shared" si="12"/>
        <v>276</v>
      </c>
      <c r="N266" s="65">
        <f t="shared" si="13"/>
        <v>276</v>
      </c>
      <c r="O266" s="105">
        <f t="shared" si="14"/>
        <v>0.25484764542936289</v>
      </c>
      <c r="P266" s="16" t="s">
        <v>972</v>
      </c>
      <c r="Q266" s="23">
        <v>12</v>
      </c>
      <c r="R266" s="65">
        <v>1</v>
      </c>
      <c r="S266" s="16"/>
      <c r="T266" s="17"/>
      <c r="U266" s="65">
        <v>0</v>
      </c>
      <c r="V266" s="16"/>
      <c r="W266" s="18"/>
      <c r="X266" s="65">
        <v>0</v>
      </c>
      <c r="Y266" s="104" t="s">
        <v>144</v>
      </c>
      <c r="Z266" s="36" t="s">
        <v>143</v>
      </c>
      <c r="AA266" s="36" t="s">
        <v>144</v>
      </c>
    </row>
    <row r="267" spans="1:27" ht="51" x14ac:dyDescent="0.2">
      <c r="A267" s="13">
        <v>220</v>
      </c>
      <c r="B267" s="24" t="s">
        <v>18</v>
      </c>
      <c r="C267" s="25" t="s">
        <v>541</v>
      </c>
      <c r="D267" s="24" t="s">
        <v>470</v>
      </c>
      <c r="E267" s="24" t="s">
        <v>471</v>
      </c>
      <c r="F267" s="25" t="s">
        <v>542</v>
      </c>
      <c r="G267" s="24">
        <v>2014</v>
      </c>
      <c r="H267" s="20" t="s">
        <v>191</v>
      </c>
      <c r="I267" s="26">
        <v>7800</v>
      </c>
      <c r="J267" s="26">
        <v>14106</v>
      </c>
      <c r="K267" s="65">
        <v>6437</v>
      </c>
      <c r="L267" s="65">
        <v>17905</v>
      </c>
      <c r="M267" s="65">
        <f t="shared" si="12"/>
        <v>-1363</v>
      </c>
      <c r="N267" s="65">
        <f t="shared" si="13"/>
        <v>3799</v>
      </c>
      <c r="O267" s="105">
        <f t="shared" si="14"/>
        <v>0.21217537000837755</v>
      </c>
      <c r="P267" s="20"/>
      <c r="Q267" s="15"/>
      <c r="R267" s="65">
        <v>1</v>
      </c>
      <c r="S267" s="25"/>
      <c r="T267" s="26"/>
      <c r="U267" s="65">
        <v>0</v>
      </c>
      <c r="V267" s="20" t="s">
        <v>481</v>
      </c>
      <c r="W267" s="15">
        <v>1</v>
      </c>
      <c r="X267" s="65">
        <v>0</v>
      </c>
      <c r="Y267" s="24" t="s">
        <v>144</v>
      </c>
      <c r="Z267" s="13" t="s">
        <v>148</v>
      </c>
      <c r="AA267" s="13" t="s">
        <v>142</v>
      </c>
    </row>
    <row r="268" spans="1:27" ht="102" x14ac:dyDescent="0.2">
      <c r="A268" s="13">
        <v>112</v>
      </c>
      <c r="B268" s="72" t="s">
        <v>21</v>
      </c>
      <c r="C268" s="20" t="s">
        <v>532</v>
      </c>
      <c r="D268" s="24" t="s">
        <v>530</v>
      </c>
      <c r="E268" s="24" t="s">
        <v>527</v>
      </c>
      <c r="F268" s="25" t="s">
        <v>290</v>
      </c>
      <c r="G268" s="13" t="s">
        <v>291</v>
      </c>
      <c r="H268" s="25" t="s">
        <v>292</v>
      </c>
      <c r="I268" s="26">
        <v>8582</v>
      </c>
      <c r="J268" s="26">
        <v>14704</v>
      </c>
      <c r="K268" s="65">
        <v>11774</v>
      </c>
      <c r="L268" s="65">
        <v>18359</v>
      </c>
      <c r="M268" s="65">
        <f t="shared" si="12"/>
        <v>3192</v>
      </c>
      <c r="N268" s="65">
        <f t="shared" si="13"/>
        <v>3655</v>
      </c>
      <c r="O268" s="105">
        <f t="shared" si="14"/>
        <v>0.19908491747916554</v>
      </c>
      <c r="P268" s="25" t="s">
        <v>293</v>
      </c>
      <c r="Q268" s="27">
        <v>1</v>
      </c>
      <c r="R268" s="65">
        <v>1</v>
      </c>
      <c r="S268" s="25" t="s">
        <v>294</v>
      </c>
      <c r="T268" s="26">
        <v>1</v>
      </c>
      <c r="U268" s="65">
        <v>1</v>
      </c>
      <c r="V268" s="25" t="s">
        <v>295</v>
      </c>
      <c r="W268" s="15">
        <v>1107</v>
      </c>
      <c r="X268" s="65">
        <v>1107</v>
      </c>
      <c r="Y268" s="24" t="s">
        <v>144</v>
      </c>
      <c r="Z268" s="24" t="s">
        <v>148</v>
      </c>
      <c r="AA268" s="13" t="s">
        <v>142</v>
      </c>
    </row>
    <row r="269" spans="1:27" ht="38.25" x14ac:dyDescent="0.2">
      <c r="A269" s="67">
        <v>3</v>
      </c>
      <c r="B269" s="57" t="s">
        <v>14</v>
      </c>
      <c r="C269" s="61" t="s">
        <v>236</v>
      </c>
      <c r="D269" s="56" t="s">
        <v>231</v>
      </c>
      <c r="E269" s="57" t="s">
        <v>264</v>
      </c>
      <c r="F269" s="61" t="s">
        <v>237</v>
      </c>
      <c r="G269" s="57" t="s">
        <v>138</v>
      </c>
      <c r="H269" s="61" t="s">
        <v>238</v>
      </c>
      <c r="I269" s="60">
        <v>250</v>
      </c>
      <c r="J269" s="60">
        <v>1000</v>
      </c>
      <c r="K269" s="65">
        <v>300</v>
      </c>
      <c r="L269" s="65">
        <v>1200</v>
      </c>
      <c r="M269" s="65">
        <f t="shared" si="12"/>
        <v>50</v>
      </c>
      <c r="N269" s="65">
        <f t="shared" si="13"/>
        <v>200</v>
      </c>
      <c r="O269" s="105">
        <f t="shared" si="14"/>
        <v>0.16666666666666666</v>
      </c>
      <c r="P269" s="58" t="s">
        <v>140</v>
      </c>
      <c r="Q269" s="59">
        <v>1</v>
      </c>
      <c r="R269" s="65">
        <v>1</v>
      </c>
      <c r="S269" s="58" t="s">
        <v>233</v>
      </c>
      <c r="T269" s="60">
        <v>1</v>
      </c>
      <c r="U269" s="65">
        <v>1</v>
      </c>
      <c r="V269" s="58"/>
      <c r="W269" s="59"/>
      <c r="X269" s="65">
        <v>0</v>
      </c>
      <c r="Y269" s="56" t="s">
        <v>144</v>
      </c>
      <c r="Z269" s="56" t="s">
        <v>143</v>
      </c>
      <c r="AA269" s="56" t="s">
        <v>142</v>
      </c>
    </row>
    <row r="270" spans="1:27" ht="51" x14ac:dyDescent="0.2">
      <c r="A270" s="36">
        <v>468</v>
      </c>
      <c r="B270" s="104" t="s">
        <v>28</v>
      </c>
      <c r="C270" s="16" t="s">
        <v>971</v>
      </c>
      <c r="D270" s="104" t="s">
        <v>816</v>
      </c>
      <c r="E270" s="104" t="s">
        <v>817</v>
      </c>
      <c r="F270" s="16" t="s">
        <v>970</v>
      </c>
      <c r="G270" s="19">
        <v>2014</v>
      </c>
      <c r="H270" s="16" t="s">
        <v>139</v>
      </c>
      <c r="I270" s="17">
        <v>1635</v>
      </c>
      <c r="J270" s="17">
        <v>1635</v>
      </c>
      <c r="K270" s="65">
        <v>1955</v>
      </c>
      <c r="L270" s="65">
        <v>1955</v>
      </c>
      <c r="M270" s="65">
        <f t="shared" si="12"/>
        <v>320</v>
      </c>
      <c r="N270" s="65">
        <f t="shared" si="13"/>
        <v>320</v>
      </c>
      <c r="O270" s="105">
        <f t="shared" si="14"/>
        <v>0.16368286445012789</v>
      </c>
      <c r="P270" s="16" t="s">
        <v>969</v>
      </c>
      <c r="Q270" s="23">
        <v>15</v>
      </c>
      <c r="R270" s="65">
        <v>17</v>
      </c>
      <c r="S270" s="16"/>
      <c r="T270" s="17"/>
      <c r="U270" s="65">
        <v>0</v>
      </c>
      <c r="V270" s="16"/>
      <c r="W270" s="18"/>
      <c r="X270" s="65">
        <v>0</v>
      </c>
      <c r="Y270" s="104" t="s">
        <v>142</v>
      </c>
      <c r="Z270" s="36" t="s">
        <v>143</v>
      </c>
      <c r="AA270" s="36" t="s">
        <v>144</v>
      </c>
    </row>
    <row r="271" spans="1:27" ht="76.5" x14ac:dyDescent="0.2">
      <c r="A271" s="13">
        <v>482</v>
      </c>
      <c r="B271" s="24" t="s">
        <v>30</v>
      </c>
      <c r="C271" s="20" t="s">
        <v>585</v>
      </c>
      <c r="D271" s="24" t="s">
        <v>530</v>
      </c>
      <c r="E271" s="13" t="s">
        <v>527</v>
      </c>
      <c r="F271" s="25" t="s">
        <v>586</v>
      </c>
      <c r="G271" s="13">
        <v>2014</v>
      </c>
      <c r="H271" s="20" t="s">
        <v>139</v>
      </c>
      <c r="I271" s="31">
        <v>7996</v>
      </c>
      <c r="J271" s="31">
        <v>7996</v>
      </c>
      <c r="K271" s="65">
        <v>9383</v>
      </c>
      <c r="L271" s="65">
        <v>9383</v>
      </c>
      <c r="M271" s="65">
        <f t="shared" si="12"/>
        <v>1387</v>
      </c>
      <c r="N271" s="65">
        <f t="shared" si="13"/>
        <v>1387</v>
      </c>
      <c r="O271" s="105">
        <f t="shared" si="14"/>
        <v>0.14782052648406693</v>
      </c>
      <c r="P271" s="20" t="s">
        <v>334</v>
      </c>
      <c r="Q271" s="15">
        <v>1</v>
      </c>
      <c r="R271" s="65">
        <v>1</v>
      </c>
      <c r="S271" s="20"/>
      <c r="T271" s="14"/>
      <c r="U271" s="65">
        <v>0</v>
      </c>
      <c r="V271" s="20"/>
      <c r="W271" s="15"/>
      <c r="X271" s="65">
        <v>0</v>
      </c>
      <c r="Y271" s="24" t="s">
        <v>144</v>
      </c>
      <c r="Z271" s="13" t="s">
        <v>148</v>
      </c>
      <c r="AA271" s="13" t="s">
        <v>144</v>
      </c>
    </row>
    <row r="272" spans="1:27" ht="63.75" x14ac:dyDescent="0.2">
      <c r="A272" s="13">
        <v>149</v>
      </c>
      <c r="B272" s="24" t="s">
        <v>17</v>
      </c>
      <c r="C272" s="25" t="s">
        <v>64</v>
      </c>
      <c r="D272" s="24" t="s">
        <v>47</v>
      </c>
      <c r="E272" s="24" t="s">
        <v>48</v>
      </c>
      <c r="F272" s="25" t="s">
        <v>65</v>
      </c>
      <c r="G272" s="24" t="s">
        <v>138</v>
      </c>
      <c r="H272" s="25" t="s">
        <v>139</v>
      </c>
      <c r="I272" s="26">
        <v>290</v>
      </c>
      <c r="J272" s="26">
        <v>290</v>
      </c>
      <c r="K272" s="65">
        <v>340</v>
      </c>
      <c r="L272" s="65">
        <v>340</v>
      </c>
      <c r="M272" s="65">
        <f t="shared" si="12"/>
        <v>50</v>
      </c>
      <c r="N272" s="65">
        <f t="shared" si="13"/>
        <v>50</v>
      </c>
      <c r="O272" s="105">
        <f t="shared" si="14"/>
        <v>0.14705882352941177</v>
      </c>
      <c r="P272" s="25" t="s">
        <v>140</v>
      </c>
      <c r="Q272" s="27">
        <v>20</v>
      </c>
      <c r="R272" s="65">
        <v>20</v>
      </c>
      <c r="S272" s="25" t="s">
        <v>141</v>
      </c>
      <c r="T272" s="26">
        <v>30</v>
      </c>
      <c r="U272" s="65">
        <v>30</v>
      </c>
      <c r="V272" s="25"/>
      <c r="W272" s="27"/>
      <c r="X272" s="65">
        <v>0</v>
      </c>
      <c r="Y272" s="13" t="s">
        <v>142</v>
      </c>
      <c r="Z272" s="13" t="s">
        <v>143</v>
      </c>
      <c r="AA272" s="13" t="s">
        <v>144</v>
      </c>
    </row>
    <row r="273" spans="1:27" ht="76.5" x14ac:dyDescent="0.2">
      <c r="A273" s="13">
        <v>107</v>
      </c>
      <c r="B273" s="24" t="s">
        <v>30</v>
      </c>
      <c r="C273" s="25" t="s">
        <v>525</v>
      </c>
      <c r="D273" s="24" t="s">
        <v>526</v>
      </c>
      <c r="E273" s="24" t="s">
        <v>527</v>
      </c>
      <c r="F273" s="25" t="s">
        <v>528</v>
      </c>
      <c r="G273" s="24" t="s">
        <v>241</v>
      </c>
      <c r="H273" s="25" t="s">
        <v>139</v>
      </c>
      <c r="I273" s="26">
        <v>15803</v>
      </c>
      <c r="J273" s="26">
        <v>15803</v>
      </c>
      <c r="K273" s="65">
        <v>18227</v>
      </c>
      <c r="L273" s="65">
        <v>18227</v>
      </c>
      <c r="M273" s="65">
        <f t="shared" si="12"/>
        <v>2424</v>
      </c>
      <c r="N273" s="65">
        <f t="shared" si="13"/>
        <v>2424</v>
      </c>
      <c r="O273" s="105">
        <f t="shared" si="14"/>
        <v>0.13298952104021505</v>
      </c>
      <c r="P273" s="25" t="s">
        <v>334</v>
      </c>
      <c r="Q273" s="27">
        <v>1</v>
      </c>
      <c r="R273" s="65">
        <v>1</v>
      </c>
      <c r="S273" s="25"/>
      <c r="T273" s="26"/>
      <c r="U273" s="65">
        <v>0</v>
      </c>
      <c r="V273" s="25"/>
      <c r="W273" s="27"/>
      <c r="X273" s="65">
        <v>0</v>
      </c>
      <c r="Y273" s="24" t="s">
        <v>144</v>
      </c>
      <c r="Z273" s="24" t="s">
        <v>148</v>
      </c>
      <c r="AA273" s="24" t="s">
        <v>144</v>
      </c>
    </row>
    <row r="274" spans="1:27" ht="76.5" x14ac:dyDescent="0.2">
      <c r="A274" s="13">
        <v>486</v>
      </c>
      <c r="B274" s="24" t="s">
        <v>30</v>
      </c>
      <c r="C274" s="20" t="s">
        <v>593</v>
      </c>
      <c r="D274" s="24" t="s">
        <v>530</v>
      </c>
      <c r="E274" s="13" t="s">
        <v>527</v>
      </c>
      <c r="F274" s="25" t="s">
        <v>594</v>
      </c>
      <c r="G274" s="13">
        <v>2014</v>
      </c>
      <c r="H274" s="20" t="s">
        <v>139</v>
      </c>
      <c r="I274" s="31">
        <v>2105</v>
      </c>
      <c r="J274" s="31">
        <v>2105</v>
      </c>
      <c r="K274" s="65">
        <v>2400</v>
      </c>
      <c r="L274" s="65">
        <v>2400</v>
      </c>
      <c r="M274" s="65">
        <f t="shared" si="12"/>
        <v>295</v>
      </c>
      <c r="N274" s="65">
        <f t="shared" si="13"/>
        <v>295</v>
      </c>
      <c r="O274" s="105">
        <f t="shared" si="14"/>
        <v>0.12291666666666666</v>
      </c>
      <c r="P274" s="20" t="s">
        <v>334</v>
      </c>
      <c r="Q274" s="15">
        <v>1</v>
      </c>
      <c r="R274" s="65">
        <v>1</v>
      </c>
      <c r="S274" s="20"/>
      <c r="T274" s="14"/>
      <c r="U274" s="65">
        <v>0</v>
      </c>
      <c r="V274" s="20"/>
      <c r="W274" s="15"/>
      <c r="X274" s="65">
        <v>0</v>
      </c>
      <c r="Y274" s="24" t="s">
        <v>144</v>
      </c>
      <c r="Z274" s="13" t="s">
        <v>148</v>
      </c>
      <c r="AA274" s="13" t="s">
        <v>144</v>
      </c>
    </row>
    <row r="275" spans="1:27" ht="204" x14ac:dyDescent="0.2">
      <c r="A275" s="30">
        <v>303</v>
      </c>
      <c r="B275" s="19" t="s">
        <v>31</v>
      </c>
      <c r="C275" s="53" t="s">
        <v>330</v>
      </c>
      <c r="D275" s="36" t="s">
        <v>302</v>
      </c>
      <c r="E275" s="36" t="s">
        <v>303</v>
      </c>
      <c r="F275" s="16" t="s">
        <v>331</v>
      </c>
      <c r="G275" s="104" t="s">
        <v>190</v>
      </c>
      <c r="H275" s="16" t="s">
        <v>282</v>
      </c>
      <c r="I275" s="17">
        <v>0</v>
      </c>
      <c r="J275" s="17">
        <v>636</v>
      </c>
      <c r="K275" s="65">
        <v>0</v>
      </c>
      <c r="L275" s="65">
        <v>720</v>
      </c>
      <c r="M275" s="65">
        <f t="shared" si="12"/>
        <v>0</v>
      </c>
      <c r="N275" s="65">
        <f t="shared" si="13"/>
        <v>84</v>
      </c>
      <c r="O275" s="105">
        <f t="shared" si="14"/>
        <v>0.11666666666666667</v>
      </c>
      <c r="P275" s="16" t="s">
        <v>141</v>
      </c>
      <c r="Q275" s="18">
        <v>10</v>
      </c>
      <c r="R275" s="65">
        <v>1</v>
      </c>
      <c r="S275" s="16" t="s">
        <v>283</v>
      </c>
      <c r="T275" s="17">
        <v>1</v>
      </c>
      <c r="U275" s="65">
        <v>9</v>
      </c>
      <c r="V275" s="16" t="s">
        <v>287</v>
      </c>
      <c r="W275" s="18">
        <v>28</v>
      </c>
      <c r="X275" s="65">
        <v>20</v>
      </c>
      <c r="Y275" s="104" t="s">
        <v>144</v>
      </c>
      <c r="Z275" s="104" t="s">
        <v>143</v>
      </c>
      <c r="AA275" s="36" t="s">
        <v>142</v>
      </c>
    </row>
    <row r="276" spans="1:27" ht="38.25" x14ac:dyDescent="0.2">
      <c r="A276" s="67">
        <v>1</v>
      </c>
      <c r="B276" s="57" t="s">
        <v>14</v>
      </c>
      <c r="C276" s="68" t="s">
        <v>230</v>
      </c>
      <c r="D276" s="56" t="s">
        <v>231</v>
      </c>
      <c r="E276" s="57" t="s">
        <v>264</v>
      </c>
      <c r="F276" s="61" t="s">
        <v>232</v>
      </c>
      <c r="G276" s="57" t="s">
        <v>138</v>
      </c>
      <c r="H276" s="61" t="s">
        <v>139</v>
      </c>
      <c r="I276" s="65">
        <v>632</v>
      </c>
      <c r="J276" s="65">
        <v>632</v>
      </c>
      <c r="K276" s="65">
        <v>710</v>
      </c>
      <c r="L276" s="65">
        <v>710</v>
      </c>
      <c r="M276" s="65">
        <f t="shared" si="12"/>
        <v>78</v>
      </c>
      <c r="N276" s="65">
        <f t="shared" si="13"/>
        <v>78</v>
      </c>
      <c r="O276" s="105">
        <f t="shared" si="14"/>
        <v>0.10985915492957747</v>
      </c>
      <c r="P276" s="64" t="s">
        <v>140</v>
      </c>
      <c r="Q276" s="66">
        <v>11</v>
      </c>
      <c r="R276" s="65">
        <v>15</v>
      </c>
      <c r="S276" s="64" t="s">
        <v>233</v>
      </c>
      <c r="T276" s="60">
        <v>5</v>
      </c>
      <c r="U276" s="65">
        <v>3</v>
      </c>
      <c r="V276" s="58"/>
      <c r="W276" s="59"/>
      <c r="X276" s="65">
        <v>0</v>
      </c>
      <c r="Y276" s="56" t="s">
        <v>144</v>
      </c>
      <c r="Z276" s="56" t="s">
        <v>143</v>
      </c>
      <c r="AA276" s="56" t="s">
        <v>144</v>
      </c>
    </row>
    <row r="277" spans="1:27" ht="38.25" x14ac:dyDescent="0.2">
      <c r="A277" s="36">
        <v>155</v>
      </c>
      <c r="B277" s="104" t="s">
        <v>50</v>
      </c>
      <c r="C277" s="20" t="s">
        <v>348</v>
      </c>
      <c r="D277" s="13" t="s">
        <v>349</v>
      </c>
      <c r="E277" s="13" t="s">
        <v>350</v>
      </c>
      <c r="F277" s="20" t="s">
        <v>351</v>
      </c>
      <c r="G277" s="13" t="s">
        <v>138</v>
      </c>
      <c r="H277" s="20" t="s">
        <v>139</v>
      </c>
      <c r="I277" s="14">
        <v>2500</v>
      </c>
      <c r="J277" s="14">
        <v>21132</v>
      </c>
      <c r="K277" s="65">
        <v>2500</v>
      </c>
      <c r="L277" s="65">
        <v>23500</v>
      </c>
      <c r="M277" s="65">
        <f t="shared" si="12"/>
        <v>0</v>
      </c>
      <c r="N277" s="65">
        <f t="shared" si="13"/>
        <v>2368</v>
      </c>
      <c r="O277" s="105">
        <f t="shared" si="14"/>
        <v>0.10076595744680851</v>
      </c>
      <c r="P277" s="20" t="s">
        <v>140</v>
      </c>
      <c r="Q277" s="15">
        <v>14</v>
      </c>
      <c r="R277" s="65">
        <v>15</v>
      </c>
      <c r="S277" s="20" t="s">
        <v>141</v>
      </c>
      <c r="T277" s="14">
        <v>2488</v>
      </c>
      <c r="U277" s="65">
        <v>1000</v>
      </c>
      <c r="V277" s="16"/>
      <c r="W277" s="18"/>
      <c r="X277" s="65">
        <v>0</v>
      </c>
      <c r="Y277" s="104" t="s">
        <v>142</v>
      </c>
      <c r="Z277" s="104" t="s">
        <v>143</v>
      </c>
      <c r="AA277" s="104" t="s">
        <v>144</v>
      </c>
    </row>
    <row r="278" spans="1:27" ht="127.5" x14ac:dyDescent="0.2">
      <c r="A278" s="36">
        <v>144</v>
      </c>
      <c r="B278" s="24" t="s">
        <v>17</v>
      </c>
      <c r="C278" s="25" t="s">
        <v>46</v>
      </c>
      <c r="D278" s="24" t="s">
        <v>47</v>
      </c>
      <c r="E278" s="24" t="s">
        <v>48</v>
      </c>
      <c r="F278" s="25" t="s">
        <v>49</v>
      </c>
      <c r="G278" s="19" t="s">
        <v>138</v>
      </c>
      <c r="H278" s="21" t="s">
        <v>139</v>
      </c>
      <c r="I278" s="22">
        <v>45</v>
      </c>
      <c r="J278" s="22">
        <v>45</v>
      </c>
      <c r="K278" s="65">
        <v>50</v>
      </c>
      <c r="L278" s="65">
        <v>50</v>
      </c>
      <c r="M278" s="65">
        <f t="shared" si="12"/>
        <v>5</v>
      </c>
      <c r="N278" s="65">
        <f t="shared" si="13"/>
        <v>5</v>
      </c>
      <c r="O278" s="105">
        <f t="shared" si="14"/>
        <v>0.1</v>
      </c>
      <c r="P278" s="21" t="s">
        <v>140</v>
      </c>
      <c r="Q278" s="23">
        <v>3</v>
      </c>
      <c r="R278" s="65">
        <v>3</v>
      </c>
      <c r="S278" s="25"/>
      <c r="T278" s="26"/>
      <c r="U278" s="65">
        <v>0</v>
      </c>
      <c r="V278" s="25"/>
      <c r="W278" s="27"/>
      <c r="X278" s="65">
        <v>0</v>
      </c>
      <c r="Y278" s="36" t="s">
        <v>142</v>
      </c>
      <c r="Z278" s="36" t="s">
        <v>143</v>
      </c>
      <c r="AA278" s="36" t="s">
        <v>144</v>
      </c>
    </row>
    <row r="279" spans="1:27" ht="51" x14ac:dyDescent="0.2">
      <c r="A279" s="13">
        <v>91</v>
      </c>
      <c r="B279" s="72" t="s">
        <v>21</v>
      </c>
      <c r="C279" s="73" t="s">
        <v>509</v>
      </c>
      <c r="D279" s="24" t="s">
        <v>297</v>
      </c>
      <c r="E279" s="24" t="s">
        <v>494</v>
      </c>
      <c r="F279" s="25" t="s">
        <v>290</v>
      </c>
      <c r="G279" s="24" t="s">
        <v>291</v>
      </c>
      <c r="H279" s="25" t="s">
        <v>292</v>
      </c>
      <c r="I279" s="26">
        <v>15274</v>
      </c>
      <c r="J279" s="26">
        <v>31612</v>
      </c>
      <c r="K279" s="65">
        <v>18635</v>
      </c>
      <c r="L279" s="65">
        <v>34647</v>
      </c>
      <c r="M279" s="65">
        <f t="shared" si="12"/>
        <v>3361</v>
      </c>
      <c r="N279" s="65">
        <f t="shared" si="13"/>
        <v>3035</v>
      </c>
      <c r="O279" s="105">
        <f t="shared" si="14"/>
        <v>8.7597771812855371E-2</v>
      </c>
      <c r="P279" s="25" t="s">
        <v>298</v>
      </c>
      <c r="Q279" s="27">
        <v>1</v>
      </c>
      <c r="R279" s="65">
        <v>1</v>
      </c>
      <c r="S279" s="25" t="s">
        <v>294</v>
      </c>
      <c r="T279" s="26">
        <v>1</v>
      </c>
      <c r="U279" s="65">
        <v>1</v>
      </c>
      <c r="V279" s="25" t="s">
        <v>295</v>
      </c>
      <c r="W279" s="27">
        <v>3111</v>
      </c>
      <c r="X279" s="65">
        <v>3111</v>
      </c>
      <c r="Y279" s="13" t="s">
        <v>144</v>
      </c>
      <c r="Z279" s="13" t="s">
        <v>148</v>
      </c>
      <c r="AA279" s="13" t="s">
        <v>142</v>
      </c>
    </row>
    <row r="280" spans="1:27" ht="25.5" x14ac:dyDescent="0.2">
      <c r="A280" s="36">
        <v>162</v>
      </c>
      <c r="B280" s="104" t="s">
        <v>22</v>
      </c>
      <c r="C280" s="16" t="s">
        <v>378</v>
      </c>
      <c r="D280" s="104" t="s">
        <v>362</v>
      </c>
      <c r="E280" s="104" t="s">
        <v>363</v>
      </c>
      <c r="F280" s="16" t="s">
        <v>379</v>
      </c>
      <c r="G280" s="19" t="s">
        <v>138</v>
      </c>
      <c r="H280" s="16" t="s">
        <v>139</v>
      </c>
      <c r="I280" s="22">
        <v>2662</v>
      </c>
      <c r="J280" s="22">
        <v>2662</v>
      </c>
      <c r="K280" s="65">
        <v>2900</v>
      </c>
      <c r="L280" s="65">
        <v>2900</v>
      </c>
      <c r="M280" s="65">
        <f t="shared" si="12"/>
        <v>238</v>
      </c>
      <c r="N280" s="65">
        <f t="shared" si="13"/>
        <v>238</v>
      </c>
      <c r="O280" s="105">
        <f t="shared" si="14"/>
        <v>8.2068965517241382E-2</v>
      </c>
      <c r="P280" s="16" t="s">
        <v>380</v>
      </c>
      <c r="Q280" s="18">
        <v>84</v>
      </c>
      <c r="R280" s="65">
        <v>0</v>
      </c>
      <c r="S280" s="16"/>
      <c r="T280" s="17"/>
      <c r="U280" s="65">
        <v>0</v>
      </c>
      <c r="V280" s="16"/>
      <c r="W280" s="18"/>
      <c r="X280" s="65">
        <v>0</v>
      </c>
      <c r="Y280" s="36" t="s">
        <v>144</v>
      </c>
      <c r="Z280" s="36" t="s">
        <v>143</v>
      </c>
      <c r="AA280" s="36" t="s">
        <v>144</v>
      </c>
    </row>
    <row r="281" spans="1:27" ht="102" x14ac:dyDescent="0.2">
      <c r="A281" s="36">
        <v>70</v>
      </c>
      <c r="B281" s="50" t="s">
        <v>21</v>
      </c>
      <c r="C281" s="85" t="s">
        <v>289</v>
      </c>
      <c r="D281" s="24" t="s">
        <v>273</v>
      </c>
      <c r="E281" s="24" t="s">
        <v>274</v>
      </c>
      <c r="F281" s="25" t="s">
        <v>290</v>
      </c>
      <c r="G281" s="13" t="s">
        <v>291</v>
      </c>
      <c r="H281" s="25" t="s">
        <v>292</v>
      </c>
      <c r="I281" s="14">
        <f>J281-2552</f>
        <v>5695</v>
      </c>
      <c r="J281" s="14">
        <v>8247</v>
      </c>
      <c r="K281" s="65">
        <v>5106</v>
      </c>
      <c r="L281" s="65">
        <v>8890</v>
      </c>
      <c r="M281" s="65">
        <f t="shared" si="12"/>
        <v>-589</v>
      </c>
      <c r="N281" s="65">
        <f t="shared" si="13"/>
        <v>643</v>
      </c>
      <c r="O281" s="105">
        <f t="shared" si="14"/>
        <v>7.2328458942632165E-2</v>
      </c>
      <c r="P281" s="21" t="s">
        <v>293</v>
      </c>
      <c r="Q281" s="23">
        <v>1</v>
      </c>
      <c r="R281" s="65">
        <v>1</v>
      </c>
      <c r="S281" s="21" t="s">
        <v>294</v>
      </c>
      <c r="T281" s="22">
        <v>1</v>
      </c>
      <c r="U281" s="65">
        <v>1</v>
      </c>
      <c r="V281" s="21" t="s">
        <v>295</v>
      </c>
      <c r="W281" s="52">
        <v>668.1</v>
      </c>
      <c r="X281" s="65">
        <v>668.1</v>
      </c>
      <c r="Y281" s="36" t="s">
        <v>144</v>
      </c>
      <c r="Z281" s="36" t="s">
        <v>148</v>
      </c>
      <c r="AA281" s="36" t="s">
        <v>142</v>
      </c>
    </row>
    <row r="282" spans="1:27" ht="102" x14ac:dyDescent="0.2">
      <c r="A282" s="36">
        <v>74</v>
      </c>
      <c r="B282" s="50" t="s">
        <v>21</v>
      </c>
      <c r="C282" s="29" t="s">
        <v>300</v>
      </c>
      <c r="D282" s="19" t="s">
        <v>273</v>
      </c>
      <c r="E282" s="19" t="s">
        <v>274</v>
      </c>
      <c r="F282" s="21" t="s">
        <v>290</v>
      </c>
      <c r="G282" s="19" t="s">
        <v>151</v>
      </c>
      <c r="H282" s="21" t="s">
        <v>292</v>
      </c>
      <c r="I282" s="22">
        <v>7837</v>
      </c>
      <c r="J282" s="22">
        <v>17311</v>
      </c>
      <c r="K282" s="65">
        <v>8475</v>
      </c>
      <c r="L282" s="65">
        <v>18640</v>
      </c>
      <c r="M282" s="65">
        <f t="shared" si="12"/>
        <v>638</v>
      </c>
      <c r="N282" s="65">
        <f t="shared" si="13"/>
        <v>1329</v>
      </c>
      <c r="O282" s="105">
        <f t="shared" si="14"/>
        <v>7.129828326180257E-2</v>
      </c>
      <c r="P282" s="21" t="s">
        <v>293</v>
      </c>
      <c r="Q282" s="23">
        <v>1</v>
      </c>
      <c r="R282" s="65">
        <v>1</v>
      </c>
      <c r="S282" s="21" t="s">
        <v>294</v>
      </c>
      <c r="T282" s="22">
        <v>1</v>
      </c>
      <c r="U282" s="65">
        <v>1</v>
      </c>
      <c r="V282" s="21" t="s">
        <v>295</v>
      </c>
      <c r="W282" s="52">
        <v>1442.7</v>
      </c>
      <c r="X282" s="65">
        <v>1442.7</v>
      </c>
      <c r="Y282" s="36" t="s">
        <v>144</v>
      </c>
      <c r="Z282" s="36" t="s">
        <v>148</v>
      </c>
      <c r="AA282" s="36" t="s">
        <v>142</v>
      </c>
    </row>
    <row r="283" spans="1:27" ht="38.25" x14ac:dyDescent="0.2">
      <c r="A283" s="67">
        <v>8</v>
      </c>
      <c r="B283" s="57" t="s">
        <v>16</v>
      </c>
      <c r="C283" s="61" t="s">
        <v>247</v>
      </c>
      <c r="D283" s="56" t="s">
        <v>231</v>
      </c>
      <c r="E283" s="57" t="s">
        <v>264</v>
      </c>
      <c r="F283" s="61" t="s">
        <v>248</v>
      </c>
      <c r="G283" s="57" t="s">
        <v>138</v>
      </c>
      <c r="H283" s="61" t="s">
        <v>139</v>
      </c>
      <c r="I283" s="60">
        <v>372</v>
      </c>
      <c r="J283" s="60">
        <v>372</v>
      </c>
      <c r="K283" s="65">
        <v>400</v>
      </c>
      <c r="L283" s="65">
        <v>400</v>
      </c>
      <c r="M283" s="65">
        <f t="shared" si="12"/>
        <v>28</v>
      </c>
      <c r="N283" s="65">
        <f t="shared" si="13"/>
        <v>28</v>
      </c>
      <c r="O283" s="105">
        <f t="shared" si="14"/>
        <v>7.0000000000000007E-2</v>
      </c>
      <c r="P283" s="58" t="s">
        <v>140</v>
      </c>
      <c r="Q283" s="59">
        <v>1</v>
      </c>
      <c r="R283" s="65">
        <v>1</v>
      </c>
      <c r="S283" s="58" t="s">
        <v>244</v>
      </c>
      <c r="T283" s="62">
        <v>7374</v>
      </c>
      <c r="U283" s="65">
        <v>5000</v>
      </c>
      <c r="V283" s="58"/>
      <c r="W283" s="59"/>
      <c r="X283" s="65">
        <v>0</v>
      </c>
      <c r="Y283" s="56" t="s">
        <v>144</v>
      </c>
      <c r="Z283" s="56" t="s">
        <v>143</v>
      </c>
      <c r="AA283" s="56" t="s">
        <v>144</v>
      </c>
    </row>
    <row r="284" spans="1:27" ht="51" x14ac:dyDescent="0.2">
      <c r="A284" s="13">
        <v>473</v>
      </c>
      <c r="B284" s="24" t="s">
        <v>18</v>
      </c>
      <c r="C284" s="69" t="s">
        <v>562</v>
      </c>
      <c r="D284" s="24" t="s">
        <v>470</v>
      </c>
      <c r="E284" s="13" t="s">
        <v>471</v>
      </c>
      <c r="F284" s="25" t="s">
        <v>563</v>
      </c>
      <c r="G284" s="13">
        <v>2014</v>
      </c>
      <c r="H284" s="25" t="s">
        <v>139</v>
      </c>
      <c r="I284" s="14">
        <v>599</v>
      </c>
      <c r="J284" s="14">
        <v>560</v>
      </c>
      <c r="K284" s="65">
        <v>600</v>
      </c>
      <c r="L284" s="65">
        <v>600</v>
      </c>
      <c r="M284" s="65">
        <f t="shared" si="12"/>
        <v>1</v>
      </c>
      <c r="N284" s="65">
        <f t="shared" si="13"/>
        <v>40</v>
      </c>
      <c r="O284" s="105">
        <f t="shared" si="14"/>
        <v>6.6666666666666666E-2</v>
      </c>
      <c r="P284" s="20"/>
      <c r="Q284" s="15"/>
      <c r="R284" s="65">
        <v>1</v>
      </c>
      <c r="S284" s="20"/>
      <c r="T284" s="14"/>
      <c r="U284" s="65">
        <v>0</v>
      </c>
      <c r="V284" s="20" t="s">
        <v>481</v>
      </c>
      <c r="W284" s="15">
        <v>1</v>
      </c>
      <c r="X284" s="65">
        <v>0</v>
      </c>
      <c r="Y284" s="24" t="s">
        <v>144</v>
      </c>
      <c r="Z284" s="13" t="s">
        <v>148</v>
      </c>
      <c r="AA284" s="13" t="s">
        <v>144</v>
      </c>
    </row>
    <row r="285" spans="1:27" ht="38.25" x14ac:dyDescent="0.2">
      <c r="A285" s="67">
        <v>11</v>
      </c>
      <c r="B285" s="57" t="s">
        <v>16</v>
      </c>
      <c r="C285" s="61" t="s">
        <v>253</v>
      </c>
      <c r="D285" s="56" t="s">
        <v>231</v>
      </c>
      <c r="E285" s="57" t="s">
        <v>264</v>
      </c>
      <c r="F285" s="61" t="s">
        <v>254</v>
      </c>
      <c r="G285" s="57" t="s">
        <v>138</v>
      </c>
      <c r="H285" s="61" t="s">
        <v>139</v>
      </c>
      <c r="I285" s="60">
        <v>1410</v>
      </c>
      <c r="J285" s="60">
        <v>1410</v>
      </c>
      <c r="K285" s="65">
        <v>1500</v>
      </c>
      <c r="L285" s="65">
        <v>1500</v>
      </c>
      <c r="M285" s="65">
        <f t="shared" si="12"/>
        <v>90</v>
      </c>
      <c r="N285" s="65">
        <f t="shared" si="13"/>
        <v>90</v>
      </c>
      <c r="O285" s="105">
        <f t="shared" si="14"/>
        <v>0.06</v>
      </c>
      <c r="P285" s="58" t="s">
        <v>140</v>
      </c>
      <c r="Q285" s="59">
        <v>14</v>
      </c>
      <c r="R285" s="65">
        <v>13</v>
      </c>
      <c r="S285" s="58"/>
      <c r="T285" s="60"/>
      <c r="U285" s="65">
        <v>0</v>
      </c>
      <c r="V285" s="58"/>
      <c r="W285" s="59"/>
      <c r="X285" s="65">
        <v>0</v>
      </c>
      <c r="Y285" s="56" t="s">
        <v>142</v>
      </c>
      <c r="Z285" s="56" t="s">
        <v>143</v>
      </c>
      <c r="AA285" s="56" t="s">
        <v>144</v>
      </c>
    </row>
    <row r="286" spans="1:27" ht="51" x14ac:dyDescent="0.2">
      <c r="A286" s="13">
        <v>100</v>
      </c>
      <c r="B286" s="72" t="s">
        <v>21</v>
      </c>
      <c r="C286" s="73" t="s">
        <v>518</v>
      </c>
      <c r="D286" s="24" t="s">
        <v>297</v>
      </c>
      <c r="E286" s="24" t="s">
        <v>494</v>
      </c>
      <c r="F286" s="25" t="s">
        <v>290</v>
      </c>
      <c r="G286" s="13" t="s">
        <v>291</v>
      </c>
      <c r="H286" s="25" t="s">
        <v>292</v>
      </c>
      <c r="I286" s="26">
        <v>4333</v>
      </c>
      <c r="J286" s="26">
        <v>12734</v>
      </c>
      <c r="K286" s="65">
        <v>4275</v>
      </c>
      <c r="L286" s="65">
        <v>13533</v>
      </c>
      <c r="M286" s="65">
        <f t="shared" si="12"/>
        <v>-58</v>
      </c>
      <c r="N286" s="65">
        <f t="shared" si="13"/>
        <v>799</v>
      </c>
      <c r="O286" s="105">
        <f t="shared" si="14"/>
        <v>5.9040863075445205E-2</v>
      </c>
      <c r="P286" s="25" t="s">
        <v>298</v>
      </c>
      <c r="Q286" s="27">
        <v>1</v>
      </c>
      <c r="R286" s="65">
        <v>1</v>
      </c>
      <c r="S286" s="25" t="s">
        <v>294</v>
      </c>
      <c r="T286" s="26">
        <v>1</v>
      </c>
      <c r="U286" s="65">
        <v>1</v>
      </c>
      <c r="V286" s="25" t="s">
        <v>295</v>
      </c>
      <c r="W286" s="27">
        <v>1241</v>
      </c>
      <c r="X286" s="65">
        <v>1241</v>
      </c>
      <c r="Y286" s="13" t="s">
        <v>144</v>
      </c>
      <c r="Z286" s="13" t="s">
        <v>148</v>
      </c>
      <c r="AA286" s="13" t="s">
        <v>142</v>
      </c>
    </row>
    <row r="287" spans="1:27" ht="51" x14ac:dyDescent="0.2">
      <c r="A287" s="36">
        <v>71</v>
      </c>
      <c r="B287" s="19" t="s">
        <v>21</v>
      </c>
      <c r="C287" s="25" t="s">
        <v>296</v>
      </c>
      <c r="D287" s="24" t="s">
        <v>297</v>
      </c>
      <c r="E287" s="24" t="s">
        <v>274</v>
      </c>
      <c r="F287" s="25" t="s">
        <v>290</v>
      </c>
      <c r="G287" s="24" t="s">
        <v>291</v>
      </c>
      <c r="H287" s="25" t="s">
        <v>292</v>
      </c>
      <c r="I287" s="26">
        <f>J287-4740</f>
        <v>10678</v>
      </c>
      <c r="J287" s="26">
        <v>15418</v>
      </c>
      <c r="K287" s="65">
        <v>10103</v>
      </c>
      <c r="L287" s="65">
        <v>16382</v>
      </c>
      <c r="M287" s="65">
        <f t="shared" si="12"/>
        <v>-575</v>
      </c>
      <c r="N287" s="65">
        <f t="shared" si="13"/>
        <v>964</v>
      </c>
      <c r="O287" s="105">
        <f t="shared" si="14"/>
        <v>5.8845073861555366E-2</v>
      </c>
      <c r="P287" s="21" t="s">
        <v>298</v>
      </c>
      <c r="Q287" s="23">
        <v>1</v>
      </c>
      <c r="R287" s="65">
        <v>1</v>
      </c>
      <c r="S287" s="21" t="s">
        <v>294</v>
      </c>
      <c r="T287" s="22">
        <v>1</v>
      </c>
      <c r="U287" s="65">
        <v>1</v>
      </c>
      <c r="V287" s="21" t="s">
        <v>295</v>
      </c>
      <c r="W287" s="23">
        <v>513</v>
      </c>
      <c r="X287" s="65">
        <v>513</v>
      </c>
      <c r="Y287" s="19" t="s">
        <v>144</v>
      </c>
      <c r="Z287" s="30" t="s">
        <v>148</v>
      </c>
      <c r="AA287" s="30" t="s">
        <v>142</v>
      </c>
    </row>
    <row r="288" spans="1:27" ht="51" x14ac:dyDescent="0.2">
      <c r="A288" s="36">
        <v>213</v>
      </c>
      <c r="B288" s="104" t="s">
        <v>28</v>
      </c>
      <c r="C288" s="16" t="s">
        <v>989</v>
      </c>
      <c r="D288" s="104" t="s">
        <v>816</v>
      </c>
      <c r="E288" s="104" t="s">
        <v>817</v>
      </c>
      <c r="F288" s="16" t="s">
        <v>988</v>
      </c>
      <c r="G288" s="19" t="s">
        <v>138</v>
      </c>
      <c r="H288" s="16" t="s">
        <v>139</v>
      </c>
      <c r="I288" s="17">
        <v>525</v>
      </c>
      <c r="J288" s="17">
        <v>525</v>
      </c>
      <c r="K288" s="65">
        <v>550</v>
      </c>
      <c r="L288" s="65">
        <v>550</v>
      </c>
      <c r="M288" s="65">
        <f t="shared" si="12"/>
        <v>25</v>
      </c>
      <c r="N288" s="65">
        <f t="shared" si="13"/>
        <v>25</v>
      </c>
      <c r="O288" s="105">
        <f t="shared" si="14"/>
        <v>4.5454545454545456E-2</v>
      </c>
      <c r="P288" s="16" t="s">
        <v>969</v>
      </c>
      <c r="Q288" s="18">
        <v>1</v>
      </c>
      <c r="R288" s="65">
        <v>1</v>
      </c>
      <c r="S288" s="16"/>
      <c r="T288" s="17"/>
      <c r="U288" s="65">
        <v>0</v>
      </c>
      <c r="V288" s="16"/>
      <c r="W288" s="18"/>
      <c r="X288" s="65">
        <v>0</v>
      </c>
      <c r="Y288" s="104" t="s">
        <v>142</v>
      </c>
      <c r="Z288" s="36" t="s">
        <v>143</v>
      </c>
      <c r="AA288" s="36" t="s">
        <v>144</v>
      </c>
    </row>
    <row r="289" spans="1:27" ht="38.25" x14ac:dyDescent="0.2">
      <c r="A289" s="36">
        <v>160</v>
      </c>
      <c r="B289" s="92" t="s">
        <v>22</v>
      </c>
      <c r="C289" s="16" t="s">
        <v>374</v>
      </c>
      <c r="D289" s="92" t="s">
        <v>362</v>
      </c>
      <c r="E289" s="92" t="s">
        <v>363</v>
      </c>
      <c r="F289" s="16" t="s">
        <v>375</v>
      </c>
      <c r="G289" s="19" t="s">
        <v>138</v>
      </c>
      <c r="H289" s="16" t="s">
        <v>139</v>
      </c>
      <c r="I289" s="17">
        <v>382</v>
      </c>
      <c r="J289" s="17">
        <v>382</v>
      </c>
      <c r="K289" s="65">
        <v>400</v>
      </c>
      <c r="L289" s="65">
        <v>400</v>
      </c>
      <c r="M289" s="65">
        <f t="shared" si="12"/>
        <v>18</v>
      </c>
      <c r="N289" s="65">
        <f t="shared" si="13"/>
        <v>18</v>
      </c>
      <c r="O289" s="105">
        <f t="shared" si="14"/>
        <v>4.4999999999999998E-2</v>
      </c>
      <c r="P289" s="16" t="s">
        <v>140</v>
      </c>
      <c r="Q289" s="18">
        <v>47</v>
      </c>
      <c r="R289" s="65">
        <v>40</v>
      </c>
      <c r="S289" s="16"/>
      <c r="T289" s="17"/>
      <c r="U289" s="65">
        <v>0</v>
      </c>
      <c r="V289" s="16"/>
      <c r="W289" s="18"/>
      <c r="X289" s="65">
        <v>0</v>
      </c>
      <c r="Y289" s="36" t="s">
        <v>142</v>
      </c>
      <c r="Z289" s="36" t="s">
        <v>143</v>
      </c>
      <c r="AA289" s="36" t="s">
        <v>144</v>
      </c>
    </row>
    <row r="290" spans="1:27" ht="38.25" x14ac:dyDescent="0.2">
      <c r="A290" s="13">
        <v>273</v>
      </c>
      <c r="B290" s="24" t="s">
        <v>17</v>
      </c>
      <c r="C290" s="25" t="s">
        <v>68</v>
      </c>
      <c r="D290" s="24" t="s">
        <v>47</v>
      </c>
      <c r="E290" s="24" t="s">
        <v>48</v>
      </c>
      <c r="F290" s="25" t="s">
        <v>69</v>
      </c>
      <c r="G290" s="24" t="s">
        <v>138</v>
      </c>
      <c r="H290" s="25" t="s">
        <v>139</v>
      </c>
      <c r="I290" s="26">
        <v>450</v>
      </c>
      <c r="J290" s="26">
        <v>430</v>
      </c>
      <c r="K290" s="65">
        <v>450</v>
      </c>
      <c r="L290" s="65">
        <v>450</v>
      </c>
      <c r="M290" s="65">
        <f t="shared" si="12"/>
        <v>0</v>
      </c>
      <c r="N290" s="65">
        <f t="shared" si="13"/>
        <v>20</v>
      </c>
      <c r="O290" s="105">
        <f t="shared" si="14"/>
        <v>4.4444444444444446E-2</v>
      </c>
      <c r="P290" s="25" t="s">
        <v>140</v>
      </c>
      <c r="Q290" s="27">
        <v>1</v>
      </c>
      <c r="R290" s="65">
        <v>1</v>
      </c>
      <c r="S290" s="25" t="s">
        <v>141</v>
      </c>
      <c r="T290" s="26">
        <v>57</v>
      </c>
      <c r="U290" s="65">
        <v>0</v>
      </c>
      <c r="V290" s="25" t="s">
        <v>146</v>
      </c>
      <c r="W290" s="27">
        <v>5</v>
      </c>
      <c r="X290" s="65">
        <v>0</v>
      </c>
      <c r="Y290" s="24" t="s">
        <v>144</v>
      </c>
      <c r="Z290" s="24" t="s">
        <v>143</v>
      </c>
      <c r="AA290" s="24" t="s">
        <v>144</v>
      </c>
    </row>
    <row r="291" spans="1:27" ht="51" x14ac:dyDescent="0.2">
      <c r="A291" s="13">
        <v>89</v>
      </c>
      <c r="B291" s="72" t="s">
        <v>21</v>
      </c>
      <c r="C291" s="73" t="s">
        <v>507</v>
      </c>
      <c r="D291" s="24" t="s">
        <v>297</v>
      </c>
      <c r="E291" s="24" t="s">
        <v>494</v>
      </c>
      <c r="F291" s="25" t="s">
        <v>290</v>
      </c>
      <c r="G291" s="13" t="s">
        <v>291</v>
      </c>
      <c r="H291" s="25" t="s">
        <v>292</v>
      </c>
      <c r="I291" s="26">
        <v>14914</v>
      </c>
      <c r="J291" s="26">
        <v>34467</v>
      </c>
      <c r="K291" s="65">
        <v>15008</v>
      </c>
      <c r="L291" s="65">
        <v>36054</v>
      </c>
      <c r="M291" s="65">
        <f t="shared" si="12"/>
        <v>94</v>
      </c>
      <c r="N291" s="65">
        <f t="shared" si="13"/>
        <v>1587</v>
      </c>
      <c r="O291" s="105">
        <f t="shared" si="14"/>
        <v>4.4017307372274918E-2</v>
      </c>
      <c r="P291" s="25" t="s">
        <v>298</v>
      </c>
      <c r="Q291" s="27">
        <v>1</v>
      </c>
      <c r="R291" s="65">
        <v>1</v>
      </c>
      <c r="S291" s="25" t="s">
        <v>294</v>
      </c>
      <c r="T291" s="26">
        <v>1</v>
      </c>
      <c r="U291" s="65">
        <v>1</v>
      </c>
      <c r="V291" s="25" t="s">
        <v>295</v>
      </c>
      <c r="W291" s="27">
        <v>3190.86</v>
      </c>
      <c r="X291" s="65">
        <v>3190.86</v>
      </c>
      <c r="Y291" s="13" t="s">
        <v>144</v>
      </c>
      <c r="Z291" s="13" t="s">
        <v>148</v>
      </c>
      <c r="AA291" s="13" t="s">
        <v>142</v>
      </c>
    </row>
    <row r="292" spans="1:27" ht="63.75" x14ac:dyDescent="0.2">
      <c r="A292" s="67">
        <v>2</v>
      </c>
      <c r="B292" s="57" t="s">
        <v>14</v>
      </c>
      <c r="C292" s="61" t="s">
        <v>234</v>
      </c>
      <c r="D292" s="56" t="s">
        <v>231</v>
      </c>
      <c r="E292" s="57" t="s">
        <v>264</v>
      </c>
      <c r="F292" s="61" t="s">
        <v>235</v>
      </c>
      <c r="G292" s="57" t="s">
        <v>138</v>
      </c>
      <c r="H292" s="61" t="s">
        <v>139</v>
      </c>
      <c r="I292" s="60">
        <v>765</v>
      </c>
      <c r="J292" s="60">
        <v>765</v>
      </c>
      <c r="K292" s="65">
        <v>800</v>
      </c>
      <c r="L292" s="65">
        <v>800</v>
      </c>
      <c r="M292" s="65">
        <f t="shared" si="12"/>
        <v>35</v>
      </c>
      <c r="N292" s="65">
        <f t="shared" si="13"/>
        <v>35</v>
      </c>
      <c r="O292" s="105">
        <f t="shared" si="14"/>
        <v>4.3749999999999997E-2</v>
      </c>
      <c r="P292" s="58" t="s">
        <v>140</v>
      </c>
      <c r="Q292" s="59">
        <v>29</v>
      </c>
      <c r="R292" s="65">
        <v>27</v>
      </c>
      <c r="S292" s="58"/>
      <c r="T292" s="60"/>
      <c r="U292" s="65">
        <v>0</v>
      </c>
      <c r="V292" s="58"/>
      <c r="W292" s="59"/>
      <c r="X292" s="65">
        <v>0</v>
      </c>
      <c r="Y292" s="56" t="s">
        <v>142</v>
      </c>
      <c r="Z292" s="56" t="s">
        <v>143</v>
      </c>
      <c r="AA292" s="56" t="s">
        <v>144</v>
      </c>
    </row>
    <row r="293" spans="1:27" ht="51" x14ac:dyDescent="0.2">
      <c r="A293" s="13">
        <v>102</v>
      </c>
      <c r="B293" s="72" t="s">
        <v>21</v>
      </c>
      <c r="C293" s="73" t="s">
        <v>520</v>
      </c>
      <c r="D293" s="24" t="s">
        <v>297</v>
      </c>
      <c r="E293" s="24" t="s">
        <v>494</v>
      </c>
      <c r="F293" s="25" t="s">
        <v>290</v>
      </c>
      <c r="G293" s="13" t="s">
        <v>291</v>
      </c>
      <c r="H293" s="25" t="s">
        <v>292</v>
      </c>
      <c r="I293" s="26">
        <v>4113</v>
      </c>
      <c r="J293" s="14">
        <v>7560</v>
      </c>
      <c r="K293" s="65">
        <v>4309</v>
      </c>
      <c r="L293" s="65">
        <v>7895</v>
      </c>
      <c r="M293" s="65">
        <f t="shared" si="12"/>
        <v>196</v>
      </c>
      <c r="N293" s="65">
        <f t="shared" si="13"/>
        <v>335</v>
      </c>
      <c r="O293" s="105">
        <f t="shared" si="14"/>
        <v>4.2431918936035463E-2</v>
      </c>
      <c r="P293" s="25" t="s">
        <v>298</v>
      </c>
      <c r="Q293" s="27">
        <v>1</v>
      </c>
      <c r="R293" s="65">
        <v>1</v>
      </c>
      <c r="S293" s="25" t="s">
        <v>294</v>
      </c>
      <c r="T293" s="26">
        <v>1</v>
      </c>
      <c r="U293" s="65">
        <v>1</v>
      </c>
      <c r="V293" s="25" t="s">
        <v>295</v>
      </c>
      <c r="W293" s="15">
        <v>647</v>
      </c>
      <c r="X293" s="65">
        <v>647</v>
      </c>
      <c r="Y293" s="24" t="s">
        <v>144</v>
      </c>
      <c r="Z293" s="24" t="s">
        <v>148</v>
      </c>
      <c r="AA293" s="24" t="s">
        <v>142</v>
      </c>
    </row>
    <row r="294" spans="1:27" ht="51" x14ac:dyDescent="0.2">
      <c r="A294" s="13">
        <v>98</v>
      </c>
      <c r="B294" s="72" t="s">
        <v>21</v>
      </c>
      <c r="C294" s="73" t="s">
        <v>516</v>
      </c>
      <c r="D294" s="24" t="s">
        <v>297</v>
      </c>
      <c r="E294" s="24" t="s">
        <v>494</v>
      </c>
      <c r="F294" s="25" t="s">
        <v>290</v>
      </c>
      <c r="G294" s="13" t="s">
        <v>291</v>
      </c>
      <c r="H294" s="25" t="s">
        <v>292</v>
      </c>
      <c r="I294" s="26">
        <v>14543</v>
      </c>
      <c r="J294" s="26">
        <v>22466</v>
      </c>
      <c r="K294" s="65">
        <v>15556</v>
      </c>
      <c r="L294" s="65">
        <v>23372</v>
      </c>
      <c r="M294" s="65">
        <f t="shared" si="12"/>
        <v>1013</v>
      </c>
      <c r="N294" s="65">
        <f t="shared" si="13"/>
        <v>906</v>
      </c>
      <c r="O294" s="105">
        <f t="shared" si="14"/>
        <v>3.8764333390381656E-2</v>
      </c>
      <c r="P294" s="25" t="s">
        <v>298</v>
      </c>
      <c r="Q294" s="27">
        <v>1</v>
      </c>
      <c r="R294" s="65">
        <v>1</v>
      </c>
      <c r="S294" s="25" t="s">
        <v>294</v>
      </c>
      <c r="T294" s="26">
        <v>1</v>
      </c>
      <c r="U294" s="65">
        <v>1</v>
      </c>
      <c r="V294" s="25" t="s">
        <v>295</v>
      </c>
      <c r="W294" s="27">
        <v>1597</v>
      </c>
      <c r="X294" s="65">
        <v>1597</v>
      </c>
      <c r="Y294" s="13" t="s">
        <v>144</v>
      </c>
      <c r="Z294" s="13" t="s">
        <v>148</v>
      </c>
      <c r="AA294" s="13" t="s">
        <v>142</v>
      </c>
    </row>
    <row r="295" spans="1:27" ht="51" x14ac:dyDescent="0.2">
      <c r="A295" s="13">
        <v>92</v>
      </c>
      <c r="B295" s="72" t="s">
        <v>21</v>
      </c>
      <c r="C295" s="73" t="s">
        <v>510</v>
      </c>
      <c r="D295" s="24" t="s">
        <v>297</v>
      </c>
      <c r="E295" s="24" t="s">
        <v>494</v>
      </c>
      <c r="F295" s="25" t="s">
        <v>290</v>
      </c>
      <c r="G295" s="13" t="s">
        <v>291</v>
      </c>
      <c r="H295" s="25" t="s">
        <v>292</v>
      </c>
      <c r="I295" s="26">
        <v>9594</v>
      </c>
      <c r="J295" s="26">
        <v>20065</v>
      </c>
      <c r="K295" s="65">
        <v>10904</v>
      </c>
      <c r="L295" s="65">
        <v>20874</v>
      </c>
      <c r="M295" s="65">
        <f t="shared" si="12"/>
        <v>1310</v>
      </c>
      <c r="N295" s="65">
        <f t="shared" si="13"/>
        <v>809</v>
      </c>
      <c r="O295" s="105">
        <f t="shared" si="14"/>
        <v>3.8756347609466321E-2</v>
      </c>
      <c r="P295" s="25" t="s">
        <v>298</v>
      </c>
      <c r="Q295" s="27">
        <v>1</v>
      </c>
      <c r="R295" s="65">
        <v>1</v>
      </c>
      <c r="S295" s="25" t="s">
        <v>294</v>
      </c>
      <c r="T295" s="26">
        <v>1</v>
      </c>
      <c r="U295" s="65">
        <v>1</v>
      </c>
      <c r="V295" s="25" t="s">
        <v>295</v>
      </c>
      <c r="W295" s="27">
        <v>1444</v>
      </c>
      <c r="X295" s="65">
        <v>1444</v>
      </c>
      <c r="Y295" s="13" t="s">
        <v>144</v>
      </c>
      <c r="Z295" s="13" t="s">
        <v>148</v>
      </c>
      <c r="AA295" s="13" t="s">
        <v>142</v>
      </c>
    </row>
    <row r="296" spans="1:27" ht="153" x14ac:dyDescent="0.2">
      <c r="A296" s="13">
        <v>68</v>
      </c>
      <c r="B296" s="24" t="s">
        <v>31</v>
      </c>
      <c r="C296" s="69" t="s">
        <v>284</v>
      </c>
      <c r="D296" s="24" t="s">
        <v>280</v>
      </c>
      <c r="E296" s="24" t="s">
        <v>274</v>
      </c>
      <c r="F296" s="25" t="s">
        <v>285</v>
      </c>
      <c r="G296" s="24" t="s">
        <v>151</v>
      </c>
      <c r="H296" s="20" t="s">
        <v>282</v>
      </c>
      <c r="I296" s="26">
        <v>0</v>
      </c>
      <c r="J296" s="26">
        <v>14090</v>
      </c>
      <c r="K296" s="65">
        <v>0</v>
      </c>
      <c r="L296" s="65">
        <v>14648</v>
      </c>
      <c r="M296" s="65">
        <f t="shared" si="12"/>
        <v>0</v>
      </c>
      <c r="N296" s="65">
        <f t="shared" si="13"/>
        <v>558</v>
      </c>
      <c r="O296" s="105">
        <f t="shared" si="14"/>
        <v>3.8093937738940473E-2</v>
      </c>
      <c r="P296" s="61" t="s">
        <v>140</v>
      </c>
      <c r="Q296" s="63">
        <v>1</v>
      </c>
      <c r="R296" s="65">
        <v>1</v>
      </c>
      <c r="S296" s="25" t="s">
        <v>141</v>
      </c>
      <c r="T296" s="27">
        <v>118</v>
      </c>
      <c r="U296" s="65">
        <v>150</v>
      </c>
      <c r="V296" s="25" t="s">
        <v>287</v>
      </c>
      <c r="W296" s="26">
        <v>29</v>
      </c>
      <c r="X296" s="65">
        <v>0</v>
      </c>
      <c r="Y296" s="13" t="s">
        <v>144</v>
      </c>
      <c r="Z296" s="13" t="s">
        <v>143</v>
      </c>
      <c r="AA296" s="13" t="s">
        <v>142</v>
      </c>
    </row>
    <row r="297" spans="1:27" ht="51" x14ac:dyDescent="0.2">
      <c r="A297" s="36">
        <v>72</v>
      </c>
      <c r="B297" s="104" t="s">
        <v>21</v>
      </c>
      <c r="C297" s="21" t="s">
        <v>299</v>
      </c>
      <c r="D297" s="19" t="s">
        <v>280</v>
      </c>
      <c r="E297" s="19" t="s">
        <v>274</v>
      </c>
      <c r="F297" s="21" t="s">
        <v>290</v>
      </c>
      <c r="G297" s="19" t="s">
        <v>291</v>
      </c>
      <c r="H297" s="21" t="s">
        <v>292</v>
      </c>
      <c r="I297" s="22">
        <v>4629</v>
      </c>
      <c r="J297" s="22">
        <v>7301</v>
      </c>
      <c r="K297" s="65">
        <v>4889</v>
      </c>
      <c r="L297" s="65">
        <v>7575</v>
      </c>
      <c r="M297" s="65">
        <f t="shared" si="12"/>
        <v>260</v>
      </c>
      <c r="N297" s="65">
        <f t="shared" si="13"/>
        <v>274</v>
      </c>
      <c r="O297" s="105">
        <f t="shared" si="14"/>
        <v>3.6171617161716171E-2</v>
      </c>
      <c r="P297" s="53" t="s">
        <v>298</v>
      </c>
      <c r="Q297" s="52">
        <v>1</v>
      </c>
      <c r="R297" s="65">
        <v>1</v>
      </c>
      <c r="S297" s="53" t="s">
        <v>294</v>
      </c>
      <c r="T297" s="51">
        <v>1</v>
      </c>
      <c r="U297" s="65">
        <v>1</v>
      </c>
      <c r="V297" s="53" t="s">
        <v>295</v>
      </c>
      <c r="W297" s="52">
        <v>557</v>
      </c>
      <c r="X297" s="65">
        <v>557</v>
      </c>
      <c r="Y297" s="36" t="s">
        <v>144</v>
      </c>
      <c r="Z297" s="36" t="s">
        <v>148</v>
      </c>
      <c r="AA297" s="36" t="s">
        <v>142</v>
      </c>
    </row>
    <row r="298" spans="1:27" ht="51" x14ac:dyDescent="0.2">
      <c r="A298" s="13">
        <v>97</v>
      </c>
      <c r="B298" s="72" t="s">
        <v>21</v>
      </c>
      <c r="C298" s="73" t="s">
        <v>515</v>
      </c>
      <c r="D298" s="24" t="s">
        <v>297</v>
      </c>
      <c r="E298" s="24" t="s">
        <v>494</v>
      </c>
      <c r="F298" s="25" t="s">
        <v>290</v>
      </c>
      <c r="G298" s="13" t="s">
        <v>291</v>
      </c>
      <c r="H298" s="25" t="s">
        <v>292</v>
      </c>
      <c r="I298" s="26">
        <v>19172</v>
      </c>
      <c r="J298" s="26">
        <v>22922</v>
      </c>
      <c r="K298" s="65">
        <v>17498</v>
      </c>
      <c r="L298" s="65">
        <v>23728</v>
      </c>
      <c r="M298" s="65">
        <f t="shared" si="12"/>
        <v>-1674</v>
      </c>
      <c r="N298" s="65">
        <f t="shared" si="13"/>
        <v>806</v>
      </c>
      <c r="O298" s="105">
        <f t="shared" si="14"/>
        <v>3.3968307484828049E-2</v>
      </c>
      <c r="P298" s="25" t="s">
        <v>298</v>
      </c>
      <c r="Q298" s="27">
        <v>1</v>
      </c>
      <c r="R298" s="65">
        <v>1</v>
      </c>
      <c r="S298" s="25" t="s">
        <v>294</v>
      </c>
      <c r="T298" s="26">
        <v>1</v>
      </c>
      <c r="U298" s="65">
        <v>1</v>
      </c>
      <c r="V298" s="25" t="s">
        <v>295</v>
      </c>
      <c r="W298" s="27">
        <v>1009</v>
      </c>
      <c r="X298" s="65">
        <v>1009</v>
      </c>
      <c r="Y298" s="13" t="s">
        <v>144</v>
      </c>
      <c r="Z298" s="13" t="s">
        <v>148</v>
      </c>
      <c r="AA298" s="13" t="s">
        <v>142</v>
      </c>
    </row>
    <row r="299" spans="1:27" ht="51" x14ac:dyDescent="0.2">
      <c r="A299" s="13">
        <v>103</v>
      </c>
      <c r="B299" s="72" t="s">
        <v>21</v>
      </c>
      <c r="C299" s="73" t="s">
        <v>521</v>
      </c>
      <c r="D299" s="24" t="s">
        <v>297</v>
      </c>
      <c r="E299" s="24" t="s">
        <v>494</v>
      </c>
      <c r="F299" s="25" t="s">
        <v>290</v>
      </c>
      <c r="G299" s="13" t="s">
        <v>291</v>
      </c>
      <c r="H299" s="25" t="s">
        <v>292</v>
      </c>
      <c r="I299" s="26">
        <v>3134</v>
      </c>
      <c r="J299" s="14">
        <v>5238</v>
      </c>
      <c r="K299" s="65">
        <v>3497</v>
      </c>
      <c r="L299" s="65">
        <v>5420</v>
      </c>
      <c r="M299" s="65">
        <f t="shared" si="12"/>
        <v>363</v>
      </c>
      <c r="N299" s="65">
        <f t="shared" si="13"/>
        <v>182</v>
      </c>
      <c r="O299" s="105">
        <f t="shared" si="14"/>
        <v>3.3579335793357937E-2</v>
      </c>
      <c r="P299" s="25" t="s">
        <v>298</v>
      </c>
      <c r="Q299" s="27">
        <v>1</v>
      </c>
      <c r="R299" s="65">
        <v>1</v>
      </c>
      <c r="S299" s="25" t="s">
        <v>294</v>
      </c>
      <c r="T299" s="26">
        <v>1</v>
      </c>
      <c r="U299" s="65">
        <v>1</v>
      </c>
      <c r="V299" s="25" t="s">
        <v>295</v>
      </c>
      <c r="W299" s="15">
        <v>578</v>
      </c>
      <c r="X299" s="65">
        <v>578</v>
      </c>
      <c r="Y299" s="13" t="s">
        <v>144</v>
      </c>
      <c r="Z299" s="13" t="s">
        <v>148</v>
      </c>
      <c r="AA299" s="13" t="s">
        <v>142</v>
      </c>
    </row>
    <row r="300" spans="1:27" ht="51" x14ac:dyDescent="0.2">
      <c r="A300" s="13">
        <v>95</v>
      </c>
      <c r="B300" s="72" t="s">
        <v>21</v>
      </c>
      <c r="C300" s="73" t="s">
        <v>513</v>
      </c>
      <c r="D300" s="24" t="s">
        <v>297</v>
      </c>
      <c r="E300" s="24" t="s">
        <v>494</v>
      </c>
      <c r="F300" s="25" t="s">
        <v>290</v>
      </c>
      <c r="G300" s="13" t="s">
        <v>291</v>
      </c>
      <c r="H300" s="25" t="s">
        <v>292</v>
      </c>
      <c r="I300" s="26">
        <v>7188</v>
      </c>
      <c r="J300" s="26">
        <v>20360</v>
      </c>
      <c r="K300" s="65">
        <v>8322</v>
      </c>
      <c r="L300" s="65">
        <v>21016</v>
      </c>
      <c r="M300" s="65">
        <f t="shared" si="12"/>
        <v>1134</v>
      </c>
      <c r="N300" s="65">
        <f t="shared" si="13"/>
        <v>656</v>
      </c>
      <c r="O300" s="105">
        <f t="shared" si="14"/>
        <v>3.1214312904453749E-2</v>
      </c>
      <c r="P300" s="25" t="s">
        <v>298</v>
      </c>
      <c r="Q300" s="27">
        <v>1</v>
      </c>
      <c r="R300" s="65">
        <v>1</v>
      </c>
      <c r="S300" s="25" t="s">
        <v>294</v>
      </c>
      <c r="T300" s="26">
        <v>1</v>
      </c>
      <c r="U300" s="65">
        <v>1</v>
      </c>
      <c r="V300" s="25" t="s">
        <v>295</v>
      </c>
      <c r="W300" s="27">
        <v>2317</v>
      </c>
      <c r="X300" s="65">
        <v>2317</v>
      </c>
      <c r="Y300" s="13" t="s">
        <v>144</v>
      </c>
      <c r="Z300" s="13" t="s">
        <v>148</v>
      </c>
      <c r="AA300" s="13" t="s">
        <v>142</v>
      </c>
    </row>
    <row r="301" spans="1:27" ht="63.75" x14ac:dyDescent="0.2">
      <c r="A301" s="13">
        <v>84</v>
      </c>
      <c r="B301" s="24" t="s">
        <v>17</v>
      </c>
      <c r="C301" s="20" t="s">
        <v>598</v>
      </c>
      <c r="D301" s="24" t="s">
        <v>297</v>
      </c>
      <c r="E301" s="13" t="s">
        <v>494</v>
      </c>
      <c r="F301" s="20" t="s">
        <v>599</v>
      </c>
      <c r="G301" s="24" t="s">
        <v>291</v>
      </c>
      <c r="H301" s="20" t="s">
        <v>191</v>
      </c>
      <c r="I301" s="31">
        <v>1170</v>
      </c>
      <c r="J301" s="31">
        <v>7799</v>
      </c>
      <c r="K301" s="65">
        <v>1250</v>
      </c>
      <c r="L301" s="65">
        <v>8000</v>
      </c>
      <c r="M301" s="65">
        <f t="shared" si="12"/>
        <v>80</v>
      </c>
      <c r="N301" s="65">
        <f t="shared" si="13"/>
        <v>201</v>
      </c>
      <c r="O301" s="105">
        <f t="shared" si="14"/>
        <v>2.5125000000000001E-2</v>
      </c>
      <c r="P301" s="20" t="s">
        <v>140</v>
      </c>
      <c r="Q301" s="15">
        <v>1</v>
      </c>
      <c r="R301" s="65">
        <v>1</v>
      </c>
      <c r="S301" s="20" t="s">
        <v>600</v>
      </c>
      <c r="T301" s="14">
        <v>1</v>
      </c>
      <c r="U301" s="65">
        <v>1</v>
      </c>
      <c r="V301" s="20"/>
      <c r="W301" s="15"/>
      <c r="X301" s="65">
        <v>0</v>
      </c>
      <c r="Y301" s="24" t="s">
        <v>144</v>
      </c>
      <c r="Z301" s="13" t="s">
        <v>148</v>
      </c>
      <c r="AA301" s="13" t="s">
        <v>142</v>
      </c>
    </row>
    <row r="302" spans="1:27" ht="51" x14ac:dyDescent="0.2">
      <c r="A302" s="13">
        <v>104</v>
      </c>
      <c r="B302" s="72" t="s">
        <v>21</v>
      </c>
      <c r="C302" s="73" t="s">
        <v>522</v>
      </c>
      <c r="D302" s="24" t="s">
        <v>297</v>
      </c>
      <c r="E302" s="24" t="s">
        <v>494</v>
      </c>
      <c r="F302" s="25" t="s">
        <v>290</v>
      </c>
      <c r="G302" s="13" t="s">
        <v>291</v>
      </c>
      <c r="H302" s="25" t="s">
        <v>292</v>
      </c>
      <c r="I302" s="26">
        <v>8748</v>
      </c>
      <c r="J302" s="14">
        <v>14726</v>
      </c>
      <c r="K302" s="65">
        <v>8170</v>
      </c>
      <c r="L302" s="65">
        <v>15090</v>
      </c>
      <c r="M302" s="65">
        <f t="shared" si="12"/>
        <v>-578</v>
      </c>
      <c r="N302" s="65">
        <f t="shared" si="13"/>
        <v>364</v>
      </c>
      <c r="O302" s="105">
        <f t="shared" si="14"/>
        <v>2.4121935056328696E-2</v>
      </c>
      <c r="P302" s="25" t="s">
        <v>298</v>
      </c>
      <c r="Q302" s="27">
        <v>1</v>
      </c>
      <c r="R302" s="65">
        <v>1</v>
      </c>
      <c r="S302" s="25" t="s">
        <v>294</v>
      </c>
      <c r="T302" s="26">
        <v>1</v>
      </c>
      <c r="U302" s="65">
        <v>1</v>
      </c>
      <c r="V302" s="25" t="s">
        <v>295</v>
      </c>
      <c r="W302" s="15">
        <v>676.6</v>
      </c>
      <c r="X302" s="65">
        <v>676.6</v>
      </c>
      <c r="Y302" s="24" t="s">
        <v>144</v>
      </c>
      <c r="Z302" s="13" t="s">
        <v>148</v>
      </c>
      <c r="AA302" s="13" t="s">
        <v>142</v>
      </c>
    </row>
    <row r="303" spans="1:27" ht="51" x14ac:dyDescent="0.2">
      <c r="A303" s="13">
        <v>99</v>
      </c>
      <c r="B303" s="72" t="s">
        <v>21</v>
      </c>
      <c r="C303" s="73" t="s">
        <v>517</v>
      </c>
      <c r="D303" s="24" t="s">
        <v>297</v>
      </c>
      <c r="E303" s="24" t="s">
        <v>494</v>
      </c>
      <c r="F303" s="25" t="s">
        <v>290</v>
      </c>
      <c r="G303" s="13" t="s">
        <v>291</v>
      </c>
      <c r="H303" s="25" t="s">
        <v>292</v>
      </c>
      <c r="I303" s="26">
        <v>7784</v>
      </c>
      <c r="J303" s="26">
        <v>13021</v>
      </c>
      <c r="K303" s="65">
        <v>7223</v>
      </c>
      <c r="L303" s="65">
        <v>13308</v>
      </c>
      <c r="M303" s="65">
        <f t="shared" si="12"/>
        <v>-561</v>
      </c>
      <c r="N303" s="65">
        <f t="shared" si="13"/>
        <v>287</v>
      </c>
      <c r="O303" s="105">
        <f t="shared" si="14"/>
        <v>2.1565975353171025E-2</v>
      </c>
      <c r="P303" s="25" t="s">
        <v>298</v>
      </c>
      <c r="Q303" s="27">
        <v>1</v>
      </c>
      <c r="R303" s="65">
        <v>1</v>
      </c>
      <c r="S303" s="25" t="s">
        <v>294</v>
      </c>
      <c r="T303" s="26">
        <v>1</v>
      </c>
      <c r="U303" s="65">
        <v>1</v>
      </c>
      <c r="V303" s="25" t="s">
        <v>295</v>
      </c>
      <c r="W303" s="27">
        <v>700</v>
      </c>
      <c r="X303" s="65">
        <v>700</v>
      </c>
      <c r="Y303" s="13" t="s">
        <v>144</v>
      </c>
      <c r="Z303" s="13" t="s">
        <v>148</v>
      </c>
      <c r="AA303" s="13" t="s">
        <v>142</v>
      </c>
    </row>
    <row r="304" spans="1:27" ht="51" x14ac:dyDescent="0.2">
      <c r="A304" s="13">
        <v>90</v>
      </c>
      <c r="B304" s="72" t="s">
        <v>21</v>
      </c>
      <c r="C304" s="73" t="s">
        <v>508</v>
      </c>
      <c r="D304" s="24" t="s">
        <v>297</v>
      </c>
      <c r="E304" s="24" t="s">
        <v>494</v>
      </c>
      <c r="F304" s="25" t="s">
        <v>290</v>
      </c>
      <c r="G304" s="13" t="s">
        <v>291</v>
      </c>
      <c r="H304" s="25" t="s">
        <v>292</v>
      </c>
      <c r="I304" s="26">
        <v>13932</v>
      </c>
      <c r="J304" s="26">
        <v>27501</v>
      </c>
      <c r="K304" s="65">
        <v>13947</v>
      </c>
      <c r="L304" s="65">
        <v>28042</v>
      </c>
      <c r="M304" s="65">
        <f t="shared" si="12"/>
        <v>15</v>
      </c>
      <c r="N304" s="65">
        <f t="shared" si="13"/>
        <v>541</v>
      </c>
      <c r="O304" s="105">
        <f t="shared" si="14"/>
        <v>1.929248983667356E-2</v>
      </c>
      <c r="P304" s="25" t="s">
        <v>298</v>
      </c>
      <c r="Q304" s="27">
        <v>1</v>
      </c>
      <c r="R304" s="65">
        <v>1</v>
      </c>
      <c r="S304" s="25" t="s">
        <v>294</v>
      </c>
      <c r="T304" s="26">
        <v>1</v>
      </c>
      <c r="U304" s="65">
        <v>1</v>
      </c>
      <c r="V304" s="25" t="s">
        <v>295</v>
      </c>
      <c r="W304" s="27">
        <v>1754</v>
      </c>
      <c r="X304" s="65">
        <v>1754</v>
      </c>
      <c r="Y304" s="13" t="s">
        <v>144</v>
      </c>
      <c r="Z304" s="13" t="s">
        <v>148</v>
      </c>
      <c r="AA304" s="13" t="s">
        <v>142</v>
      </c>
    </row>
    <row r="305" spans="1:27" ht="89.25" x14ac:dyDescent="0.2">
      <c r="A305" s="36">
        <v>126</v>
      </c>
      <c r="B305" s="104" t="s">
        <v>257</v>
      </c>
      <c r="C305" s="16" t="s">
        <v>1016</v>
      </c>
      <c r="D305" s="104" t="s">
        <v>816</v>
      </c>
      <c r="E305" s="104" t="s">
        <v>817</v>
      </c>
      <c r="F305" s="16" t="s">
        <v>1015</v>
      </c>
      <c r="G305" s="19" t="s">
        <v>138</v>
      </c>
      <c r="H305" s="16" t="s">
        <v>139</v>
      </c>
      <c r="I305" s="17">
        <v>305</v>
      </c>
      <c r="J305" s="17">
        <v>305</v>
      </c>
      <c r="K305" s="65">
        <v>310</v>
      </c>
      <c r="L305" s="65">
        <v>310</v>
      </c>
      <c r="M305" s="65">
        <f t="shared" si="12"/>
        <v>5</v>
      </c>
      <c r="N305" s="65">
        <f t="shared" si="13"/>
        <v>5</v>
      </c>
      <c r="O305" s="105">
        <f t="shared" si="14"/>
        <v>1.6129032258064516E-2</v>
      </c>
      <c r="P305" s="16" t="s">
        <v>140</v>
      </c>
      <c r="Q305" s="18">
        <v>1</v>
      </c>
      <c r="R305" s="65">
        <v>1</v>
      </c>
      <c r="S305" s="16"/>
      <c r="T305" s="17"/>
      <c r="U305" s="65">
        <v>0</v>
      </c>
      <c r="V305" s="16"/>
      <c r="W305" s="18"/>
      <c r="X305" s="65">
        <v>0</v>
      </c>
      <c r="Y305" s="104" t="s">
        <v>144</v>
      </c>
      <c r="Z305" s="36" t="s">
        <v>143</v>
      </c>
      <c r="AA305" s="36" t="s">
        <v>144</v>
      </c>
    </row>
    <row r="306" spans="1:27" ht="153" x14ac:dyDescent="0.2">
      <c r="A306" s="13">
        <v>67</v>
      </c>
      <c r="B306" s="24" t="s">
        <v>31</v>
      </c>
      <c r="C306" s="69" t="s">
        <v>279</v>
      </c>
      <c r="D306" s="24" t="s">
        <v>280</v>
      </c>
      <c r="E306" s="24" t="s">
        <v>274</v>
      </c>
      <c r="F306" s="25" t="s">
        <v>281</v>
      </c>
      <c r="G306" s="19" t="s">
        <v>241</v>
      </c>
      <c r="H306" s="20" t="s">
        <v>282</v>
      </c>
      <c r="I306" s="26">
        <v>0</v>
      </c>
      <c r="J306" s="26">
        <f>7878+44640</f>
        <v>52518</v>
      </c>
      <c r="K306" s="65">
        <v>0</v>
      </c>
      <c r="L306" s="65">
        <v>53211</v>
      </c>
      <c r="M306" s="65">
        <f t="shared" si="12"/>
        <v>0</v>
      </c>
      <c r="N306" s="65">
        <f t="shared" si="13"/>
        <v>693</v>
      </c>
      <c r="O306" s="105">
        <f t="shared" si="14"/>
        <v>1.3023622935107403E-2</v>
      </c>
      <c r="P306" s="25" t="s">
        <v>283</v>
      </c>
      <c r="Q306" s="26">
        <v>23</v>
      </c>
      <c r="R306" s="65">
        <v>23</v>
      </c>
      <c r="S306" s="25" t="s">
        <v>141</v>
      </c>
      <c r="T306" s="27">
        <v>517</v>
      </c>
      <c r="U306" s="65">
        <v>517</v>
      </c>
      <c r="V306" s="25"/>
      <c r="W306" s="27"/>
      <c r="X306" s="65">
        <v>0</v>
      </c>
      <c r="Y306" s="13" t="s">
        <v>142</v>
      </c>
      <c r="Z306" s="24" t="s">
        <v>143</v>
      </c>
      <c r="AA306" s="13" t="s">
        <v>142</v>
      </c>
    </row>
    <row r="307" spans="1:27" ht="25.5" x14ac:dyDescent="0.2">
      <c r="A307" s="67">
        <v>16</v>
      </c>
      <c r="B307" s="57" t="s">
        <v>257</v>
      </c>
      <c r="C307" s="61" t="s">
        <v>261</v>
      </c>
      <c r="D307" s="57" t="s">
        <v>231</v>
      </c>
      <c r="E307" s="57" t="s">
        <v>264</v>
      </c>
      <c r="F307" s="61" t="s">
        <v>262</v>
      </c>
      <c r="G307" s="57" t="s">
        <v>138</v>
      </c>
      <c r="H307" s="61" t="s">
        <v>139</v>
      </c>
      <c r="I307" s="62">
        <v>396</v>
      </c>
      <c r="J307" s="62">
        <v>396</v>
      </c>
      <c r="K307" s="62">
        <v>400</v>
      </c>
      <c r="L307" s="62">
        <v>400</v>
      </c>
      <c r="M307" s="65">
        <f t="shared" si="12"/>
        <v>4</v>
      </c>
      <c r="N307" s="62">
        <f t="shared" si="13"/>
        <v>4</v>
      </c>
      <c r="O307" s="105">
        <f t="shared" si="14"/>
        <v>0.01</v>
      </c>
      <c r="P307" s="61" t="s">
        <v>140</v>
      </c>
      <c r="Q307" s="63">
        <v>14</v>
      </c>
      <c r="R307" s="62">
        <v>14</v>
      </c>
      <c r="S307" s="58"/>
      <c r="T307" s="60"/>
      <c r="U307" s="65">
        <v>0</v>
      </c>
      <c r="V307" s="58"/>
      <c r="W307" s="59"/>
      <c r="X307" s="65">
        <v>0</v>
      </c>
      <c r="Y307" s="56" t="s">
        <v>142</v>
      </c>
      <c r="Z307" s="56" t="s">
        <v>143</v>
      </c>
      <c r="AA307" s="56" t="s">
        <v>144</v>
      </c>
    </row>
    <row r="308" spans="1:27" ht="38.25" x14ac:dyDescent="0.2">
      <c r="A308" s="67">
        <v>12</v>
      </c>
      <c r="B308" s="57" t="s">
        <v>16</v>
      </c>
      <c r="C308" s="61" t="s">
        <v>255</v>
      </c>
      <c r="D308" s="56" t="s">
        <v>231</v>
      </c>
      <c r="E308" s="57" t="s">
        <v>264</v>
      </c>
      <c r="F308" s="61" t="s">
        <v>256</v>
      </c>
      <c r="G308" s="57" t="s">
        <v>138</v>
      </c>
      <c r="H308" s="61" t="s">
        <v>139</v>
      </c>
      <c r="I308" s="62">
        <v>1551</v>
      </c>
      <c r="J308" s="62">
        <v>1551</v>
      </c>
      <c r="K308" s="65">
        <v>1562</v>
      </c>
      <c r="L308" s="65">
        <v>1562</v>
      </c>
      <c r="M308" s="65">
        <f t="shared" si="12"/>
        <v>11</v>
      </c>
      <c r="N308" s="65">
        <f t="shared" si="13"/>
        <v>11</v>
      </c>
      <c r="O308" s="105">
        <f t="shared" si="14"/>
        <v>7.0422535211267607E-3</v>
      </c>
      <c r="P308" s="58" t="s">
        <v>140</v>
      </c>
      <c r="Q308" s="59">
        <v>1</v>
      </c>
      <c r="R308" s="65">
        <v>1</v>
      </c>
      <c r="S308" s="58"/>
      <c r="T308" s="60"/>
      <c r="U308" s="65">
        <v>0</v>
      </c>
      <c r="V308" s="58"/>
      <c r="W308" s="59"/>
      <c r="X308" s="65">
        <v>0</v>
      </c>
      <c r="Y308" s="56" t="s">
        <v>144</v>
      </c>
      <c r="Z308" s="56" t="s">
        <v>143</v>
      </c>
      <c r="AA308" s="56" t="s">
        <v>144</v>
      </c>
    </row>
    <row r="309" spans="1:27" ht="51" x14ac:dyDescent="0.2">
      <c r="A309" s="13">
        <v>472</v>
      </c>
      <c r="B309" s="24" t="s">
        <v>18</v>
      </c>
      <c r="C309" s="25" t="s">
        <v>559</v>
      </c>
      <c r="D309" s="24" t="s">
        <v>470</v>
      </c>
      <c r="E309" s="24" t="s">
        <v>471</v>
      </c>
      <c r="F309" s="25" t="s">
        <v>560</v>
      </c>
      <c r="G309" s="24" t="s">
        <v>561</v>
      </c>
      <c r="H309" s="25" t="s">
        <v>139</v>
      </c>
      <c r="I309" s="26">
        <v>10488</v>
      </c>
      <c r="J309" s="26">
        <v>10487</v>
      </c>
      <c r="K309" s="65">
        <v>10488</v>
      </c>
      <c r="L309" s="65">
        <v>10488</v>
      </c>
      <c r="M309" s="65">
        <f t="shared" si="12"/>
        <v>0</v>
      </c>
      <c r="N309" s="65">
        <f t="shared" si="13"/>
        <v>1</v>
      </c>
      <c r="O309" s="105">
        <f t="shared" si="14"/>
        <v>9.5347063310450043E-5</v>
      </c>
      <c r="P309" s="25" t="s">
        <v>171</v>
      </c>
      <c r="Q309" s="23"/>
      <c r="R309" s="65">
        <v>0</v>
      </c>
      <c r="S309" s="25" t="s">
        <v>172</v>
      </c>
      <c r="T309" s="26"/>
      <c r="U309" s="65">
        <v>0</v>
      </c>
      <c r="V309" s="25"/>
      <c r="W309" s="27"/>
      <c r="X309" s="65">
        <v>0</v>
      </c>
      <c r="Y309" s="24" t="s">
        <v>144</v>
      </c>
      <c r="Z309" s="13" t="s">
        <v>148</v>
      </c>
      <c r="AA309" s="13" t="s">
        <v>144</v>
      </c>
    </row>
    <row r="310" spans="1:27" ht="76.5" x14ac:dyDescent="0.2">
      <c r="A310" s="36">
        <v>119</v>
      </c>
      <c r="B310" s="104" t="s">
        <v>13</v>
      </c>
      <c r="C310" s="16" t="s">
        <v>1030</v>
      </c>
      <c r="D310" s="104" t="s">
        <v>816</v>
      </c>
      <c r="E310" s="104" t="s">
        <v>817</v>
      </c>
      <c r="F310" s="16" t="s">
        <v>1029</v>
      </c>
      <c r="G310" s="19" t="s">
        <v>138</v>
      </c>
      <c r="H310" s="16" t="s">
        <v>139</v>
      </c>
      <c r="I310" s="17">
        <v>10</v>
      </c>
      <c r="J310" s="17">
        <v>10</v>
      </c>
      <c r="K310" s="65">
        <v>10</v>
      </c>
      <c r="L310" s="65">
        <v>10</v>
      </c>
      <c r="M310" s="65">
        <f t="shared" si="12"/>
        <v>0</v>
      </c>
      <c r="N310" s="65">
        <f t="shared" si="13"/>
        <v>0</v>
      </c>
      <c r="O310" s="105">
        <f t="shared" si="14"/>
        <v>0</v>
      </c>
      <c r="P310" s="16" t="s">
        <v>140</v>
      </c>
      <c r="Q310" s="18">
        <v>1</v>
      </c>
      <c r="R310" s="65">
        <v>2</v>
      </c>
      <c r="S310" s="16"/>
      <c r="T310" s="17"/>
      <c r="U310" s="65">
        <v>0</v>
      </c>
      <c r="V310" s="16"/>
      <c r="W310" s="18"/>
      <c r="X310" s="65">
        <v>0</v>
      </c>
      <c r="Y310" s="104" t="s">
        <v>144</v>
      </c>
      <c r="Z310" s="36" t="s">
        <v>143</v>
      </c>
      <c r="AA310" s="36" t="s">
        <v>144</v>
      </c>
    </row>
    <row r="311" spans="1:27" ht="38.25" x14ac:dyDescent="0.2">
      <c r="A311" s="67">
        <v>6</v>
      </c>
      <c r="B311" s="57" t="s">
        <v>16</v>
      </c>
      <c r="C311" s="68" t="s">
        <v>242</v>
      </c>
      <c r="D311" s="56" t="s">
        <v>231</v>
      </c>
      <c r="E311" s="57" t="s">
        <v>264</v>
      </c>
      <c r="F311" s="61" t="s">
        <v>243</v>
      </c>
      <c r="G311" s="57" t="s">
        <v>138</v>
      </c>
      <c r="H311" s="61" t="s">
        <v>139</v>
      </c>
      <c r="I311" s="62">
        <v>217</v>
      </c>
      <c r="J311" s="62">
        <v>217</v>
      </c>
      <c r="K311" s="65">
        <v>217</v>
      </c>
      <c r="L311" s="65">
        <v>217</v>
      </c>
      <c r="M311" s="65">
        <f t="shared" si="12"/>
        <v>0</v>
      </c>
      <c r="N311" s="65">
        <f t="shared" si="13"/>
        <v>0</v>
      </c>
      <c r="O311" s="105">
        <f t="shared" si="14"/>
        <v>0</v>
      </c>
      <c r="P311" s="61" t="s">
        <v>140</v>
      </c>
      <c r="Q311" s="63">
        <v>1</v>
      </c>
      <c r="R311" s="65">
        <v>1</v>
      </c>
      <c r="S311" s="61" t="s">
        <v>244</v>
      </c>
      <c r="T311" s="62">
        <v>40</v>
      </c>
      <c r="U311" s="65">
        <v>40</v>
      </c>
      <c r="V311" s="58"/>
      <c r="W311" s="59"/>
      <c r="X311" s="65">
        <v>0</v>
      </c>
      <c r="Y311" s="56" t="s">
        <v>144</v>
      </c>
      <c r="Z311" s="56" t="s">
        <v>143</v>
      </c>
      <c r="AA311" s="56" t="s">
        <v>144</v>
      </c>
    </row>
    <row r="312" spans="1:27" ht="38.25" x14ac:dyDescent="0.2">
      <c r="A312" s="67">
        <v>9</v>
      </c>
      <c r="B312" s="57" t="s">
        <v>16</v>
      </c>
      <c r="C312" s="61" t="s">
        <v>249</v>
      </c>
      <c r="D312" s="56" t="s">
        <v>231</v>
      </c>
      <c r="E312" s="57" t="s">
        <v>264</v>
      </c>
      <c r="F312" s="61" t="s">
        <v>250</v>
      </c>
      <c r="G312" s="57" t="s">
        <v>138</v>
      </c>
      <c r="H312" s="61" t="s">
        <v>139</v>
      </c>
      <c r="I312" s="60">
        <v>400</v>
      </c>
      <c r="J312" s="62">
        <v>400</v>
      </c>
      <c r="K312" s="65">
        <v>400</v>
      </c>
      <c r="L312" s="65">
        <v>400</v>
      </c>
      <c r="M312" s="65">
        <f t="shared" si="12"/>
        <v>0</v>
      </c>
      <c r="N312" s="65">
        <f t="shared" si="13"/>
        <v>0</v>
      </c>
      <c r="O312" s="105">
        <f t="shared" si="14"/>
        <v>0</v>
      </c>
      <c r="P312" s="58" t="s">
        <v>140</v>
      </c>
      <c r="Q312" s="59">
        <v>1</v>
      </c>
      <c r="R312" s="65">
        <v>1</v>
      </c>
      <c r="S312" s="58"/>
      <c r="T312" s="60"/>
      <c r="U312" s="65">
        <v>0</v>
      </c>
      <c r="V312" s="58"/>
      <c r="W312" s="59"/>
      <c r="X312" s="65">
        <v>0</v>
      </c>
      <c r="Y312" s="56" t="s">
        <v>142</v>
      </c>
      <c r="Z312" s="56" t="s">
        <v>143</v>
      </c>
      <c r="AA312" s="56" t="s">
        <v>144</v>
      </c>
    </row>
    <row r="313" spans="1:27" ht="38.25" x14ac:dyDescent="0.2">
      <c r="A313" s="67">
        <v>10</v>
      </c>
      <c r="B313" s="57" t="s">
        <v>16</v>
      </c>
      <c r="C313" s="61" t="s">
        <v>251</v>
      </c>
      <c r="D313" s="56" t="s">
        <v>231</v>
      </c>
      <c r="E313" s="57" t="s">
        <v>264</v>
      </c>
      <c r="F313" s="61" t="s">
        <v>252</v>
      </c>
      <c r="G313" s="57" t="s">
        <v>138</v>
      </c>
      <c r="H313" s="61" t="s">
        <v>139</v>
      </c>
      <c r="I313" s="62">
        <v>3500</v>
      </c>
      <c r="J313" s="62">
        <v>3500</v>
      </c>
      <c r="K313" s="65">
        <v>3500</v>
      </c>
      <c r="L313" s="65">
        <v>3500</v>
      </c>
      <c r="M313" s="65">
        <f t="shared" si="12"/>
        <v>0</v>
      </c>
      <c r="N313" s="65">
        <f t="shared" si="13"/>
        <v>0</v>
      </c>
      <c r="O313" s="105">
        <f t="shared" si="14"/>
        <v>0</v>
      </c>
      <c r="P313" s="58" t="s">
        <v>140</v>
      </c>
      <c r="Q313" s="59">
        <v>2</v>
      </c>
      <c r="R313" s="65">
        <v>2</v>
      </c>
      <c r="S313" s="58"/>
      <c r="T313" s="60"/>
      <c r="U313" s="65">
        <v>0</v>
      </c>
      <c r="V313" s="58"/>
      <c r="W313" s="59"/>
      <c r="X313" s="65">
        <v>0</v>
      </c>
      <c r="Y313" s="56" t="s">
        <v>142</v>
      </c>
      <c r="Z313" s="56" t="s">
        <v>143</v>
      </c>
      <c r="AA313" s="56" t="s">
        <v>144</v>
      </c>
    </row>
    <row r="314" spans="1:27" ht="38.25" x14ac:dyDescent="0.2">
      <c r="A314" s="67">
        <v>14</v>
      </c>
      <c r="B314" s="57" t="s">
        <v>257</v>
      </c>
      <c r="C314" s="61" t="s">
        <v>258</v>
      </c>
      <c r="D314" s="56" t="s">
        <v>231</v>
      </c>
      <c r="E314" s="57" t="s">
        <v>264</v>
      </c>
      <c r="F314" s="61" t="s">
        <v>259</v>
      </c>
      <c r="G314" s="57" t="s">
        <v>138</v>
      </c>
      <c r="H314" s="61" t="s">
        <v>260</v>
      </c>
      <c r="I314" s="62">
        <v>350</v>
      </c>
      <c r="J314" s="62">
        <v>350</v>
      </c>
      <c r="K314" s="65">
        <v>350</v>
      </c>
      <c r="L314" s="65">
        <v>350</v>
      </c>
      <c r="M314" s="65">
        <f t="shared" si="12"/>
        <v>0</v>
      </c>
      <c r="N314" s="65">
        <f t="shared" si="13"/>
        <v>0</v>
      </c>
      <c r="O314" s="105">
        <f t="shared" si="14"/>
        <v>0</v>
      </c>
      <c r="P314" s="61" t="s">
        <v>140</v>
      </c>
      <c r="Q314" s="66">
        <v>12</v>
      </c>
      <c r="R314" s="65">
        <v>12</v>
      </c>
      <c r="S314" s="58"/>
      <c r="T314" s="59"/>
      <c r="U314" s="65">
        <v>0</v>
      </c>
      <c r="V314" s="58"/>
      <c r="W314" s="59"/>
      <c r="X314" s="65">
        <v>0</v>
      </c>
      <c r="Y314" s="56" t="s">
        <v>142</v>
      </c>
      <c r="Z314" s="56" t="s">
        <v>143</v>
      </c>
      <c r="AA314" s="56" t="s">
        <v>144</v>
      </c>
    </row>
    <row r="315" spans="1:27" ht="38.25" x14ac:dyDescent="0.2">
      <c r="A315" s="36">
        <v>18</v>
      </c>
      <c r="B315" s="104" t="s">
        <v>26</v>
      </c>
      <c r="C315" s="16" t="s">
        <v>392</v>
      </c>
      <c r="D315" s="92" t="s">
        <v>231</v>
      </c>
      <c r="E315" s="104" t="s">
        <v>390</v>
      </c>
      <c r="F315" s="16" t="s">
        <v>393</v>
      </c>
      <c r="G315" s="19">
        <v>2014</v>
      </c>
      <c r="H315" s="16" t="s">
        <v>139</v>
      </c>
      <c r="I315" s="17">
        <v>5000</v>
      </c>
      <c r="J315" s="17">
        <v>5000</v>
      </c>
      <c r="K315" s="65">
        <v>5000</v>
      </c>
      <c r="L315" s="65">
        <v>5000</v>
      </c>
      <c r="M315" s="65">
        <f t="shared" si="12"/>
        <v>0</v>
      </c>
      <c r="N315" s="65">
        <f t="shared" si="13"/>
        <v>0</v>
      </c>
      <c r="O315" s="105">
        <f t="shared" si="14"/>
        <v>0</v>
      </c>
      <c r="P315" s="16" t="s">
        <v>140</v>
      </c>
      <c r="Q315" s="18">
        <v>185</v>
      </c>
      <c r="R315" s="65">
        <v>185</v>
      </c>
      <c r="S315" s="16"/>
      <c r="T315" s="17"/>
      <c r="U315" s="65">
        <v>0</v>
      </c>
      <c r="V315" s="16"/>
      <c r="W315" s="18"/>
      <c r="X315" s="65">
        <v>0</v>
      </c>
      <c r="Y315" s="92" t="s">
        <v>142</v>
      </c>
      <c r="Z315" s="104" t="s">
        <v>143</v>
      </c>
      <c r="AA315" s="104" t="s">
        <v>144</v>
      </c>
    </row>
    <row r="316" spans="1:27" ht="38.25" x14ac:dyDescent="0.2">
      <c r="A316" s="36">
        <v>116</v>
      </c>
      <c r="B316" s="92" t="s">
        <v>27</v>
      </c>
      <c r="C316" s="16" t="s">
        <v>444</v>
      </c>
      <c r="D316" s="92" t="s">
        <v>150</v>
      </c>
      <c r="E316" s="92" t="s">
        <v>400</v>
      </c>
      <c r="F316" s="16" t="s">
        <v>445</v>
      </c>
      <c r="G316" s="19" t="s">
        <v>138</v>
      </c>
      <c r="H316" s="16" t="s">
        <v>139</v>
      </c>
      <c r="I316" s="17">
        <v>1500</v>
      </c>
      <c r="J316" s="17">
        <v>1500</v>
      </c>
      <c r="K316" s="65">
        <v>1500</v>
      </c>
      <c r="L316" s="65">
        <v>1500</v>
      </c>
      <c r="M316" s="65">
        <f t="shared" si="12"/>
        <v>0</v>
      </c>
      <c r="N316" s="65">
        <f t="shared" si="13"/>
        <v>0</v>
      </c>
      <c r="O316" s="105">
        <f t="shared" si="14"/>
        <v>0</v>
      </c>
      <c r="P316" s="16" t="s">
        <v>446</v>
      </c>
      <c r="Q316" s="18">
        <v>3</v>
      </c>
      <c r="R316" s="65">
        <v>3</v>
      </c>
      <c r="S316" s="16"/>
      <c r="T316" s="17"/>
      <c r="U316" s="65">
        <v>0</v>
      </c>
      <c r="V316" s="16"/>
      <c r="W316" s="18"/>
      <c r="X316" s="65">
        <v>0</v>
      </c>
      <c r="Y316" s="92" t="s">
        <v>142</v>
      </c>
      <c r="Z316" s="104" t="s">
        <v>143</v>
      </c>
      <c r="AA316" s="104" t="s">
        <v>144</v>
      </c>
    </row>
    <row r="317" spans="1:27" ht="38.25" x14ac:dyDescent="0.2">
      <c r="A317" s="36">
        <v>117</v>
      </c>
      <c r="B317" s="92" t="s">
        <v>27</v>
      </c>
      <c r="C317" s="16" t="s">
        <v>440</v>
      </c>
      <c r="D317" s="92" t="s">
        <v>150</v>
      </c>
      <c r="E317" s="92" t="s">
        <v>400</v>
      </c>
      <c r="F317" s="16" t="s">
        <v>441</v>
      </c>
      <c r="G317" s="19" t="s">
        <v>138</v>
      </c>
      <c r="H317" s="16" t="s">
        <v>139</v>
      </c>
      <c r="I317" s="17">
        <v>9000</v>
      </c>
      <c r="J317" s="17">
        <v>9000</v>
      </c>
      <c r="K317" s="65">
        <v>9000</v>
      </c>
      <c r="L317" s="65">
        <v>9000</v>
      </c>
      <c r="M317" s="65">
        <f t="shared" si="12"/>
        <v>0</v>
      </c>
      <c r="N317" s="65">
        <f t="shared" si="13"/>
        <v>0</v>
      </c>
      <c r="O317" s="105">
        <f t="shared" si="14"/>
        <v>0</v>
      </c>
      <c r="P317" s="16" t="s">
        <v>442</v>
      </c>
      <c r="Q317" s="18">
        <v>495</v>
      </c>
      <c r="R317" s="65">
        <v>495</v>
      </c>
      <c r="S317" s="16" t="s">
        <v>443</v>
      </c>
      <c r="T317" s="17">
        <v>26</v>
      </c>
      <c r="U317" s="65">
        <v>15</v>
      </c>
      <c r="V317" s="16"/>
      <c r="W317" s="18"/>
      <c r="X317" s="65">
        <v>0</v>
      </c>
      <c r="Y317" s="92" t="s">
        <v>142</v>
      </c>
      <c r="Z317" s="104" t="s">
        <v>143</v>
      </c>
      <c r="AA317" s="104" t="s">
        <v>144</v>
      </c>
    </row>
    <row r="318" spans="1:27" ht="25.5" x14ac:dyDescent="0.2">
      <c r="A318" s="36">
        <v>118</v>
      </c>
      <c r="B318" s="104" t="s">
        <v>27</v>
      </c>
      <c r="C318" s="16" t="s">
        <v>447</v>
      </c>
      <c r="D318" s="92" t="s">
        <v>448</v>
      </c>
      <c r="E318" s="104" t="s">
        <v>400</v>
      </c>
      <c r="F318" s="16" t="s">
        <v>449</v>
      </c>
      <c r="G318" s="19" t="s">
        <v>138</v>
      </c>
      <c r="H318" s="16" t="s">
        <v>139</v>
      </c>
      <c r="I318" s="17">
        <v>19350</v>
      </c>
      <c r="J318" s="17">
        <v>19350</v>
      </c>
      <c r="K318" s="65">
        <v>19350</v>
      </c>
      <c r="L318" s="65">
        <v>19350</v>
      </c>
      <c r="M318" s="65">
        <f t="shared" si="12"/>
        <v>0</v>
      </c>
      <c r="N318" s="65">
        <f t="shared" si="13"/>
        <v>0</v>
      </c>
      <c r="O318" s="105">
        <f t="shared" si="14"/>
        <v>0</v>
      </c>
      <c r="P318" s="16" t="s">
        <v>140</v>
      </c>
      <c r="Q318" s="18">
        <v>168</v>
      </c>
      <c r="R318" s="65">
        <v>180</v>
      </c>
      <c r="S318" s="16" t="s">
        <v>450</v>
      </c>
      <c r="T318" s="17">
        <v>75</v>
      </c>
      <c r="U318" s="65">
        <v>70</v>
      </c>
      <c r="V318" s="16"/>
      <c r="W318" s="18"/>
      <c r="X318" s="65">
        <v>0</v>
      </c>
      <c r="Y318" s="92" t="s">
        <v>142</v>
      </c>
      <c r="Z318" s="104" t="s">
        <v>229</v>
      </c>
      <c r="AA318" s="104" t="s">
        <v>144</v>
      </c>
    </row>
    <row r="319" spans="1:27" ht="38.25" x14ac:dyDescent="0.2">
      <c r="A319" s="36">
        <v>121</v>
      </c>
      <c r="B319" s="92" t="s">
        <v>14</v>
      </c>
      <c r="C319" s="16" t="s">
        <v>1026</v>
      </c>
      <c r="D319" s="92" t="s">
        <v>349</v>
      </c>
      <c r="E319" s="92" t="s">
        <v>817</v>
      </c>
      <c r="F319" s="16" t="s">
        <v>1025</v>
      </c>
      <c r="G319" s="19" t="s">
        <v>138</v>
      </c>
      <c r="H319" s="16" t="s">
        <v>139</v>
      </c>
      <c r="I319" s="17">
        <v>500</v>
      </c>
      <c r="J319" s="17">
        <v>500</v>
      </c>
      <c r="K319" s="65">
        <v>500</v>
      </c>
      <c r="L319" s="65">
        <v>500</v>
      </c>
      <c r="M319" s="65">
        <f t="shared" si="12"/>
        <v>0</v>
      </c>
      <c r="N319" s="65">
        <f t="shared" si="13"/>
        <v>0</v>
      </c>
      <c r="O319" s="105">
        <f t="shared" si="14"/>
        <v>0</v>
      </c>
      <c r="P319" s="16" t="s">
        <v>140</v>
      </c>
      <c r="Q319" s="18">
        <v>1</v>
      </c>
      <c r="R319" s="65">
        <v>1</v>
      </c>
      <c r="S319" s="16"/>
      <c r="T319" s="17"/>
      <c r="U319" s="65">
        <v>0</v>
      </c>
      <c r="V319" s="16"/>
      <c r="W319" s="18"/>
      <c r="X319" s="65">
        <v>0</v>
      </c>
      <c r="Y319" s="92" t="s">
        <v>142</v>
      </c>
      <c r="Z319" s="36" t="s">
        <v>143</v>
      </c>
      <c r="AA319" s="36" t="s">
        <v>144</v>
      </c>
    </row>
    <row r="320" spans="1:27" ht="38.25" x14ac:dyDescent="0.2">
      <c r="A320" s="36">
        <v>122</v>
      </c>
      <c r="B320" s="92" t="s">
        <v>15</v>
      </c>
      <c r="C320" s="16" t="s">
        <v>1024</v>
      </c>
      <c r="D320" s="92" t="s">
        <v>816</v>
      </c>
      <c r="E320" s="92" t="s">
        <v>817</v>
      </c>
      <c r="F320" s="16" t="s">
        <v>1023</v>
      </c>
      <c r="G320" s="19" t="s">
        <v>138</v>
      </c>
      <c r="H320" s="16" t="s">
        <v>139</v>
      </c>
      <c r="I320" s="17">
        <v>280</v>
      </c>
      <c r="J320" s="17">
        <v>280</v>
      </c>
      <c r="K320" s="65">
        <v>280</v>
      </c>
      <c r="L320" s="65">
        <v>280</v>
      </c>
      <c r="M320" s="65">
        <f t="shared" si="12"/>
        <v>0</v>
      </c>
      <c r="N320" s="65">
        <f t="shared" si="13"/>
        <v>0</v>
      </c>
      <c r="O320" s="105">
        <f t="shared" si="14"/>
        <v>0</v>
      </c>
      <c r="P320" s="16" t="s">
        <v>140</v>
      </c>
      <c r="Q320" s="18">
        <v>2</v>
      </c>
      <c r="R320" s="65">
        <v>2</v>
      </c>
      <c r="S320" s="16"/>
      <c r="T320" s="17"/>
      <c r="U320" s="65">
        <v>0</v>
      </c>
      <c r="V320" s="16"/>
      <c r="W320" s="18"/>
      <c r="X320" s="65">
        <v>0</v>
      </c>
      <c r="Y320" s="92" t="s">
        <v>144</v>
      </c>
      <c r="Z320" s="36" t="s">
        <v>143</v>
      </c>
      <c r="AA320" s="36" t="s">
        <v>144</v>
      </c>
    </row>
    <row r="321" spans="1:27" ht="51" x14ac:dyDescent="0.2">
      <c r="A321" s="36">
        <v>124</v>
      </c>
      <c r="B321" s="92" t="s">
        <v>16</v>
      </c>
      <c r="C321" s="16" t="s">
        <v>1020</v>
      </c>
      <c r="D321" s="92" t="s">
        <v>816</v>
      </c>
      <c r="E321" s="92" t="s">
        <v>817</v>
      </c>
      <c r="F321" s="16" t="s">
        <v>1019</v>
      </c>
      <c r="G321" s="19" t="s">
        <v>138</v>
      </c>
      <c r="H321" s="16" t="s">
        <v>139</v>
      </c>
      <c r="I321" s="17">
        <v>450</v>
      </c>
      <c r="J321" s="17">
        <v>450</v>
      </c>
      <c r="K321" s="65">
        <v>450</v>
      </c>
      <c r="L321" s="65">
        <v>450</v>
      </c>
      <c r="M321" s="65">
        <f t="shared" si="12"/>
        <v>0</v>
      </c>
      <c r="N321" s="65">
        <f t="shared" si="13"/>
        <v>0</v>
      </c>
      <c r="O321" s="105">
        <f t="shared" si="14"/>
        <v>0</v>
      </c>
      <c r="P321" s="16" t="s">
        <v>140</v>
      </c>
      <c r="Q321" s="23">
        <v>3</v>
      </c>
      <c r="R321" s="65">
        <v>1</v>
      </c>
      <c r="S321" s="16"/>
      <c r="T321" s="17"/>
      <c r="U321" s="65">
        <v>0</v>
      </c>
      <c r="V321" s="16"/>
      <c r="W321" s="18"/>
      <c r="X321" s="65">
        <v>0</v>
      </c>
      <c r="Y321" s="104" t="s">
        <v>142</v>
      </c>
      <c r="Z321" s="36" t="s">
        <v>143</v>
      </c>
      <c r="AA321" s="36" t="s">
        <v>144</v>
      </c>
    </row>
    <row r="322" spans="1:27" ht="76.5" x14ac:dyDescent="0.2">
      <c r="A322" s="36">
        <v>125</v>
      </c>
      <c r="B322" s="92" t="s">
        <v>16</v>
      </c>
      <c r="C322" s="16" t="s">
        <v>1018</v>
      </c>
      <c r="D322" s="92" t="s">
        <v>816</v>
      </c>
      <c r="E322" s="92" t="s">
        <v>817</v>
      </c>
      <c r="F322" s="16" t="s">
        <v>1017</v>
      </c>
      <c r="G322" s="19" t="s">
        <v>138</v>
      </c>
      <c r="H322" s="16" t="s">
        <v>139</v>
      </c>
      <c r="I322" s="17">
        <v>150</v>
      </c>
      <c r="J322" s="17">
        <v>150</v>
      </c>
      <c r="K322" s="65">
        <v>150</v>
      </c>
      <c r="L322" s="65">
        <v>150</v>
      </c>
      <c r="M322" s="65">
        <f t="shared" si="12"/>
        <v>0</v>
      </c>
      <c r="N322" s="65">
        <f t="shared" si="13"/>
        <v>0</v>
      </c>
      <c r="O322" s="105">
        <f t="shared" si="14"/>
        <v>0</v>
      </c>
      <c r="P322" s="16" t="s">
        <v>140</v>
      </c>
      <c r="Q322" s="18">
        <v>2</v>
      </c>
      <c r="R322" s="65">
        <v>3</v>
      </c>
      <c r="S322" s="16"/>
      <c r="T322" s="17"/>
      <c r="U322" s="65">
        <v>0</v>
      </c>
      <c r="V322" s="16"/>
      <c r="W322" s="18"/>
      <c r="X322" s="65">
        <v>0</v>
      </c>
      <c r="Y322" s="104" t="s">
        <v>142</v>
      </c>
      <c r="Z322" s="36" t="s">
        <v>143</v>
      </c>
      <c r="AA322" s="36" t="s">
        <v>144</v>
      </c>
    </row>
    <row r="323" spans="1:27" ht="51" x14ac:dyDescent="0.2">
      <c r="A323" s="36">
        <v>134</v>
      </c>
      <c r="B323" s="92" t="s">
        <v>28</v>
      </c>
      <c r="C323" s="16" t="s">
        <v>1000</v>
      </c>
      <c r="D323" s="92" t="s">
        <v>816</v>
      </c>
      <c r="E323" s="92" t="s">
        <v>817</v>
      </c>
      <c r="F323" s="16" t="s">
        <v>999</v>
      </c>
      <c r="G323" s="19">
        <v>2014</v>
      </c>
      <c r="H323" s="16" t="s">
        <v>139</v>
      </c>
      <c r="I323" s="17">
        <v>1500</v>
      </c>
      <c r="J323" s="17">
        <v>1500</v>
      </c>
      <c r="K323" s="65">
        <v>1500</v>
      </c>
      <c r="L323" s="65">
        <v>1500</v>
      </c>
      <c r="M323" s="65">
        <f t="shared" si="12"/>
        <v>0</v>
      </c>
      <c r="N323" s="65">
        <f t="shared" si="13"/>
        <v>0</v>
      </c>
      <c r="O323" s="105">
        <f t="shared" si="14"/>
        <v>0</v>
      </c>
      <c r="P323" s="16" t="s">
        <v>969</v>
      </c>
      <c r="Q323" s="18">
        <v>1</v>
      </c>
      <c r="R323" s="65">
        <v>1</v>
      </c>
      <c r="S323" s="16"/>
      <c r="T323" s="17"/>
      <c r="U323" s="65">
        <v>0</v>
      </c>
      <c r="V323" s="16"/>
      <c r="W323" s="18"/>
      <c r="X323" s="65">
        <v>0</v>
      </c>
      <c r="Y323" s="104" t="s">
        <v>142</v>
      </c>
      <c r="Z323" s="36" t="s">
        <v>143</v>
      </c>
      <c r="AA323" s="36" t="s">
        <v>144</v>
      </c>
    </row>
    <row r="324" spans="1:27" ht="38.25" x14ac:dyDescent="0.2">
      <c r="A324" s="104">
        <v>137</v>
      </c>
      <c r="B324" s="19" t="s">
        <v>50</v>
      </c>
      <c r="C324" s="21" t="s">
        <v>308</v>
      </c>
      <c r="D324" s="19" t="s">
        <v>302</v>
      </c>
      <c r="E324" s="19" t="s">
        <v>303</v>
      </c>
      <c r="F324" s="21" t="s">
        <v>309</v>
      </c>
      <c r="G324" s="19" t="s">
        <v>138</v>
      </c>
      <c r="H324" s="21" t="s">
        <v>139</v>
      </c>
      <c r="I324" s="22">
        <v>300</v>
      </c>
      <c r="J324" s="22">
        <v>300</v>
      </c>
      <c r="K324" s="65">
        <v>300</v>
      </c>
      <c r="L324" s="65">
        <v>300</v>
      </c>
      <c r="M324" s="65">
        <f t="shared" ref="M324:M387" si="15">K324-I324</f>
        <v>0</v>
      </c>
      <c r="N324" s="65">
        <f t="shared" ref="N324:N387" si="16">L324-J324</f>
        <v>0</v>
      </c>
      <c r="O324" s="105">
        <f t="shared" ref="O324:O387" si="17">N324/L324</f>
        <v>0</v>
      </c>
      <c r="P324" s="21" t="s">
        <v>140</v>
      </c>
      <c r="Q324" s="23">
        <v>2</v>
      </c>
      <c r="R324" s="65">
        <v>2</v>
      </c>
      <c r="S324" s="21" t="s">
        <v>141</v>
      </c>
      <c r="T324" s="22">
        <v>300</v>
      </c>
      <c r="U324" s="65">
        <v>100</v>
      </c>
      <c r="V324" s="21"/>
      <c r="W324" s="23"/>
      <c r="X324" s="65">
        <v>0</v>
      </c>
      <c r="Y324" s="104" t="s">
        <v>142</v>
      </c>
      <c r="Z324" s="104" t="s">
        <v>143</v>
      </c>
      <c r="AA324" s="104" t="s">
        <v>144</v>
      </c>
    </row>
    <row r="325" spans="1:27" ht="51" x14ac:dyDescent="0.2">
      <c r="A325" s="13">
        <v>147</v>
      </c>
      <c r="B325" s="24" t="s">
        <v>17</v>
      </c>
      <c r="C325" s="25" t="s">
        <v>60</v>
      </c>
      <c r="D325" s="24" t="s">
        <v>47</v>
      </c>
      <c r="E325" s="24" t="s">
        <v>48</v>
      </c>
      <c r="F325" s="25" t="s">
        <v>61</v>
      </c>
      <c r="G325" s="24" t="s">
        <v>138</v>
      </c>
      <c r="H325" s="25" t="s">
        <v>139</v>
      </c>
      <c r="I325" s="26">
        <v>9000</v>
      </c>
      <c r="J325" s="26">
        <v>9000</v>
      </c>
      <c r="K325" s="65">
        <v>9000</v>
      </c>
      <c r="L325" s="65">
        <v>9000</v>
      </c>
      <c r="M325" s="65">
        <f t="shared" si="15"/>
        <v>0</v>
      </c>
      <c r="N325" s="65">
        <f t="shared" si="16"/>
        <v>0</v>
      </c>
      <c r="O325" s="105">
        <f t="shared" si="17"/>
        <v>0</v>
      </c>
      <c r="P325" s="25" t="s">
        <v>140</v>
      </c>
      <c r="Q325" s="27">
        <v>4</v>
      </c>
      <c r="R325" s="65">
        <v>4</v>
      </c>
      <c r="S325" s="25"/>
      <c r="T325" s="26"/>
      <c r="U325" s="65">
        <v>0</v>
      </c>
      <c r="V325" s="25"/>
      <c r="W325" s="27"/>
      <c r="X325" s="65">
        <v>0</v>
      </c>
      <c r="Y325" s="13" t="s">
        <v>142</v>
      </c>
      <c r="Z325" s="104" t="s">
        <v>229</v>
      </c>
      <c r="AA325" s="13" t="s">
        <v>144</v>
      </c>
    </row>
    <row r="326" spans="1:27" ht="89.25" x14ac:dyDescent="0.2">
      <c r="A326" s="13">
        <v>150</v>
      </c>
      <c r="B326" s="24" t="s">
        <v>50</v>
      </c>
      <c r="C326" s="25" t="s">
        <v>51</v>
      </c>
      <c r="D326" s="24" t="s">
        <v>47</v>
      </c>
      <c r="E326" s="24" t="s">
        <v>48</v>
      </c>
      <c r="F326" s="25" t="s">
        <v>52</v>
      </c>
      <c r="G326" s="24" t="s">
        <v>138</v>
      </c>
      <c r="H326" s="25" t="s">
        <v>139</v>
      </c>
      <c r="I326" s="26">
        <v>150</v>
      </c>
      <c r="J326" s="26">
        <v>150</v>
      </c>
      <c r="K326" s="65">
        <v>150</v>
      </c>
      <c r="L326" s="65">
        <v>150</v>
      </c>
      <c r="M326" s="65">
        <f t="shared" si="15"/>
        <v>0</v>
      </c>
      <c r="N326" s="65">
        <f t="shared" si="16"/>
        <v>0</v>
      </c>
      <c r="O326" s="105">
        <f t="shared" si="17"/>
        <v>0</v>
      </c>
      <c r="P326" s="25" t="s">
        <v>140</v>
      </c>
      <c r="Q326" s="27">
        <v>2</v>
      </c>
      <c r="R326" s="65">
        <v>2</v>
      </c>
      <c r="S326" s="25" t="s">
        <v>141</v>
      </c>
      <c r="T326" s="26">
        <v>150</v>
      </c>
      <c r="U326" s="65">
        <v>150</v>
      </c>
      <c r="V326" s="25"/>
      <c r="W326" s="27"/>
      <c r="X326" s="65">
        <v>0</v>
      </c>
      <c r="Y326" s="13" t="s">
        <v>142</v>
      </c>
      <c r="Z326" s="13" t="s">
        <v>143</v>
      </c>
      <c r="AA326" s="13" t="s">
        <v>144</v>
      </c>
    </row>
    <row r="327" spans="1:27" ht="51" x14ac:dyDescent="0.2">
      <c r="A327" s="36">
        <v>153</v>
      </c>
      <c r="B327" s="19" t="s">
        <v>17</v>
      </c>
      <c r="C327" s="21" t="s">
        <v>135</v>
      </c>
      <c r="D327" s="19" t="s">
        <v>47</v>
      </c>
      <c r="E327" s="19" t="s">
        <v>136</v>
      </c>
      <c r="F327" s="21" t="s">
        <v>137</v>
      </c>
      <c r="G327" s="19" t="s">
        <v>138</v>
      </c>
      <c r="H327" s="21" t="s">
        <v>155</v>
      </c>
      <c r="I327" s="22">
        <v>150</v>
      </c>
      <c r="J327" s="22">
        <v>150</v>
      </c>
      <c r="K327" s="65">
        <v>150</v>
      </c>
      <c r="L327" s="65">
        <v>150</v>
      </c>
      <c r="M327" s="65">
        <f t="shared" si="15"/>
        <v>0</v>
      </c>
      <c r="N327" s="65">
        <f t="shared" si="16"/>
        <v>0</v>
      </c>
      <c r="O327" s="105">
        <f t="shared" si="17"/>
        <v>0</v>
      </c>
      <c r="P327" s="21" t="s">
        <v>156</v>
      </c>
      <c r="Q327" s="27">
        <v>11</v>
      </c>
      <c r="R327" s="65">
        <v>10</v>
      </c>
      <c r="S327" s="47"/>
      <c r="T327" s="48"/>
      <c r="U327" s="65">
        <v>0</v>
      </c>
      <c r="V327" s="47"/>
      <c r="W327" s="48"/>
      <c r="X327" s="65">
        <v>0</v>
      </c>
      <c r="Y327" s="36" t="s">
        <v>142</v>
      </c>
      <c r="Z327" s="36" t="s">
        <v>143</v>
      </c>
      <c r="AA327" s="36" t="s">
        <v>144</v>
      </c>
    </row>
    <row r="328" spans="1:27" ht="38.25" x14ac:dyDescent="0.2">
      <c r="A328" s="36">
        <v>156</v>
      </c>
      <c r="B328" s="92" t="s">
        <v>31</v>
      </c>
      <c r="C328" s="20" t="s">
        <v>352</v>
      </c>
      <c r="D328" s="13" t="s">
        <v>349</v>
      </c>
      <c r="E328" s="13" t="s">
        <v>350</v>
      </c>
      <c r="F328" s="20" t="s">
        <v>353</v>
      </c>
      <c r="G328" s="13" t="s">
        <v>138</v>
      </c>
      <c r="H328" s="20" t="s">
        <v>139</v>
      </c>
      <c r="I328" s="14">
        <v>94</v>
      </c>
      <c r="J328" s="14">
        <v>94</v>
      </c>
      <c r="K328" s="65">
        <v>94</v>
      </c>
      <c r="L328" s="65">
        <v>94</v>
      </c>
      <c r="M328" s="65">
        <f t="shared" si="15"/>
        <v>0</v>
      </c>
      <c r="N328" s="65">
        <f t="shared" si="16"/>
        <v>0</v>
      </c>
      <c r="O328" s="105">
        <f t="shared" si="17"/>
        <v>0</v>
      </c>
      <c r="P328" s="20" t="s">
        <v>354</v>
      </c>
      <c r="Q328" s="15">
        <v>36</v>
      </c>
      <c r="R328" s="65">
        <v>15</v>
      </c>
      <c r="S328" s="20" t="s">
        <v>355</v>
      </c>
      <c r="T328" s="15">
        <v>756</v>
      </c>
      <c r="U328" s="65">
        <v>500</v>
      </c>
      <c r="V328" s="16"/>
      <c r="W328" s="18"/>
      <c r="X328" s="65">
        <v>0</v>
      </c>
      <c r="Y328" s="104" t="s">
        <v>142</v>
      </c>
      <c r="Z328" s="104" t="s">
        <v>143</v>
      </c>
      <c r="AA328" s="104" t="s">
        <v>144</v>
      </c>
    </row>
    <row r="329" spans="1:27" ht="63.75" x14ac:dyDescent="0.2">
      <c r="A329" s="104">
        <v>158</v>
      </c>
      <c r="B329" s="104" t="s">
        <v>14</v>
      </c>
      <c r="C329" s="20" t="s">
        <v>361</v>
      </c>
      <c r="D329" s="13" t="s">
        <v>362</v>
      </c>
      <c r="E329" s="13" t="s">
        <v>363</v>
      </c>
      <c r="F329" s="20" t="s">
        <v>387</v>
      </c>
      <c r="G329" s="13" t="s">
        <v>138</v>
      </c>
      <c r="H329" s="20" t="s">
        <v>139</v>
      </c>
      <c r="I329" s="14">
        <v>50</v>
      </c>
      <c r="J329" s="14">
        <v>50</v>
      </c>
      <c r="K329" s="65">
        <v>50</v>
      </c>
      <c r="L329" s="65">
        <v>50</v>
      </c>
      <c r="M329" s="65">
        <f t="shared" si="15"/>
        <v>0</v>
      </c>
      <c r="N329" s="65">
        <f t="shared" si="16"/>
        <v>0</v>
      </c>
      <c r="O329" s="105">
        <f t="shared" si="17"/>
        <v>0</v>
      </c>
      <c r="P329" s="20" t="s">
        <v>140</v>
      </c>
      <c r="Q329" s="15">
        <v>1</v>
      </c>
      <c r="R329" s="65">
        <v>1</v>
      </c>
      <c r="S329" s="20"/>
      <c r="T329" s="15"/>
      <c r="U329" s="65">
        <v>0</v>
      </c>
      <c r="V329" s="16"/>
      <c r="W329" s="18"/>
      <c r="X329" s="65">
        <v>0</v>
      </c>
      <c r="Y329" s="36" t="s">
        <v>142</v>
      </c>
      <c r="Z329" s="36" t="s">
        <v>143</v>
      </c>
      <c r="AA329" s="36" t="s">
        <v>144</v>
      </c>
    </row>
    <row r="330" spans="1:27" ht="38.25" x14ac:dyDescent="0.2">
      <c r="A330" s="30">
        <v>207</v>
      </c>
      <c r="B330" s="104" t="s">
        <v>18</v>
      </c>
      <c r="C330" s="16" t="s">
        <v>179</v>
      </c>
      <c r="D330" s="104" t="s">
        <v>159</v>
      </c>
      <c r="E330" s="104" t="s">
        <v>169</v>
      </c>
      <c r="F330" s="16" t="s">
        <v>178</v>
      </c>
      <c r="G330" s="19">
        <v>2014</v>
      </c>
      <c r="H330" s="21" t="s">
        <v>191</v>
      </c>
      <c r="I330" s="17">
        <v>5623</v>
      </c>
      <c r="J330" s="17">
        <v>18737</v>
      </c>
      <c r="K330" s="65">
        <v>6606</v>
      </c>
      <c r="L330" s="65">
        <v>18737</v>
      </c>
      <c r="M330" s="65">
        <f t="shared" si="15"/>
        <v>983</v>
      </c>
      <c r="N330" s="65">
        <f t="shared" si="16"/>
        <v>0</v>
      </c>
      <c r="O330" s="105">
        <f t="shared" si="17"/>
        <v>0</v>
      </c>
      <c r="P330" s="16" t="s">
        <v>172</v>
      </c>
      <c r="Q330" s="18">
        <v>1</v>
      </c>
      <c r="R330" s="65">
        <v>0</v>
      </c>
      <c r="S330" s="16"/>
      <c r="T330" s="17"/>
      <c r="U330" s="65">
        <v>0</v>
      </c>
      <c r="V330" s="16"/>
      <c r="W330" s="18"/>
      <c r="X330" s="65">
        <v>0</v>
      </c>
      <c r="Y330" s="104" t="s">
        <v>144</v>
      </c>
      <c r="Z330" s="36" t="s">
        <v>148</v>
      </c>
      <c r="AA330" s="36" t="s">
        <v>142</v>
      </c>
    </row>
    <row r="331" spans="1:27" ht="25.5" x14ac:dyDescent="0.2">
      <c r="A331" s="36">
        <v>210</v>
      </c>
      <c r="B331" s="92" t="s">
        <v>26</v>
      </c>
      <c r="C331" s="16" t="s">
        <v>389</v>
      </c>
      <c r="D331" s="104" t="s">
        <v>231</v>
      </c>
      <c r="E331" s="104" t="s">
        <v>390</v>
      </c>
      <c r="F331" s="16" t="s">
        <v>391</v>
      </c>
      <c r="G331" s="19">
        <v>2014</v>
      </c>
      <c r="H331" s="16" t="s">
        <v>155</v>
      </c>
      <c r="I331" s="17">
        <v>300</v>
      </c>
      <c r="J331" s="17">
        <v>300</v>
      </c>
      <c r="K331" s="65">
        <v>300</v>
      </c>
      <c r="L331" s="65">
        <v>300</v>
      </c>
      <c r="M331" s="65">
        <f t="shared" si="15"/>
        <v>0</v>
      </c>
      <c r="N331" s="65">
        <f t="shared" si="16"/>
        <v>0</v>
      </c>
      <c r="O331" s="105">
        <f t="shared" si="17"/>
        <v>0</v>
      </c>
      <c r="P331" s="16" t="s">
        <v>140</v>
      </c>
      <c r="Q331" s="18">
        <v>1</v>
      </c>
      <c r="R331" s="65">
        <v>1</v>
      </c>
      <c r="S331" s="16" t="s">
        <v>145</v>
      </c>
      <c r="T331" s="17"/>
      <c r="U331" s="65">
        <v>0</v>
      </c>
      <c r="V331" s="16"/>
      <c r="W331" s="18"/>
      <c r="X331" s="65">
        <v>0</v>
      </c>
      <c r="Y331" s="104" t="s">
        <v>142</v>
      </c>
      <c r="Z331" s="104" t="s">
        <v>143</v>
      </c>
      <c r="AA331" s="104" t="s">
        <v>144</v>
      </c>
    </row>
    <row r="332" spans="1:27" ht="25.5" x14ac:dyDescent="0.2">
      <c r="A332" s="36">
        <v>215</v>
      </c>
      <c r="B332" s="92" t="s">
        <v>257</v>
      </c>
      <c r="C332" s="16" t="s">
        <v>987</v>
      </c>
      <c r="D332" s="104" t="s">
        <v>816</v>
      </c>
      <c r="E332" s="104" t="s">
        <v>817</v>
      </c>
      <c r="F332" s="16" t="s">
        <v>986</v>
      </c>
      <c r="G332" s="19" t="s">
        <v>138</v>
      </c>
      <c r="H332" s="16" t="s">
        <v>139</v>
      </c>
      <c r="I332" s="17">
        <v>350</v>
      </c>
      <c r="J332" s="17">
        <v>350</v>
      </c>
      <c r="K332" s="65">
        <v>350</v>
      </c>
      <c r="L332" s="65">
        <v>350</v>
      </c>
      <c r="M332" s="65">
        <f t="shared" si="15"/>
        <v>0</v>
      </c>
      <c r="N332" s="65">
        <f t="shared" si="16"/>
        <v>0</v>
      </c>
      <c r="O332" s="105">
        <f t="shared" si="17"/>
        <v>0</v>
      </c>
      <c r="P332" s="16" t="s">
        <v>140</v>
      </c>
      <c r="Q332" s="18">
        <v>2</v>
      </c>
      <c r="R332" s="65">
        <v>2</v>
      </c>
      <c r="S332" s="16"/>
      <c r="T332" s="17"/>
      <c r="U332" s="65">
        <v>0</v>
      </c>
      <c r="V332" s="16"/>
      <c r="W332" s="18"/>
      <c r="X332" s="65">
        <v>0</v>
      </c>
      <c r="Y332" s="104" t="s">
        <v>142</v>
      </c>
      <c r="Z332" s="36" t="s">
        <v>143</v>
      </c>
      <c r="AA332" s="36" t="s">
        <v>144</v>
      </c>
    </row>
    <row r="333" spans="1:27" ht="25.5" x14ac:dyDescent="0.2">
      <c r="A333" s="30">
        <v>224</v>
      </c>
      <c r="B333" s="92" t="s">
        <v>27</v>
      </c>
      <c r="C333" s="16" t="s">
        <v>453</v>
      </c>
      <c r="D333" s="104" t="s">
        <v>436</v>
      </c>
      <c r="E333" s="104" t="s">
        <v>400</v>
      </c>
      <c r="F333" s="16" t="s">
        <v>437</v>
      </c>
      <c r="G333" s="19" t="s">
        <v>138</v>
      </c>
      <c r="H333" s="16" t="s">
        <v>139</v>
      </c>
      <c r="I333" s="17">
        <v>21000</v>
      </c>
      <c r="J333" s="17">
        <v>21000</v>
      </c>
      <c r="K333" s="65">
        <v>21000</v>
      </c>
      <c r="L333" s="65">
        <v>21000</v>
      </c>
      <c r="M333" s="65">
        <f t="shared" si="15"/>
        <v>0</v>
      </c>
      <c r="N333" s="65">
        <f t="shared" si="16"/>
        <v>0</v>
      </c>
      <c r="O333" s="105">
        <f t="shared" si="17"/>
        <v>0</v>
      </c>
      <c r="P333" s="16" t="s">
        <v>438</v>
      </c>
      <c r="Q333" s="18">
        <v>8</v>
      </c>
      <c r="R333" s="65">
        <v>8</v>
      </c>
      <c r="S333" s="16" t="s">
        <v>439</v>
      </c>
      <c r="T333" s="17">
        <v>30</v>
      </c>
      <c r="U333" s="65">
        <v>20</v>
      </c>
      <c r="V333" s="16"/>
      <c r="W333" s="18"/>
      <c r="X333" s="65">
        <v>0</v>
      </c>
      <c r="Y333" s="104" t="s">
        <v>142</v>
      </c>
      <c r="Z333" s="104" t="s">
        <v>143</v>
      </c>
      <c r="AA333" s="104" t="s">
        <v>144</v>
      </c>
    </row>
    <row r="334" spans="1:27" ht="51" x14ac:dyDescent="0.2">
      <c r="A334" s="13">
        <v>296</v>
      </c>
      <c r="B334" s="24" t="s">
        <v>33</v>
      </c>
      <c r="C334" s="25" t="s">
        <v>70</v>
      </c>
      <c r="D334" s="24" t="s">
        <v>150</v>
      </c>
      <c r="E334" s="24" t="s">
        <v>48</v>
      </c>
      <c r="F334" s="25" t="s">
        <v>71</v>
      </c>
      <c r="G334" s="24" t="s">
        <v>138</v>
      </c>
      <c r="H334" s="25" t="s">
        <v>139</v>
      </c>
      <c r="I334" s="14">
        <v>2000</v>
      </c>
      <c r="J334" s="14">
        <v>2000</v>
      </c>
      <c r="K334" s="65">
        <v>2000</v>
      </c>
      <c r="L334" s="65">
        <v>2000</v>
      </c>
      <c r="M334" s="65">
        <f t="shared" si="15"/>
        <v>0</v>
      </c>
      <c r="N334" s="65">
        <f t="shared" si="16"/>
        <v>0</v>
      </c>
      <c r="O334" s="105">
        <f t="shared" si="17"/>
        <v>0</v>
      </c>
      <c r="P334" s="25" t="s">
        <v>140</v>
      </c>
      <c r="Q334" s="15">
        <v>1</v>
      </c>
      <c r="R334" s="65">
        <v>0</v>
      </c>
      <c r="S334" s="25" t="s">
        <v>145</v>
      </c>
      <c r="T334" s="14"/>
      <c r="U334" s="65">
        <v>0</v>
      </c>
      <c r="V334" s="20"/>
      <c r="W334" s="15"/>
      <c r="X334" s="65">
        <v>0</v>
      </c>
      <c r="Y334" s="24" t="s">
        <v>142</v>
      </c>
      <c r="Z334" s="24" t="s">
        <v>148</v>
      </c>
      <c r="AA334" s="24" t="s">
        <v>144</v>
      </c>
    </row>
    <row r="335" spans="1:27" ht="76.5" x14ac:dyDescent="0.2">
      <c r="A335" s="13">
        <v>297</v>
      </c>
      <c r="B335" s="24" t="s">
        <v>33</v>
      </c>
      <c r="C335" s="25" t="s">
        <v>149</v>
      </c>
      <c r="D335" s="24" t="s">
        <v>150</v>
      </c>
      <c r="E335" s="24" t="s">
        <v>48</v>
      </c>
      <c r="F335" s="25" t="s">
        <v>72</v>
      </c>
      <c r="G335" s="24" t="s">
        <v>138</v>
      </c>
      <c r="H335" s="25" t="s">
        <v>139</v>
      </c>
      <c r="I335" s="14">
        <v>1200</v>
      </c>
      <c r="J335" s="14">
        <v>1200</v>
      </c>
      <c r="K335" s="65">
        <v>1200</v>
      </c>
      <c r="L335" s="65">
        <v>1200</v>
      </c>
      <c r="M335" s="65">
        <f t="shared" si="15"/>
        <v>0</v>
      </c>
      <c r="N335" s="65">
        <f t="shared" si="16"/>
        <v>0</v>
      </c>
      <c r="O335" s="105">
        <f t="shared" si="17"/>
        <v>0</v>
      </c>
      <c r="P335" s="25" t="s">
        <v>140</v>
      </c>
      <c r="Q335" s="15">
        <v>1</v>
      </c>
      <c r="R335" s="65">
        <v>0</v>
      </c>
      <c r="S335" s="25" t="s">
        <v>145</v>
      </c>
      <c r="T335" s="14"/>
      <c r="U335" s="65">
        <v>0</v>
      </c>
      <c r="V335" s="20"/>
      <c r="W335" s="15"/>
      <c r="X335" s="65">
        <v>0</v>
      </c>
      <c r="Y335" s="24" t="s">
        <v>142</v>
      </c>
      <c r="Z335" s="24" t="s">
        <v>143</v>
      </c>
      <c r="AA335" s="13" t="s">
        <v>144</v>
      </c>
    </row>
    <row r="336" spans="1:27" ht="51" x14ac:dyDescent="0.2">
      <c r="A336" s="13">
        <v>298</v>
      </c>
      <c r="B336" s="24" t="s">
        <v>33</v>
      </c>
      <c r="C336" s="25" t="s">
        <v>73</v>
      </c>
      <c r="D336" s="24" t="s">
        <v>150</v>
      </c>
      <c r="E336" s="24" t="s">
        <v>48</v>
      </c>
      <c r="F336" s="25" t="s">
        <v>74</v>
      </c>
      <c r="G336" s="24" t="s">
        <v>138</v>
      </c>
      <c r="H336" s="25" t="s">
        <v>139</v>
      </c>
      <c r="I336" s="14">
        <v>800</v>
      </c>
      <c r="J336" s="14">
        <v>800</v>
      </c>
      <c r="K336" s="65">
        <v>800</v>
      </c>
      <c r="L336" s="65">
        <v>800</v>
      </c>
      <c r="M336" s="65">
        <f t="shared" si="15"/>
        <v>0</v>
      </c>
      <c r="N336" s="65">
        <f t="shared" si="16"/>
        <v>0</v>
      </c>
      <c r="O336" s="105">
        <f t="shared" si="17"/>
        <v>0</v>
      </c>
      <c r="P336" s="25" t="s">
        <v>140</v>
      </c>
      <c r="Q336" s="15">
        <v>1</v>
      </c>
      <c r="R336" s="65">
        <v>0</v>
      </c>
      <c r="S336" s="25" t="s">
        <v>145</v>
      </c>
      <c r="T336" s="14"/>
      <c r="U336" s="65">
        <v>0</v>
      </c>
      <c r="V336" s="20"/>
      <c r="W336" s="15"/>
      <c r="X336" s="65">
        <v>0</v>
      </c>
      <c r="Y336" s="24" t="s">
        <v>142</v>
      </c>
      <c r="Z336" s="24" t="s">
        <v>143</v>
      </c>
      <c r="AA336" s="13" t="s">
        <v>144</v>
      </c>
    </row>
    <row r="337" spans="1:27" ht="51" x14ac:dyDescent="0.2">
      <c r="A337" s="13">
        <v>299</v>
      </c>
      <c r="B337" s="24" t="s">
        <v>33</v>
      </c>
      <c r="C337" s="25" t="s">
        <v>75</v>
      </c>
      <c r="D337" s="24" t="s">
        <v>150</v>
      </c>
      <c r="E337" s="24" t="s">
        <v>48</v>
      </c>
      <c r="F337" s="25" t="s">
        <v>76</v>
      </c>
      <c r="G337" s="24" t="s">
        <v>138</v>
      </c>
      <c r="H337" s="25" t="s">
        <v>139</v>
      </c>
      <c r="I337" s="14">
        <v>1500</v>
      </c>
      <c r="J337" s="14">
        <v>1500</v>
      </c>
      <c r="K337" s="65">
        <v>1500</v>
      </c>
      <c r="L337" s="65">
        <v>1500</v>
      </c>
      <c r="M337" s="65">
        <f t="shared" si="15"/>
        <v>0</v>
      </c>
      <c r="N337" s="65">
        <f t="shared" si="16"/>
        <v>0</v>
      </c>
      <c r="O337" s="105">
        <f t="shared" si="17"/>
        <v>0</v>
      </c>
      <c r="P337" s="25" t="s">
        <v>140</v>
      </c>
      <c r="Q337" s="15">
        <v>1</v>
      </c>
      <c r="R337" s="65">
        <v>0</v>
      </c>
      <c r="S337" s="25" t="s">
        <v>145</v>
      </c>
      <c r="T337" s="14"/>
      <c r="U337" s="65">
        <v>0</v>
      </c>
      <c r="V337" s="20"/>
      <c r="W337" s="15"/>
      <c r="X337" s="65">
        <v>0</v>
      </c>
      <c r="Y337" s="24" t="s">
        <v>142</v>
      </c>
      <c r="Z337" s="24" t="s">
        <v>143</v>
      </c>
      <c r="AA337" s="13" t="s">
        <v>144</v>
      </c>
    </row>
    <row r="338" spans="1:27" ht="51" x14ac:dyDescent="0.2">
      <c r="A338" s="13">
        <v>300</v>
      </c>
      <c r="B338" s="24" t="s">
        <v>33</v>
      </c>
      <c r="C338" s="25" t="s">
        <v>77</v>
      </c>
      <c r="D338" s="24" t="s">
        <v>150</v>
      </c>
      <c r="E338" s="24" t="s">
        <v>48</v>
      </c>
      <c r="F338" s="25" t="s">
        <v>78</v>
      </c>
      <c r="G338" s="24" t="s">
        <v>138</v>
      </c>
      <c r="H338" s="25" t="s">
        <v>139</v>
      </c>
      <c r="I338" s="14">
        <v>1400</v>
      </c>
      <c r="J338" s="14">
        <v>1400</v>
      </c>
      <c r="K338" s="65">
        <v>1400</v>
      </c>
      <c r="L338" s="65">
        <v>1400</v>
      </c>
      <c r="M338" s="65">
        <f t="shared" si="15"/>
        <v>0</v>
      </c>
      <c r="N338" s="65">
        <f t="shared" si="16"/>
        <v>0</v>
      </c>
      <c r="O338" s="105">
        <f t="shared" si="17"/>
        <v>0</v>
      </c>
      <c r="P338" s="25" t="s">
        <v>140</v>
      </c>
      <c r="Q338" s="15">
        <v>1</v>
      </c>
      <c r="R338" s="65">
        <v>0</v>
      </c>
      <c r="S338" s="25" t="s">
        <v>145</v>
      </c>
      <c r="T338" s="14"/>
      <c r="U338" s="65">
        <v>0</v>
      </c>
      <c r="V338" s="20"/>
      <c r="W338" s="15"/>
      <c r="X338" s="65">
        <v>0</v>
      </c>
      <c r="Y338" s="24" t="s">
        <v>142</v>
      </c>
      <c r="Z338" s="24" t="s">
        <v>143</v>
      </c>
      <c r="AA338" s="13" t="s">
        <v>144</v>
      </c>
    </row>
    <row r="339" spans="1:27" ht="38.25" x14ac:dyDescent="0.2">
      <c r="A339" s="36">
        <v>301</v>
      </c>
      <c r="B339" s="92" t="s">
        <v>31</v>
      </c>
      <c r="C339" s="16" t="s">
        <v>742</v>
      </c>
      <c r="D339" s="92" t="s">
        <v>302</v>
      </c>
      <c r="E339" s="92" t="s">
        <v>303</v>
      </c>
      <c r="F339" s="16" t="s">
        <v>343</v>
      </c>
      <c r="G339" s="19" t="s">
        <v>138</v>
      </c>
      <c r="H339" s="29" t="s">
        <v>139</v>
      </c>
      <c r="I339" s="17">
        <v>300</v>
      </c>
      <c r="J339" s="17">
        <v>300</v>
      </c>
      <c r="K339" s="65">
        <v>300</v>
      </c>
      <c r="L339" s="65">
        <v>300</v>
      </c>
      <c r="M339" s="65">
        <f t="shared" si="15"/>
        <v>0</v>
      </c>
      <c r="N339" s="65">
        <f t="shared" si="16"/>
        <v>0</v>
      </c>
      <c r="O339" s="105">
        <f t="shared" si="17"/>
        <v>0</v>
      </c>
      <c r="P339" s="16" t="s">
        <v>140</v>
      </c>
      <c r="Q339" s="18">
        <v>1</v>
      </c>
      <c r="R339" s="65">
        <v>1</v>
      </c>
      <c r="S339" s="16"/>
      <c r="T339" s="17"/>
      <c r="U339" s="65">
        <v>300</v>
      </c>
      <c r="V339" s="16"/>
      <c r="W339" s="18"/>
      <c r="X339" s="65">
        <v>0</v>
      </c>
      <c r="Y339" s="92" t="s">
        <v>142</v>
      </c>
      <c r="Z339" s="92" t="s">
        <v>143</v>
      </c>
      <c r="AA339" s="92" t="s">
        <v>144</v>
      </c>
    </row>
    <row r="340" spans="1:27" ht="25.5" x14ac:dyDescent="0.2">
      <c r="A340" s="104">
        <v>302</v>
      </c>
      <c r="B340" s="19" t="s">
        <v>50</v>
      </c>
      <c r="C340" s="21" t="s">
        <v>310</v>
      </c>
      <c r="D340" s="19" t="s">
        <v>302</v>
      </c>
      <c r="E340" s="19" t="s">
        <v>303</v>
      </c>
      <c r="F340" s="21" t="s">
        <v>311</v>
      </c>
      <c r="G340" s="19" t="s">
        <v>138</v>
      </c>
      <c r="H340" s="21" t="s">
        <v>139</v>
      </c>
      <c r="I340" s="22">
        <v>200</v>
      </c>
      <c r="J340" s="22">
        <v>200</v>
      </c>
      <c r="K340" s="65">
        <v>200</v>
      </c>
      <c r="L340" s="65">
        <v>200</v>
      </c>
      <c r="M340" s="65">
        <f t="shared" si="15"/>
        <v>0</v>
      </c>
      <c r="N340" s="65">
        <f t="shared" si="16"/>
        <v>0</v>
      </c>
      <c r="O340" s="105">
        <f t="shared" si="17"/>
        <v>0</v>
      </c>
      <c r="P340" s="21" t="s">
        <v>140</v>
      </c>
      <c r="Q340" s="23">
        <v>1</v>
      </c>
      <c r="R340" s="65">
        <v>1</v>
      </c>
      <c r="S340" s="21" t="s">
        <v>141</v>
      </c>
      <c r="T340" s="22">
        <v>21000</v>
      </c>
      <c r="U340" s="65">
        <v>500</v>
      </c>
      <c r="V340" s="21"/>
      <c r="W340" s="23"/>
      <c r="X340" s="65">
        <v>0</v>
      </c>
      <c r="Y340" s="92" t="s">
        <v>142</v>
      </c>
      <c r="Z340" s="92" t="s">
        <v>143</v>
      </c>
      <c r="AA340" s="92" t="s">
        <v>144</v>
      </c>
    </row>
    <row r="341" spans="1:27" ht="51" x14ac:dyDescent="0.2">
      <c r="A341" s="13">
        <v>311</v>
      </c>
      <c r="B341" s="24" t="s">
        <v>33</v>
      </c>
      <c r="C341" s="25" t="s">
        <v>79</v>
      </c>
      <c r="D341" s="24" t="s">
        <v>150</v>
      </c>
      <c r="E341" s="24" t="s">
        <v>48</v>
      </c>
      <c r="F341" s="25" t="s">
        <v>80</v>
      </c>
      <c r="G341" s="24" t="s">
        <v>138</v>
      </c>
      <c r="H341" s="25" t="s">
        <v>139</v>
      </c>
      <c r="I341" s="14">
        <v>1400</v>
      </c>
      <c r="J341" s="14">
        <v>1400</v>
      </c>
      <c r="K341" s="65">
        <v>1400</v>
      </c>
      <c r="L341" s="65">
        <v>1400</v>
      </c>
      <c r="M341" s="65">
        <f t="shared" si="15"/>
        <v>0</v>
      </c>
      <c r="N341" s="65">
        <f t="shared" si="16"/>
        <v>0</v>
      </c>
      <c r="O341" s="105">
        <f t="shared" si="17"/>
        <v>0</v>
      </c>
      <c r="P341" s="25" t="s">
        <v>140</v>
      </c>
      <c r="Q341" s="15">
        <v>1</v>
      </c>
      <c r="R341" s="65">
        <v>0</v>
      </c>
      <c r="S341" s="25" t="s">
        <v>145</v>
      </c>
      <c r="T341" s="14"/>
      <c r="U341" s="65">
        <v>0</v>
      </c>
      <c r="V341" s="20"/>
      <c r="W341" s="15"/>
      <c r="X341" s="65">
        <v>0</v>
      </c>
      <c r="Y341" s="24" t="s">
        <v>142</v>
      </c>
      <c r="Z341" s="24" t="s">
        <v>143</v>
      </c>
      <c r="AA341" s="13" t="s">
        <v>144</v>
      </c>
    </row>
    <row r="342" spans="1:27" ht="51" x14ac:dyDescent="0.2">
      <c r="A342" s="13">
        <v>312</v>
      </c>
      <c r="B342" s="24" t="s">
        <v>33</v>
      </c>
      <c r="C342" s="25" t="s">
        <v>81</v>
      </c>
      <c r="D342" s="24" t="s">
        <v>150</v>
      </c>
      <c r="E342" s="24" t="s">
        <v>48</v>
      </c>
      <c r="F342" s="25" t="s">
        <v>82</v>
      </c>
      <c r="G342" s="24" t="s">
        <v>138</v>
      </c>
      <c r="H342" s="25" t="s">
        <v>139</v>
      </c>
      <c r="I342" s="14">
        <v>1300</v>
      </c>
      <c r="J342" s="14">
        <v>1300</v>
      </c>
      <c r="K342" s="65">
        <v>1300</v>
      </c>
      <c r="L342" s="65">
        <v>1300</v>
      </c>
      <c r="M342" s="65">
        <f t="shared" si="15"/>
        <v>0</v>
      </c>
      <c r="N342" s="65">
        <f t="shared" si="16"/>
        <v>0</v>
      </c>
      <c r="O342" s="105">
        <f t="shared" si="17"/>
        <v>0</v>
      </c>
      <c r="P342" s="25" t="s">
        <v>140</v>
      </c>
      <c r="Q342" s="15">
        <v>1</v>
      </c>
      <c r="R342" s="65">
        <v>0</v>
      </c>
      <c r="S342" s="25" t="s">
        <v>145</v>
      </c>
      <c r="T342" s="14"/>
      <c r="U342" s="65">
        <v>0</v>
      </c>
      <c r="V342" s="20"/>
      <c r="W342" s="15"/>
      <c r="X342" s="65">
        <v>0</v>
      </c>
      <c r="Y342" s="24" t="s">
        <v>142</v>
      </c>
      <c r="Z342" s="24" t="s">
        <v>143</v>
      </c>
      <c r="AA342" s="13" t="s">
        <v>144</v>
      </c>
    </row>
    <row r="343" spans="1:27" ht="63.75" x14ac:dyDescent="0.2">
      <c r="A343" s="13">
        <v>313</v>
      </c>
      <c r="B343" s="24" t="s">
        <v>33</v>
      </c>
      <c r="C343" s="25" t="s">
        <v>53</v>
      </c>
      <c r="D343" s="24" t="s">
        <v>150</v>
      </c>
      <c r="E343" s="24" t="s">
        <v>48</v>
      </c>
      <c r="F343" s="25" t="s">
        <v>54</v>
      </c>
      <c r="G343" s="24" t="s">
        <v>138</v>
      </c>
      <c r="H343" s="25" t="s">
        <v>139</v>
      </c>
      <c r="I343" s="14">
        <v>1300</v>
      </c>
      <c r="J343" s="14">
        <v>1300</v>
      </c>
      <c r="K343" s="65">
        <v>1300</v>
      </c>
      <c r="L343" s="65">
        <v>1300</v>
      </c>
      <c r="M343" s="65">
        <f t="shared" si="15"/>
        <v>0</v>
      </c>
      <c r="N343" s="65">
        <f t="shared" si="16"/>
        <v>0</v>
      </c>
      <c r="O343" s="105">
        <f t="shared" si="17"/>
        <v>0</v>
      </c>
      <c r="P343" s="25" t="s">
        <v>140</v>
      </c>
      <c r="Q343" s="15">
        <v>1</v>
      </c>
      <c r="R343" s="65">
        <v>0</v>
      </c>
      <c r="S343" s="25" t="s">
        <v>145</v>
      </c>
      <c r="T343" s="14"/>
      <c r="U343" s="65">
        <v>0</v>
      </c>
      <c r="V343" s="20"/>
      <c r="W343" s="15"/>
      <c r="X343" s="65">
        <v>0</v>
      </c>
      <c r="Y343" s="24" t="s">
        <v>142</v>
      </c>
      <c r="Z343" s="24" t="s">
        <v>143</v>
      </c>
      <c r="AA343" s="13" t="s">
        <v>144</v>
      </c>
    </row>
    <row r="344" spans="1:27" ht="38.25" x14ac:dyDescent="0.2">
      <c r="A344" s="13">
        <v>314</v>
      </c>
      <c r="B344" s="24" t="s">
        <v>33</v>
      </c>
      <c r="C344" s="25" t="s">
        <v>83</v>
      </c>
      <c r="D344" s="24" t="s">
        <v>150</v>
      </c>
      <c r="E344" s="24" t="s">
        <v>48</v>
      </c>
      <c r="F344" s="25" t="s">
        <v>956</v>
      </c>
      <c r="G344" s="24" t="s">
        <v>138</v>
      </c>
      <c r="H344" s="25" t="s">
        <v>139</v>
      </c>
      <c r="I344" s="14">
        <v>1800</v>
      </c>
      <c r="J344" s="14">
        <v>1800</v>
      </c>
      <c r="K344" s="65">
        <v>1800</v>
      </c>
      <c r="L344" s="65">
        <v>1800</v>
      </c>
      <c r="M344" s="65">
        <f t="shared" si="15"/>
        <v>0</v>
      </c>
      <c r="N344" s="65">
        <f t="shared" si="16"/>
        <v>0</v>
      </c>
      <c r="O344" s="105">
        <f t="shared" si="17"/>
        <v>0</v>
      </c>
      <c r="P344" s="25" t="s">
        <v>140</v>
      </c>
      <c r="Q344" s="15">
        <v>1</v>
      </c>
      <c r="R344" s="65">
        <v>0</v>
      </c>
      <c r="S344" s="25" t="s">
        <v>145</v>
      </c>
      <c r="T344" s="14"/>
      <c r="U344" s="65">
        <v>0</v>
      </c>
      <c r="V344" s="20"/>
      <c r="W344" s="15"/>
      <c r="X344" s="65">
        <v>0</v>
      </c>
      <c r="Y344" s="24" t="s">
        <v>142</v>
      </c>
      <c r="Z344" s="24" t="s">
        <v>143</v>
      </c>
      <c r="AA344" s="13" t="s">
        <v>144</v>
      </c>
    </row>
    <row r="345" spans="1:27" ht="51" x14ac:dyDescent="0.2">
      <c r="A345" s="13">
        <v>315</v>
      </c>
      <c r="B345" s="24" t="s">
        <v>33</v>
      </c>
      <c r="C345" s="25" t="s">
        <v>84</v>
      </c>
      <c r="D345" s="24" t="s">
        <v>150</v>
      </c>
      <c r="E345" s="24" t="s">
        <v>48</v>
      </c>
      <c r="F345" s="25" t="s">
        <v>85</v>
      </c>
      <c r="G345" s="24" t="s">
        <v>138</v>
      </c>
      <c r="H345" s="25" t="s">
        <v>139</v>
      </c>
      <c r="I345" s="14">
        <v>2300</v>
      </c>
      <c r="J345" s="14">
        <v>2300</v>
      </c>
      <c r="K345" s="65">
        <v>2300</v>
      </c>
      <c r="L345" s="65">
        <v>2300</v>
      </c>
      <c r="M345" s="65">
        <f t="shared" si="15"/>
        <v>0</v>
      </c>
      <c r="N345" s="65">
        <f t="shared" si="16"/>
        <v>0</v>
      </c>
      <c r="O345" s="105">
        <f t="shared" si="17"/>
        <v>0</v>
      </c>
      <c r="P345" s="25" t="s">
        <v>140</v>
      </c>
      <c r="Q345" s="15">
        <v>1</v>
      </c>
      <c r="R345" s="65">
        <v>0</v>
      </c>
      <c r="S345" s="25" t="s">
        <v>145</v>
      </c>
      <c r="T345" s="14"/>
      <c r="U345" s="65">
        <v>0</v>
      </c>
      <c r="V345" s="20"/>
      <c r="W345" s="15"/>
      <c r="X345" s="65">
        <v>0</v>
      </c>
      <c r="Y345" s="24" t="s">
        <v>142</v>
      </c>
      <c r="Z345" s="24" t="s">
        <v>143</v>
      </c>
      <c r="AA345" s="13" t="s">
        <v>144</v>
      </c>
    </row>
    <row r="346" spans="1:27" ht="63.75" x14ac:dyDescent="0.2">
      <c r="A346" s="13">
        <v>316</v>
      </c>
      <c r="B346" s="24" t="s">
        <v>33</v>
      </c>
      <c r="C346" s="25" t="s">
        <v>86</v>
      </c>
      <c r="D346" s="24" t="s">
        <v>150</v>
      </c>
      <c r="E346" s="24" t="s">
        <v>48</v>
      </c>
      <c r="F346" s="25" t="s">
        <v>87</v>
      </c>
      <c r="G346" s="24" t="s">
        <v>138</v>
      </c>
      <c r="H346" s="25" t="s">
        <v>139</v>
      </c>
      <c r="I346" s="14">
        <v>1600</v>
      </c>
      <c r="J346" s="14">
        <v>1600</v>
      </c>
      <c r="K346" s="65">
        <v>1600</v>
      </c>
      <c r="L346" s="65">
        <v>1600</v>
      </c>
      <c r="M346" s="65">
        <f t="shared" si="15"/>
        <v>0</v>
      </c>
      <c r="N346" s="65">
        <f t="shared" si="16"/>
        <v>0</v>
      </c>
      <c r="O346" s="105">
        <f t="shared" si="17"/>
        <v>0</v>
      </c>
      <c r="P346" s="25" t="s">
        <v>140</v>
      </c>
      <c r="Q346" s="15">
        <v>1</v>
      </c>
      <c r="R346" s="65">
        <v>0</v>
      </c>
      <c r="S346" s="25" t="s">
        <v>145</v>
      </c>
      <c r="T346" s="14"/>
      <c r="U346" s="65">
        <v>0</v>
      </c>
      <c r="V346" s="20"/>
      <c r="W346" s="15"/>
      <c r="X346" s="65">
        <v>0</v>
      </c>
      <c r="Y346" s="24" t="s">
        <v>142</v>
      </c>
      <c r="Z346" s="24" t="s">
        <v>143</v>
      </c>
      <c r="AA346" s="13" t="s">
        <v>144</v>
      </c>
    </row>
    <row r="347" spans="1:27" ht="76.5" x14ac:dyDescent="0.2">
      <c r="A347" s="13">
        <v>317</v>
      </c>
      <c r="B347" s="24" t="s">
        <v>33</v>
      </c>
      <c r="C347" s="25" t="s">
        <v>88</v>
      </c>
      <c r="D347" s="24" t="s">
        <v>150</v>
      </c>
      <c r="E347" s="24" t="s">
        <v>48</v>
      </c>
      <c r="F347" s="25" t="s">
        <v>89</v>
      </c>
      <c r="G347" s="24" t="s">
        <v>138</v>
      </c>
      <c r="H347" s="25" t="s">
        <v>139</v>
      </c>
      <c r="I347" s="14">
        <v>800</v>
      </c>
      <c r="J347" s="14">
        <v>800</v>
      </c>
      <c r="K347" s="65">
        <v>800</v>
      </c>
      <c r="L347" s="65">
        <v>800</v>
      </c>
      <c r="M347" s="65">
        <f t="shared" si="15"/>
        <v>0</v>
      </c>
      <c r="N347" s="65">
        <f t="shared" si="16"/>
        <v>0</v>
      </c>
      <c r="O347" s="105">
        <f t="shared" si="17"/>
        <v>0</v>
      </c>
      <c r="P347" s="25" t="s">
        <v>140</v>
      </c>
      <c r="Q347" s="15">
        <v>1</v>
      </c>
      <c r="R347" s="65">
        <v>0</v>
      </c>
      <c r="S347" s="25" t="s">
        <v>145</v>
      </c>
      <c r="T347" s="14"/>
      <c r="U347" s="65">
        <v>0</v>
      </c>
      <c r="V347" s="20"/>
      <c r="W347" s="15"/>
      <c r="X347" s="65">
        <v>0</v>
      </c>
      <c r="Y347" s="24" t="s">
        <v>142</v>
      </c>
      <c r="Z347" s="24" t="s">
        <v>143</v>
      </c>
      <c r="AA347" s="13" t="s">
        <v>144</v>
      </c>
    </row>
    <row r="348" spans="1:27" ht="63.75" x14ac:dyDescent="0.2">
      <c r="A348" s="13">
        <v>318</v>
      </c>
      <c r="B348" s="24" t="s">
        <v>33</v>
      </c>
      <c r="C348" s="25" t="s">
        <v>90</v>
      </c>
      <c r="D348" s="24" t="s">
        <v>150</v>
      </c>
      <c r="E348" s="24" t="s">
        <v>48</v>
      </c>
      <c r="F348" s="25" t="s">
        <v>91</v>
      </c>
      <c r="G348" s="24" t="s">
        <v>138</v>
      </c>
      <c r="H348" s="25" t="s">
        <v>139</v>
      </c>
      <c r="I348" s="14">
        <v>500</v>
      </c>
      <c r="J348" s="14">
        <v>500</v>
      </c>
      <c r="K348" s="65">
        <v>500</v>
      </c>
      <c r="L348" s="65">
        <v>500</v>
      </c>
      <c r="M348" s="65">
        <f t="shared" si="15"/>
        <v>0</v>
      </c>
      <c r="N348" s="65">
        <f t="shared" si="16"/>
        <v>0</v>
      </c>
      <c r="O348" s="105">
        <f t="shared" si="17"/>
        <v>0</v>
      </c>
      <c r="P348" s="25" t="s">
        <v>140</v>
      </c>
      <c r="Q348" s="15">
        <v>1</v>
      </c>
      <c r="R348" s="65">
        <v>0</v>
      </c>
      <c r="S348" s="25" t="s">
        <v>145</v>
      </c>
      <c r="T348" s="14"/>
      <c r="U348" s="65">
        <v>0</v>
      </c>
      <c r="V348" s="20"/>
      <c r="W348" s="15"/>
      <c r="X348" s="65">
        <v>0</v>
      </c>
      <c r="Y348" s="24" t="s">
        <v>142</v>
      </c>
      <c r="Z348" s="24" t="s">
        <v>143</v>
      </c>
      <c r="AA348" s="13" t="s">
        <v>144</v>
      </c>
    </row>
    <row r="349" spans="1:27" ht="51" x14ac:dyDescent="0.2">
      <c r="A349" s="13">
        <v>319</v>
      </c>
      <c r="B349" s="24" t="s">
        <v>33</v>
      </c>
      <c r="C349" s="25" t="s">
        <v>94</v>
      </c>
      <c r="D349" s="24" t="s">
        <v>150</v>
      </c>
      <c r="E349" s="24" t="s">
        <v>48</v>
      </c>
      <c r="F349" s="25" t="s">
        <v>82</v>
      </c>
      <c r="G349" s="24" t="s">
        <v>138</v>
      </c>
      <c r="H349" s="25" t="s">
        <v>139</v>
      </c>
      <c r="I349" s="14">
        <v>1300</v>
      </c>
      <c r="J349" s="14">
        <v>1300</v>
      </c>
      <c r="K349" s="65">
        <v>1300</v>
      </c>
      <c r="L349" s="65">
        <v>1300</v>
      </c>
      <c r="M349" s="65">
        <f t="shared" si="15"/>
        <v>0</v>
      </c>
      <c r="N349" s="65">
        <f t="shared" si="16"/>
        <v>0</v>
      </c>
      <c r="O349" s="105">
        <f t="shared" si="17"/>
        <v>0</v>
      </c>
      <c r="P349" s="25" t="s">
        <v>140</v>
      </c>
      <c r="Q349" s="15">
        <v>1</v>
      </c>
      <c r="R349" s="65">
        <v>0</v>
      </c>
      <c r="S349" s="25" t="s">
        <v>145</v>
      </c>
      <c r="T349" s="14"/>
      <c r="U349" s="65">
        <v>0</v>
      </c>
      <c r="V349" s="20"/>
      <c r="W349" s="15"/>
      <c r="X349" s="65">
        <v>0</v>
      </c>
      <c r="Y349" s="24" t="s">
        <v>142</v>
      </c>
      <c r="Z349" s="24" t="s">
        <v>143</v>
      </c>
      <c r="AA349" s="13" t="s">
        <v>144</v>
      </c>
    </row>
    <row r="350" spans="1:27" ht="63.75" x14ac:dyDescent="0.2">
      <c r="A350" s="13">
        <v>320</v>
      </c>
      <c r="B350" s="24" t="s">
        <v>33</v>
      </c>
      <c r="C350" s="25" t="s">
        <v>95</v>
      </c>
      <c r="D350" s="24" t="s">
        <v>150</v>
      </c>
      <c r="E350" s="24" t="s">
        <v>48</v>
      </c>
      <c r="F350" s="25" t="s">
        <v>96</v>
      </c>
      <c r="G350" s="24" t="s">
        <v>138</v>
      </c>
      <c r="H350" s="25" t="s">
        <v>139</v>
      </c>
      <c r="I350" s="14">
        <v>1000</v>
      </c>
      <c r="J350" s="14">
        <v>1000</v>
      </c>
      <c r="K350" s="65">
        <v>1000</v>
      </c>
      <c r="L350" s="65">
        <v>1000</v>
      </c>
      <c r="M350" s="65">
        <f t="shared" si="15"/>
        <v>0</v>
      </c>
      <c r="N350" s="65">
        <f t="shared" si="16"/>
        <v>0</v>
      </c>
      <c r="O350" s="105">
        <f t="shared" si="17"/>
        <v>0</v>
      </c>
      <c r="P350" s="25" t="s">
        <v>140</v>
      </c>
      <c r="Q350" s="15">
        <v>1</v>
      </c>
      <c r="R350" s="65">
        <v>0</v>
      </c>
      <c r="S350" s="25" t="s">
        <v>145</v>
      </c>
      <c r="T350" s="14"/>
      <c r="U350" s="65">
        <v>0</v>
      </c>
      <c r="V350" s="20"/>
      <c r="W350" s="15"/>
      <c r="X350" s="65">
        <v>0</v>
      </c>
      <c r="Y350" s="24" t="s">
        <v>142</v>
      </c>
      <c r="Z350" s="24" t="s">
        <v>143</v>
      </c>
      <c r="AA350" s="13" t="s">
        <v>144</v>
      </c>
    </row>
    <row r="351" spans="1:27" ht="38.25" x14ac:dyDescent="0.2">
      <c r="A351" s="13">
        <v>321</v>
      </c>
      <c r="B351" s="24" t="s">
        <v>33</v>
      </c>
      <c r="C351" s="25" t="s">
        <v>97</v>
      </c>
      <c r="D351" s="24" t="s">
        <v>150</v>
      </c>
      <c r="E351" s="24" t="s">
        <v>48</v>
      </c>
      <c r="F351" s="25" t="s">
        <v>98</v>
      </c>
      <c r="G351" s="24" t="s">
        <v>138</v>
      </c>
      <c r="H351" s="25" t="s">
        <v>139</v>
      </c>
      <c r="I351" s="14">
        <v>1000</v>
      </c>
      <c r="J351" s="14">
        <v>1000</v>
      </c>
      <c r="K351" s="65">
        <v>1000</v>
      </c>
      <c r="L351" s="65">
        <v>1000</v>
      </c>
      <c r="M351" s="65">
        <f t="shared" si="15"/>
        <v>0</v>
      </c>
      <c r="N351" s="65">
        <f t="shared" si="16"/>
        <v>0</v>
      </c>
      <c r="O351" s="105">
        <f t="shared" si="17"/>
        <v>0</v>
      </c>
      <c r="P351" s="25" t="s">
        <v>140</v>
      </c>
      <c r="Q351" s="15">
        <v>1</v>
      </c>
      <c r="R351" s="65">
        <v>0</v>
      </c>
      <c r="S351" s="25" t="s">
        <v>145</v>
      </c>
      <c r="T351" s="14"/>
      <c r="U351" s="65">
        <v>0</v>
      </c>
      <c r="V351" s="20"/>
      <c r="W351" s="15"/>
      <c r="X351" s="65">
        <v>0</v>
      </c>
      <c r="Y351" s="24" t="s">
        <v>142</v>
      </c>
      <c r="Z351" s="24" t="s">
        <v>143</v>
      </c>
      <c r="AA351" s="13" t="s">
        <v>144</v>
      </c>
    </row>
    <row r="352" spans="1:27" ht="38.25" x14ac:dyDescent="0.2">
      <c r="A352" s="13">
        <v>322</v>
      </c>
      <c r="B352" s="24" t="s">
        <v>33</v>
      </c>
      <c r="C352" s="25" t="s">
        <v>99</v>
      </c>
      <c r="D352" s="24" t="s">
        <v>150</v>
      </c>
      <c r="E352" s="24" t="s">
        <v>48</v>
      </c>
      <c r="F352" s="25" t="s">
        <v>100</v>
      </c>
      <c r="G352" s="24" t="s">
        <v>138</v>
      </c>
      <c r="H352" s="25" t="s">
        <v>139</v>
      </c>
      <c r="I352" s="14">
        <v>500</v>
      </c>
      <c r="J352" s="14">
        <v>500</v>
      </c>
      <c r="K352" s="65">
        <v>500</v>
      </c>
      <c r="L352" s="65">
        <v>500</v>
      </c>
      <c r="M352" s="65">
        <f t="shared" si="15"/>
        <v>0</v>
      </c>
      <c r="N352" s="65">
        <f t="shared" si="16"/>
        <v>0</v>
      </c>
      <c r="O352" s="105">
        <f t="shared" si="17"/>
        <v>0</v>
      </c>
      <c r="P352" s="25" t="s">
        <v>140</v>
      </c>
      <c r="Q352" s="15">
        <v>1</v>
      </c>
      <c r="R352" s="65">
        <v>0</v>
      </c>
      <c r="S352" s="25" t="s">
        <v>145</v>
      </c>
      <c r="T352" s="14"/>
      <c r="U352" s="65">
        <v>0</v>
      </c>
      <c r="V352" s="20"/>
      <c r="W352" s="15"/>
      <c r="X352" s="65">
        <v>0</v>
      </c>
      <c r="Y352" s="24" t="s">
        <v>142</v>
      </c>
      <c r="Z352" s="24" t="s">
        <v>143</v>
      </c>
      <c r="AA352" s="13" t="s">
        <v>144</v>
      </c>
    </row>
    <row r="353" spans="1:27" ht="38.25" x14ac:dyDescent="0.2">
      <c r="A353" s="13">
        <v>323</v>
      </c>
      <c r="B353" s="24" t="s">
        <v>33</v>
      </c>
      <c r="C353" s="25" t="s">
        <v>101</v>
      </c>
      <c r="D353" s="24" t="s">
        <v>150</v>
      </c>
      <c r="E353" s="24" t="s">
        <v>48</v>
      </c>
      <c r="F353" s="25" t="s">
        <v>102</v>
      </c>
      <c r="G353" s="24" t="s">
        <v>138</v>
      </c>
      <c r="H353" s="25" t="s">
        <v>139</v>
      </c>
      <c r="I353" s="14">
        <v>100</v>
      </c>
      <c r="J353" s="14">
        <v>100</v>
      </c>
      <c r="K353" s="65">
        <v>100</v>
      </c>
      <c r="L353" s="65">
        <v>100</v>
      </c>
      <c r="M353" s="65">
        <f t="shared" si="15"/>
        <v>0</v>
      </c>
      <c r="N353" s="65">
        <f t="shared" si="16"/>
        <v>0</v>
      </c>
      <c r="O353" s="105">
        <f t="shared" si="17"/>
        <v>0</v>
      </c>
      <c r="P353" s="25" t="s">
        <v>140</v>
      </c>
      <c r="Q353" s="15">
        <v>1</v>
      </c>
      <c r="R353" s="65">
        <v>0</v>
      </c>
      <c r="S353" s="25" t="s">
        <v>145</v>
      </c>
      <c r="T353" s="14"/>
      <c r="U353" s="65">
        <v>0</v>
      </c>
      <c r="V353" s="20"/>
      <c r="W353" s="15"/>
      <c r="X353" s="65">
        <v>0</v>
      </c>
      <c r="Y353" s="24" t="s">
        <v>142</v>
      </c>
      <c r="Z353" s="24" t="s">
        <v>143</v>
      </c>
      <c r="AA353" s="13" t="s">
        <v>144</v>
      </c>
    </row>
    <row r="354" spans="1:27" ht="38.25" x14ac:dyDescent="0.2">
      <c r="A354" s="13">
        <v>324</v>
      </c>
      <c r="B354" s="24" t="s">
        <v>33</v>
      </c>
      <c r="C354" s="25" t="s">
        <v>103</v>
      </c>
      <c r="D354" s="24" t="s">
        <v>150</v>
      </c>
      <c r="E354" s="24" t="s">
        <v>48</v>
      </c>
      <c r="F354" s="25" t="s">
        <v>104</v>
      </c>
      <c r="G354" s="24" t="s">
        <v>138</v>
      </c>
      <c r="H354" s="25" t="s">
        <v>139</v>
      </c>
      <c r="I354" s="14">
        <v>200</v>
      </c>
      <c r="J354" s="14">
        <v>200</v>
      </c>
      <c r="K354" s="65">
        <v>200</v>
      </c>
      <c r="L354" s="65">
        <v>200</v>
      </c>
      <c r="M354" s="65">
        <f t="shared" si="15"/>
        <v>0</v>
      </c>
      <c r="N354" s="65">
        <f t="shared" si="16"/>
        <v>0</v>
      </c>
      <c r="O354" s="105">
        <f t="shared" si="17"/>
        <v>0</v>
      </c>
      <c r="P354" s="25" t="s">
        <v>140</v>
      </c>
      <c r="Q354" s="15">
        <v>1</v>
      </c>
      <c r="R354" s="65">
        <v>0</v>
      </c>
      <c r="S354" s="25" t="s">
        <v>145</v>
      </c>
      <c r="T354" s="14"/>
      <c r="U354" s="65">
        <v>0</v>
      </c>
      <c r="V354" s="20"/>
      <c r="W354" s="15"/>
      <c r="X354" s="65">
        <v>0</v>
      </c>
      <c r="Y354" s="24" t="s">
        <v>142</v>
      </c>
      <c r="Z354" s="24" t="s">
        <v>143</v>
      </c>
      <c r="AA354" s="13" t="s">
        <v>144</v>
      </c>
    </row>
    <row r="355" spans="1:27" ht="38.25" x14ac:dyDescent="0.2">
      <c r="A355" s="13">
        <v>325</v>
      </c>
      <c r="B355" s="24" t="s">
        <v>33</v>
      </c>
      <c r="C355" s="25" t="s">
        <v>105</v>
      </c>
      <c r="D355" s="24" t="s">
        <v>150</v>
      </c>
      <c r="E355" s="24" t="s">
        <v>48</v>
      </c>
      <c r="F355" s="25" t="s">
        <v>106</v>
      </c>
      <c r="G355" s="24" t="s">
        <v>138</v>
      </c>
      <c r="H355" s="25" t="s">
        <v>139</v>
      </c>
      <c r="I355" s="14">
        <v>100</v>
      </c>
      <c r="J355" s="14">
        <v>100</v>
      </c>
      <c r="K355" s="65">
        <v>100</v>
      </c>
      <c r="L355" s="65">
        <v>100</v>
      </c>
      <c r="M355" s="65">
        <f t="shared" si="15"/>
        <v>0</v>
      </c>
      <c r="N355" s="65">
        <f t="shared" si="16"/>
        <v>0</v>
      </c>
      <c r="O355" s="105">
        <f t="shared" si="17"/>
        <v>0</v>
      </c>
      <c r="P355" s="25" t="s">
        <v>140</v>
      </c>
      <c r="Q355" s="15">
        <v>1</v>
      </c>
      <c r="R355" s="65">
        <v>0</v>
      </c>
      <c r="S355" s="25" t="s">
        <v>145</v>
      </c>
      <c r="T355" s="14"/>
      <c r="U355" s="65">
        <v>0</v>
      </c>
      <c r="V355" s="20"/>
      <c r="W355" s="15"/>
      <c r="X355" s="65">
        <v>0</v>
      </c>
      <c r="Y355" s="24" t="s">
        <v>142</v>
      </c>
      <c r="Z355" s="24" t="s">
        <v>143</v>
      </c>
      <c r="AA355" s="13" t="s">
        <v>144</v>
      </c>
    </row>
    <row r="356" spans="1:27" ht="38.25" x14ac:dyDescent="0.2">
      <c r="A356" s="13">
        <v>326</v>
      </c>
      <c r="B356" s="24" t="s">
        <v>33</v>
      </c>
      <c r="C356" s="25" t="s">
        <v>107</v>
      </c>
      <c r="D356" s="24" t="s">
        <v>150</v>
      </c>
      <c r="E356" s="24" t="s">
        <v>48</v>
      </c>
      <c r="F356" s="25" t="s">
        <v>108</v>
      </c>
      <c r="G356" s="24" t="s">
        <v>138</v>
      </c>
      <c r="H356" s="25" t="s">
        <v>139</v>
      </c>
      <c r="I356" s="14">
        <v>100</v>
      </c>
      <c r="J356" s="14">
        <v>100</v>
      </c>
      <c r="K356" s="65">
        <v>100</v>
      </c>
      <c r="L356" s="65">
        <v>100</v>
      </c>
      <c r="M356" s="65">
        <f t="shared" si="15"/>
        <v>0</v>
      </c>
      <c r="N356" s="65">
        <f t="shared" si="16"/>
        <v>0</v>
      </c>
      <c r="O356" s="105">
        <f t="shared" si="17"/>
        <v>0</v>
      </c>
      <c r="P356" s="25" t="s">
        <v>140</v>
      </c>
      <c r="Q356" s="15">
        <v>1</v>
      </c>
      <c r="R356" s="65">
        <v>0</v>
      </c>
      <c r="S356" s="25" t="s">
        <v>145</v>
      </c>
      <c r="T356" s="14"/>
      <c r="U356" s="65">
        <v>0</v>
      </c>
      <c r="V356" s="20"/>
      <c r="W356" s="15"/>
      <c r="X356" s="65">
        <v>0</v>
      </c>
      <c r="Y356" s="24" t="s">
        <v>142</v>
      </c>
      <c r="Z356" s="24" t="s">
        <v>143</v>
      </c>
      <c r="AA356" s="13" t="s">
        <v>144</v>
      </c>
    </row>
    <row r="357" spans="1:27" ht="38.25" x14ac:dyDescent="0.2">
      <c r="A357" s="13">
        <v>327</v>
      </c>
      <c r="B357" s="24" t="s">
        <v>33</v>
      </c>
      <c r="C357" s="25" t="s">
        <v>109</v>
      </c>
      <c r="D357" s="24" t="s">
        <v>150</v>
      </c>
      <c r="E357" s="24" t="s">
        <v>48</v>
      </c>
      <c r="F357" s="25" t="s">
        <v>110</v>
      </c>
      <c r="G357" s="24" t="s">
        <v>138</v>
      </c>
      <c r="H357" s="25" t="s">
        <v>139</v>
      </c>
      <c r="I357" s="14">
        <v>150</v>
      </c>
      <c r="J357" s="14">
        <v>150</v>
      </c>
      <c r="K357" s="65">
        <v>150</v>
      </c>
      <c r="L357" s="65">
        <v>150</v>
      </c>
      <c r="M357" s="65">
        <f t="shared" si="15"/>
        <v>0</v>
      </c>
      <c r="N357" s="65">
        <f t="shared" si="16"/>
        <v>0</v>
      </c>
      <c r="O357" s="105">
        <f t="shared" si="17"/>
        <v>0</v>
      </c>
      <c r="P357" s="25" t="s">
        <v>140</v>
      </c>
      <c r="Q357" s="15">
        <v>1</v>
      </c>
      <c r="R357" s="65">
        <v>0</v>
      </c>
      <c r="S357" s="25" t="s">
        <v>145</v>
      </c>
      <c r="T357" s="14"/>
      <c r="U357" s="65">
        <v>0</v>
      </c>
      <c r="V357" s="20"/>
      <c r="W357" s="15"/>
      <c r="X357" s="65">
        <v>0</v>
      </c>
      <c r="Y357" s="24" t="s">
        <v>142</v>
      </c>
      <c r="Z357" s="24" t="s">
        <v>143</v>
      </c>
      <c r="AA357" s="13" t="s">
        <v>144</v>
      </c>
    </row>
    <row r="358" spans="1:27" ht="38.25" x14ac:dyDescent="0.2">
      <c r="A358" s="13">
        <v>328</v>
      </c>
      <c r="B358" s="24" t="s">
        <v>33</v>
      </c>
      <c r="C358" s="25" t="s">
        <v>111</v>
      </c>
      <c r="D358" s="24" t="s">
        <v>150</v>
      </c>
      <c r="E358" s="24" t="s">
        <v>48</v>
      </c>
      <c r="F358" s="25" t="s">
        <v>112</v>
      </c>
      <c r="G358" s="24" t="s">
        <v>138</v>
      </c>
      <c r="H358" s="25" t="s">
        <v>139</v>
      </c>
      <c r="I358" s="14">
        <v>700</v>
      </c>
      <c r="J358" s="14">
        <v>700</v>
      </c>
      <c r="K358" s="65">
        <v>700</v>
      </c>
      <c r="L358" s="65">
        <v>700</v>
      </c>
      <c r="M358" s="65">
        <f t="shared" si="15"/>
        <v>0</v>
      </c>
      <c r="N358" s="65">
        <f t="shared" si="16"/>
        <v>0</v>
      </c>
      <c r="O358" s="105">
        <f t="shared" si="17"/>
        <v>0</v>
      </c>
      <c r="P358" s="25" t="s">
        <v>140</v>
      </c>
      <c r="Q358" s="15">
        <v>1</v>
      </c>
      <c r="R358" s="65">
        <v>0</v>
      </c>
      <c r="S358" s="25" t="s">
        <v>145</v>
      </c>
      <c r="T358" s="14"/>
      <c r="U358" s="65">
        <v>0</v>
      </c>
      <c r="V358" s="20"/>
      <c r="W358" s="15"/>
      <c r="X358" s="65">
        <v>0</v>
      </c>
      <c r="Y358" s="24" t="s">
        <v>142</v>
      </c>
      <c r="Z358" s="24" t="s">
        <v>143</v>
      </c>
      <c r="AA358" s="13" t="s">
        <v>144</v>
      </c>
    </row>
    <row r="359" spans="1:27" ht="38.25" x14ac:dyDescent="0.2">
      <c r="A359" s="13">
        <v>329</v>
      </c>
      <c r="B359" s="24" t="s">
        <v>33</v>
      </c>
      <c r="C359" s="25" t="s">
        <v>113</v>
      </c>
      <c r="D359" s="24" t="s">
        <v>150</v>
      </c>
      <c r="E359" s="24" t="s">
        <v>48</v>
      </c>
      <c r="F359" s="25" t="s">
        <v>114</v>
      </c>
      <c r="G359" s="24" t="s">
        <v>138</v>
      </c>
      <c r="H359" s="25" t="s">
        <v>139</v>
      </c>
      <c r="I359" s="14">
        <v>200</v>
      </c>
      <c r="J359" s="14">
        <v>200</v>
      </c>
      <c r="K359" s="65">
        <v>200</v>
      </c>
      <c r="L359" s="65">
        <v>200</v>
      </c>
      <c r="M359" s="65">
        <f t="shared" si="15"/>
        <v>0</v>
      </c>
      <c r="N359" s="65">
        <f t="shared" si="16"/>
        <v>0</v>
      </c>
      <c r="O359" s="105">
        <f t="shared" si="17"/>
        <v>0</v>
      </c>
      <c r="P359" s="25" t="s">
        <v>140</v>
      </c>
      <c r="Q359" s="15">
        <v>1</v>
      </c>
      <c r="R359" s="65">
        <v>0</v>
      </c>
      <c r="S359" s="25" t="s">
        <v>145</v>
      </c>
      <c r="T359" s="14"/>
      <c r="U359" s="65">
        <v>0</v>
      </c>
      <c r="V359" s="20"/>
      <c r="W359" s="15"/>
      <c r="X359" s="65">
        <v>0</v>
      </c>
      <c r="Y359" s="24" t="s">
        <v>142</v>
      </c>
      <c r="Z359" s="24" t="s">
        <v>143</v>
      </c>
      <c r="AA359" s="13" t="s">
        <v>144</v>
      </c>
    </row>
    <row r="360" spans="1:27" ht="51" x14ac:dyDescent="0.2">
      <c r="A360" s="13">
        <v>330</v>
      </c>
      <c r="B360" s="24" t="s">
        <v>33</v>
      </c>
      <c r="C360" s="25" t="s">
        <v>115</v>
      </c>
      <c r="D360" s="24" t="s">
        <v>150</v>
      </c>
      <c r="E360" s="24" t="s">
        <v>48</v>
      </c>
      <c r="F360" s="25" t="s">
        <v>116</v>
      </c>
      <c r="G360" s="24" t="s">
        <v>138</v>
      </c>
      <c r="H360" s="25" t="s">
        <v>139</v>
      </c>
      <c r="I360" s="14">
        <v>3600</v>
      </c>
      <c r="J360" s="14">
        <v>3600</v>
      </c>
      <c r="K360" s="65">
        <v>3600</v>
      </c>
      <c r="L360" s="65">
        <v>3600</v>
      </c>
      <c r="M360" s="65">
        <f t="shared" si="15"/>
        <v>0</v>
      </c>
      <c r="N360" s="65">
        <f t="shared" si="16"/>
        <v>0</v>
      </c>
      <c r="O360" s="105">
        <f t="shared" si="17"/>
        <v>0</v>
      </c>
      <c r="P360" s="25" t="s">
        <v>140</v>
      </c>
      <c r="Q360" s="15">
        <v>1</v>
      </c>
      <c r="R360" s="65">
        <v>0</v>
      </c>
      <c r="S360" s="25" t="s">
        <v>145</v>
      </c>
      <c r="T360" s="14"/>
      <c r="U360" s="65">
        <v>0</v>
      </c>
      <c r="V360" s="20"/>
      <c r="W360" s="15"/>
      <c r="X360" s="65">
        <v>0</v>
      </c>
      <c r="Y360" s="24" t="s">
        <v>142</v>
      </c>
      <c r="Z360" s="24" t="s">
        <v>143</v>
      </c>
      <c r="AA360" s="13" t="s">
        <v>144</v>
      </c>
    </row>
    <row r="361" spans="1:27" ht="38.25" x14ac:dyDescent="0.2">
      <c r="A361" s="13">
        <v>331</v>
      </c>
      <c r="B361" s="24" t="s">
        <v>33</v>
      </c>
      <c r="C361" s="25" t="s">
        <v>117</v>
      </c>
      <c r="D361" s="24" t="s">
        <v>150</v>
      </c>
      <c r="E361" s="24" t="s">
        <v>48</v>
      </c>
      <c r="F361" s="25" t="s">
        <v>118</v>
      </c>
      <c r="G361" s="24" t="s">
        <v>138</v>
      </c>
      <c r="H361" s="25" t="s">
        <v>139</v>
      </c>
      <c r="I361" s="14">
        <v>1700</v>
      </c>
      <c r="J361" s="14">
        <v>1700</v>
      </c>
      <c r="K361" s="65">
        <v>1700</v>
      </c>
      <c r="L361" s="65">
        <v>1700</v>
      </c>
      <c r="M361" s="65">
        <f t="shared" si="15"/>
        <v>0</v>
      </c>
      <c r="N361" s="65">
        <f t="shared" si="16"/>
        <v>0</v>
      </c>
      <c r="O361" s="105">
        <f t="shared" si="17"/>
        <v>0</v>
      </c>
      <c r="P361" s="25" t="s">
        <v>140</v>
      </c>
      <c r="Q361" s="15">
        <v>1</v>
      </c>
      <c r="R361" s="65">
        <v>0</v>
      </c>
      <c r="S361" s="25" t="s">
        <v>145</v>
      </c>
      <c r="T361" s="14"/>
      <c r="U361" s="65">
        <v>0</v>
      </c>
      <c r="V361" s="20"/>
      <c r="W361" s="15"/>
      <c r="X361" s="65">
        <v>0</v>
      </c>
      <c r="Y361" s="24" t="s">
        <v>142</v>
      </c>
      <c r="Z361" s="24" t="s">
        <v>143</v>
      </c>
      <c r="AA361" s="13" t="s">
        <v>144</v>
      </c>
    </row>
    <row r="362" spans="1:27" ht="38.25" x14ac:dyDescent="0.2">
      <c r="A362" s="13">
        <v>332</v>
      </c>
      <c r="B362" s="24" t="s">
        <v>33</v>
      </c>
      <c r="C362" s="25" t="s">
        <v>119</v>
      </c>
      <c r="D362" s="24" t="s">
        <v>150</v>
      </c>
      <c r="E362" s="24" t="s">
        <v>48</v>
      </c>
      <c r="F362" s="25" t="s">
        <v>120</v>
      </c>
      <c r="G362" s="24" t="s">
        <v>138</v>
      </c>
      <c r="H362" s="25" t="s">
        <v>139</v>
      </c>
      <c r="I362" s="14">
        <v>300</v>
      </c>
      <c r="J362" s="14">
        <v>300</v>
      </c>
      <c r="K362" s="65">
        <v>300</v>
      </c>
      <c r="L362" s="65">
        <v>300</v>
      </c>
      <c r="M362" s="65">
        <f t="shared" si="15"/>
        <v>0</v>
      </c>
      <c r="N362" s="65">
        <f t="shared" si="16"/>
        <v>0</v>
      </c>
      <c r="O362" s="105">
        <f t="shared" si="17"/>
        <v>0</v>
      </c>
      <c r="P362" s="25" t="s">
        <v>140</v>
      </c>
      <c r="Q362" s="15">
        <v>1</v>
      </c>
      <c r="R362" s="65">
        <v>0</v>
      </c>
      <c r="S362" s="25" t="s">
        <v>145</v>
      </c>
      <c r="T362" s="14"/>
      <c r="U362" s="65">
        <v>0</v>
      </c>
      <c r="V362" s="20"/>
      <c r="W362" s="15"/>
      <c r="X362" s="65">
        <v>0</v>
      </c>
      <c r="Y362" s="24" t="s">
        <v>142</v>
      </c>
      <c r="Z362" s="24" t="s">
        <v>143</v>
      </c>
      <c r="AA362" s="13" t="s">
        <v>144</v>
      </c>
    </row>
    <row r="363" spans="1:27" ht="38.25" x14ac:dyDescent="0.2">
      <c r="A363" s="13">
        <v>333</v>
      </c>
      <c r="B363" s="24" t="s">
        <v>33</v>
      </c>
      <c r="C363" s="25" t="s">
        <v>121</v>
      </c>
      <c r="D363" s="24" t="s">
        <v>150</v>
      </c>
      <c r="E363" s="24" t="s">
        <v>48</v>
      </c>
      <c r="F363" s="25" t="s">
        <v>122</v>
      </c>
      <c r="G363" s="24" t="s">
        <v>138</v>
      </c>
      <c r="H363" s="25" t="s">
        <v>139</v>
      </c>
      <c r="I363" s="14">
        <v>1500</v>
      </c>
      <c r="J363" s="14">
        <v>1500</v>
      </c>
      <c r="K363" s="65">
        <v>1500</v>
      </c>
      <c r="L363" s="65">
        <v>1500</v>
      </c>
      <c r="M363" s="65">
        <f t="shared" si="15"/>
        <v>0</v>
      </c>
      <c r="N363" s="65">
        <f t="shared" si="16"/>
        <v>0</v>
      </c>
      <c r="O363" s="105">
        <f t="shared" si="17"/>
        <v>0</v>
      </c>
      <c r="P363" s="25" t="s">
        <v>140</v>
      </c>
      <c r="Q363" s="15">
        <v>1</v>
      </c>
      <c r="R363" s="65">
        <v>0</v>
      </c>
      <c r="S363" s="25" t="s">
        <v>145</v>
      </c>
      <c r="T363" s="14"/>
      <c r="U363" s="65">
        <v>0</v>
      </c>
      <c r="V363" s="20"/>
      <c r="W363" s="15"/>
      <c r="X363" s="65">
        <v>0</v>
      </c>
      <c r="Y363" s="24" t="s">
        <v>142</v>
      </c>
      <c r="Z363" s="24" t="s">
        <v>143</v>
      </c>
      <c r="AA363" s="13" t="s">
        <v>144</v>
      </c>
    </row>
    <row r="364" spans="1:27" ht="51" x14ac:dyDescent="0.2">
      <c r="A364" s="13">
        <v>334</v>
      </c>
      <c r="B364" s="24" t="s">
        <v>33</v>
      </c>
      <c r="C364" s="25" t="s">
        <v>123</v>
      </c>
      <c r="D364" s="24" t="s">
        <v>150</v>
      </c>
      <c r="E364" s="24" t="s">
        <v>48</v>
      </c>
      <c r="F364" s="25" t="s">
        <v>124</v>
      </c>
      <c r="G364" s="24" t="s">
        <v>138</v>
      </c>
      <c r="H364" s="25" t="s">
        <v>139</v>
      </c>
      <c r="I364" s="14">
        <v>1000</v>
      </c>
      <c r="J364" s="14">
        <v>1000</v>
      </c>
      <c r="K364" s="65">
        <v>1000</v>
      </c>
      <c r="L364" s="65">
        <v>1000</v>
      </c>
      <c r="M364" s="65">
        <f t="shared" si="15"/>
        <v>0</v>
      </c>
      <c r="N364" s="65">
        <f t="shared" si="16"/>
        <v>0</v>
      </c>
      <c r="O364" s="105">
        <f t="shared" si="17"/>
        <v>0</v>
      </c>
      <c r="P364" s="25" t="s">
        <v>140</v>
      </c>
      <c r="Q364" s="15">
        <v>1</v>
      </c>
      <c r="R364" s="65">
        <v>0</v>
      </c>
      <c r="S364" s="25" t="s">
        <v>145</v>
      </c>
      <c r="T364" s="14"/>
      <c r="U364" s="65">
        <v>0</v>
      </c>
      <c r="V364" s="20"/>
      <c r="W364" s="15"/>
      <c r="X364" s="65">
        <v>0</v>
      </c>
      <c r="Y364" s="24" t="s">
        <v>142</v>
      </c>
      <c r="Z364" s="24" t="s">
        <v>143</v>
      </c>
      <c r="AA364" s="13" t="s">
        <v>144</v>
      </c>
    </row>
    <row r="365" spans="1:27" ht="38.25" x14ac:dyDescent="0.2">
      <c r="A365" s="13">
        <v>335</v>
      </c>
      <c r="B365" s="24" t="s">
        <v>33</v>
      </c>
      <c r="C365" s="25" t="s">
        <v>125</v>
      </c>
      <c r="D365" s="24" t="s">
        <v>150</v>
      </c>
      <c r="E365" s="24" t="s">
        <v>48</v>
      </c>
      <c r="F365" s="25" t="s">
        <v>126</v>
      </c>
      <c r="G365" s="24" t="s">
        <v>138</v>
      </c>
      <c r="H365" s="25" t="s">
        <v>139</v>
      </c>
      <c r="I365" s="14">
        <v>400</v>
      </c>
      <c r="J365" s="14">
        <v>400</v>
      </c>
      <c r="K365" s="65">
        <v>400</v>
      </c>
      <c r="L365" s="65">
        <v>400</v>
      </c>
      <c r="M365" s="65">
        <f t="shared" si="15"/>
        <v>0</v>
      </c>
      <c r="N365" s="65">
        <f t="shared" si="16"/>
        <v>0</v>
      </c>
      <c r="O365" s="105">
        <f t="shared" si="17"/>
        <v>0</v>
      </c>
      <c r="P365" s="25" t="s">
        <v>140</v>
      </c>
      <c r="Q365" s="15">
        <v>1</v>
      </c>
      <c r="R365" s="65">
        <v>0</v>
      </c>
      <c r="S365" s="25" t="s">
        <v>145</v>
      </c>
      <c r="T365" s="14"/>
      <c r="U365" s="65">
        <v>0</v>
      </c>
      <c r="V365" s="20"/>
      <c r="W365" s="15"/>
      <c r="X365" s="65">
        <v>0</v>
      </c>
      <c r="Y365" s="24" t="s">
        <v>142</v>
      </c>
      <c r="Z365" s="24" t="s">
        <v>143</v>
      </c>
      <c r="AA365" s="13" t="s">
        <v>144</v>
      </c>
    </row>
    <row r="366" spans="1:27" ht="38.25" x14ac:dyDescent="0.2">
      <c r="A366" s="13">
        <v>336</v>
      </c>
      <c r="B366" s="24" t="s">
        <v>50</v>
      </c>
      <c r="C366" s="25" t="s">
        <v>127</v>
      </c>
      <c r="D366" s="24" t="s">
        <v>47</v>
      </c>
      <c r="E366" s="24" t="s">
        <v>48</v>
      </c>
      <c r="F366" s="25" t="s">
        <v>128</v>
      </c>
      <c r="G366" s="24" t="s">
        <v>138</v>
      </c>
      <c r="H366" s="25" t="s">
        <v>139</v>
      </c>
      <c r="I366" s="14">
        <v>200</v>
      </c>
      <c r="J366" s="14">
        <v>200</v>
      </c>
      <c r="K366" s="65">
        <v>200</v>
      </c>
      <c r="L366" s="65">
        <v>200</v>
      </c>
      <c r="M366" s="65">
        <f t="shared" si="15"/>
        <v>0</v>
      </c>
      <c r="N366" s="65">
        <f t="shared" si="16"/>
        <v>0</v>
      </c>
      <c r="O366" s="105">
        <f t="shared" si="17"/>
        <v>0</v>
      </c>
      <c r="P366" s="25" t="s">
        <v>140</v>
      </c>
      <c r="Q366" s="15">
        <v>1</v>
      </c>
      <c r="R366" s="65">
        <v>0</v>
      </c>
      <c r="S366" s="25" t="s">
        <v>145</v>
      </c>
      <c r="T366" s="14"/>
      <c r="U366" s="65">
        <v>0</v>
      </c>
      <c r="V366" s="20"/>
      <c r="W366" s="15"/>
      <c r="X366" s="65">
        <v>0</v>
      </c>
      <c r="Y366" s="24" t="s">
        <v>142</v>
      </c>
      <c r="Z366" s="24" t="s">
        <v>143</v>
      </c>
      <c r="AA366" s="13" t="s">
        <v>144</v>
      </c>
    </row>
    <row r="367" spans="1:27" ht="51" x14ac:dyDescent="0.2">
      <c r="A367" s="13">
        <v>337</v>
      </c>
      <c r="B367" s="24" t="s">
        <v>32</v>
      </c>
      <c r="C367" s="25" t="s">
        <v>129</v>
      </c>
      <c r="D367" s="24" t="s">
        <v>47</v>
      </c>
      <c r="E367" s="24" t="s">
        <v>48</v>
      </c>
      <c r="F367" s="25" t="s">
        <v>130</v>
      </c>
      <c r="G367" s="24" t="s">
        <v>138</v>
      </c>
      <c r="H367" s="25" t="s">
        <v>139</v>
      </c>
      <c r="I367" s="14">
        <v>500</v>
      </c>
      <c r="J367" s="14">
        <v>500</v>
      </c>
      <c r="K367" s="65">
        <v>500</v>
      </c>
      <c r="L367" s="65">
        <v>500</v>
      </c>
      <c r="M367" s="65">
        <f t="shared" si="15"/>
        <v>0</v>
      </c>
      <c r="N367" s="65">
        <f t="shared" si="16"/>
        <v>0</v>
      </c>
      <c r="O367" s="105">
        <f t="shared" si="17"/>
        <v>0</v>
      </c>
      <c r="P367" s="25" t="s">
        <v>140</v>
      </c>
      <c r="Q367" s="15">
        <v>1</v>
      </c>
      <c r="R367" s="65">
        <v>0</v>
      </c>
      <c r="S367" s="25" t="s">
        <v>145</v>
      </c>
      <c r="T367" s="14"/>
      <c r="U367" s="65">
        <v>0</v>
      </c>
      <c r="V367" s="20"/>
      <c r="W367" s="15"/>
      <c r="X367" s="65">
        <v>0</v>
      </c>
      <c r="Y367" s="24" t="s">
        <v>142</v>
      </c>
      <c r="Z367" s="24" t="s">
        <v>143</v>
      </c>
      <c r="AA367" s="13" t="s">
        <v>144</v>
      </c>
    </row>
    <row r="368" spans="1:27" ht="38.25" x14ac:dyDescent="0.2">
      <c r="A368" s="13">
        <v>338</v>
      </c>
      <c r="B368" s="24" t="s">
        <v>32</v>
      </c>
      <c r="C368" s="25" t="s">
        <v>131</v>
      </c>
      <c r="D368" s="24" t="s">
        <v>47</v>
      </c>
      <c r="E368" s="24" t="s">
        <v>48</v>
      </c>
      <c r="F368" s="25" t="s">
        <v>132</v>
      </c>
      <c r="G368" s="24" t="s">
        <v>138</v>
      </c>
      <c r="H368" s="25" t="s">
        <v>139</v>
      </c>
      <c r="I368" s="14">
        <v>800</v>
      </c>
      <c r="J368" s="14">
        <v>800</v>
      </c>
      <c r="K368" s="65">
        <v>800</v>
      </c>
      <c r="L368" s="65">
        <v>800</v>
      </c>
      <c r="M368" s="65">
        <f t="shared" si="15"/>
        <v>0</v>
      </c>
      <c r="N368" s="65">
        <f t="shared" si="16"/>
        <v>0</v>
      </c>
      <c r="O368" s="105">
        <f t="shared" si="17"/>
        <v>0</v>
      </c>
      <c r="P368" s="25" t="s">
        <v>140</v>
      </c>
      <c r="Q368" s="15">
        <v>1</v>
      </c>
      <c r="R368" s="65">
        <v>0</v>
      </c>
      <c r="S368" s="25" t="s">
        <v>145</v>
      </c>
      <c r="T368" s="14"/>
      <c r="U368" s="65">
        <v>0</v>
      </c>
      <c r="V368" s="20"/>
      <c r="W368" s="15"/>
      <c r="X368" s="65">
        <v>0</v>
      </c>
      <c r="Y368" s="24" t="s">
        <v>142</v>
      </c>
      <c r="Z368" s="24" t="s">
        <v>143</v>
      </c>
      <c r="AA368" s="13" t="s">
        <v>144</v>
      </c>
    </row>
    <row r="369" spans="1:27" ht="114.75" x14ac:dyDescent="0.2">
      <c r="A369" s="30">
        <v>340</v>
      </c>
      <c r="B369" s="19" t="s">
        <v>17</v>
      </c>
      <c r="C369" s="21" t="s">
        <v>55</v>
      </c>
      <c r="D369" s="19" t="s">
        <v>47</v>
      </c>
      <c r="E369" s="19" t="s">
        <v>48</v>
      </c>
      <c r="F369" s="21" t="s">
        <v>56</v>
      </c>
      <c r="G369" s="19" t="s">
        <v>151</v>
      </c>
      <c r="H369" s="21" t="s">
        <v>152</v>
      </c>
      <c r="I369" s="22">
        <v>0</v>
      </c>
      <c r="J369" s="22">
        <v>86641</v>
      </c>
      <c r="K369" s="65">
        <v>0</v>
      </c>
      <c r="L369" s="65">
        <v>86641</v>
      </c>
      <c r="M369" s="65">
        <f t="shared" si="15"/>
        <v>0</v>
      </c>
      <c r="N369" s="65">
        <f t="shared" si="16"/>
        <v>0</v>
      </c>
      <c r="O369" s="105">
        <f t="shared" si="17"/>
        <v>0</v>
      </c>
      <c r="P369" s="21" t="s">
        <v>153</v>
      </c>
      <c r="Q369" s="23">
        <v>32</v>
      </c>
      <c r="R369" s="65">
        <v>33</v>
      </c>
      <c r="S369" s="21" t="s">
        <v>154</v>
      </c>
      <c r="T369" s="22">
        <v>100</v>
      </c>
      <c r="U369" s="65">
        <v>100</v>
      </c>
      <c r="V369" s="21"/>
      <c r="W369" s="23"/>
      <c r="X369" s="65">
        <v>0</v>
      </c>
      <c r="Y369" s="19" t="s">
        <v>144</v>
      </c>
      <c r="Z369" s="30" t="s">
        <v>148</v>
      </c>
      <c r="AA369" s="30" t="s">
        <v>142</v>
      </c>
    </row>
    <row r="370" spans="1:27" ht="38.25" x14ac:dyDescent="0.2">
      <c r="A370" s="36">
        <v>394</v>
      </c>
      <c r="B370" s="19" t="s">
        <v>16</v>
      </c>
      <c r="C370" s="21" t="s">
        <v>270</v>
      </c>
      <c r="D370" s="19" t="s">
        <v>231</v>
      </c>
      <c r="E370" s="57" t="s">
        <v>264</v>
      </c>
      <c r="F370" s="21" t="s">
        <v>271</v>
      </c>
      <c r="G370" s="19" t="s">
        <v>138</v>
      </c>
      <c r="H370" s="21" t="s">
        <v>139</v>
      </c>
      <c r="I370" s="22">
        <v>800</v>
      </c>
      <c r="J370" s="22">
        <v>800</v>
      </c>
      <c r="K370" s="65">
        <v>800</v>
      </c>
      <c r="L370" s="65">
        <v>800</v>
      </c>
      <c r="M370" s="65">
        <f t="shared" si="15"/>
        <v>0</v>
      </c>
      <c r="N370" s="65">
        <f t="shared" si="16"/>
        <v>0</v>
      </c>
      <c r="O370" s="105">
        <f t="shared" si="17"/>
        <v>0</v>
      </c>
      <c r="P370" s="21" t="s">
        <v>140</v>
      </c>
      <c r="Q370" s="23">
        <v>1</v>
      </c>
      <c r="R370" s="65">
        <v>1</v>
      </c>
      <c r="S370" s="21"/>
      <c r="T370" s="22"/>
      <c r="U370" s="65">
        <v>0</v>
      </c>
      <c r="V370" s="21"/>
      <c r="W370" s="23"/>
      <c r="X370" s="65">
        <v>0</v>
      </c>
      <c r="Y370" s="104" t="s">
        <v>142</v>
      </c>
      <c r="Z370" s="104" t="s">
        <v>143</v>
      </c>
      <c r="AA370" s="36" t="s">
        <v>144</v>
      </c>
    </row>
    <row r="371" spans="1:27" ht="51" x14ac:dyDescent="0.2">
      <c r="A371" s="36">
        <v>395</v>
      </c>
      <c r="B371" s="92" t="s">
        <v>26</v>
      </c>
      <c r="C371" s="16" t="s">
        <v>397</v>
      </c>
      <c r="D371" s="104" t="s">
        <v>231</v>
      </c>
      <c r="E371" s="104" t="s">
        <v>390</v>
      </c>
      <c r="F371" s="16" t="s">
        <v>398</v>
      </c>
      <c r="G371" s="19">
        <v>2014</v>
      </c>
      <c r="H371" s="16" t="s">
        <v>139</v>
      </c>
      <c r="I371" s="17">
        <v>300</v>
      </c>
      <c r="J371" s="17">
        <v>300</v>
      </c>
      <c r="K371" s="65">
        <v>300</v>
      </c>
      <c r="L371" s="65">
        <v>300</v>
      </c>
      <c r="M371" s="65">
        <f t="shared" si="15"/>
        <v>0</v>
      </c>
      <c r="N371" s="65">
        <f t="shared" si="16"/>
        <v>0</v>
      </c>
      <c r="O371" s="105">
        <f t="shared" si="17"/>
        <v>0</v>
      </c>
      <c r="P371" s="16" t="s">
        <v>140</v>
      </c>
      <c r="Q371" s="18">
        <v>1</v>
      </c>
      <c r="R371" s="65">
        <v>1</v>
      </c>
      <c r="S371" s="16" t="s">
        <v>145</v>
      </c>
      <c r="T371" s="17"/>
      <c r="U371" s="65">
        <v>0</v>
      </c>
      <c r="V371" s="16"/>
      <c r="W371" s="18"/>
      <c r="X371" s="65">
        <v>0</v>
      </c>
      <c r="Y371" s="104" t="s">
        <v>142</v>
      </c>
      <c r="Z371" s="104" t="s">
        <v>143</v>
      </c>
      <c r="AA371" s="104" t="s">
        <v>144</v>
      </c>
    </row>
    <row r="372" spans="1:27" ht="63.75" x14ac:dyDescent="0.2">
      <c r="A372" s="30">
        <v>405</v>
      </c>
      <c r="B372" s="92" t="s">
        <v>20</v>
      </c>
      <c r="C372" s="20" t="s">
        <v>158</v>
      </c>
      <c r="D372" s="13" t="s">
        <v>159</v>
      </c>
      <c r="E372" s="13" t="s">
        <v>160</v>
      </c>
      <c r="F372" s="20" t="s">
        <v>161</v>
      </c>
      <c r="G372" s="24" t="s">
        <v>138</v>
      </c>
      <c r="H372" s="20" t="s">
        <v>139</v>
      </c>
      <c r="I372" s="14">
        <v>750</v>
      </c>
      <c r="J372" s="14">
        <v>750</v>
      </c>
      <c r="K372" s="65">
        <v>750</v>
      </c>
      <c r="L372" s="65">
        <v>750</v>
      </c>
      <c r="M372" s="65">
        <f t="shared" si="15"/>
        <v>0</v>
      </c>
      <c r="N372" s="65">
        <f t="shared" si="16"/>
        <v>0</v>
      </c>
      <c r="O372" s="105">
        <f t="shared" si="17"/>
        <v>0</v>
      </c>
      <c r="P372" s="20" t="s">
        <v>140</v>
      </c>
      <c r="Q372" s="14">
        <v>1</v>
      </c>
      <c r="R372" s="65">
        <v>1</v>
      </c>
      <c r="S372" s="20"/>
      <c r="T372" s="15"/>
      <c r="U372" s="65">
        <v>0</v>
      </c>
      <c r="V372" s="20"/>
      <c r="W372" s="15"/>
      <c r="X372" s="65">
        <v>0</v>
      </c>
      <c r="Y372" s="104" t="s">
        <v>142</v>
      </c>
      <c r="Z372" s="104" t="s">
        <v>143</v>
      </c>
      <c r="AA372" s="36" t="s">
        <v>144</v>
      </c>
    </row>
    <row r="373" spans="1:27" ht="25.5" x14ac:dyDescent="0.2">
      <c r="A373" s="36">
        <v>406</v>
      </c>
      <c r="B373" s="92" t="s">
        <v>27</v>
      </c>
      <c r="C373" s="16" t="s">
        <v>399</v>
      </c>
      <c r="D373" s="104" t="s">
        <v>150</v>
      </c>
      <c r="E373" s="104" t="s">
        <v>400</v>
      </c>
      <c r="F373" s="16" t="s">
        <v>401</v>
      </c>
      <c r="G373" s="19" t="s">
        <v>138</v>
      </c>
      <c r="H373" s="16" t="s">
        <v>139</v>
      </c>
      <c r="I373" s="17">
        <v>200</v>
      </c>
      <c r="J373" s="17">
        <v>200</v>
      </c>
      <c r="K373" s="65">
        <v>200</v>
      </c>
      <c r="L373" s="65">
        <v>200</v>
      </c>
      <c r="M373" s="65">
        <f t="shared" si="15"/>
        <v>0</v>
      </c>
      <c r="N373" s="65">
        <f t="shared" si="16"/>
        <v>0</v>
      </c>
      <c r="O373" s="105">
        <f t="shared" si="17"/>
        <v>0</v>
      </c>
      <c r="P373" s="16" t="s">
        <v>140</v>
      </c>
      <c r="Q373" s="18">
        <v>15</v>
      </c>
      <c r="R373" s="65">
        <v>1</v>
      </c>
      <c r="S373" s="16" t="s">
        <v>145</v>
      </c>
      <c r="T373" s="17">
        <v>4500</v>
      </c>
      <c r="U373" s="65">
        <v>0</v>
      </c>
      <c r="V373" s="16"/>
      <c r="W373" s="18"/>
      <c r="X373" s="65">
        <v>0</v>
      </c>
      <c r="Y373" s="104" t="s">
        <v>142</v>
      </c>
      <c r="Z373" s="104" t="s">
        <v>143</v>
      </c>
      <c r="AA373" s="104" t="s">
        <v>144</v>
      </c>
    </row>
    <row r="374" spans="1:27" ht="25.5" x14ac:dyDescent="0.2">
      <c r="A374" s="36">
        <v>407</v>
      </c>
      <c r="B374" s="92" t="s">
        <v>27</v>
      </c>
      <c r="C374" s="16" t="s">
        <v>402</v>
      </c>
      <c r="D374" s="104" t="s">
        <v>150</v>
      </c>
      <c r="E374" s="104" t="s">
        <v>400</v>
      </c>
      <c r="F374" s="16" t="s">
        <v>403</v>
      </c>
      <c r="G374" s="19" t="s">
        <v>138</v>
      </c>
      <c r="H374" s="16" t="s">
        <v>139</v>
      </c>
      <c r="I374" s="17">
        <v>150</v>
      </c>
      <c r="J374" s="17">
        <v>150</v>
      </c>
      <c r="K374" s="65">
        <v>150</v>
      </c>
      <c r="L374" s="65">
        <v>150</v>
      </c>
      <c r="M374" s="65">
        <f t="shared" si="15"/>
        <v>0</v>
      </c>
      <c r="N374" s="65">
        <f t="shared" si="16"/>
        <v>0</v>
      </c>
      <c r="O374" s="105">
        <f t="shared" si="17"/>
        <v>0</v>
      </c>
      <c r="P374" s="16" t="s">
        <v>140</v>
      </c>
      <c r="Q374" s="18">
        <v>24</v>
      </c>
      <c r="R374" s="65">
        <v>1</v>
      </c>
      <c r="S374" s="16" t="s">
        <v>145</v>
      </c>
      <c r="T374" s="17">
        <v>14000</v>
      </c>
      <c r="U374" s="65">
        <v>0</v>
      </c>
      <c r="V374" s="16"/>
      <c r="W374" s="18"/>
      <c r="X374" s="65">
        <v>0</v>
      </c>
      <c r="Y374" s="104" t="s">
        <v>142</v>
      </c>
      <c r="Z374" s="104" t="s">
        <v>143</v>
      </c>
      <c r="AA374" s="104" t="s">
        <v>144</v>
      </c>
    </row>
    <row r="375" spans="1:27" ht="25.5" x14ac:dyDescent="0.2">
      <c r="A375" s="36">
        <v>409</v>
      </c>
      <c r="B375" s="92" t="s">
        <v>27</v>
      </c>
      <c r="C375" s="16" t="s">
        <v>406</v>
      </c>
      <c r="D375" s="104" t="s">
        <v>150</v>
      </c>
      <c r="E375" s="104" t="s">
        <v>400</v>
      </c>
      <c r="F375" s="16" t="s">
        <v>407</v>
      </c>
      <c r="G375" s="19" t="s">
        <v>138</v>
      </c>
      <c r="H375" s="16" t="s">
        <v>139</v>
      </c>
      <c r="I375" s="17">
        <v>500</v>
      </c>
      <c r="J375" s="17">
        <v>500</v>
      </c>
      <c r="K375" s="65">
        <v>500</v>
      </c>
      <c r="L375" s="65">
        <v>500</v>
      </c>
      <c r="M375" s="65">
        <f t="shared" si="15"/>
        <v>0</v>
      </c>
      <c r="N375" s="65">
        <f t="shared" si="16"/>
        <v>0</v>
      </c>
      <c r="O375" s="105">
        <f t="shared" si="17"/>
        <v>0</v>
      </c>
      <c r="P375" s="16" t="s">
        <v>140</v>
      </c>
      <c r="Q375" s="18">
        <v>5</v>
      </c>
      <c r="R375" s="65">
        <v>1</v>
      </c>
      <c r="S375" s="16" t="s">
        <v>145</v>
      </c>
      <c r="T375" s="17">
        <v>2500</v>
      </c>
      <c r="U375" s="65">
        <v>0</v>
      </c>
      <c r="V375" s="16"/>
      <c r="W375" s="18"/>
      <c r="X375" s="65">
        <v>0</v>
      </c>
      <c r="Y375" s="104" t="s">
        <v>142</v>
      </c>
      <c r="Z375" s="104" t="s">
        <v>143</v>
      </c>
      <c r="AA375" s="104" t="s">
        <v>144</v>
      </c>
    </row>
    <row r="376" spans="1:27" ht="25.5" x14ac:dyDescent="0.2">
      <c r="A376" s="36">
        <v>410</v>
      </c>
      <c r="B376" s="92" t="s">
        <v>27</v>
      </c>
      <c r="C376" s="16" t="s">
        <v>408</v>
      </c>
      <c r="D376" s="92" t="s">
        <v>150</v>
      </c>
      <c r="E376" s="92" t="s">
        <v>400</v>
      </c>
      <c r="F376" s="16" t="s">
        <v>409</v>
      </c>
      <c r="G376" s="19" t="s">
        <v>138</v>
      </c>
      <c r="H376" s="16" t="s">
        <v>139</v>
      </c>
      <c r="I376" s="17">
        <v>450</v>
      </c>
      <c r="J376" s="17">
        <v>450</v>
      </c>
      <c r="K376" s="65">
        <v>450</v>
      </c>
      <c r="L376" s="65">
        <v>450</v>
      </c>
      <c r="M376" s="65">
        <f t="shared" si="15"/>
        <v>0</v>
      </c>
      <c r="N376" s="65">
        <f t="shared" si="16"/>
        <v>0</v>
      </c>
      <c r="O376" s="105">
        <f t="shared" si="17"/>
        <v>0</v>
      </c>
      <c r="P376" s="16" t="s">
        <v>140</v>
      </c>
      <c r="Q376" s="18">
        <v>1</v>
      </c>
      <c r="R376" s="65">
        <v>1</v>
      </c>
      <c r="S376" s="16" t="s">
        <v>145</v>
      </c>
      <c r="T376" s="17">
        <v>6200</v>
      </c>
      <c r="U376" s="65">
        <v>0</v>
      </c>
      <c r="V376" s="16" t="s">
        <v>1054</v>
      </c>
      <c r="W376" s="18">
        <v>324</v>
      </c>
      <c r="X376" s="65">
        <v>0</v>
      </c>
      <c r="Y376" s="104" t="s">
        <v>142</v>
      </c>
      <c r="Z376" s="104" t="s">
        <v>143</v>
      </c>
      <c r="AA376" s="104" t="s">
        <v>144</v>
      </c>
    </row>
    <row r="377" spans="1:27" ht="25.5" x14ac:dyDescent="0.2">
      <c r="A377" s="36">
        <v>411</v>
      </c>
      <c r="B377" s="92" t="s">
        <v>27</v>
      </c>
      <c r="C377" s="16" t="s">
        <v>422</v>
      </c>
      <c r="D377" s="92" t="s">
        <v>150</v>
      </c>
      <c r="E377" s="92" t="s">
        <v>400</v>
      </c>
      <c r="F377" s="16" t="s">
        <v>423</v>
      </c>
      <c r="G377" s="19" t="s">
        <v>138</v>
      </c>
      <c r="H377" s="16" t="s">
        <v>139</v>
      </c>
      <c r="I377" s="17">
        <v>650</v>
      </c>
      <c r="J377" s="17">
        <v>650</v>
      </c>
      <c r="K377" s="65">
        <v>650</v>
      </c>
      <c r="L377" s="65">
        <v>650</v>
      </c>
      <c r="M377" s="65">
        <f t="shared" si="15"/>
        <v>0</v>
      </c>
      <c r="N377" s="65">
        <f t="shared" si="16"/>
        <v>0</v>
      </c>
      <c r="O377" s="105">
        <f t="shared" si="17"/>
        <v>0</v>
      </c>
      <c r="P377" s="16" t="s">
        <v>140</v>
      </c>
      <c r="Q377" s="18">
        <v>1</v>
      </c>
      <c r="R377" s="65">
        <v>1</v>
      </c>
      <c r="S377" s="16" t="s">
        <v>145</v>
      </c>
      <c r="T377" s="17">
        <v>8000</v>
      </c>
      <c r="U377" s="65">
        <v>0</v>
      </c>
      <c r="V377" s="16" t="s">
        <v>1054</v>
      </c>
      <c r="W377" s="18">
        <v>60</v>
      </c>
      <c r="X377" s="65">
        <v>0</v>
      </c>
      <c r="Y377" s="104" t="s">
        <v>142</v>
      </c>
      <c r="Z377" s="104" t="s">
        <v>143</v>
      </c>
      <c r="AA377" s="104" t="s">
        <v>144</v>
      </c>
    </row>
    <row r="378" spans="1:27" ht="38.25" x14ac:dyDescent="0.2">
      <c r="A378" s="36">
        <v>412</v>
      </c>
      <c r="B378" s="92" t="s">
        <v>27</v>
      </c>
      <c r="C378" s="16" t="s">
        <v>410</v>
      </c>
      <c r="D378" s="92" t="s">
        <v>150</v>
      </c>
      <c r="E378" s="92" t="s">
        <v>400</v>
      </c>
      <c r="F378" s="16" t="s">
        <v>411</v>
      </c>
      <c r="G378" s="19" t="s">
        <v>138</v>
      </c>
      <c r="H378" s="16" t="s">
        <v>139</v>
      </c>
      <c r="I378" s="17">
        <v>700</v>
      </c>
      <c r="J378" s="17">
        <v>700</v>
      </c>
      <c r="K378" s="65">
        <v>700</v>
      </c>
      <c r="L378" s="65">
        <v>700</v>
      </c>
      <c r="M378" s="65">
        <f t="shared" si="15"/>
        <v>0</v>
      </c>
      <c r="N378" s="65">
        <f t="shared" si="16"/>
        <v>0</v>
      </c>
      <c r="O378" s="105">
        <f t="shared" si="17"/>
        <v>0</v>
      </c>
      <c r="P378" s="16" t="s">
        <v>140</v>
      </c>
      <c r="Q378" s="18">
        <v>6</v>
      </c>
      <c r="R378" s="65">
        <v>1</v>
      </c>
      <c r="S378" s="16" t="s">
        <v>145</v>
      </c>
      <c r="T378" s="17">
        <v>3500</v>
      </c>
      <c r="U378" s="65">
        <v>0</v>
      </c>
      <c r="V378" s="16"/>
      <c r="W378" s="18"/>
      <c r="X378" s="65">
        <v>0</v>
      </c>
      <c r="Y378" s="104" t="s">
        <v>142</v>
      </c>
      <c r="Z378" s="104" t="s">
        <v>143</v>
      </c>
      <c r="AA378" s="104" t="s">
        <v>144</v>
      </c>
    </row>
    <row r="379" spans="1:27" ht="25.5" x14ac:dyDescent="0.2">
      <c r="A379" s="36">
        <v>413</v>
      </c>
      <c r="B379" s="104" t="s">
        <v>27</v>
      </c>
      <c r="C379" s="16" t="s">
        <v>412</v>
      </c>
      <c r="D379" s="104" t="s">
        <v>150</v>
      </c>
      <c r="E379" s="104" t="s">
        <v>400</v>
      </c>
      <c r="F379" s="16" t="s">
        <v>413</v>
      </c>
      <c r="G379" s="19" t="s">
        <v>138</v>
      </c>
      <c r="H379" s="16" t="s">
        <v>139</v>
      </c>
      <c r="I379" s="17">
        <v>700</v>
      </c>
      <c r="J379" s="17">
        <v>700</v>
      </c>
      <c r="K379" s="65">
        <v>700</v>
      </c>
      <c r="L379" s="65">
        <v>700</v>
      </c>
      <c r="M379" s="65">
        <f t="shared" si="15"/>
        <v>0</v>
      </c>
      <c r="N379" s="65">
        <f t="shared" si="16"/>
        <v>0</v>
      </c>
      <c r="O379" s="105">
        <f t="shared" si="17"/>
        <v>0</v>
      </c>
      <c r="P379" s="16" t="s">
        <v>140</v>
      </c>
      <c r="Q379" s="18">
        <v>2</v>
      </c>
      <c r="R379" s="65">
        <v>1</v>
      </c>
      <c r="S379" s="16" t="s">
        <v>145</v>
      </c>
      <c r="T379" s="17">
        <v>4000</v>
      </c>
      <c r="U379" s="65">
        <v>0</v>
      </c>
      <c r="V379" s="16"/>
      <c r="W379" s="18"/>
      <c r="X379" s="65">
        <v>0</v>
      </c>
      <c r="Y379" s="92" t="s">
        <v>142</v>
      </c>
      <c r="Z379" s="92" t="s">
        <v>143</v>
      </c>
      <c r="AA379" s="92" t="s">
        <v>144</v>
      </c>
    </row>
    <row r="380" spans="1:27" ht="25.5" x14ac:dyDescent="0.2">
      <c r="A380" s="36">
        <v>450</v>
      </c>
      <c r="B380" s="92" t="s">
        <v>27</v>
      </c>
      <c r="C380" s="16" t="s">
        <v>414</v>
      </c>
      <c r="D380" s="92" t="s">
        <v>150</v>
      </c>
      <c r="E380" s="104" t="s">
        <v>400</v>
      </c>
      <c r="F380" s="16" t="s">
        <v>415</v>
      </c>
      <c r="G380" s="19" t="s">
        <v>138</v>
      </c>
      <c r="H380" s="16" t="s">
        <v>139</v>
      </c>
      <c r="I380" s="17">
        <v>150</v>
      </c>
      <c r="J380" s="17">
        <v>150</v>
      </c>
      <c r="K380" s="65">
        <v>150</v>
      </c>
      <c r="L380" s="65">
        <v>150</v>
      </c>
      <c r="M380" s="65">
        <f t="shared" si="15"/>
        <v>0</v>
      </c>
      <c r="N380" s="65">
        <f t="shared" si="16"/>
        <v>0</v>
      </c>
      <c r="O380" s="105">
        <f t="shared" si="17"/>
        <v>0</v>
      </c>
      <c r="P380" s="16" t="s">
        <v>140</v>
      </c>
      <c r="Q380" s="18">
        <v>7</v>
      </c>
      <c r="R380" s="65">
        <v>1</v>
      </c>
      <c r="S380" s="16" t="s">
        <v>145</v>
      </c>
      <c r="T380" s="17">
        <v>3000</v>
      </c>
      <c r="U380" s="65">
        <v>0</v>
      </c>
      <c r="V380" s="16"/>
      <c r="W380" s="18"/>
      <c r="X380" s="65">
        <v>0</v>
      </c>
      <c r="Y380" s="104" t="s">
        <v>142</v>
      </c>
      <c r="Z380" s="104" t="s">
        <v>143</v>
      </c>
      <c r="AA380" s="104" t="s">
        <v>144</v>
      </c>
    </row>
    <row r="381" spans="1:27" ht="25.5" x14ac:dyDescent="0.2">
      <c r="A381" s="36">
        <v>451</v>
      </c>
      <c r="B381" s="92" t="s">
        <v>27</v>
      </c>
      <c r="C381" s="16" t="s">
        <v>416</v>
      </c>
      <c r="D381" s="92" t="s">
        <v>150</v>
      </c>
      <c r="E381" s="92" t="s">
        <v>400</v>
      </c>
      <c r="F381" s="16" t="s">
        <v>417</v>
      </c>
      <c r="G381" s="19" t="s">
        <v>138</v>
      </c>
      <c r="H381" s="16" t="s">
        <v>139</v>
      </c>
      <c r="I381" s="17">
        <v>300</v>
      </c>
      <c r="J381" s="17">
        <v>300</v>
      </c>
      <c r="K381" s="65">
        <v>300</v>
      </c>
      <c r="L381" s="65">
        <v>300</v>
      </c>
      <c r="M381" s="65">
        <f t="shared" si="15"/>
        <v>0</v>
      </c>
      <c r="N381" s="65">
        <f t="shared" si="16"/>
        <v>0</v>
      </c>
      <c r="O381" s="105">
        <f t="shared" si="17"/>
        <v>0</v>
      </c>
      <c r="P381" s="16" t="s">
        <v>140</v>
      </c>
      <c r="Q381" s="18">
        <v>3</v>
      </c>
      <c r="R381" s="65">
        <v>1</v>
      </c>
      <c r="S381" s="16" t="s">
        <v>145</v>
      </c>
      <c r="T381" s="17">
        <v>900</v>
      </c>
      <c r="U381" s="65">
        <v>0</v>
      </c>
      <c r="V381" s="16"/>
      <c r="W381" s="18"/>
      <c r="X381" s="65">
        <v>0</v>
      </c>
      <c r="Y381" s="104" t="s">
        <v>142</v>
      </c>
      <c r="Z381" s="104" t="s">
        <v>143</v>
      </c>
      <c r="AA381" s="104" t="s">
        <v>144</v>
      </c>
    </row>
    <row r="382" spans="1:27" ht="25.5" x14ac:dyDescent="0.2">
      <c r="A382" s="36">
        <v>452</v>
      </c>
      <c r="B382" s="92" t="s">
        <v>27</v>
      </c>
      <c r="C382" s="16" t="s">
        <v>418</v>
      </c>
      <c r="D382" s="92" t="s">
        <v>150</v>
      </c>
      <c r="E382" s="104" t="s">
        <v>400</v>
      </c>
      <c r="F382" s="16" t="s">
        <v>419</v>
      </c>
      <c r="G382" s="19" t="s">
        <v>138</v>
      </c>
      <c r="H382" s="16" t="s">
        <v>139</v>
      </c>
      <c r="I382" s="17">
        <v>650</v>
      </c>
      <c r="J382" s="17">
        <v>650</v>
      </c>
      <c r="K382" s="65">
        <v>650</v>
      </c>
      <c r="L382" s="65">
        <v>650</v>
      </c>
      <c r="M382" s="65">
        <f t="shared" si="15"/>
        <v>0</v>
      </c>
      <c r="N382" s="65">
        <f t="shared" si="16"/>
        <v>0</v>
      </c>
      <c r="O382" s="105">
        <f t="shared" si="17"/>
        <v>0</v>
      </c>
      <c r="P382" s="16" t="s">
        <v>140</v>
      </c>
      <c r="Q382" s="18">
        <v>1</v>
      </c>
      <c r="R382" s="65">
        <v>1</v>
      </c>
      <c r="S382" s="16" t="s">
        <v>145</v>
      </c>
      <c r="T382" s="17">
        <v>10220</v>
      </c>
      <c r="U382" s="65">
        <v>0</v>
      </c>
      <c r="V382" s="16" t="s">
        <v>1054</v>
      </c>
      <c r="W382" s="18">
        <v>22</v>
      </c>
      <c r="X382" s="65">
        <v>0</v>
      </c>
      <c r="Y382" s="104" t="s">
        <v>142</v>
      </c>
      <c r="Z382" s="104" t="s">
        <v>143</v>
      </c>
      <c r="AA382" s="104" t="s">
        <v>144</v>
      </c>
    </row>
    <row r="383" spans="1:27" ht="38.25" x14ac:dyDescent="0.2">
      <c r="A383" s="36">
        <v>453</v>
      </c>
      <c r="B383" s="92" t="s">
        <v>27</v>
      </c>
      <c r="C383" s="16" t="s">
        <v>420</v>
      </c>
      <c r="D383" s="92" t="s">
        <v>150</v>
      </c>
      <c r="E383" s="104" t="s">
        <v>400</v>
      </c>
      <c r="F383" s="16" t="s">
        <v>421</v>
      </c>
      <c r="G383" s="19" t="s">
        <v>138</v>
      </c>
      <c r="H383" s="16" t="s">
        <v>139</v>
      </c>
      <c r="I383" s="17">
        <v>550</v>
      </c>
      <c r="J383" s="17">
        <v>550</v>
      </c>
      <c r="K383" s="65">
        <v>550</v>
      </c>
      <c r="L383" s="65">
        <v>550</v>
      </c>
      <c r="M383" s="65">
        <f t="shared" si="15"/>
        <v>0</v>
      </c>
      <c r="N383" s="65">
        <f t="shared" si="16"/>
        <v>0</v>
      </c>
      <c r="O383" s="105">
        <f t="shared" si="17"/>
        <v>0</v>
      </c>
      <c r="P383" s="16" t="s">
        <v>140</v>
      </c>
      <c r="Q383" s="18">
        <v>8</v>
      </c>
      <c r="R383" s="65">
        <v>1</v>
      </c>
      <c r="S383" s="16" t="s">
        <v>145</v>
      </c>
      <c r="T383" s="17">
        <v>3500</v>
      </c>
      <c r="U383" s="65">
        <v>0</v>
      </c>
      <c r="V383" s="16"/>
      <c r="W383" s="18"/>
      <c r="X383" s="65">
        <v>0</v>
      </c>
      <c r="Y383" s="104" t="s">
        <v>142</v>
      </c>
      <c r="Z383" s="104" t="s">
        <v>143</v>
      </c>
      <c r="AA383" s="104" t="s">
        <v>144</v>
      </c>
    </row>
    <row r="384" spans="1:27" ht="25.5" x14ac:dyDescent="0.2">
      <c r="A384" s="36">
        <v>454</v>
      </c>
      <c r="B384" s="92" t="s">
        <v>27</v>
      </c>
      <c r="C384" s="16" t="s">
        <v>424</v>
      </c>
      <c r="D384" s="104" t="s">
        <v>150</v>
      </c>
      <c r="E384" s="104" t="s">
        <v>400</v>
      </c>
      <c r="F384" s="16" t="s">
        <v>425</v>
      </c>
      <c r="G384" s="19" t="s">
        <v>138</v>
      </c>
      <c r="H384" s="16" t="s">
        <v>139</v>
      </c>
      <c r="I384" s="17">
        <v>900</v>
      </c>
      <c r="J384" s="17">
        <v>900</v>
      </c>
      <c r="K384" s="65">
        <v>900</v>
      </c>
      <c r="L384" s="65">
        <v>900</v>
      </c>
      <c r="M384" s="65">
        <f t="shared" si="15"/>
        <v>0</v>
      </c>
      <c r="N384" s="65">
        <f t="shared" si="16"/>
        <v>0</v>
      </c>
      <c r="O384" s="105">
        <f t="shared" si="17"/>
        <v>0</v>
      </c>
      <c r="P384" s="16" t="s">
        <v>140</v>
      </c>
      <c r="Q384" s="18">
        <v>9</v>
      </c>
      <c r="R384" s="65">
        <v>1</v>
      </c>
      <c r="S384" s="16" t="s">
        <v>145</v>
      </c>
      <c r="T384" s="17">
        <v>5000</v>
      </c>
      <c r="U384" s="65">
        <v>0</v>
      </c>
      <c r="V384" s="16"/>
      <c r="W384" s="18"/>
      <c r="X384" s="65">
        <v>0</v>
      </c>
      <c r="Y384" s="104" t="s">
        <v>142</v>
      </c>
      <c r="Z384" s="104" t="s">
        <v>143</v>
      </c>
      <c r="AA384" s="104" t="s">
        <v>144</v>
      </c>
    </row>
    <row r="385" spans="1:27" ht="25.5" x14ac:dyDescent="0.2">
      <c r="A385" s="36">
        <v>455</v>
      </c>
      <c r="B385" s="92" t="s">
        <v>27</v>
      </c>
      <c r="C385" s="16" t="s">
        <v>420</v>
      </c>
      <c r="D385" s="92" t="s">
        <v>150</v>
      </c>
      <c r="E385" s="104" t="s">
        <v>400</v>
      </c>
      <c r="F385" s="16" t="s">
        <v>426</v>
      </c>
      <c r="G385" s="19" t="s">
        <v>138</v>
      </c>
      <c r="H385" s="16" t="s">
        <v>139</v>
      </c>
      <c r="I385" s="17">
        <v>140</v>
      </c>
      <c r="J385" s="17">
        <v>140</v>
      </c>
      <c r="K385" s="65">
        <v>140</v>
      </c>
      <c r="L385" s="65">
        <v>140</v>
      </c>
      <c r="M385" s="65">
        <f t="shared" si="15"/>
        <v>0</v>
      </c>
      <c r="N385" s="65">
        <f t="shared" si="16"/>
        <v>0</v>
      </c>
      <c r="O385" s="105">
        <f t="shared" si="17"/>
        <v>0</v>
      </c>
      <c r="P385" s="16" t="s">
        <v>140</v>
      </c>
      <c r="Q385" s="18">
        <v>5</v>
      </c>
      <c r="R385" s="65">
        <v>1</v>
      </c>
      <c r="S385" s="16" t="s">
        <v>145</v>
      </c>
      <c r="T385" s="17">
        <v>2500</v>
      </c>
      <c r="U385" s="65">
        <v>0</v>
      </c>
      <c r="V385" s="16"/>
      <c r="W385" s="18"/>
      <c r="X385" s="65">
        <v>0</v>
      </c>
      <c r="Y385" s="104" t="s">
        <v>142</v>
      </c>
      <c r="Z385" s="104" t="s">
        <v>143</v>
      </c>
      <c r="AA385" s="104" t="s">
        <v>144</v>
      </c>
    </row>
    <row r="386" spans="1:27" ht="25.5" x14ac:dyDescent="0.2">
      <c r="A386" s="36">
        <v>456</v>
      </c>
      <c r="B386" s="92" t="s">
        <v>27</v>
      </c>
      <c r="C386" s="16" t="s">
        <v>427</v>
      </c>
      <c r="D386" s="104" t="s">
        <v>150</v>
      </c>
      <c r="E386" s="104" t="s">
        <v>400</v>
      </c>
      <c r="F386" s="16" t="s">
        <v>428</v>
      </c>
      <c r="G386" s="19" t="s">
        <v>138</v>
      </c>
      <c r="H386" s="16" t="s">
        <v>139</v>
      </c>
      <c r="I386" s="17">
        <v>800</v>
      </c>
      <c r="J386" s="17">
        <v>800</v>
      </c>
      <c r="K386" s="65">
        <v>800</v>
      </c>
      <c r="L386" s="65">
        <v>800</v>
      </c>
      <c r="M386" s="65">
        <f t="shared" si="15"/>
        <v>0</v>
      </c>
      <c r="N386" s="65">
        <f t="shared" si="16"/>
        <v>0</v>
      </c>
      <c r="O386" s="105">
        <f t="shared" si="17"/>
        <v>0</v>
      </c>
      <c r="P386" s="16" t="s">
        <v>140</v>
      </c>
      <c r="Q386" s="18">
        <v>4</v>
      </c>
      <c r="R386" s="65">
        <v>1</v>
      </c>
      <c r="S386" s="16" t="s">
        <v>145</v>
      </c>
      <c r="T386" s="17">
        <v>2000</v>
      </c>
      <c r="U386" s="65">
        <v>0</v>
      </c>
      <c r="V386" s="16"/>
      <c r="W386" s="18"/>
      <c r="X386" s="65">
        <v>0</v>
      </c>
      <c r="Y386" s="104" t="s">
        <v>142</v>
      </c>
      <c r="Z386" s="104" t="s">
        <v>143</v>
      </c>
      <c r="AA386" s="104" t="s">
        <v>144</v>
      </c>
    </row>
    <row r="387" spans="1:27" ht="25.5" x14ac:dyDescent="0.2">
      <c r="A387" s="36">
        <v>457</v>
      </c>
      <c r="B387" s="92" t="s">
        <v>27</v>
      </c>
      <c r="C387" s="16" t="s">
        <v>429</v>
      </c>
      <c r="D387" s="92" t="s">
        <v>150</v>
      </c>
      <c r="E387" s="92" t="s">
        <v>400</v>
      </c>
      <c r="F387" s="16" t="s">
        <v>430</v>
      </c>
      <c r="G387" s="19" t="s">
        <v>138</v>
      </c>
      <c r="H387" s="16" t="s">
        <v>139</v>
      </c>
      <c r="I387" s="17">
        <v>650</v>
      </c>
      <c r="J387" s="17">
        <v>650</v>
      </c>
      <c r="K387" s="65">
        <v>650</v>
      </c>
      <c r="L387" s="65">
        <v>650</v>
      </c>
      <c r="M387" s="65">
        <f t="shared" si="15"/>
        <v>0</v>
      </c>
      <c r="N387" s="65">
        <f t="shared" si="16"/>
        <v>0</v>
      </c>
      <c r="O387" s="105">
        <f t="shared" si="17"/>
        <v>0</v>
      </c>
      <c r="P387" s="16" t="s">
        <v>140</v>
      </c>
      <c r="Q387" s="18">
        <v>6</v>
      </c>
      <c r="R387" s="65">
        <v>1</v>
      </c>
      <c r="S387" s="16" t="s">
        <v>145</v>
      </c>
      <c r="T387" s="17">
        <v>1800</v>
      </c>
      <c r="U387" s="65">
        <v>0</v>
      </c>
      <c r="V387" s="16"/>
      <c r="W387" s="18"/>
      <c r="X387" s="65">
        <v>0</v>
      </c>
      <c r="Y387" s="104" t="s">
        <v>142</v>
      </c>
      <c r="Z387" s="104" t="s">
        <v>143</v>
      </c>
      <c r="AA387" s="104" t="s">
        <v>144</v>
      </c>
    </row>
    <row r="388" spans="1:27" ht="38.25" x14ac:dyDescent="0.2">
      <c r="A388" s="36">
        <v>458</v>
      </c>
      <c r="B388" s="92" t="s">
        <v>27</v>
      </c>
      <c r="C388" s="16" t="s">
        <v>431</v>
      </c>
      <c r="D388" s="92" t="s">
        <v>150</v>
      </c>
      <c r="E388" s="92" t="s">
        <v>400</v>
      </c>
      <c r="F388" s="16" t="s">
        <v>432</v>
      </c>
      <c r="G388" s="19" t="s">
        <v>138</v>
      </c>
      <c r="H388" s="16" t="s">
        <v>139</v>
      </c>
      <c r="I388" s="17">
        <v>250</v>
      </c>
      <c r="J388" s="17">
        <v>250</v>
      </c>
      <c r="K388" s="65">
        <v>250</v>
      </c>
      <c r="L388" s="65">
        <v>250</v>
      </c>
      <c r="M388" s="65">
        <f t="shared" ref="M388:M455" si="18">K388-I388</f>
        <v>0</v>
      </c>
      <c r="N388" s="65">
        <f t="shared" ref="N388:N455" si="19">L388-J388</f>
        <v>0</v>
      </c>
      <c r="O388" s="105">
        <f t="shared" ref="O388:O451" si="20">N388/L388</f>
        <v>0</v>
      </c>
      <c r="P388" s="16" t="s">
        <v>140</v>
      </c>
      <c r="Q388" s="18">
        <v>1</v>
      </c>
      <c r="R388" s="65">
        <v>1</v>
      </c>
      <c r="S388" s="16" t="s">
        <v>145</v>
      </c>
      <c r="T388" s="17">
        <v>1400</v>
      </c>
      <c r="U388" s="65">
        <v>0</v>
      </c>
      <c r="V388" s="16" t="s">
        <v>1054</v>
      </c>
      <c r="W388" s="18">
        <v>10</v>
      </c>
      <c r="X388" s="65">
        <v>0</v>
      </c>
      <c r="Y388" s="104" t="s">
        <v>142</v>
      </c>
      <c r="Z388" s="104" t="s">
        <v>143</v>
      </c>
      <c r="AA388" s="104" t="s">
        <v>144</v>
      </c>
    </row>
    <row r="389" spans="1:27" ht="25.5" x14ac:dyDescent="0.2">
      <c r="A389" s="36">
        <v>459</v>
      </c>
      <c r="B389" s="92" t="s">
        <v>27</v>
      </c>
      <c r="C389" s="16" t="s">
        <v>955</v>
      </c>
      <c r="D389" s="92" t="s">
        <v>150</v>
      </c>
      <c r="E389" s="104" t="s">
        <v>400</v>
      </c>
      <c r="F389" s="16" t="s">
        <v>433</v>
      </c>
      <c r="G389" s="19" t="s">
        <v>138</v>
      </c>
      <c r="H389" s="16" t="s">
        <v>139</v>
      </c>
      <c r="I389" s="17">
        <v>140</v>
      </c>
      <c r="J389" s="17">
        <v>140</v>
      </c>
      <c r="K389" s="65">
        <v>140</v>
      </c>
      <c r="L389" s="65">
        <v>140</v>
      </c>
      <c r="M389" s="65">
        <f t="shared" si="18"/>
        <v>0</v>
      </c>
      <c r="N389" s="65">
        <f t="shared" si="19"/>
        <v>0</v>
      </c>
      <c r="O389" s="105">
        <f t="shared" si="20"/>
        <v>0</v>
      </c>
      <c r="P389" s="16" t="s">
        <v>140</v>
      </c>
      <c r="Q389" s="18">
        <v>3</v>
      </c>
      <c r="R389" s="65">
        <v>1</v>
      </c>
      <c r="S389" s="16" t="s">
        <v>145</v>
      </c>
      <c r="T389" s="17">
        <v>800</v>
      </c>
      <c r="U389" s="65">
        <v>0</v>
      </c>
      <c r="V389" s="16"/>
      <c r="W389" s="18"/>
      <c r="X389" s="65">
        <v>0</v>
      </c>
      <c r="Y389" s="104" t="s">
        <v>142</v>
      </c>
      <c r="Z389" s="104" t="s">
        <v>143</v>
      </c>
      <c r="AA389" s="104" t="s">
        <v>144</v>
      </c>
    </row>
    <row r="390" spans="1:27" ht="38.25" x14ac:dyDescent="0.2">
      <c r="A390" s="36">
        <v>460</v>
      </c>
      <c r="B390" s="92" t="s">
        <v>27</v>
      </c>
      <c r="C390" s="16" t="s">
        <v>434</v>
      </c>
      <c r="D390" s="92" t="s">
        <v>150</v>
      </c>
      <c r="E390" s="104" t="s">
        <v>400</v>
      </c>
      <c r="F390" s="16" t="s">
        <v>435</v>
      </c>
      <c r="G390" s="19" t="s">
        <v>138</v>
      </c>
      <c r="H390" s="16" t="s">
        <v>139</v>
      </c>
      <c r="I390" s="17">
        <v>720</v>
      </c>
      <c r="J390" s="17">
        <v>720</v>
      </c>
      <c r="K390" s="65">
        <v>720</v>
      </c>
      <c r="L390" s="65">
        <v>720</v>
      </c>
      <c r="M390" s="65">
        <f t="shared" si="18"/>
        <v>0</v>
      </c>
      <c r="N390" s="65">
        <f t="shared" si="19"/>
        <v>0</v>
      </c>
      <c r="O390" s="105">
        <f t="shared" si="20"/>
        <v>0</v>
      </c>
      <c r="P390" s="16" t="s">
        <v>140</v>
      </c>
      <c r="Q390" s="18">
        <v>4</v>
      </c>
      <c r="R390" s="65">
        <v>1</v>
      </c>
      <c r="S390" s="16" t="s">
        <v>145</v>
      </c>
      <c r="T390" s="17">
        <v>1200</v>
      </c>
      <c r="U390" s="65">
        <v>0</v>
      </c>
      <c r="V390" s="16"/>
      <c r="W390" s="18"/>
      <c r="X390" s="65">
        <v>0</v>
      </c>
      <c r="Y390" s="104" t="s">
        <v>142</v>
      </c>
      <c r="Z390" s="104" t="s">
        <v>143</v>
      </c>
      <c r="AA390" s="104" t="s">
        <v>144</v>
      </c>
    </row>
    <row r="391" spans="1:27" ht="38.25" x14ac:dyDescent="0.2">
      <c r="A391" s="36">
        <v>461</v>
      </c>
      <c r="B391" s="92" t="s">
        <v>27</v>
      </c>
      <c r="C391" s="16" t="s">
        <v>451</v>
      </c>
      <c r="D391" s="92" t="s">
        <v>150</v>
      </c>
      <c r="E391" s="104" t="s">
        <v>400</v>
      </c>
      <c r="F391" s="16" t="s">
        <v>452</v>
      </c>
      <c r="G391" s="19" t="s">
        <v>138</v>
      </c>
      <c r="H391" s="16" t="s">
        <v>139</v>
      </c>
      <c r="I391" s="17">
        <v>600</v>
      </c>
      <c r="J391" s="17">
        <v>600</v>
      </c>
      <c r="K391" s="65">
        <v>600</v>
      </c>
      <c r="L391" s="65">
        <v>600</v>
      </c>
      <c r="M391" s="65">
        <f t="shared" si="18"/>
        <v>0</v>
      </c>
      <c r="N391" s="65">
        <f t="shared" si="19"/>
        <v>0</v>
      </c>
      <c r="O391" s="105">
        <f t="shared" si="20"/>
        <v>0</v>
      </c>
      <c r="P391" s="16" t="s">
        <v>140</v>
      </c>
      <c r="Q391" s="18">
        <v>1</v>
      </c>
      <c r="R391" s="65">
        <v>1</v>
      </c>
      <c r="S391" s="16" t="s">
        <v>145</v>
      </c>
      <c r="T391" s="17">
        <v>4000</v>
      </c>
      <c r="U391" s="65">
        <v>0</v>
      </c>
      <c r="V391" s="16"/>
      <c r="W391" s="18"/>
      <c r="X391" s="65">
        <v>0</v>
      </c>
      <c r="Y391" s="104" t="s">
        <v>142</v>
      </c>
      <c r="Z391" s="104" t="s">
        <v>143</v>
      </c>
      <c r="AA391" s="104" t="s">
        <v>144</v>
      </c>
    </row>
    <row r="392" spans="1:27" ht="38.25" x14ac:dyDescent="0.2">
      <c r="A392" s="36">
        <v>463</v>
      </c>
      <c r="B392" s="92" t="s">
        <v>16</v>
      </c>
      <c r="C392" s="16" t="s">
        <v>982</v>
      </c>
      <c r="D392" s="92" t="s">
        <v>816</v>
      </c>
      <c r="E392" s="92" t="s">
        <v>817</v>
      </c>
      <c r="F392" s="16" t="s">
        <v>981</v>
      </c>
      <c r="G392" s="19" t="s">
        <v>138</v>
      </c>
      <c r="H392" s="16" t="s">
        <v>139</v>
      </c>
      <c r="I392" s="17">
        <v>100</v>
      </c>
      <c r="J392" s="17">
        <v>100</v>
      </c>
      <c r="K392" s="65">
        <v>100</v>
      </c>
      <c r="L392" s="65">
        <v>100</v>
      </c>
      <c r="M392" s="65">
        <f t="shared" si="18"/>
        <v>0</v>
      </c>
      <c r="N392" s="65">
        <f t="shared" si="19"/>
        <v>0</v>
      </c>
      <c r="O392" s="105">
        <f t="shared" si="20"/>
        <v>0</v>
      </c>
      <c r="P392" s="16" t="s">
        <v>140</v>
      </c>
      <c r="Q392" s="18">
        <v>1</v>
      </c>
      <c r="R392" s="65">
        <v>0</v>
      </c>
      <c r="S392" s="16" t="s">
        <v>145</v>
      </c>
      <c r="T392" s="22">
        <v>19</v>
      </c>
      <c r="U392" s="65">
        <v>0</v>
      </c>
      <c r="V392" s="16"/>
      <c r="W392" s="18"/>
      <c r="X392" s="65">
        <v>0</v>
      </c>
      <c r="Y392" s="104" t="s">
        <v>142</v>
      </c>
      <c r="Z392" s="36" t="s">
        <v>143</v>
      </c>
      <c r="AA392" s="36" t="s">
        <v>144</v>
      </c>
    </row>
    <row r="393" spans="1:27" ht="38.25" x14ac:dyDescent="0.2">
      <c r="A393" s="36">
        <v>464</v>
      </c>
      <c r="B393" s="92" t="s">
        <v>16</v>
      </c>
      <c r="C393" s="16" t="s">
        <v>980</v>
      </c>
      <c r="D393" s="92" t="s">
        <v>816</v>
      </c>
      <c r="E393" s="92" t="s">
        <v>817</v>
      </c>
      <c r="F393" s="16" t="s">
        <v>979</v>
      </c>
      <c r="G393" s="19" t="s">
        <v>138</v>
      </c>
      <c r="H393" s="16" t="s">
        <v>139</v>
      </c>
      <c r="I393" s="17">
        <v>100</v>
      </c>
      <c r="J393" s="17">
        <v>100</v>
      </c>
      <c r="K393" s="65">
        <v>100</v>
      </c>
      <c r="L393" s="65">
        <v>100</v>
      </c>
      <c r="M393" s="65">
        <f t="shared" si="18"/>
        <v>0</v>
      </c>
      <c r="N393" s="65">
        <f t="shared" si="19"/>
        <v>0</v>
      </c>
      <c r="O393" s="105">
        <f t="shared" si="20"/>
        <v>0</v>
      </c>
      <c r="P393" s="16" t="s">
        <v>140</v>
      </c>
      <c r="Q393" s="18">
        <v>1</v>
      </c>
      <c r="R393" s="65">
        <v>0</v>
      </c>
      <c r="S393" s="16" t="s">
        <v>145</v>
      </c>
      <c r="T393" s="22">
        <v>30</v>
      </c>
      <c r="U393" s="65">
        <v>0</v>
      </c>
      <c r="V393" s="16"/>
      <c r="W393" s="18"/>
      <c r="X393" s="65">
        <v>0</v>
      </c>
      <c r="Y393" s="104" t="s">
        <v>142</v>
      </c>
      <c r="Z393" s="36" t="s">
        <v>143</v>
      </c>
      <c r="AA393" s="36" t="s">
        <v>144</v>
      </c>
    </row>
    <row r="394" spans="1:27" ht="38.25" x14ac:dyDescent="0.2">
      <c r="A394" s="36">
        <v>465</v>
      </c>
      <c r="B394" s="92" t="s">
        <v>16</v>
      </c>
      <c r="C394" s="16" t="s">
        <v>978</v>
      </c>
      <c r="D394" s="92" t="s">
        <v>816</v>
      </c>
      <c r="E394" s="92" t="s">
        <v>817</v>
      </c>
      <c r="F394" s="16" t="s">
        <v>977</v>
      </c>
      <c r="G394" s="19" t="s">
        <v>138</v>
      </c>
      <c r="H394" s="16" t="s">
        <v>139</v>
      </c>
      <c r="I394" s="17">
        <v>100</v>
      </c>
      <c r="J394" s="17">
        <v>100</v>
      </c>
      <c r="K394" s="65">
        <v>100</v>
      </c>
      <c r="L394" s="65">
        <v>100</v>
      </c>
      <c r="M394" s="65">
        <f t="shared" si="18"/>
        <v>0</v>
      </c>
      <c r="N394" s="65">
        <f t="shared" si="19"/>
        <v>0</v>
      </c>
      <c r="O394" s="105">
        <f t="shared" si="20"/>
        <v>0</v>
      </c>
      <c r="P394" s="16" t="s">
        <v>140</v>
      </c>
      <c r="Q394" s="18">
        <v>1</v>
      </c>
      <c r="R394" s="65">
        <v>0</v>
      </c>
      <c r="S394" s="16" t="s">
        <v>145</v>
      </c>
      <c r="T394" s="22">
        <v>66</v>
      </c>
      <c r="U394" s="65">
        <v>0</v>
      </c>
      <c r="V394" s="16"/>
      <c r="W394" s="18"/>
      <c r="X394" s="65">
        <v>0</v>
      </c>
      <c r="Y394" s="104" t="s">
        <v>142</v>
      </c>
      <c r="Z394" s="36" t="s">
        <v>143</v>
      </c>
      <c r="AA394" s="36" t="s">
        <v>144</v>
      </c>
    </row>
    <row r="395" spans="1:27" ht="89.25" x14ac:dyDescent="0.2">
      <c r="A395" s="13">
        <v>475</v>
      </c>
      <c r="B395" s="24" t="s">
        <v>17</v>
      </c>
      <c r="C395" s="25" t="s">
        <v>568</v>
      </c>
      <c r="D395" s="24" t="s">
        <v>297</v>
      </c>
      <c r="E395" s="24" t="s">
        <v>494</v>
      </c>
      <c r="F395" s="25" t="s">
        <v>569</v>
      </c>
      <c r="G395" s="24" t="s">
        <v>190</v>
      </c>
      <c r="H395" s="25" t="s">
        <v>191</v>
      </c>
      <c r="I395" s="26">
        <v>4108</v>
      </c>
      <c r="J395" s="26">
        <v>17774</v>
      </c>
      <c r="K395" s="65">
        <v>4108</v>
      </c>
      <c r="L395" s="65">
        <v>17774</v>
      </c>
      <c r="M395" s="65">
        <f t="shared" si="18"/>
        <v>0</v>
      </c>
      <c r="N395" s="65">
        <f t="shared" si="19"/>
        <v>0</v>
      </c>
      <c r="O395" s="105">
        <f t="shared" si="20"/>
        <v>0</v>
      </c>
      <c r="P395" s="25" t="s">
        <v>298</v>
      </c>
      <c r="Q395" s="27">
        <v>1</v>
      </c>
      <c r="R395" s="65">
        <v>1</v>
      </c>
      <c r="S395" s="25" t="s">
        <v>496</v>
      </c>
      <c r="T395" s="27">
        <v>388</v>
      </c>
      <c r="U395" s="65">
        <v>388</v>
      </c>
      <c r="V395" s="25" t="s">
        <v>497</v>
      </c>
      <c r="W395" s="27">
        <v>1</v>
      </c>
      <c r="X395" s="65">
        <v>746.19</v>
      </c>
      <c r="Y395" s="24" t="s">
        <v>144</v>
      </c>
      <c r="Z395" s="13" t="s">
        <v>148</v>
      </c>
      <c r="AA395" s="13" t="s">
        <v>142</v>
      </c>
    </row>
    <row r="396" spans="1:27" ht="63.75" x14ac:dyDescent="0.2">
      <c r="A396" s="13">
        <v>476</v>
      </c>
      <c r="B396" s="24" t="s">
        <v>17</v>
      </c>
      <c r="C396" s="25" t="s">
        <v>570</v>
      </c>
      <c r="D396" s="24" t="s">
        <v>297</v>
      </c>
      <c r="E396" s="24" t="s">
        <v>494</v>
      </c>
      <c r="F396" s="25" t="s">
        <v>569</v>
      </c>
      <c r="G396" s="24" t="s">
        <v>190</v>
      </c>
      <c r="H396" s="25" t="s">
        <v>191</v>
      </c>
      <c r="I396" s="26">
        <v>4795</v>
      </c>
      <c r="J396" s="26">
        <v>13349</v>
      </c>
      <c r="K396" s="65">
        <v>4795</v>
      </c>
      <c r="L396" s="65">
        <v>13349</v>
      </c>
      <c r="M396" s="65">
        <f t="shared" si="18"/>
        <v>0</v>
      </c>
      <c r="N396" s="65">
        <f t="shared" si="19"/>
        <v>0</v>
      </c>
      <c r="O396" s="105">
        <f t="shared" si="20"/>
        <v>0</v>
      </c>
      <c r="P396" s="25" t="s">
        <v>298</v>
      </c>
      <c r="Q396" s="27">
        <v>1</v>
      </c>
      <c r="R396" s="65">
        <v>1</v>
      </c>
      <c r="S396" s="25" t="s">
        <v>496</v>
      </c>
      <c r="T396" s="27">
        <v>191</v>
      </c>
      <c r="U396" s="65">
        <v>191</v>
      </c>
      <c r="V396" s="25" t="s">
        <v>571</v>
      </c>
      <c r="W396" s="26">
        <v>804.97</v>
      </c>
      <c r="X396" s="65">
        <v>804.97</v>
      </c>
      <c r="Y396" s="24" t="s">
        <v>144</v>
      </c>
      <c r="Z396" s="13" t="s">
        <v>148</v>
      </c>
      <c r="AA396" s="13" t="s">
        <v>142</v>
      </c>
    </row>
    <row r="397" spans="1:27" ht="76.5" x14ac:dyDescent="0.2">
      <c r="A397" s="13">
        <v>477</v>
      </c>
      <c r="B397" s="24" t="s">
        <v>30</v>
      </c>
      <c r="C397" s="25" t="s">
        <v>572</v>
      </c>
      <c r="D397" s="24" t="s">
        <v>526</v>
      </c>
      <c r="E397" s="13" t="s">
        <v>527</v>
      </c>
      <c r="F397" s="25" t="s">
        <v>573</v>
      </c>
      <c r="G397" s="24" t="s">
        <v>190</v>
      </c>
      <c r="H397" s="20" t="s">
        <v>191</v>
      </c>
      <c r="I397" s="31">
        <v>7754</v>
      </c>
      <c r="J397" s="31">
        <v>32456</v>
      </c>
      <c r="K397" s="65">
        <v>7754</v>
      </c>
      <c r="L397" s="65">
        <v>32456</v>
      </c>
      <c r="M397" s="65">
        <f t="shared" si="18"/>
        <v>0</v>
      </c>
      <c r="N397" s="65">
        <f t="shared" si="19"/>
        <v>0</v>
      </c>
      <c r="O397" s="105">
        <f t="shared" si="20"/>
        <v>0</v>
      </c>
      <c r="P397" s="25" t="s">
        <v>334</v>
      </c>
      <c r="Q397" s="27">
        <v>1</v>
      </c>
      <c r="R397" s="65">
        <v>1</v>
      </c>
      <c r="S397" s="25" t="s">
        <v>574</v>
      </c>
      <c r="T397" s="26">
        <v>41744</v>
      </c>
      <c r="U397" s="65">
        <v>41744</v>
      </c>
      <c r="V397" s="25" t="s">
        <v>575</v>
      </c>
      <c r="W397" s="27">
        <v>2549</v>
      </c>
      <c r="X397" s="65">
        <v>2549</v>
      </c>
      <c r="Y397" s="24" t="s">
        <v>144</v>
      </c>
      <c r="Z397" s="13" t="s">
        <v>148</v>
      </c>
      <c r="AA397" s="13" t="s">
        <v>142</v>
      </c>
    </row>
    <row r="398" spans="1:27" ht="38.25" x14ac:dyDescent="0.2">
      <c r="A398" s="30">
        <v>490</v>
      </c>
      <c r="B398" s="19" t="s">
        <v>18</v>
      </c>
      <c r="C398" s="21" t="s">
        <v>183</v>
      </c>
      <c r="D398" s="92" t="s">
        <v>159</v>
      </c>
      <c r="E398" s="19" t="s">
        <v>169</v>
      </c>
      <c r="F398" s="21" t="s">
        <v>178</v>
      </c>
      <c r="G398" s="19">
        <v>2014</v>
      </c>
      <c r="H398" s="21" t="s">
        <v>191</v>
      </c>
      <c r="I398" s="22">
        <v>7404</v>
      </c>
      <c r="J398" s="22">
        <v>24556</v>
      </c>
      <c r="K398" s="65">
        <v>7404</v>
      </c>
      <c r="L398" s="65">
        <v>24556</v>
      </c>
      <c r="M398" s="65">
        <f t="shared" si="18"/>
        <v>0</v>
      </c>
      <c r="N398" s="65">
        <f t="shared" si="19"/>
        <v>0</v>
      </c>
      <c r="O398" s="105">
        <f t="shared" si="20"/>
        <v>0</v>
      </c>
      <c r="P398" s="21" t="s">
        <v>172</v>
      </c>
      <c r="Q398" s="23">
        <v>1</v>
      </c>
      <c r="R398" s="65">
        <v>0</v>
      </c>
      <c r="S398" s="21"/>
      <c r="T398" s="22"/>
      <c r="U398" s="65">
        <v>0</v>
      </c>
      <c r="V398" s="21"/>
      <c r="W398" s="23"/>
      <c r="X398" s="65">
        <v>0</v>
      </c>
      <c r="Y398" s="104" t="s">
        <v>144</v>
      </c>
      <c r="Z398" s="36" t="s">
        <v>148</v>
      </c>
      <c r="AA398" s="36" t="s">
        <v>142</v>
      </c>
    </row>
    <row r="399" spans="1:27" ht="38.25" x14ac:dyDescent="0.2">
      <c r="A399" s="30">
        <v>491</v>
      </c>
      <c r="B399" s="92" t="s">
        <v>18</v>
      </c>
      <c r="C399" s="16" t="s">
        <v>184</v>
      </c>
      <c r="D399" s="104" t="s">
        <v>159</v>
      </c>
      <c r="E399" s="104" t="s">
        <v>169</v>
      </c>
      <c r="F399" s="16" t="s">
        <v>178</v>
      </c>
      <c r="G399" s="19">
        <v>2014</v>
      </c>
      <c r="H399" s="21" t="s">
        <v>191</v>
      </c>
      <c r="I399" s="17">
        <v>8249</v>
      </c>
      <c r="J399" s="17">
        <v>25944</v>
      </c>
      <c r="K399" s="65">
        <v>8249</v>
      </c>
      <c r="L399" s="65">
        <v>25944</v>
      </c>
      <c r="M399" s="65">
        <f t="shared" si="18"/>
        <v>0</v>
      </c>
      <c r="N399" s="65">
        <f t="shared" si="19"/>
        <v>0</v>
      </c>
      <c r="O399" s="105">
        <f t="shared" si="20"/>
        <v>0</v>
      </c>
      <c r="P399" s="16" t="s">
        <v>172</v>
      </c>
      <c r="Q399" s="18">
        <v>1</v>
      </c>
      <c r="R399" s="65">
        <v>0</v>
      </c>
      <c r="S399" s="16"/>
      <c r="T399" s="18"/>
      <c r="U399" s="65">
        <v>0</v>
      </c>
      <c r="V399" s="16"/>
      <c r="W399" s="18"/>
      <c r="X399" s="65">
        <v>0</v>
      </c>
      <c r="Y399" s="104" t="s">
        <v>144</v>
      </c>
      <c r="Z399" s="36" t="s">
        <v>148</v>
      </c>
      <c r="AA399" s="36" t="s">
        <v>142</v>
      </c>
    </row>
    <row r="400" spans="1:27" ht="38.25" x14ac:dyDescent="0.2">
      <c r="A400" s="30">
        <v>492</v>
      </c>
      <c r="B400" s="19" t="s">
        <v>18</v>
      </c>
      <c r="C400" s="21" t="s">
        <v>185</v>
      </c>
      <c r="D400" s="92" t="s">
        <v>159</v>
      </c>
      <c r="E400" s="19" t="s">
        <v>169</v>
      </c>
      <c r="F400" s="21" t="s">
        <v>178</v>
      </c>
      <c r="G400" s="19">
        <v>2014</v>
      </c>
      <c r="H400" s="21" t="s">
        <v>191</v>
      </c>
      <c r="I400" s="22">
        <v>3236</v>
      </c>
      <c r="J400" s="22">
        <v>9788</v>
      </c>
      <c r="K400" s="65">
        <v>3237</v>
      </c>
      <c r="L400" s="65">
        <v>9788</v>
      </c>
      <c r="M400" s="65">
        <f t="shared" si="18"/>
        <v>1</v>
      </c>
      <c r="N400" s="65">
        <f t="shared" si="19"/>
        <v>0</v>
      </c>
      <c r="O400" s="105">
        <f t="shared" si="20"/>
        <v>0</v>
      </c>
      <c r="P400" s="21"/>
      <c r="Q400" s="23"/>
      <c r="R400" s="65">
        <v>0</v>
      </c>
      <c r="S400" s="16"/>
      <c r="T400" s="22"/>
      <c r="U400" s="65">
        <v>0</v>
      </c>
      <c r="V400" s="21" t="s">
        <v>172</v>
      </c>
      <c r="W400" s="23">
        <v>1</v>
      </c>
      <c r="X400" s="65">
        <v>0</v>
      </c>
      <c r="Y400" s="104" t="s">
        <v>144</v>
      </c>
      <c r="Z400" s="36" t="s">
        <v>148</v>
      </c>
      <c r="AA400" s="36" t="s">
        <v>142</v>
      </c>
    </row>
    <row r="401" spans="1:27" ht="38.25" x14ac:dyDescent="0.2">
      <c r="A401" s="30">
        <v>493</v>
      </c>
      <c r="B401" s="92" t="s">
        <v>18</v>
      </c>
      <c r="C401" s="16" t="s">
        <v>186</v>
      </c>
      <c r="D401" s="92" t="s">
        <v>159</v>
      </c>
      <c r="E401" s="92" t="s">
        <v>169</v>
      </c>
      <c r="F401" s="16" t="s">
        <v>187</v>
      </c>
      <c r="G401" s="19">
        <v>2014</v>
      </c>
      <c r="H401" s="21" t="s">
        <v>191</v>
      </c>
      <c r="I401" s="17">
        <v>7530</v>
      </c>
      <c r="J401" s="17">
        <v>25100</v>
      </c>
      <c r="K401" s="65">
        <v>7530</v>
      </c>
      <c r="L401" s="65">
        <v>25100</v>
      </c>
      <c r="M401" s="65">
        <f t="shared" si="18"/>
        <v>0</v>
      </c>
      <c r="N401" s="65">
        <f t="shared" si="19"/>
        <v>0</v>
      </c>
      <c r="O401" s="105">
        <f t="shared" si="20"/>
        <v>0</v>
      </c>
      <c r="P401" s="21" t="s">
        <v>171</v>
      </c>
      <c r="Q401" s="23">
        <v>1.51</v>
      </c>
      <c r="R401" s="65">
        <v>0</v>
      </c>
      <c r="S401" s="16" t="s">
        <v>172</v>
      </c>
      <c r="T401" s="18">
        <v>0</v>
      </c>
      <c r="U401" s="65">
        <v>0</v>
      </c>
      <c r="V401" s="16"/>
      <c r="W401" s="18"/>
      <c r="X401" s="65">
        <v>0</v>
      </c>
      <c r="Y401" s="104" t="s">
        <v>144</v>
      </c>
      <c r="Z401" s="36" t="s">
        <v>148</v>
      </c>
      <c r="AA401" s="36" t="s">
        <v>142</v>
      </c>
    </row>
    <row r="402" spans="1:27" ht="38.25" x14ac:dyDescent="0.2">
      <c r="A402" s="30">
        <v>494</v>
      </c>
      <c r="B402" s="19" t="s">
        <v>18</v>
      </c>
      <c r="C402" s="21" t="s">
        <v>188</v>
      </c>
      <c r="D402" s="92" t="s">
        <v>159</v>
      </c>
      <c r="E402" s="19" t="s">
        <v>169</v>
      </c>
      <c r="F402" s="21" t="s">
        <v>189</v>
      </c>
      <c r="G402" s="19">
        <v>2014</v>
      </c>
      <c r="H402" s="21" t="s">
        <v>191</v>
      </c>
      <c r="I402" s="22">
        <v>12491</v>
      </c>
      <c r="J402" s="22">
        <v>41638</v>
      </c>
      <c r="K402" s="65">
        <v>12491</v>
      </c>
      <c r="L402" s="65">
        <v>41638</v>
      </c>
      <c r="M402" s="65">
        <f t="shared" si="18"/>
        <v>0</v>
      </c>
      <c r="N402" s="65">
        <f t="shared" si="19"/>
        <v>0</v>
      </c>
      <c r="O402" s="105">
        <f t="shared" si="20"/>
        <v>0</v>
      </c>
      <c r="P402" s="21" t="s">
        <v>171</v>
      </c>
      <c r="Q402" s="23">
        <v>1.47</v>
      </c>
      <c r="R402" s="65">
        <v>0</v>
      </c>
      <c r="S402" s="21" t="s">
        <v>172</v>
      </c>
      <c r="T402" s="22">
        <v>2</v>
      </c>
      <c r="U402" s="65">
        <v>0</v>
      </c>
      <c r="V402" s="21"/>
      <c r="W402" s="23"/>
      <c r="X402" s="65">
        <v>0</v>
      </c>
      <c r="Y402" s="104" t="s">
        <v>144</v>
      </c>
      <c r="Z402" s="36" t="s">
        <v>148</v>
      </c>
      <c r="AA402" s="36" t="s">
        <v>142</v>
      </c>
    </row>
    <row r="403" spans="1:27" ht="38.25" x14ac:dyDescent="0.2">
      <c r="A403" s="30">
        <v>501</v>
      </c>
      <c r="B403" s="92" t="s">
        <v>18</v>
      </c>
      <c r="C403" s="16" t="s">
        <v>192</v>
      </c>
      <c r="D403" s="92" t="s">
        <v>159</v>
      </c>
      <c r="E403" s="92" t="s">
        <v>169</v>
      </c>
      <c r="F403" s="16" t="s">
        <v>193</v>
      </c>
      <c r="G403" s="19">
        <v>2014</v>
      </c>
      <c r="H403" s="16" t="s">
        <v>139</v>
      </c>
      <c r="I403" s="17">
        <v>4700</v>
      </c>
      <c r="J403" s="17">
        <v>4700</v>
      </c>
      <c r="K403" s="65">
        <v>4700</v>
      </c>
      <c r="L403" s="65">
        <v>4700</v>
      </c>
      <c r="M403" s="65">
        <f t="shared" si="18"/>
        <v>0</v>
      </c>
      <c r="N403" s="65">
        <f t="shared" si="19"/>
        <v>0</v>
      </c>
      <c r="O403" s="105">
        <f t="shared" si="20"/>
        <v>0</v>
      </c>
      <c r="P403" s="16" t="s">
        <v>171</v>
      </c>
      <c r="Q403" s="18">
        <v>1.6</v>
      </c>
      <c r="R403" s="65">
        <v>0</v>
      </c>
      <c r="S403" s="16" t="s">
        <v>172</v>
      </c>
      <c r="T403" s="17">
        <v>0</v>
      </c>
      <c r="U403" s="65">
        <v>0</v>
      </c>
      <c r="V403" s="16"/>
      <c r="W403" s="18"/>
      <c r="X403" s="65">
        <v>0</v>
      </c>
      <c r="Y403" s="104" t="s">
        <v>144</v>
      </c>
      <c r="Z403" s="36" t="s">
        <v>148</v>
      </c>
      <c r="AA403" s="36" t="s">
        <v>144</v>
      </c>
    </row>
    <row r="404" spans="1:27" ht="38.25" x14ac:dyDescent="0.2">
      <c r="A404" s="30">
        <v>503</v>
      </c>
      <c r="B404" s="92" t="s">
        <v>18</v>
      </c>
      <c r="C404" s="16" t="s">
        <v>194</v>
      </c>
      <c r="D404" s="92" t="s">
        <v>159</v>
      </c>
      <c r="E404" s="92" t="s">
        <v>169</v>
      </c>
      <c r="F404" s="16" t="s">
        <v>193</v>
      </c>
      <c r="G404" s="19">
        <v>2014</v>
      </c>
      <c r="H404" s="16" t="s">
        <v>139</v>
      </c>
      <c r="I404" s="17">
        <v>5000</v>
      </c>
      <c r="J404" s="17">
        <v>5000</v>
      </c>
      <c r="K404" s="65">
        <v>5000</v>
      </c>
      <c r="L404" s="65">
        <v>5000</v>
      </c>
      <c r="M404" s="65">
        <f t="shared" si="18"/>
        <v>0</v>
      </c>
      <c r="N404" s="65">
        <f t="shared" si="19"/>
        <v>0</v>
      </c>
      <c r="O404" s="105">
        <f t="shared" si="20"/>
        <v>0</v>
      </c>
      <c r="P404" s="16" t="s">
        <v>171</v>
      </c>
      <c r="Q404" s="18">
        <v>1</v>
      </c>
      <c r="R404" s="65">
        <v>0</v>
      </c>
      <c r="S404" s="16" t="s">
        <v>172</v>
      </c>
      <c r="T404" s="17">
        <v>0</v>
      </c>
      <c r="U404" s="65">
        <v>0</v>
      </c>
      <c r="V404" s="16"/>
      <c r="W404" s="18"/>
      <c r="X404" s="65">
        <v>0</v>
      </c>
      <c r="Y404" s="104" t="s">
        <v>144</v>
      </c>
      <c r="Z404" s="36" t="s">
        <v>148</v>
      </c>
      <c r="AA404" s="36" t="s">
        <v>144</v>
      </c>
    </row>
    <row r="405" spans="1:27" ht="38.25" x14ac:dyDescent="0.2">
      <c r="A405" s="30">
        <v>504</v>
      </c>
      <c r="B405" s="19" t="s">
        <v>18</v>
      </c>
      <c r="C405" s="21" t="s">
        <v>195</v>
      </c>
      <c r="D405" s="104" t="s">
        <v>159</v>
      </c>
      <c r="E405" s="19" t="s">
        <v>169</v>
      </c>
      <c r="F405" s="21" t="s">
        <v>196</v>
      </c>
      <c r="G405" s="19">
        <v>2014</v>
      </c>
      <c r="H405" s="21" t="s">
        <v>139</v>
      </c>
      <c r="I405" s="22">
        <v>2100</v>
      </c>
      <c r="J405" s="22">
        <v>2100</v>
      </c>
      <c r="K405" s="65">
        <v>2100</v>
      </c>
      <c r="L405" s="65">
        <v>2100</v>
      </c>
      <c r="M405" s="65">
        <f t="shared" si="18"/>
        <v>0</v>
      </c>
      <c r="N405" s="65">
        <f t="shared" si="19"/>
        <v>0</v>
      </c>
      <c r="O405" s="105">
        <f t="shared" si="20"/>
        <v>0</v>
      </c>
      <c r="P405" s="21" t="s">
        <v>171</v>
      </c>
      <c r="Q405" s="23">
        <v>0.23</v>
      </c>
      <c r="R405" s="65">
        <v>0</v>
      </c>
      <c r="S405" s="21" t="s">
        <v>172</v>
      </c>
      <c r="T405" s="22">
        <v>0</v>
      </c>
      <c r="U405" s="65">
        <v>0</v>
      </c>
      <c r="V405" s="21"/>
      <c r="W405" s="23"/>
      <c r="X405" s="65">
        <v>0</v>
      </c>
      <c r="Y405" s="104" t="s">
        <v>144</v>
      </c>
      <c r="Z405" s="36" t="s">
        <v>148</v>
      </c>
      <c r="AA405" s="36" t="s">
        <v>144</v>
      </c>
    </row>
    <row r="406" spans="1:27" ht="38.25" x14ac:dyDescent="0.2">
      <c r="A406" s="30">
        <v>505</v>
      </c>
      <c r="B406" s="92" t="s">
        <v>18</v>
      </c>
      <c r="C406" s="16" t="s">
        <v>197</v>
      </c>
      <c r="D406" s="104" t="s">
        <v>159</v>
      </c>
      <c r="E406" s="104" t="s">
        <v>169</v>
      </c>
      <c r="F406" s="16" t="s">
        <v>193</v>
      </c>
      <c r="G406" s="19">
        <v>2014</v>
      </c>
      <c r="H406" s="16" t="s">
        <v>139</v>
      </c>
      <c r="I406" s="17">
        <v>2800</v>
      </c>
      <c r="J406" s="17">
        <v>2800</v>
      </c>
      <c r="K406" s="65">
        <v>2800</v>
      </c>
      <c r="L406" s="65">
        <v>2800</v>
      </c>
      <c r="M406" s="65">
        <f t="shared" si="18"/>
        <v>0</v>
      </c>
      <c r="N406" s="65">
        <f t="shared" si="19"/>
        <v>0</v>
      </c>
      <c r="O406" s="105">
        <f t="shared" si="20"/>
        <v>0</v>
      </c>
      <c r="P406" s="16" t="s">
        <v>171</v>
      </c>
      <c r="Q406" s="18">
        <v>0.76300000000000001</v>
      </c>
      <c r="R406" s="65">
        <v>0</v>
      </c>
      <c r="S406" s="16" t="s">
        <v>172</v>
      </c>
      <c r="T406" s="17">
        <v>0</v>
      </c>
      <c r="U406" s="65">
        <v>0</v>
      </c>
      <c r="V406" s="16"/>
      <c r="W406" s="18"/>
      <c r="X406" s="65">
        <v>0</v>
      </c>
      <c r="Y406" s="104" t="s">
        <v>144</v>
      </c>
      <c r="Z406" s="36" t="s">
        <v>148</v>
      </c>
      <c r="AA406" s="36" t="s">
        <v>144</v>
      </c>
    </row>
    <row r="407" spans="1:27" ht="38.25" x14ac:dyDescent="0.2">
      <c r="A407" s="30">
        <v>506</v>
      </c>
      <c r="B407" s="104" t="s">
        <v>18</v>
      </c>
      <c r="C407" s="16" t="s">
        <v>198</v>
      </c>
      <c r="D407" s="92" t="s">
        <v>159</v>
      </c>
      <c r="E407" s="92" t="s">
        <v>169</v>
      </c>
      <c r="F407" s="16" t="s">
        <v>193</v>
      </c>
      <c r="G407" s="19">
        <v>2014</v>
      </c>
      <c r="H407" s="16" t="s">
        <v>139</v>
      </c>
      <c r="I407" s="17">
        <v>3000</v>
      </c>
      <c r="J407" s="17">
        <v>3000</v>
      </c>
      <c r="K407" s="65">
        <v>3000</v>
      </c>
      <c r="L407" s="65">
        <v>3000</v>
      </c>
      <c r="M407" s="65">
        <f t="shared" si="18"/>
        <v>0</v>
      </c>
      <c r="N407" s="65">
        <f t="shared" si="19"/>
        <v>0</v>
      </c>
      <c r="O407" s="105">
        <f t="shared" si="20"/>
        <v>0</v>
      </c>
      <c r="P407" s="16" t="s">
        <v>171</v>
      </c>
      <c r="Q407" s="18">
        <v>2.5</v>
      </c>
      <c r="R407" s="65">
        <v>0</v>
      </c>
      <c r="S407" s="16" t="s">
        <v>172</v>
      </c>
      <c r="T407" s="17">
        <v>0</v>
      </c>
      <c r="U407" s="65">
        <v>0</v>
      </c>
      <c r="V407" s="16"/>
      <c r="W407" s="18"/>
      <c r="X407" s="65">
        <v>0</v>
      </c>
      <c r="Y407" s="92" t="s">
        <v>144</v>
      </c>
      <c r="Z407" s="36" t="s">
        <v>148</v>
      </c>
      <c r="AA407" s="36" t="s">
        <v>144</v>
      </c>
    </row>
    <row r="408" spans="1:27" ht="38.25" x14ac:dyDescent="0.2">
      <c r="A408" s="30">
        <v>507</v>
      </c>
      <c r="B408" s="104" t="s">
        <v>18</v>
      </c>
      <c r="C408" s="16" t="s">
        <v>199</v>
      </c>
      <c r="D408" s="92" t="s">
        <v>159</v>
      </c>
      <c r="E408" s="92" t="s">
        <v>169</v>
      </c>
      <c r="F408" s="16" t="s">
        <v>193</v>
      </c>
      <c r="G408" s="19">
        <v>2014</v>
      </c>
      <c r="H408" s="16" t="s">
        <v>139</v>
      </c>
      <c r="I408" s="17">
        <v>6500</v>
      </c>
      <c r="J408" s="17">
        <v>6500</v>
      </c>
      <c r="K408" s="65">
        <v>6500</v>
      </c>
      <c r="L408" s="65">
        <v>6500</v>
      </c>
      <c r="M408" s="65">
        <f t="shared" si="18"/>
        <v>0</v>
      </c>
      <c r="N408" s="65">
        <f t="shared" si="19"/>
        <v>0</v>
      </c>
      <c r="O408" s="105">
        <f t="shared" si="20"/>
        <v>0</v>
      </c>
      <c r="P408" s="16" t="s">
        <v>171</v>
      </c>
      <c r="Q408" s="18">
        <v>0.85</v>
      </c>
      <c r="R408" s="65">
        <v>0</v>
      </c>
      <c r="S408" s="16" t="s">
        <v>172</v>
      </c>
      <c r="T408" s="17">
        <v>0</v>
      </c>
      <c r="U408" s="65">
        <v>0</v>
      </c>
      <c r="V408" s="16"/>
      <c r="W408" s="18"/>
      <c r="X408" s="65">
        <v>0</v>
      </c>
      <c r="Y408" s="92" t="s">
        <v>144</v>
      </c>
      <c r="Z408" s="36" t="s">
        <v>148</v>
      </c>
      <c r="AA408" s="36" t="s">
        <v>144</v>
      </c>
    </row>
    <row r="409" spans="1:27" ht="38.25" x14ac:dyDescent="0.2">
      <c r="A409" s="30">
        <v>508</v>
      </c>
      <c r="B409" s="104" t="s">
        <v>18</v>
      </c>
      <c r="C409" s="21" t="s">
        <v>200</v>
      </c>
      <c r="D409" s="92" t="s">
        <v>159</v>
      </c>
      <c r="E409" s="92" t="s">
        <v>169</v>
      </c>
      <c r="F409" s="16" t="s">
        <v>193</v>
      </c>
      <c r="G409" s="19">
        <v>2014</v>
      </c>
      <c r="H409" s="16" t="s">
        <v>139</v>
      </c>
      <c r="I409" s="17">
        <v>5000</v>
      </c>
      <c r="J409" s="17">
        <v>5000</v>
      </c>
      <c r="K409" s="65">
        <v>5000</v>
      </c>
      <c r="L409" s="65">
        <v>5000</v>
      </c>
      <c r="M409" s="65">
        <f t="shared" si="18"/>
        <v>0</v>
      </c>
      <c r="N409" s="65">
        <f t="shared" si="19"/>
        <v>0</v>
      </c>
      <c r="O409" s="105">
        <f t="shared" si="20"/>
        <v>0</v>
      </c>
      <c r="P409" s="16" t="s">
        <v>171</v>
      </c>
      <c r="Q409" s="18">
        <v>0.68</v>
      </c>
      <c r="R409" s="65">
        <v>0</v>
      </c>
      <c r="S409" s="16" t="s">
        <v>172</v>
      </c>
      <c r="T409" s="17">
        <v>0</v>
      </c>
      <c r="U409" s="65">
        <v>0</v>
      </c>
      <c r="V409" s="16"/>
      <c r="W409" s="18"/>
      <c r="X409" s="65">
        <v>0</v>
      </c>
      <c r="Y409" s="92" t="s">
        <v>144</v>
      </c>
      <c r="Z409" s="36" t="s">
        <v>148</v>
      </c>
      <c r="AA409" s="36" t="s">
        <v>144</v>
      </c>
    </row>
    <row r="410" spans="1:27" ht="38.25" x14ac:dyDescent="0.2">
      <c r="A410" s="30">
        <v>509</v>
      </c>
      <c r="B410" s="104" t="s">
        <v>18</v>
      </c>
      <c r="C410" s="16" t="s">
        <v>201</v>
      </c>
      <c r="D410" s="92" t="s">
        <v>159</v>
      </c>
      <c r="E410" s="92" t="s">
        <v>169</v>
      </c>
      <c r="F410" s="16" t="s">
        <v>193</v>
      </c>
      <c r="G410" s="19">
        <v>2014</v>
      </c>
      <c r="H410" s="16" t="s">
        <v>139</v>
      </c>
      <c r="I410" s="17">
        <v>3800</v>
      </c>
      <c r="J410" s="17">
        <v>3800</v>
      </c>
      <c r="K410" s="65">
        <v>3800</v>
      </c>
      <c r="L410" s="65">
        <v>3800</v>
      </c>
      <c r="M410" s="65">
        <f t="shared" si="18"/>
        <v>0</v>
      </c>
      <c r="N410" s="65">
        <f t="shared" si="19"/>
        <v>0</v>
      </c>
      <c r="O410" s="105">
        <f t="shared" si="20"/>
        <v>0</v>
      </c>
      <c r="P410" s="16" t="s">
        <v>171</v>
      </c>
      <c r="Q410" s="18">
        <v>0.43</v>
      </c>
      <c r="R410" s="65">
        <v>0</v>
      </c>
      <c r="S410" s="16" t="s">
        <v>172</v>
      </c>
      <c r="T410" s="17">
        <v>0</v>
      </c>
      <c r="U410" s="65">
        <v>0</v>
      </c>
      <c r="V410" s="16"/>
      <c r="W410" s="18"/>
      <c r="X410" s="65">
        <v>0</v>
      </c>
      <c r="Y410" s="92" t="s">
        <v>144</v>
      </c>
      <c r="Z410" s="36" t="s">
        <v>148</v>
      </c>
      <c r="AA410" s="36" t="s">
        <v>144</v>
      </c>
    </row>
    <row r="411" spans="1:27" ht="38.25" x14ac:dyDescent="0.2">
      <c r="A411" s="30">
        <v>510</v>
      </c>
      <c r="B411" s="104" t="s">
        <v>18</v>
      </c>
      <c r="C411" s="16" t="s">
        <v>202</v>
      </c>
      <c r="D411" s="92" t="s">
        <v>159</v>
      </c>
      <c r="E411" s="92" t="s">
        <v>169</v>
      </c>
      <c r="F411" s="16" t="s">
        <v>193</v>
      </c>
      <c r="G411" s="19">
        <v>2014</v>
      </c>
      <c r="H411" s="16" t="s">
        <v>139</v>
      </c>
      <c r="I411" s="17">
        <v>2900</v>
      </c>
      <c r="J411" s="17">
        <v>2900</v>
      </c>
      <c r="K411" s="65">
        <v>2900</v>
      </c>
      <c r="L411" s="65">
        <v>2900</v>
      </c>
      <c r="M411" s="65">
        <f t="shared" si="18"/>
        <v>0</v>
      </c>
      <c r="N411" s="65">
        <f t="shared" si="19"/>
        <v>0</v>
      </c>
      <c r="O411" s="105">
        <f t="shared" si="20"/>
        <v>0</v>
      </c>
      <c r="P411" s="16" t="s">
        <v>171</v>
      </c>
      <c r="Q411" s="18">
        <v>1.54</v>
      </c>
      <c r="R411" s="65">
        <v>0</v>
      </c>
      <c r="S411" s="16" t="s">
        <v>172</v>
      </c>
      <c r="T411" s="17">
        <v>0</v>
      </c>
      <c r="U411" s="65">
        <v>0</v>
      </c>
      <c r="V411" s="16"/>
      <c r="W411" s="18"/>
      <c r="X411" s="65">
        <v>0</v>
      </c>
      <c r="Y411" s="92" t="s">
        <v>144</v>
      </c>
      <c r="Z411" s="36" t="s">
        <v>148</v>
      </c>
      <c r="AA411" s="36" t="s">
        <v>144</v>
      </c>
    </row>
    <row r="412" spans="1:27" ht="38.25" x14ac:dyDescent="0.2">
      <c r="A412" s="30">
        <v>511</v>
      </c>
      <c r="B412" s="35" t="s">
        <v>18</v>
      </c>
      <c r="C412" s="54" t="s">
        <v>203</v>
      </c>
      <c r="D412" s="92" t="s">
        <v>159</v>
      </c>
      <c r="E412" s="19" t="s">
        <v>169</v>
      </c>
      <c r="F412" s="21" t="s">
        <v>193</v>
      </c>
      <c r="G412" s="30">
        <v>2014</v>
      </c>
      <c r="H412" s="21" t="s">
        <v>139</v>
      </c>
      <c r="I412" s="22">
        <v>6500</v>
      </c>
      <c r="J412" s="31">
        <v>6500</v>
      </c>
      <c r="K412" s="65">
        <v>6500</v>
      </c>
      <c r="L412" s="65">
        <v>6500</v>
      </c>
      <c r="M412" s="65">
        <f t="shared" si="18"/>
        <v>0</v>
      </c>
      <c r="N412" s="65">
        <f t="shared" si="19"/>
        <v>0</v>
      </c>
      <c r="O412" s="105">
        <f t="shared" si="20"/>
        <v>0</v>
      </c>
      <c r="P412" s="21" t="s">
        <v>171</v>
      </c>
      <c r="Q412" s="23">
        <v>1.55</v>
      </c>
      <c r="R412" s="65">
        <v>0</v>
      </c>
      <c r="S412" s="21" t="s">
        <v>172</v>
      </c>
      <c r="T412" s="22">
        <v>0</v>
      </c>
      <c r="U412" s="65">
        <v>0</v>
      </c>
      <c r="V412" s="21"/>
      <c r="W412" s="32"/>
      <c r="X412" s="65">
        <v>0</v>
      </c>
      <c r="Y412" s="92" t="s">
        <v>144</v>
      </c>
      <c r="Z412" s="36" t="s">
        <v>148</v>
      </c>
      <c r="AA412" s="36" t="s">
        <v>144</v>
      </c>
    </row>
    <row r="413" spans="1:27" ht="38.25" x14ac:dyDescent="0.2">
      <c r="A413" s="30">
        <v>513</v>
      </c>
      <c r="B413" s="19" t="s">
        <v>18</v>
      </c>
      <c r="C413" s="21" t="s">
        <v>207</v>
      </c>
      <c r="D413" s="92" t="s">
        <v>159</v>
      </c>
      <c r="E413" s="19" t="s">
        <v>169</v>
      </c>
      <c r="F413" s="21" t="s">
        <v>208</v>
      </c>
      <c r="G413" s="19">
        <v>2014</v>
      </c>
      <c r="H413" s="21" t="s">
        <v>139</v>
      </c>
      <c r="I413" s="22">
        <v>12000</v>
      </c>
      <c r="J413" s="22">
        <v>12000</v>
      </c>
      <c r="K413" s="65">
        <v>12000</v>
      </c>
      <c r="L413" s="65">
        <v>12000</v>
      </c>
      <c r="M413" s="65">
        <f t="shared" si="18"/>
        <v>0</v>
      </c>
      <c r="N413" s="65">
        <f t="shared" si="19"/>
        <v>0</v>
      </c>
      <c r="O413" s="105">
        <f t="shared" si="20"/>
        <v>0</v>
      </c>
      <c r="P413" s="21" t="s">
        <v>171</v>
      </c>
      <c r="Q413" s="23">
        <v>0.2</v>
      </c>
      <c r="R413" s="65">
        <v>0</v>
      </c>
      <c r="S413" s="21" t="s">
        <v>172</v>
      </c>
      <c r="T413" s="22">
        <v>0</v>
      </c>
      <c r="U413" s="65">
        <v>0</v>
      </c>
      <c r="V413" s="21"/>
      <c r="W413" s="23"/>
      <c r="X413" s="65">
        <v>0</v>
      </c>
      <c r="Y413" s="92" t="s">
        <v>144</v>
      </c>
      <c r="Z413" s="36" t="s">
        <v>148</v>
      </c>
      <c r="AA413" s="36" t="s">
        <v>144</v>
      </c>
    </row>
    <row r="414" spans="1:27" ht="38.25" x14ac:dyDescent="0.2">
      <c r="A414" s="30">
        <v>514</v>
      </c>
      <c r="B414" s="104" t="s">
        <v>18</v>
      </c>
      <c r="C414" s="20" t="s">
        <v>209</v>
      </c>
      <c r="D414" s="92" t="s">
        <v>159</v>
      </c>
      <c r="E414" s="13" t="s">
        <v>169</v>
      </c>
      <c r="F414" s="25" t="s">
        <v>193</v>
      </c>
      <c r="G414" s="13">
        <v>2014</v>
      </c>
      <c r="H414" s="20" t="s">
        <v>139</v>
      </c>
      <c r="I414" s="14">
        <v>3000</v>
      </c>
      <c r="J414" s="14">
        <v>3000</v>
      </c>
      <c r="K414" s="65">
        <v>3000</v>
      </c>
      <c r="L414" s="65">
        <v>3000</v>
      </c>
      <c r="M414" s="65">
        <f t="shared" si="18"/>
        <v>0</v>
      </c>
      <c r="N414" s="65">
        <f t="shared" si="19"/>
        <v>0</v>
      </c>
      <c r="O414" s="105">
        <f t="shared" si="20"/>
        <v>0</v>
      </c>
      <c r="P414" s="20" t="s">
        <v>171</v>
      </c>
      <c r="Q414" s="15">
        <v>0.15</v>
      </c>
      <c r="R414" s="65">
        <v>0</v>
      </c>
      <c r="S414" s="20" t="s">
        <v>172</v>
      </c>
      <c r="T414" s="14">
        <v>0</v>
      </c>
      <c r="U414" s="65">
        <v>0</v>
      </c>
      <c r="V414" s="16"/>
      <c r="W414" s="18"/>
      <c r="X414" s="65">
        <v>0</v>
      </c>
      <c r="Y414" s="92" t="s">
        <v>144</v>
      </c>
      <c r="Z414" s="36" t="s">
        <v>148</v>
      </c>
      <c r="AA414" s="36" t="s">
        <v>144</v>
      </c>
    </row>
    <row r="415" spans="1:27" ht="63.75" x14ac:dyDescent="0.2">
      <c r="A415" s="13">
        <v>571</v>
      </c>
      <c r="B415" s="24" t="s">
        <v>33</v>
      </c>
      <c r="C415" s="25" t="s">
        <v>92</v>
      </c>
      <c r="D415" s="24" t="s">
        <v>150</v>
      </c>
      <c r="E415" s="24" t="s">
        <v>48</v>
      </c>
      <c r="F415" s="25" t="s">
        <v>93</v>
      </c>
      <c r="G415" s="24" t="s">
        <v>138</v>
      </c>
      <c r="H415" s="25" t="s">
        <v>139</v>
      </c>
      <c r="I415" s="14">
        <v>700</v>
      </c>
      <c r="J415" s="14">
        <v>700</v>
      </c>
      <c r="K415" s="65">
        <v>700</v>
      </c>
      <c r="L415" s="65">
        <v>700</v>
      </c>
      <c r="M415" s="65">
        <f t="shared" si="18"/>
        <v>0</v>
      </c>
      <c r="N415" s="65">
        <f t="shared" si="19"/>
        <v>0</v>
      </c>
      <c r="O415" s="105">
        <f t="shared" si="20"/>
        <v>0</v>
      </c>
      <c r="P415" s="25" t="s">
        <v>140</v>
      </c>
      <c r="Q415" s="15">
        <v>1</v>
      </c>
      <c r="R415" s="65">
        <v>0</v>
      </c>
      <c r="S415" s="25" t="s">
        <v>145</v>
      </c>
      <c r="T415" s="14"/>
      <c r="U415" s="65">
        <v>0</v>
      </c>
      <c r="V415" s="20"/>
      <c r="W415" s="15"/>
      <c r="X415" s="65">
        <v>0</v>
      </c>
      <c r="Y415" s="24" t="s">
        <v>142</v>
      </c>
      <c r="Z415" s="24" t="s">
        <v>143</v>
      </c>
      <c r="AA415" s="13" t="s">
        <v>144</v>
      </c>
    </row>
    <row r="416" spans="1:27" ht="63.75" x14ac:dyDescent="0.2">
      <c r="A416" s="13">
        <v>23</v>
      </c>
      <c r="B416" s="24" t="s">
        <v>14</v>
      </c>
      <c r="C416" s="25" t="s">
        <v>463</v>
      </c>
      <c r="D416" s="24" t="s">
        <v>231</v>
      </c>
      <c r="E416" s="24" t="s">
        <v>464</v>
      </c>
      <c r="F416" s="25" t="s">
        <v>465</v>
      </c>
      <c r="G416" s="24" t="s">
        <v>466</v>
      </c>
      <c r="H416" s="25" t="s">
        <v>191</v>
      </c>
      <c r="I416" s="26">
        <v>208</v>
      </c>
      <c r="J416" s="26">
        <v>1385</v>
      </c>
      <c r="K416" s="65">
        <v>208</v>
      </c>
      <c r="L416" s="65">
        <v>1384</v>
      </c>
      <c r="M416" s="65">
        <f t="shared" si="18"/>
        <v>0</v>
      </c>
      <c r="N416" s="65">
        <f t="shared" si="19"/>
        <v>-1</v>
      </c>
      <c r="O416" s="105">
        <f t="shared" si="20"/>
        <v>-7.2254335260115603E-4</v>
      </c>
      <c r="P416" s="25" t="s">
        <v>140</v>
      </c>
      <c r="Q416" s="27">
        <v>1</v>
      </c>
      <c r="R416" s="65">
        <v>1</v>
      </c>
      <c r="S416" s="25" t="s">
        <v>233</v>
      </c>
      <c r="T416" s="26"/>
      <c r="U416" s="65">
        <v>0</v>
      </c>
      <c r="V416" s="25" t="s">
        <v>467</v>
      </c>
      <c r="W416" s="27">
        <v>2</v>
      </c>
      <c r="X416" s="65">
        <v>0</v>
      </c>
      <c r="Y416" s="24" t="s">
        <v>144</v>
      </c>
      <c r="Z416" s="13" t="s">
        <v>143</v>
      </c>
      <c r="AA416" s="13" t="s">
        <v>142</v>
      </c>
    </row>
    <row r="417" spans="1:27" ht="51" x14ac:dyDescent="0.2">
      <c r="A417" s="13">
        <v>96</v>
      </c>
      <c r="B417" s="72" t="s">
        <v>21</v>
      </c>
      <c r="C417" s="73" t="s">
        <v>514</v>
      </c>
      <c r="D417" s="24" t="s">
        <v>297</v>
      </c>
      <c r="E417" s="24" t="s">
        <v>494</v>
      </c>
      <c r="F417" s="25" t="s">
        <v>290</v>
      </c>
      <c r="G417" s="13" t="s">
        <v>291</v>
      </c>
      <c r="H417" s="25" t="s">
        <v>292</v>
      </c>
      <c r="I417" s="26">
        <v>15620</v>
      </c>
      <c r="J417" s="26">
        <v>24906</v>
      </c>
      <c r="K417" s="65">
        <v>12540</v>
      </c>
      <c r="L417" s="65">
        <v>24760</v>
      </c>
      <c r="M417" s="65">
        <f t="shared" si="18"/>
        <v>-3080</v>
      </c>
      <c r="N417" s="65">
        <f t="shared" si="19"/>
        <v>-146</v>
      </c>
      <c r="O417" s="105">
        <f t="shared" si="20"/>
        <v>-5.8966074313408726E-3</v>
      </c>
      <c r="P417" s="25" t="s">
        <v>298</v>
      </c>
      <c r="Q417" s="27">
        <v>1</v>
      </c>
      <c r="R417" s="65">
        <v>1</v>
      </c>
      <c r="S417" s="25" t="s">
        <v>294</v>
      </c>
      <c r="T417" s="26">
        <v>1</v>
      </c>
      <c r="U417" s="65">
        <v>1</v>
      </c>
      <c r="V417" s="25" t="s">
        <v>295</v>
      </c>
      <c r="W417" s="27">
        <v>1327</v>
      </c>
      <c r="X417" s="65">
        <v>1327</v>
      </c>
      <c r="Y417" s="13" t="s">
        <v>144</v>
      </c>
      <c r="Z417" s="13" t="s">
        <v>148</v>
      </c>
      <c r="AA417" s="13" t="s">
        <v>142</v>
      </c>
    </row>
    <row r="418" spans="1:27" ht="76.5" x14ac:dyDescent="0.2">
      <c r="A418" s="36">
        <v>64</v>
      </c>
      <c r="B418" s="19" t="s">
        <v>30</v>
      </c>
      <c r="C418" s="25" t="s">
        <v>272</v>
      </c>
      <c r="D418" s="24" t="s">
        <v>273</v>
      </c>
      <c r="E418" s="24" t="s">
        <v>274</v>
      </c>
      <c r="F418" s="25" t="s">
        <v>275</v>
      </c>
      <c r="G418" s="19" t="s">
        <v>291</v>
      </c>
      <c r="H418" s="25" t="s">
        <v>276</v>
      </c>
      <c r="I418" s="26">
        <v>7550</v>
      </c>
      <c r="J418" s="26">
        <v>58154</v>
      </c>
      <c r="K418" s="65">
        <v>6535</v>
      </c>
      <c r="L418" s="65">
        <v>57761</v>
      </c>
      <c r="M418" s="65">
        <f t="shared" si="18"/>
        <v>-1015</v>
      </c>
      <c r="N418" s="65">
        <f t="shared" si="19"/>
        <v>-393</v>
      </c>
      <c r="O418" s="105">
        <f t="shared" si="20"/>
        <v>-6.8038988244663355E-3</v>
      </c>
      <c r="P418" s="25" t="s">
        <v>334</v>
      </c>
      <c r="Q418" s="27">
        <v>1</v>
      </c>
      <c r="R418" s="65">
        <v>5</v>
      </c>
      <c r="S418" s="21" t="s">
        <v>277</v>
      </c>
      <c r="T418" s="23">
        <v>65</v>
      </c>
      <c r="U418" s="65">
        <v>65</v>
      </c>
      <c r="V418" s="21" t="s">
        <v>278</v>
      </c>
      <c r="W418" s="22">
        <v>1</v>
      </c>
      <c r="X418" s="65">
        <v>1</v>
      </c>
      <c r="Y418" s="30" t="s">
        <v>144</v>
      </c>
      <c r="Z418" s="30" t="s">
        <v>148</v>
      </c>
      <c r="AA418" s="30" t="s">
        <v>142</v>
      </c>
    </row>
    <row r="419" spans="1:27" ht="89.25" x14ac:dyDescent="0.2">
      <c r="A419" s="36">
        <v>135</v>
      </c>
      <c r="B419" s="92" t="s">
        <v>28</v>
      </c>
      <c r="C419" s="16" t="s">
        <v>998</v>
      </c>
      <c r="D419" s="92" t="s">
        <v>816</v>
      </c>
      <c r="E419" s="92" t="s">
        <v>817</v>
      </c>
      <c r="F419" s="21" t="s">
        <v>997</v>
      </c>
      <c r="G419" s="19" t="s">
        <v>138</v>
      </c>
      <c r="H419" s="21" t="s">
        <v>139</v>
      </c>
      <c r="I419" s="22">
        <v>12115</v>
      </c>
      <c r="J419" s="22">
        <v>12115</v>
      </c>
      <c r="K419" s="65">
        <v>12000</v>
      </c>
      <c r="L419" s="65">
        <v>12000</v>
      </c>
      <c r="M419" s="65">
        <f t="shared" si="18"/>
        <v>-115</v>
      </c>
      <c r="N419" s="65">
        <f t="shared" si="19"/>
        <v>-115</v>
      </c>
      <c r="O419" s="105">
        <f t="shared" si="20"/>
        <v>-9.5833333333333326E-3</v>
      </c>
      <c r="P419" s="21" t="s">
        <v>996</v>
      </c>
      <c r="Q419" s="23">
        <v>36</v>
      </c>
      <c r="R419" s="65">
        <v>0</v>
      </c>
      <c r="S419" s="21" t="s">
        <v>969</v>
      </c>
      <c r="T419" s="22">
        <v>22</v>
      </c>
      <c r="U419" s="65">
        <v>0</v>
      </c>
      <c r="V419" s="21"/>
      <c r="W419" s="18"/>
      <c r="X419" s="65">
        <v>0</v>
      </c>
      <c r="Y419" s="104" t="s">
        <v>142</v>
      </c>
      <c r="Z419" s="36" t="s">
        <v>229</v>
      </c>
      <c r="AA419" s="36" t="s">
        <v>144</v>
      </c>
    </row>
    <row r="420" spans="1:27" ht="89.25" x14ac:dyDescent="0.2">
      <c r="A420" s="13">
        <v>151</v>
      </c>
      <c r="B420" s="24" t="s">
        <v>33</v>
      </c>
      <c r="C420" s="25" t="s">
        <v>66</v>
      </c>
      <c r="D420" s="24" t="s">
        <v>150</v>
      </c>
      <c r="E420" s="24" t="s">
        <v>48</v>
      </c>
      <c r="F420" s="25" t="s">
        <v>67</v>
      </c>
      <c r="G420" s="24" t="s">
        <v>138</v>
      </c>
      <c r="H420" s="25" t="s">
        <v>139</v>
      </c>
      <c r="I420" s="26">
        <v>32700</v>
      </c>
      <c r="J420" s="26">
        <v>33100</v>
      </c>
      <c r="K420" s="65">
        <v>32700</v>
      </c>
      <c r="L420" s="65">
        <v>32700</v>
      </c>
      <c r="M420" s="65">
        <f t="shared" si="18"/>
        <v>0</v>
      </c>
      <c r="N420" s="65">
        <f t="shared" si="19"/>
        <v>-400</v>
      </c>
      <c r="O420" s="105">
        <f t="shared" si="20"/>
        <v>-1.2232415902140673E-2</v>
      </c>
      <c r="P420" s="25" t="s">
        <v>140</v>
      </c>
      <c r="Q420" s="27">
        <v>350</v>
      </c>
      <c r="R420" s="65">
        <v>350</v>
      </c>
      <c r="S420" s="25" t="s">
        <v>147</v>
      </c>
      <c r="T420" s="26">
        <v>16</v>
      </c>
      <c r="U420" s="65">
        <v>16</v>
      </c>
      <c r="V420" s="25"/>
      <c r="W420" s="27"/>
      <c r="X420" s="65">
        <v>0</v>
      </c>
      <c r="Y420" s="13" t="s">
        <v>142</v>
      </c>
      <c r="Z420" s="104" t="s">
        <v>229</v>
      </c>
      <c r="AA420" s="13" t="s">
        <v>144</v>
      </c>
    </row>
    <row r="421" spans="1:27" ht="51" x14ac:dyDescent="0.2">
      <c r="A421" s="13">
        <v>94</v>
      </c>
      <c r="B421" s="72" t="s">
        <v>21</v>
      </c>
      <c r="C421" s="73" t="s">
        <v>512</v>
      </c>
      <c r="D421" s="24" t="s">
        <v>297</v>
      </c>
      <c r="E421" s="24" t="s">
        <v>494</v>
      </c>
      <c r="F421" s="25" t="s">
        <v>290</v>
      </c>
      <c r="G421" s="13" t="s">
        <v>291</v>
      </c>
      <c r="H421" s="25" t="s">
        <v>292</v>
      </c>
      <c r="I421" s="26">
        <v>15046</v>
      </c>
      <c r="J421" s="26">
        <v>26439</v>
      </c>
      <c r="K421" s="65">
        <v>13264</v>
      </c>
      <c r="L421" s="65">
        <v>25873</v>
      </c>
      <c r="M421" s="65">
        <f t="shared" si="18"/>
        <v>-1782</v>
      </c>
      <c r="N421" s="65">
        <f t="shared" si="19"/>
        <v>-566</v>
      </c>
      <c r="O421" s="105">
        <f t="shared" si="20"/>
        <v>-2.1876087040544195E-2</v>
      </c>
      <c r="P421" s="25" t="s">
        <v>298</v>
      </c>
      <c r="Q421" s="27">
        <v>1</v>
      </c>
      <c r="R421" s="65">
        <v>1</v>
      </c>
      <c r="S421" s="25" t="s">
        <v>294</v>
      </c>
      <c r="T421" s="26">
        <v>1</v>
      </c>
      <c r="U421" s="65">
        <v>1</v>
      </c>
      <c r="V421" s="25" t="s">
        <v>295</v>
      </c>
      <c r="W421" s="27">
        <v>1617.16</v>
      </c>
      <c r="X421" s="65">
        <v>1617.16</v>
      </c>
      <c r="Y421" s="13" t="s">
        <v>144</v>
      </c>
      <c r="Z421" s="13" t="s">
        <v>148</v>
      </c>
      <c r="AA421" s="13" t="s">
        <v>142</v>
      </c>
    </row>
    <row r="422" spans="1:27" ht="76.5" x14ac:dyDescent="0.2">
      <c r="A422" s="13">
        <v>33</v>
      </c>
      <c r="B422" s="24" t="s">
        <v>18</v>
      </c>
      <c r="C422" s="25" t="s">
        <v>474</v>
      </c>
      <c r="D422" s="24" t="s">
        <v>470</v>
      </c>
      <c r="E422" s="24" t="s">
        <v>471</v>
      </c>
      <c r="F422" s="25" t="s">
        <v>475</v>
      </c>
      <c r="G422" s="24" t="s">
        <v>476</v>
      </c>
      <c r="H422" s="25" t="s">
        <v>139</v>
      </c>
      <c r="I422" s="26">
        <v>7065</v>
      </c>
      <c r="J422" s="26">
        <v>41260</v>
      </c>
      <c r="K422" s="65">
        <v>40108</v>
      </c>
      <c r="L422" s="65">
        <v>40108</v>
      </c>
      <c r="M422" s="65">
        <f t="shared" si="18"/>
        <v>33043</v>
      </c>
      <c r="N422" s="65">
        <f t="shared" si="19"/>
        <v>-1152</v>
      </c>
      <c r="O422" s="105">
        <f t="shared" si="20"/>
        <v>-2.8722449386656027E-2</v>
      </c>
      <c r="P422" s="25" t="s">
        <v>171</v>
      </c>
      <c r="Q422" s="27">
        <v>2.21</v>
      </c>
      <c r="R422" s="65">
        <v>2.21</v>
      </c>
      <c r="S422" s="25" t="s">
        <v>172</v>
      </c>
      <c r="T422" s="26">
        <v>3</v>
      </c>
      <c r="U422" s="65">
        <v>3</v>
      </c>
      <c r="V422" s="25"/>
      <c r="W422" s="27"/>
      <c r="X422" s="65">
        <v>0</v>
      </c>
      <c r="Y422" s="24" t="s">
        <v>144</v>
      </c>
      <c r="Z422" s="13" t="s">
        <v>148</v>
      </c>
      <c r="AA422" s="13" t="s">
        <v>142</v>
      </c>
    </row>
    <row r="423" spans="1:27" ht="51" x14ac:dyDescent="0.2">
      <c r="A423" s="13">
        <v>106</v>
      </c>
      <c r="B423" s="72" t="s">
        <v>21</v>
      </c>
      <c r="C423" s="73" t="s">
        <v>524</v>
      </c>
      <c r="D423" s="24" t="s">
        <v>297</v>
      </c>
      <c r="E423" s="24" t="s">
        <v>494</v>
      </c>
      <c r="F423" s="25" t="s">
        <v>290</v>
      </c>
      <c r="G423" s="13" t="s">
        <v>291</v>
      </c>
      <c r="H423" s="25" t="s">
        <v>292</v>
      </c>
      <c r="I423" s="26">
        <v>3367</v>
      </c>
      <c r="J423" s="14">
        <v>10237</v>
      </c>
      <c r="K423" s="65">
        <v>6137</v>
      </c>
      <c r="L423" s="65">
        <v>9878</v>
      </c>
      <c r="M423" s="65">
        <f t="shared" si="18"/>
        <v>2770</v>
      </c>
      <c r="N423" s="65">
        <f t="shared" si="19"/>
        <v>-359</v>
      </c>
      <c r="O423" s="105">
        <f t="shared" si="20"/>
        <v>-3.6343389350070865E-2</v>
      </c>
      <c r="P423" s="25" t="s">
        <v>298</v>
      </c>
      <c r="Q423" s="27">
        <v>1</v>
      </c>
      <c r="R423" s="65">
        <v>1</v>
      </c>
      <c r="S423" s="25" t="s">
        <v>294</v>
      </c>
      <c r="T423" s="26">
        <v>1</v>
      </c>
      <c r="U423" s="65">
        <v>1</v>
      </c>
      <c r="V423" s="25" t="s">
        <v>295</v>
      </c>
      <c r="W423" s="15">
        <v>513</v>
      </c>
      <c r="X423" s="65">
        <v>513</v>
      </c>
      <c r="Y423" s="24" t="s">
        <v>144</v>
      </c>
      <c r="Z423" s="24" t="s">
        <v>148</v>
      </c>
      <c r="AA423" s="24" t="s">
        <v>142</v>
      </c>
    </row>
    <row r="424" spans="1:27" ht="63.75" x14ac:dyDescent="0.2">
      <c r="A424" s="13">
        <v>488</v>
      </c>
      <c r="B424" s="24" t="s">
        <v>17</v>
      </c>
      <c r="C424" s="20" t="s">
        <v>596</v>
      </c>
      <c r="D424" s="24" t="s">
        <v>297</v>
      </c>
      <c r="E424" s="13" t="s">
        <v>494</v>
      </c>
      <c r="F424" s="20" t="s">
        <v>597</v>
      </c>
      <c r="G424" s="13" t="s">
        <v>151</v>
      </c>
      <c r="H424" s="20" t="s">
        <v>191</v>
      </c>
      <c r="I424" s="14">
        <v>3647</v>
      </c>
      <c r="J424" s="14">
        <v>7746</v>
      </c>
      <c r="K424" s="65">
        <v>1116</v>
      </c>
      <c r="L424" s="65">
        <v>7440</v>
      </c>
      <c r="M424" s="65">
        <f t="shared" si="18"/>
        <v>-2531</v>
      </c>
      <c r="N424" s="65">
        <f t="shared" si="19"/>
        <v>-306</v>
      </c>
      <c r="O424" s="105">
        <f t="shared" si="20"/>
        <v>-4.1129032258064517E-2</v>
      </c>
      <c r="P424" s="20" t="s">
        <v>502</v>
      </c>
      <c r="Q424" s="15">
        <v>1</v>
      </c>
      <c r="R424" s="65">
        <v>1</v>
      </c>
      <c r="S424" s="20" t="s">
        <v>496</v>
      </c>
      <c r="T424" s="14">
        <v>312</v>
      </c>
      <c r="U424" s="65">
        <v>312</v>
      </c>
      <c r="V424" s="20"/>
      <c r="W424" s="15"/>
      <c r="X424" s="65">
        <v>0</v>
      </c>
      <c r="Y424" s="24" t="s">
        <v>144</v>
      </c>
      <c r="Z424" s="13" t="s">
        <v>148</v>
      </c>
      <c r="AA424" s="13" t="s">
        <v>142</v>
      </c>
    </row>
    <row r="425" spans="1:27" ht="127.5" x14ac:dyDescent="0.2">
      <c r="A425" s="13">
        <v>41</v>
      </c>
      <c r="B425" s="24" t="s">
        <v>257</v>
      </c>
      <c r="C425" s="25" t="s">
        <v>484</v>
      </c>
      <c r="D425" s="24" t="s">
        <v>231</v>
      </c>
      <c r="E425" s="24" t="s">
        <v>485</v>
      </c>
      <c r="F425" s="25" t="s">
        <v>486</v>
      </c>
      <c r="G425" s="24" t="s">
        <v>241</v>
      </c>
      <c r="H425" s="25" t="s">
        <v>276</v>
      </c>
      <c r="I425" s="26">
        <v>595</v>
      </c>
      <c r="J425" s="26">
        <v>3961</v>
      </c>
      <c r="K425" s="65">
        <v>570</v>
      </c>
      <c r="L425" s="65">
        <v>3802</v>
      </c>
      <c r="M425" s="65">
        <f t="shared" si="18"/>
        <v>-25</v>
      </c>
      <c r="N425" s="65">
        <f t="shared" si="19"/>
        <v>-159</v>
      </c>
      <c r="O425" s="105">
        <f t="shared" si="20"/>
        <v>-4.1820094687006835E-2</v>
      </c>
      <c r="P425" s="21" t="s">
        <v>140</v>
      </c>
      <c r="Q425" s="23">
        <v>1</v>
      </c>
      <c r="R425" s="65">
        <v>1</v>
      </c>
      <c r="S425" s="25" t="s">
        <v>487</v>
      </c>
      <c r="T425" s="26">
        <v>3</v>
      </c>
      <c r="U425" s="65">
        <v>3</v>
      </c>
      <c r="V425" s="25" t="s">
        <v>488</v>
      </c>
      <c r="W425" s="71">
        <v>0.3</v>
      </c>
      <c r="X425" s="65">
        <v>0.3</v>
      </c>
      <c r="Y425" s="13" t="s">
        <v>144</v>
      </c>
      <c r="Z425" s="13" t="s">
        <v>148</v>
      </c>
      <c r="AA425" s="13" t="s">
        <v>142</v>
      </c>
    </row>
    <row r="426" spans="1:27" ht="51" x14ac:dyDescent="0.2">
      <c r="A426" s="13">
        <v>93</v>
      </c>
      <c r="B426" s="72" t="s">
        <v>21</v>
      </c>
      <c r="C426" s="73" t="s">
        <v>511</v>
      </c>
      <c r="D426" s="24" t="s">
        <v>297</v>
      </c>
      <c r="E426" s="24" t="s">
        <v>494</v>
      </c>
      <c r="F426" s="25" t="s">
        <v>290</v>
      </c>
      <c r="G426" s="13" t="s">
        <v>291</v>
      </c>
      <c r="H426" s="25" t="s">
        <v>292</v>
      </c>
      <c r="I426" s="26">
        <v>7976</v>
      </c>
      <c r="J426" s="26">
        <v>12965</v>
      </c>
      <c r="K426" s="65">
        <v>8370</v>
      </c>
      <c r="L426" s="65">
        <v>12271</v>
      </c>
      <c r="M426" s="65">
        <f t="shared" si="18"/>
        <v>394</v>
      </c>
      <c r="N426" s="65">
        <f t="shared" si="19"/>
        <v>-694</v>
      </c>
      <c r="O426" s="105">
        <f t="shared" si="20"/>
        <v>-5.6556107896666936E-2</v>
      </c>
      <c r="P426" s="25" t="s">
        <v>298</v>
      </c>
      <c r="Q426" s="27">
        <v>1</v>
      </c>
      <c r="R426" s="65">
        <v>1</v>
      </c>
      <c r="S426" s="25" t="s">
        <v>294</v>
      </c>
      <c r="T426" s="26">
        <v>1</v>
      </c>
      <c r="U426" s="65">
        <v>1</v>
      </c>
      <c r="V426" s="25" t="s">
        <v>295</v>
      </c>
      <c r="W426" s="27">
        <v>1076</v>
      </c>
      <c r="X426" s="65">
        <v>1076</v>
      </c>
      <c r="Y426" s="13" t="s">
        <v>144</v>
      </c>
      <c r="Z426" s="13" t="s">
        <v>148</v>
      </c>
      <c r="AA426" s="13" t="s">
        <v>142</v>
      </c>
    </row>
    <row r="427" spans="1:27" ht="165.75" x14ac:dyDescent="0.2">
      <c r="A427" s="13">
        <v>45</v>
      </c>
      <c r="B427" s="24" t="s">
        <v>27</v>
      </c>
      <c r="C427" s="25" t="s">
        <v>489</v>
      </c>
      <c r="D427" s="24" t="s">
        <v>231</v>
      </c>
      <c r="E427" s="24" t="s">
        <v>490</v>
      </c>
      <c r="F427" s="25" t="s">
        <v>491</v>
      </c>
      <c r="G427" s="24" t="s">
        <v>241</v>
      </c>
      <c r="H427" s="25" t="s">
        <v>139</v>
      </c>
      <c r="I427" s="26">
        <v>3751</v>
      </c>
      <c r="J427" s="26">
        <v>3751</v>
      </c>
      <c r="K427" s="65">
        <v>3446</v>
      </c>
      <c r="L427" s="65">
        <v>3446</v>
      </c>
      <c r="M427" s="65">
        <f t="shared" si="18"/>
        <v>-305</v>
      </c>
      <c r="N427" s="65">
        <f t="shared" si="19"/>
        <v>-305</v>
      </c>
      <c r="O427" s="105">
        <f t="shared" si="20"/>
        <v>-8.8508415554265821E-2</v>
      </c>
      <c r="P427" s="25" t="s">
        <v>492</v>
      </c>
      <c r="Q427" s="27">
        <v>1</v>
      </c>
      <c r="R427" s="65">
        <v>1</v>
      </c>
      <c r="S427" s="25"/>
      <c r="T427" s="26"/>
      <c r="U427" s="65">
        <v>0</v>
      </c>
      <c r="V427" s="25"/>
      <c r="W427" s="27"/>
      <c r="X427" s="65">
        <v>0</v>
      </c>
      <c r="Y427" s="13" t="s">
        <v>144</v>
      </c>
      <c r="Z427" s="13" t="s">
        <v>148</v>
      </c>
      <c r="AA427" s="13" t="s">
        <v>144</v>
      </c>
    </row>
    <row r="428" spans="1:27" ht="51" x14ac:dyDescent="0.2">
      <c r="A428" s="36">
        <v>159</v>
      </c>
      <c r="B428" s="92" t="s">
        <v>22</v>
      </c>
      <c r="C428" s="16" t="s">
        <v>371</v>
      </c>
      <c r="D428" s="92" t="s">
        <v>362</v>
      </c>
      <c r="E428" s="92" t="s">
        <v>363</v>
      </c>
      <c r="F428" s="16" t="s">
        <v>372</v>
      </c>
      <c r="G428" s="19" t="s">
        <v>138</v>
      </c>
      <c r="H428" s="16" t="s">
        <v>139</v>
      </c>
      <c r="I428" s="17">
        <v>10000</v>
      </c>
      <c r="J428" s="17">
        <v>10000</v>
      </c>
      <c r="K428" s="65">
        <v>9000</v>
      </c>
      <c r="L428" s="65">
        <v>9000</v>
      </c>
      <c r="M428" s="65">
        <f t="shared" si="18"/>
        <v>-1000</v>
      </c>
      <c r="N428" s="65">
        <f t="shared" si="19"/>
        <v>-1000</v>
      </c>
      <c r="O428" s="105">
        <f t="shared" si="20"/>
        <v>-0.1111111111111111</v>
      </c>
      <c r="P428" s="20" t="s">
        <v>140</v>
      </c>
      <c r="Q428" s="23">
        <v>142</v>
      </c>
      <c r="R428" s="65">
        <v>0</v>
      </c>
      <c r="S428" s="16" t="s">
        <v>373</v>
      </c>
      <c r="T428" s="18">
        <v>707</v>
      </c>
      <c r="U428" s="65">
        <v>400</v>
      </c>
      <c r="V428" s="16"/>
      <c r="W428" s="18"/>
      <c r="X428" s="65">
        <v>0</v>
      </c>
      <c r="Y428" s="36" t="s">
        <v>142</v>
      </c>
      <c r="Z428" s="104" t="s">
        <v>143</v>
      </c>
      <c r="AA428" s="36" t="s">
        <v>144</v>
      </c>
    </row>
    <row r="429" spans="1:27" ht="38.25" x14ac:dyDescent="0.2">
      <c r="A429" s="30">
        <v>205</v>
      </c>
      <c r="B429" s="92" t="s">
        <v>18</v>
      </c>
      <c r="C429" s="16" t="s">
        <v>175</v>
      </c>
      <c r="D429" s="104" t="s">
        <v>159</v>
      </c>
      <c r="E429" s="104" t="s">
        <v>169</v>
      </c>
      <c r="F429" s="16" t="s">
        <v>176</v>
      </c>
      <c r="G429" s="19">
        <v>2014</v>
      </c>
      <c r="H429" s="21" t="s">
        <v>191</v>
      </c>
      <c r="I429" s="17">
        <v>10433</v>
      </c>
      <c r="J429" s="17">
        <v>34755</v>
      </c>
      <c r="K429" s="65">
        <v>12640</v>
      </c>
      <c r="L429" s="65">
        <v>31205</v>
      </c>
      <c r="M429" s="65">
        <f t="shared" si="18"/>
        <v>2207</v>
      </c>
      <c r="N429" s="65">
        <f t="shared" si="19"/>
        <v>-3550</v>
      </c>
      <c r="O429" s="105">
        <f t="shared" si="20"/>
        <v>-0.11376381990065694</v>
      </c>
      <c r="P429" s="16" t="s">
        <v>171</v>
      </c>
      <c r="Q429" s="18">
        <v>0.83</v>
      </c>
      <c r="R429" s="65">
        <v>0</v>
      </c>
      <c r="S429" s="16" t="s">
        <v>172</v>
      </c>
      <c r="T429" s="17">
        <v>0</v>
      </c>
      <c r="U429" s="65">
        <v>0</v>
      </c>
      <c r="V429" s="16"/>
      <c r="W429" s="18"/>
      <c r="X429" s="65">
        <v>0</v>
      </c>
      <c r="Y429" s="104" t="s">
        <v>144</v>
      </c>
      <c r="Z429" s="36" t="s">
        <v>148</v>
      </c>
      <c r="AA429" s="36" t="s">
        <v>142</v>
      </c>
    </row>
    <row r="430" spans="1:27" ht="38.25" x14ac:dyDescent="0.2">
      <c r="A430" s="30">
        <v>208</v>
      </c>
      <c r="B430" s="104" t="s">
        <v>18</v>
      </c>
      <c r="C430" s="16" t="s">
        <v>181</v>
      </c>
      <c r="D430" s="104" t="s">
        <v>159</v>
      </c>
      <c r="E430" s="104" t="s">
        <v>169</v>
      </c>
      <c r="F430" s="16" t="s">
        <v>182</v>
      </c>
      <c r="G430" s="19">
        <v>2014</v>
      </c>
      <c r="H430" s="21" t="s">
        <v>191</v>
      </c>
      <c r="I430" s="17">
        <v>10170</v>
      </c>
      <c r="J430" s="17">
        <v>33827</v>
      </c>
      <c r="K430" s="65">
        <v>12089</v>
      </c>
      <c r="L430" s="65">
        <v>29824</v>
      </c>
      <c r="M430" s="65">
        <f t="shared" si="18"/>
        <v>1919</v>
      </c>
      <c r="N430" s="65">
        <f t="shared" si="19"/>
        <v>-4003</v>
      </c>
      <c r="O430" s="105">
        <f t="shared" si="20"/>
        <v>-0.13422076180257511</v>
      </c>
      <c r="P430" s="16" t="s">
        <v>171</v>
      </c>
      <c r="Q430" s="18">
        <v>4.6399999999999997</v>
      </c>
      <c r="R430" s="65">
        <v>0</v>
      </c>
      <c r="S430" s="16" t="s">
        <v>172</v>
      </c>
      <c r="T430" s="17">
        <v>0</v>
      </c>
      <c r="U430" s="65">
        <v>0</v>
      </c>
      <c r="V430" s="16"/>
      <c r="W430" s="18"/>
      <c r="X430" s="65">
        <v>0</v>
      </c>
      <c r="Y430" s="92" t="s">
        <v>144</v>
      </c>
      <c r="Z430" s="36" t="s">
        <v>148</v>
      </c>
      <c r="AA430" s="36" t="s">
        <v>142</v>
      </c>
    </row>
    <row r="431" spans="1:27" ht="38.25" x14ac:dyDescent="0.2">
      <c r="A431" s="30">
        <v>489</v>
      </c>
      <c r="B431" s="92" t="s">
        <v>18</v>
      </c>
      <c r="C431" s="16" t="s">
        <v>180</v>
      </c>
      <c r="D431" s="92" t="s">
        <v>159</v>
      </c>
      <c r="E431" s="92" t="s">
        <v>169</v>
      </c>
      <c r="F431" s="16" t="s">
        <v>717</v>
      </c>
      <c r="G431" s="19">
        <v>2014</v>
      </c>
      <c r="H431" s="21" t="s">
        <v>191</v>
      </c>
      <c r="I431" s="17">
        <v>12980</v>
      </c>
      <c r="J431" s="17">
        <v>43117</v>
      </c>
      <c r="K431" s="65">
        <v>15248</v>
      </c>
      <c r="L431" s="65">
        <v>37623</v>
      </c>
      <c r="M431" s="65">
        <f t="shared" si="18"/>
        <v>2268</v>
      </c>
      <c r="N431" s="65">
        <f t="shared" si="19"/>
        <v>-5494</v>
      </c>
      <c r="O431" s="105">
        <f t="shared" si="20"/>
        <v>-0.14602769582436276</v>
      </c>
      <c r="P431" s="16" t="s">
        <v>171</v>
      </c>
      <c r="Q431" s="18">
        <v>2.69</v>
      </c>
      <c r="R431" s="65">
        <v>0</v>
      </c>
      <c r="S431" s="16" t="s">
        <v>172</v>
      </c>
      <c r="T431" s="17">
        <v>0</v>
      </c>
      <c r="U431" s="65">
        <v>0</v>
      </c>
      <c r="V431" s="16"/>
      <c r="W431" s="18"/>
      <c r="X431" s="65">
        <v>0</v>
      </c>
      <c r="Y431" s="92" t="s">
        <v>144</v>
      </c>
      <c r="Z431" s="36" t="s">
        <v>148</v>
      </c>
      <c r="AA431" s="36" t="s">
        <v>142</v>
      </c>
    </row>
    <row r="432" spans="1:27" ht="63.75" x14ac:dyDescent="0.2">
      <c r="A432" s="67">
        <v>7</v>
      </c>
      <c r="B432" s="57" t="s">
        <v>16</v>
      </c>
      <c r="C432" s="68" t="s">
        <v>245</v>
      </c>
      <c r="D432" s="56" t="s">
        <v>231</v>
      </c>
      <c r="E432" s="57" t="s">
        <v>264</v>
      </c>
      <c r="F432" s="61" t="s">
        <v>246</v>
      </c>
      <c r="G432" s="57" t="s">
        <v>138</v>
      </c>
      <c r="H432" s="61" t="s">
        <v>139</v>
      </c>
      <c r="I432" s="60">
        <v>911</v>
      </c>
      <c r="J432" s="62">
        <v>1101</v>
      </c>
      <c r="K432" s="65">
        <v>950</v>
      </c>
      <c r="L432" s="65">
        <v>950</v>
      </c>
      <c r="M432" s="65">
        <f t="shared" si="18"/>
        <v>39</v>
      </c>
      <c r="N432" s="65">
        <f t="shared" si="19"/>
        <v>-151</v>
      </c>
      <c r="O432" s="105">
        <f t="shared" si="20"/>
        <v>-0.15894736842105264</v>
      </c>
      <c r="P432" s="58" t="s">
        <v>140</v>
      </c>
      <c r="Q432" s="59">
        <v>1</v>
      </c>
      <c r="R432" s="65">
        <v>1</v>
      </c>
      <c r="S432" s="58" t="s">
        <v>244</v>
      </c>
      <c r="T432" s="60">
        <v>1600</v>
      </c>
      <c r="U432" s="65">
        <v>1600</v>
      </c>
      <c r="V432" s="58"/>
      <c r="W432" s="59"/>
      <c r="X432" s="65">
        <v>0</v>
      </c>
      <c r="Y432" s="56" t="s">
        <v>142</v>
      </c>
      <c r="Z432" s="56" t="s">
        <v>143</v>
      </c>
      <c r="AA432" s="56" t="s">
        <v>144</v>
      </c>
    </row>
    <row r="433" spans="1:27" ht="25.5" x14ac:dyDescent="0.2">
      <c r="A433" s="36">
        <v>469</v>
      </c>
      <c r="B433" s="92" t="s">
        <v>22</v>
      </c>
      <c r="C433" s="16" t="s">
        <v>968</v>
      </c>
      <c r="D433" s="92" t="s">
        <v>816</v>
      </c>
      <c r="E433" s="92" t="s">
        <v>817</v>
      </c>
      <c r="F433" s="21" t="s">
        <v>967</v>
      </c>
      <c r="G433" s="19" t="s">
        <v>190</v>
      </c>
      <c r="H433" s="21" t="s">
        <v>139</v>
      </c>
      <c r="I433" s="22">
        <v>350</v>
      </c>
      <c r="J433" s="22">
        <v>350</v>
      </c>
      <c r="K433" s="65">
        <v>300</v>
      </c>
      <c r="L433" s="65">
        <v>300</v>
      </c>
      <c r="M433" s="65">
        <f t="shared" si="18"/>
        <v>-50</v>
      </c>
      <c r="N433" s="65">
        <f t="shared" si="19"/>
        <v>-50</v>
      </c>
      <c r="O433" s="105">
        <f t="shared" si="20"/>
        <v>-0.16666666666666666</v>
      </c>
      <c r="P433" s="21" t="s">
        <v>140</v>
      </c>
      <c r="Q433" s="23">
        <v>1</v>
      </c>
      <c r="R433" s="65">
        <v>1</v>
      </c>
      <c r="S433" s="16"/>
      <c r="T433" s="17"/>
      <c r="U433" s="65">
        <v>0</v>
      </c>
      <c r="V433" s="16"/>
      <c r="W433" s="18"/>
      <c r="X433" s="65">
        <v>0</v>
      </c>
      <c r="Y433" s="92" t="s">
        <v>142</v>
      </c>
      <c r="Z433" s="36" t="s">
        <v>143</v>
      </c>
      <c r="AA433" s="36" t="s">
        <v>144</v>
      </c>
    </row>
    <row r="434" spans="1:27" ht="38.25" x14ac:dyDescent="0.2">
      <c r="A434" s="36">
        <v>165</v>
      </c>
      <c r="B434" s="92" t="s">
        <v>24</v>
      </c>
      <c r="C434" s="20" t="s">
        <v>382</v>
      </c>
      <c r="D434" s="92" t="s">
        <v>362</v>
      </c>
      <c r="E434" s="13" t="s">
        <v>363</v>
      </c>
      <c r="F434" s="25" t="s">
        <v>383</v>
      </c>
      <c r="G434" s="13" t="s">
        <v>138</v>
      </c>
      <c r="H434" s="20" t="s">
        <v>139</v>
      </c>
      <c r="I434" s="14">
        <v>23500</v>
      </c>
      <c r="J434" s="14">
        <v>23500</v>
      </c>
      <c r="K434" s="65">
        <v>20000</v>
      </c>
      <c r="L434" s="65">
        <v>20000</v>
      </c>
      <c r="M434" s="65">
        <f t="shared" si="18"/>
        <v>-3500</v>
      </c>
      <c r="N434" s="65">
        <f t="shared" si="19"/>
        <v>-3500</v>
      </c>
      <c r="O434" s="105">
        <f t="shared" si="20"/>
        <v>-0.17499999999999999</v>
      </c>
      <c r="P434" s="20" t="s">
        <v>384</v>
      </c>
      <c r="Q434" s="15">
        <v>12</v>
      </c>
      <c r="R434" s="65">
        <v>10</v>
      </c>
      <c r="S434" s="20"/>
      <c r="T434" s="14"/>
      <c r="U434" s="65">
        <v>0</v>
      </c>
      <c r="V434" s="16"/>
      <c r="W434" s="18"/>
      <c r="X434" s="65">
        <v>0</v>
      </c>
      <c r="Y434" s="92" t="s">
        <v>142</v>
      </c>
      <c r="Z434" s="104" t="s">
        <v>148</v>
      </c>
      <c r="AA434" s="104" t="s">
        <v>144</v>
      </c>
    </row>
    <row r="435" spans="1:27" ht="76.5" x14ac:dyDescent="0.2">
      <c r="A435" s="13">
        <v>485</v>
      </c>
      <c r="B435" s="24" t="s">
        <v>30</v>
      </c>
      <c r="C435" s="20" t="s">
        <v>591</v>
      </c>
      <c r="D435" s="24" t="s">
        <v>530</v>
      </c>
      <c r="E435" s="13" t="s">
        <v>527</v>
      </c>
      <c r="F435" s="25" t="s">
        <v>592</v>
      </c>
      <c r="G435" s="13">
        <v>2014</v>
      </c>
      <c r="H435" s="20" t="s">
        <v>139</v>
      </c>
      <c r="I435" s="31">
        <v>26225</v>
      </c>
      <c r="J435" s="31">
        <v>26225</v>
      </c>
      <c r="K435" s="65">
        <v>22000</v>
      </c>
      <c r="L435" s="65">
        <v>22000</v>
      </c>
      <c r="M435" s="65">
        <f t="shared" si="18"/>
        <v>-4225</v>
      </c>
      <c r="N435" s="65">
        <f t="shared" si="19"/>
        <v>-4225</v>
      </c>
      <c r="O435" s="105">
        <f t="shared" si="20"/>
        <v>-0.19204545454545455</v>
      </c>
      <c r="P435" s="20" t="s">
        <v>334</v>
      </c>
      <c r="Q435" s="15">
        <v>1</v>
      </c>
      <c r="R435" s="65">
        <v>1</v>
      </c>
      <c r="S435" s="20"/>
      <c r="T435" s="14"/>
      <c r="U435" s="65">
        <v>0</v>
      </c>
      <c r="V435" s="20"/>
      <c r="W435" s="15"/>
      <c r="X435" s="65">
        <v>0</v>
      </c>
      <c r="Y435" s="24" t="s">
        <v>144</v>
      </c>
      <c r="Z435" s="13" t="s">
        <v>148</v>
      </c>
      <c r="AA435" s="13" t="s">
        <v>144</v>
      </c>
    </row>
    <row r="436" spans="1:27" ht="38.25" x14ac:dyDescent="0.2">
      <c r="A436" s="30">
        <v>211</v>
      </c>
      <c r="B436" s="19" t="s">
        <v>257</v>
      </c>
      <c r="C436" s="21" t="s">
        <v>266</v>
      </c>
      <c r="D436" s="19" t="s">
        <v>231</v>
      </c>
      <c r="E436" s="57" t="s">
        <v>264</v>
      </c>
      <c r="F436" s="21" t="s">
        <v>267</v>
      </c>
      <c r="G436" s="19" t="s">
        <v>138</v>
      </c>
      <c r="H436" s="21" t="s">
        <v>139</v>
      </c>
      <c r="I436" s="22">
        <v>900</v>
      </c>
      <c r="J436" s="22">
        <v>900</v>
      </c>
      <c r="K436" s="62">
        <v>750</v>
      </c>
      <c r="L436" s="62">
        <v>750</v>
      </c>
      <c r="M436" s="65">
        <f t="shared" si="18"/>
        <v>-150</v>
      </c>
      <c r="N436" s="62">
        <f t="shared" si="19"/>
        <v>-150</v>
      </c>
      <c r="O436" s="105">
        <f t="shared" si="20"/>
        <v>-0.2</v>
      </c>
      <c r="P436" s="21" t="s">
        <v>140</v>
      </c>
      <c r="Q436" s="23">
        <v>15</v>
      </c>
      <c r="R436" s="62">
        <v>15</v>
      </c>
      <c r="S436" s="21" t="s">
        <v>268</v>
      </c>
      <c r="T436" s="23"/>
      <c r="U436" s="65">
        <v>0</v>
      </c>
      <c r="V436" s="21" t="s">
        <v>269</v>
      </c>
      <c r="W436" s="22"/>
      <c r="X436" s="65">
        <v>0</v>
      </c>
      <c r="Y436" s="19" t="s">
        <v>144</v>
      </c>
      <c r="Z436" s="19" t="s">
        <v>143</v>
      </c>
      <c r="AA436" s="19" t="s">
        <v>144</v>
      </c>
    </row>
    <row r="437" spans="1:27" ht="114.75" x14ac:dyDescent="0.2">
      <c r="A437" s="13">
        <v>148</v>
      </c>
      <c r="B437" s="24" t="s">
        <v>17</v>
      </c>
      <c r="C437" s="25" t="s">
        <v>62</v>
      </c>
      <c r="D437" s="24" t="s">
        <v>47</v>
      </c>
      <c r="E437" s="24" t="s">
        <v>48</v>
      </c>
      <c r="F437" s="25" t="s">
        <v>63</v>
      </c>
      <c r="G437" s="24" t="s">
        <v>138</v>
      </c>
      <c r="H437" s="25" t="s">
        <v>139</v>
      </c>
      <c r="I437" s="26">
        <v>133</v>
      </c>
      <c r="J437" s="26">
        <v>133</v>
      </c>
      <c r="K437" s="65">
        <v>110</v>
      </c>
      <c r="L437" s="65">
        <v>110</v>
      </c>
      <c r="M437" s="65">
        <f t="shared" si="18"/>
        <v>-23</v>
      </c>
      <c r="N437" s="65">
        <f t="shared" si="19"/>
        <v>-23</v>
      </c>
      <c r="O437" s="105">
        <f t="shared" si="20"/>
        <v>-0.20909090909090908</v>
      </c>
      <c r="P437" s="25" t="s">
        <v>140</v>
      </c>
      <c r="Q437" s="27">
        <v>3</v>
      </c>
      <c r="R437" s="65">
        <v>3</v>
      </c>
      <c r="S437" s="25"/>
      <c r="T437" s="26"/>
      <c r="U437" s="65">
        <v>0</v>
      </c>
      <c r="V437" s="25"/>
      <c r="W437" s="27"/>
      <c r="X437" s="65">
        <v>0</v>
      </c>
      <c r="Y437" s="13" t="s">
        <v>144</v>
      </c>
      <c r="Z437" s="13" t="s">
        <v>143</v>
      </c>
      <c r="AA437" s="13" t="s">
        <v>144</v>
      </c>
    </row>
    <row r="438" spans="1:27" ht="102" x14ac:dyDescent="0.2">
      <c r="A438" s="13">
        <v>110</v>
      </c>
      <c r="B438" s="72" t="s">
        <v>21</v>
      </c>
      <c r="C438" s="20" t="s">
        <v>529</v>
      </c>
      <c r="D438" s="24" t="s">
        <v>530</v>
      </c>
      <c r="E438" s="24" t="s">
        <v>527</v>
      </c>
      <c r="F438" s="25" t="s">
        <v>290</v>
      </c>
      <c r="G438" s="13" t="s">
        <v>241</v>
      </c>
      <c r="H438" s="25" t="s">
        <v>292</v>
      </c>
      <c r="I438" s="22">
        <v>4758</v>
      </c>
      <c r="J438" s="22">
        <v>7527</v>
      </c>
      <c r="K438" s="65">
        <v>3165</v>
      </c>
      <c r="L438" s="65">
        <v>6139</v>
      </c>
      <c r="M438" s="65">
        <f t="shared" si="18"/>
        <v>-1593</v>
      </c>
      <c r="N438" s="65">
        <f t="shared" si="19"/>
        <v>-1388</v>
      </c>
      <c r="O438" s="105">
        <f t="shared" si="20"/>
        <v>-0.22609545528587718</v>
      </c>
      <c r="P438" s="25" t="s">
        <v>293</v>
      </c>
      <c r="Q438" s="27">
        <v>1</v>
      </c>
      <c r="R438" s="65">
        <v>1</v>
      </c>
      <c r="S438" s="25" t="s">
        <v>294</v>
      </c>
      <c r="T438" s="26">
        <v>1</v>
      </c>
      <c r="U438" s="65">
        <v>1</v>
      </c>
      <c r="V438" s="25" t="s">
        <v>295</v>
      </c>
      <c r="W438" s="15">
        <v>566</v>
      </c>
      <c r="X438" s="65">
        <v>566</v>
      </c>
      <c r="Y438" s="24" t="s">
        <v>144</v>
      </c>
      <c r="Z438" s="24" t="s">
        <v>148</v>
      </c>
      <c r="AA438" s="13" t="s">
        <v>142</v>
      </c>
    </row>
    <row r="439" spans="1:27" ht="51" x14ac:dyDescent="0.2">
      <c r="A439" s="36">
        <v>131</v>
      </c>
      <c r="B439" s="92" t="s">
        <v>15</v>
      </c>
      <c r="C439" s="16" t="s">
        <v>1007</v>
      </c>
      <c r="D439" s="92" t="s">
        <v>816</v>
      </c>
      <c r="E439" s="92" t="s">
        <v>817</v>
      </c>
      <c r="F439" s="16" t="s">
        <v>1006</v>
      </c>
      <c r="G439" s="19" t="s">
        <v>241</v>
      </c>
      <c r="H439" s="16" t="s">
        <v>1005</v>
      </c>
      <c r="I439" s="17">
        <v>855</v>
      </c>
      <c r="J439" s="17">
        <v>4886</v>
      </c>
      <c r="K439" s="65">
        <v>753</v>
      </c>
      <c r="L439" s="65">
        <v>3978</v>
      </c>
      <c r="M439" s="65">
        <f t="shared" si="18"/>
        <v>-102</v>
      </c>
      <c r="N439" s="65">
        <f t="shared" si="19"/>
        <v>-908</v>
      </c>
      <c r="O439" s="105">
        <f t="shared" si="20"/>
        <v>-0.22825540472599296</v>
      </c>
      <c r="P439" s="16" t="s">
        <v>140</v>
      </c>
      <c r="Q439" s="23">
        <v>35</v>
      </c>
      <c r="R439" s="65">
        <v>43</v>
      </c>
      <c r="S439" s="16"/>
      <c r="T439" s="17"/>
      <c r="U439" s="65">
        <v>0</v>
      </c>
      <c r="V439" s="16"/>
      <c r="W439" s="18"/>
      <c r="X439" s="65">
        <v>0</v>
      </c>
      <c r="Y439" s="92" t="s">
        <v>142</v>
      </c>
      <c r="Z439" s="36" t="s">
        <v>143</v>
      </c>
      <c r="AA439" s="36" t="s">
        <v>142</v>
      </c>
    </row>
    <row r="440" spans="1:27" ht="38.25" x14ac:dyDescent="0.2">
      <c r="A440" s="36">
        <v>408</v>
      </c>
      <c r="B440" s="92" t="s">
        <v>27</v>
      </c>
      <c r="C440" s="16" t="s">
        <v>404</v>
      </c>
      <c r="D440" s="92" t="s">
        <v>150</v>
      </c>
      <c r="E440" s="92" t="s">
        <v>400</v>
      </c>
      <c r="F440" s="16" t="s">
        <v>405</v>
      </c>
      <c r="G440" s="19" t="s">
        <v>138</v>
      </c>
      <c r="H440" s="16" t="s">
        <v>139</v>
      </c>
      <c r="I440" s="17">
        <v>500</v>
      </c>
      <c r="J440" s="17">
        <v>500</v>
      </c>
      <c r="K440" s="65">
        <v>400</v>
      </c>
      <c r="L440" s="65">
        <v>400</v>
      </c>
      <c r="M440" s="65">
        <f t="shared" si="18"/>
        <v>-100</v>
      </c>
      <c r="N440" s="65">
        <f t="shared" si="19"/>
        <v>-100</v>
      </c>
      <c r="O440" s="105">
        <f t="shared" si="20"/>
        <v>-0.25</v>
      </c>
      <c r="P440" s="16" t="s">
        <v>140</v>
      </c>
      <c r="Q440" s="18">
        <v>11</v>
      </c>
      <c r="R440" s="65">
        <v>1</v>
      </c>
      <c r="S440" s="16" t="s">
        <v>145</v>
      </c>
      <c r="T440" s="17">
        <v>6000</v>
      </c>
      <c r="U440" s="65">
        <v>0</v>
      </c>
      <c r="V440" s="16"/>
      <c r="W440" s="18"/>
      <c r="X440" s="65">
        <v>0</v>
      </c>
      <c r="Y440" s="92" t="s">
        <v>142</v>
      </c>
      <c r="Z440" s="104" t="s">
        <v>143</v>
      </c>
      <c r="AA440" s="104" t="s">
        <v>144</v>
      </c>
    </row>
    <row r="441" spans="1:27" ht="38.25" x14ac:dyDescent="0.2">
      <c r="A441" s="30">
        <v>203</v>
      </c>
      <c r="B441" s="92" t="s">
        <v>18</v>
      </c>
      <c r="C441" s="16" t="s">
        <v>168</v>
      </c>
      <c r="D441" s="92" t="s">
        <v>159</v>
      </c>
      <c r="E441" s="92" t="s">
        <v>169</v>
      </c>
      <c r="F441" s="16" t="s">
        <v>170</v>
      </c>
      <c r="G441" s="19">
        <v>2014</v>
      </c>
      <c r="H441" s="21" t="s">
        <v>191</v>
      </c>
      <c r="I441" s="22">
        <v>4037</v>
      </c>
      <c r="J441" s="22">
        <v>12847</v>
      </c>
      <c r="K441" s="65">
        <v>4195</v>
      </c>
      <c r="L441" s="65">
        <v>10218</v>
      </c>
      <c r="M441" s="65">
        <f t="shared" si="18"/>
        <v>158</v>
      </c>
      <c r="N441" s="65">
        <f t="shared" si="19"/>
        <v>-2629</v>
      </c>
      <c r="O441" s="105">
        <f t="shared" si="20"/>
        <v>-0.25729105500097865</v>
      </c>
      <c r="P441" s="16" t="s">
        <v>171</v>
      </c>
      <c r="Q441" s="18">
        <v>2.66</v>
      </c>
      <c r="R441" s="65">
        <v>0</v>
      </c>
      <c r="S441" s="16" t="s">
        <v>172</v>
      </c>
      <c r="T441" s="18">
        <v>0</v>
      </c>
      <c r="U441" s="65">
        <v>0</v>
      </c>
      <c r="V441" s="16"/>
      <c r="W441" s="18"/>
      <c r="X441" s="65">
        <v>0</v>
      </c>
      <c r="Y441" s="92" t="s">
        <v>144</v>
      </c>
      <c r="Z441" s="36" t="s">
        <v>148</v>
      </c>
      <c r="AA441" s="104" t="s">
        <v>142</v>
      </c>
    </row>
    <row r="442" spans="1:27" ht="38.25" x14ac:dyDescent="0.2">
      <c r="A442" s="30">
        <v>206</v>
      </c>
      <c r="B442" s="92" t="s">
        <v>18</v>
      </c>
      <c r="C442" s="16" t="s">
        <v>177</v>
      </c>
      <c r="D442" s="92" t="s">
        <v>159</v>
      </c>
      <c r="E442" s="92" t="s">
        <v>169</v>
      </c>
      <c r="F442" s="16" t="s">
        <v>178</v>
      </c>
      <c r="G442" s="19">
        <v>2014</v>
      </c>
      <c r="H442" s="21" t="s">
        <v>191</v>
      </c>
      <c r="I442" s="17">
        <v>5993</v>
      </c>
      <c r="J442" s="17">
        <v>19958</v>
      </c>
      <c r="K442" s="65">
        <v>6067</v>
      </c>
      <c r="L442" s="65">
        <v>15852</v>
      </c>
      <c r="M442" s="65">
        <f t="shared" si="18"/>
        <v>74</v>
      </c>
      <c r="N442" s="65">
        <f t="shared" si="19"/>
        <v>-4106</v>
      </c>
      <c r="O442" s="105">
        <f t="shared" si="20"/>
        <v>-0.25902094372949785</v>
      </c>
      <c r="P442" s="16"/>
      <c r="Q442" s="18"/>
      <c r="R442" s="65">
        <v>0</v>
      </c>
      <c r="S442" s="16" t="s">
        <v>172</v>
      </c>
      <c r="T442" s="18">
        <v>1</v>
      </c>
      <c r="U442" s="65">
        <v>0</v>
      </c>
      <c r="V442" s="16"/>
      <c r="W442" s="18"/>
      <c r="X442" s="65">
        <v>0</v>
      </c>
      <c r="Y442" s="92" t="s">
        <v>144</v>
      </c>
      <c r="Z442" s="36" t="s">
        <v>148</v>
      </c>
      <c r="AA442" s="36" t="s">
        <v>142</v>
      </c>
    </row>
    <row r="443" spans="1:27" ht="38.25" x14ac:dyDescent="0.2">
      <c r="A443" s="30">
        <v>204</v>
      </c>
      <c r="B443" s="92" t="s">
        <v>18</v>
      </c>
      <c r="C443" s="16" t="s">
        <v>173</v>
      </c>
      <c r="D443" s="92" t="s">
        <v>159</v>
      </c>
      <c r="E443" s="92" t="s">
        <v>169</v>
      </c>
      <c r="F443" s="16" t="s">
        <v>174</v>
      </c>
      <c r="G443" s="19">
        <v>2014</v>
      </c>
      <c r="H443" s="21" t="s">
        <v>191</v>
      </c>
      <c r="I443" s="22">
        <v>4510</v>
      </c>
      <c r="J443" s="22">
        <v>14306</v>
      </c>
      <c r="K443" s="65">
        <v>4635</v>
      </c>
      <c r="L443" s="65">
        <v>11360</v>
      </c>
      <c r="M443" s="65">
        <f t="shared" si="18"/>
        <v>125</v>
      </c>
      <c r="N443" s="65">
        <f t="shared" si="19"/>
        <v>-2946</v>
      </c>
      <c r="O443" s="105">
        <f t="shared" si="20"/>
        <v>-0.25933098591549297</v>
      </c>
      <c r="P443" s="21" t="s">
        <v>171</v>
      </c>
      <c r="Q443" s="18">
        <v>2.1</v>
      </c>
      <c r="R443" s="65">
        <v>0</v>
      </c>
      <c r="S443" s="16" t="s">
        <v>172</v>
      </c>
      <c r="T443" s="17">
        <v>0</v>
      </c>
      <c r="U443" s="65">
        <v>0</v>
      </c>
      <c r="V443" s="16"/>
      <c r="W443" s="18"/>
      <c r="X443" s="65">
        <v>0</v>
      </c>
      <c r="Y443" s="92" t="s">
        <v>144</v>
      </c>
      <c r="Z443" s="36" t="s">
        <v>148</v>
      </c>
      <c r="AA443" s="36" t="s">
        <v>142</v>
      </c>
    </row>
    <row r="444" spans="1:27" ht="76.5" x14ac:dyDescent="0.2">
      <c r="A444" s="13">
        <v>58</v>
      </c>
      <c r="B444" s="24" t="s">
        <v>30</v>
      </c>
      <c r="C444" s="25" t="s">
        <v>454</v>
      </c>
      <c r="D444" s="24" t="s">
        <v>231</v>
      </c>
      <c r="E444" s="24" t="s">
        <v>274</v>
      </c>
      <c r="F444" s="25" t="s">
        <v>455</v>
      </c>
      <c r="G444" s="19" t="s">
        <v>151</v>
      </c>
      <c r="H444" s="16" t="s">
        <v>139</v>
      </c>
      <c r="I444" s="17">
        <v>14323</v>
      </c>
      <c r="J444" s="17">
        <v>14323</v>
      </c>
      <c r="K444" s="65">
        <v>10872</v>
      </c>
      <c r="L444" s="65">
        <v>10872</v>
      </c>
      <c r="M444" s="65">
        <f t="shared" si="18"/>
        <v>-3451</v>
      </c>
      <c r="N444" s="65">
        <f t="shared" si="19"/>
        <v>-3451</v>
      </c>
      <c r="O444" s="105">
        <f t="shared" si="20"/>
        <v>-0.31742089771891097</v>
      </c>
      <c r="P444" s="25" t="s">
        <v>334</v>
      </c>
      <c r="Q444" s="27">
        <v>1</v>
      </c>
      <c r="R444" s="65">
        <v>1</v>
      </c>
      <c r="S444" s="25"/>
      <c r="T444" s="26"/>
      <c r="U444" s="65">
        <v>0</v>
      </c>
      <c r="V444" s="25"/>
      <c r="W444" s="27"/>
      <c r="X444" s="65">
        <v>0</v>
      </c>
      <c r="Y444" s="13" t="s">
        <v>144</v>
      </c>
      <c r="Z444" s="13" t="s">
        <v>148</v>
      </c>
      <c r="AA444" s="13" t="s">
        <v>144</v>
      </c>
    </row>
    <row r="445" spans="1:27" ht="51" x14ac:dyDescent="0.2">
      <c r="A445" s="36">
        <v>145</v>
      </c>
      <c r="B445" s="19" t="s">
        <v>17</v>
      </c>
      <c r="C445" s="21" t="s">
        <v>57</v>
      </c>
      <c r="D445" s="19" t="s">
        <v>47</v>
      </c>
      <c r="E445" s="19" t="s">
        <v>48</v>
      </c>
      <c r="F445" s="21" t="s">
        <v>58</v>
      </c>
      <c r="G445" s="19" t="s">
        <v>138</v>
      </c>
      <c r="H445" s="21" t="s">
        <v>139</v>
      </c>
      <c r="I445" s="22">
        <v>5600</v>
      </c>
      <c r="J445" s="22">
        <v>7700</v>
      </c>
      <c r="K445" s="65">
        <v>5600</v>
      </c>
      <c r="L445" s="65">
        <v>5600</v>
      </c>
      <c r="M445" s="65">
        <f t="shared" si="18"/>
        <v>0</v>
      </c>
      <c r="N445" s="65">
        <f t="shared" si="19"/>
        <v>-2100</v>
      </c>
      <c r="O445" s="105">
        <f t="shared" si="20"/>
        <v>-0.375</v>
      </c>
      <c r="P445" s="21" t="s">
        <v>141</v>
      </c>
      <c r="Q445" s="27">
        <v>1848</v>
      </c>
      <c r="R445" s="65">
        <v>1800</v>
      </c>
      <c r="S445" s="39"/>
      <c r="T445" s="40"/>
      <c r="U445" s="65">
        <v>0</v>
      </c>
      <c r="V445" s="39"/>
      <c r="W445" s="41"/>
      <c r="X445" s="65">
        <v>0</v>
      </c>
      <c r="Y445" s="36" t="s">
        <v>142</v>
      </c>
      <c r="Z445" s="36" t="s">
        <v>143</v>
      </c>
      <c r="AA445" s="36" t="s">
        <v>144</v>
      </c>
    </row>
    <row r="446" spans="1:27" ht="89.25" x14ac:dyDescent="0.2">
      <c r="A446" s="30">
        <v>403</v>
      </c>
      <c r="B446" s="92" t="s">
        <v>18</v>
      </c>
      <c r="C446" s="16" t="s">
        <v>165</v>
      </c>
      <c r="D446" s="92" t="s">
        <v>159</v>
      </c>
      <c r="E446" s="92" t="s">
        <v>160</v>
      </c>
      <c r="F446" s="16" t="s">
        <v>166</v>
      </c>
      <c r="G446" s="19" t="s">
        <v>138</v>
      </c>
      <c r="H446" s="21" t="s">
        <v>715</v>
      </c>
      <c r="I446" s="22">
        <v>1787</v>
      </c>
      <c r="J446" s="22">
        <v>4252</v>
      </c>
      <c r="K446" s="65">
        <v>3000</v>
      </c>
      <c r="L446" s="65">
        <v>3000</v>
      </c>
      <c r="M446" s="65">
        <f t="shared" si="18"/>
        <v>1213</v>
      </c>
      <c r="N446" s="65">
        <f t="shared" si="19"/>
        <v>-1252</v>
      </c>
      <c r="O446" s="105">
        <f t="shared" si="20"/>
        <v>-0.41733333333333333</v>
      </c>
      <c r="P446" s="16" t="s">
        <v>140</v>
      </c>
      <c r="Q446" s="18">
        <v>6</v>
      </c>
      <c r="R446" s="65">
        <v>0</v>
      </c>
      <c r="S446" s="16"/>
      <c r="T446" s="17"/>
      <c r="U446" s="65">
        <v>0</v>
      </c>
      <c r="V446" s="16"/>
      <c r="W446" s="18"/>
      <c r="X446" s="65">
        <v>0</v>
      </c>
      <c r="Y446" s="92" t="s">
        <v>142</v>
      </c>
      <c r="Z446" s="36" t="s">
        <v>148</v>
      </c>
      <c r="AA446" s="36" t="s">
        <v>144</v>
      </c>
    </row>
    <row r="447" spans="1:27" ht="102" x14ac:dyDescent="0.2">
      <c r="A447" s="36">
        <v>60</v>
      </c>
      <c r="B447" s="19" t="s">
        <v>30</v>
      </c>
      <c r="C447" s="21" t="s">
        <v>340</v>
      </c>
      <c r="D447" s="19" t="s">
        <v>273</v>
      </c>
      <c r="E447" s="19" t="s">
        <v>274</v>
      </c>
      <c r="F447" s="21" t="s">
        <v>324</v>
      </c>
      <c r="G447" s="19" t="s">
        <v>241</v>
      </c>
      <c r="H447" s="21" t="s">
        <v>191</v>
      </c>
      <c r="I447" s="22">
        <v>10406</v>
      </c>
      <c r="J447" s="22">
        <v>24989</v>
      </c>
      <c r="K447" s="65">
        <v>4800</v>
      </c>
      <c r="L447" s="65">
        <v>16000</v>
      </c>
      <c r="M447" s="65">
        <f t="shared" si="18"/>
        <v>-5606</v>
      </c>
      <c r="N447" s="65">
        <f t="shared" si="19"/>
        <v>-8989</v>
      </c>
      <c r="O447" s="105">
        <f t="shared" si="20"/>
        <v>-0.56181250000000005</v>
      </c>
      <c r="P447" s="21" t="s">
        <v>293</v>
      </c>
      <c r="Q447" s="23">
        <v>1</v>
      </c>
      <c r="R447" s="65">
        <v>1</v>
      </c>
      <c r="S447" s="21" t="s">
        <v>341</v>
      </c>
      <c r="T447" s="23">
        <v>72</v>
      </c>
      <c r="U447" s="65">
        <v>72</v>
      </c>
      <c r="V447" s="21" t="s">
        <v>326</v>
      </c>
      <c r="W447" s="22">
        <v>1825</v>
      </c>
      <c r="X447" s="65">
        <v>1825</v>
      </c>
      <c r="Y447" s="30" t="s">
        <v>144</v>
      </c>
      <c r="Z447" s="30" t="s">
        <v>148</v>
      </c>
      <c r="AA447" s="30" t="s">
        <v>142</v>
      </c>
    </row>
    <row r="448" spans="1:27" ht="102" x14ac:dyDescent="0.2">
      <c r="A448" s="13">
        <v>86</v>
      </c>
      <c r="B448" s="24" t="s">
        <v>17</v>
      </c>
      <c r="C448" s="25" t="s">
        <v>500</v>
      </c>
      <c r="D448" s="24" t="s">
        <v>297</v>
      </c>
      <c r="E448" s="24" t="s">
        <v>494</v>
      </c>
      <c r="F448" s="25" t="s">
        <v>501</v>
      </c>
      <c r="G448" s="24" t="s">
        <v>151</v>
      </c>
      <c r="H448" s="25" t="s">
        <v>191</v>
      </c>
      <c r="I448" s="22">
        <v>3438</v>
      </c>
      <c r="J448" s="26">
        <v>21590</v>
      </c>
      <c r="K448" s="65">
        <v>1846</v>
      </c>
      <c r="L448" s="65">
        <v>12309</v>
      </c>
      <c r="M448" s="65">
        <f t="shared" si="18"/>
        <v>-1592</v>
      </c>
      <c r="N448" s="65">
        <f t="shared" si="19"/>
        <v>-9281</v>
      </c>
      <c r="O448" s="105">
        <f t="shared" si="20"/>
        <v>-0.75400113737915342</v>
      </c>
      <c r="P448" s="25" t="s">
        <v>502</v>
      </c>
      <c r="Q448" s="27">
        <v>1</v>
      </c>
      <c r="R448" s="65">
        <v>1</v>
      </c>
      <c r="S448" s="25" t="s">
        <v>496</v>
      </c>
      <c r="T448" s="26">
        <v>825</v>
      </c>
      <c r="U448" s="65">
        <v>825</v>
      </c>
      <c r="V448" s="25"/>
      <c r="W448" s="27"/>
      <c r="X448" s="65">
        <v>0</v>
      </c>
      <c r="Y448" s="13" t="s">
        <v>144</v>
      </c>
      <c r="Z448" s="13" t="s">
        <v>148</v>
      </c>
      <c r="AA448" s="13" t="s">
        <v>142</v>
      </c>
    </row>
    <row r="449" spans="1:27" ht="51" x14ac:dyDescent="0.2">
      <c r="A449" s="36">
        <v>467</v>
      </c>
      <c r="B449" s="92" t="s">
        <v>21</v>
      </c>
      <c r="C449" s="16" t="s">
        <v>974</v>
      </c>
      <c r="D449" s="92" t="s">
        <v>816</v>
      </c>
      <c r="E449" s="92" t="s">
        <v>817</v>
      </c>
      <c r="F449" s="16" t="s">
        <v>973</v>
      </c>
      <c r="G449" s="19">
        <v>2014</v>
      </c>
      <c r="H449" s="16" t="s">
        <v>139</v>
      </c>
      <c r="I449" s="17">
        <v>1567</v>
      </c>
      <c r="J449" s="17">
        <v>1567</v>
      </c>
      <c r="K449" s="65">
        <v>800</v>
      </c>
      <c r="L449" s="65">
        <v>800</v>
      </c>
      <c r="M449" s="65">
        <f t="shared" si="18"/>
        <v>-767</v>
      </c>
      <c r="N449" s="65">
        <f t="shared" si="19"/>
        <v>-767</v>
      </c>
      <c r="O449" s="105">
        <f t="shared" si="20"/>
        <v>-0.95874999999999999</v>
      </c>
      <c r="P449" s="16" t="s">
        <v>140</v>
      </c>
      <c r="Q449" s="18">
        <v>1</v>
      </c>
      <c r="R449" s="65">
        <v>0</v>
      </c>
      <c r="S449" s="16" t="s">
        <v>972</v>
      </c>
      <c r="T449" s="23">
        <v>286</v>
      </c>
      <c r="U449" s="65">
        <v>0</v>
      </c>
      <c r="V449" s="16"/>
      <c r="W449" s="18"/>
      <c r="X449" s="65">
        <v>0</v>
      </c>
      <c r="Y449" s="92" t="s">
        <v>144</v>
      </c>
      <c r="Z449" s="36" t="s">
        <v>143</v>
      </c>
      <c r="AA449" s="36" t="s">
        <v>144</v>
      </c>
    </row>
    <row r="450" spans="1:27" ht="76.5" x14ac:dyDescent="0.2">
      <c r="A450" s="13">
        <v>484</v>
      </c>
      <c r="B450" s="24" t="s">
        <v>30</v>
      </c>
      <c r="C450" s="20" t="s">
        <v>589</v>
      </c>
      <c r="D450" s="24" t="s">
        <v>530</v>
      </c>
      <c r="E450" s="13" t="s">
        <v>527</v>
      </c>
      <c r="F450" s="25" t="s">
        <v>590</v>
      </c>
      <c r="G450" s="13">
        <v>2014</v>
      </c>
      <c r="H450" s="20" t="s">
        <v>139</v>
      </c>
      <c r="I450" s="31">
        <v>3791</v>
      </c>
      <c r="J450" s="31">
        <v>3791</v>
      </c>
      <c r="K450" s="65">
        <v>1900</v>
      </c>
      <c r="L450" s="65">
        <v>1900</v>
      </c>
      <c r="M450" s="65">
        <f t="shared" si="18"/>
        <v>-1891</v>
      </c>
      <c r="N450" s="65">
        <f t="shared" si="19"/>
        <v>-1891</v>
      </c>
      <c r="O450" s="105">
        <f t="shared" si="20"/>
        <v>-0.99526315789473685</v>
      </c>
      <c r="P450" s="20" t="s">
        <v>334</v>
      </c>
      <c r="Q450" s="15">
        <v>1</v>
      </c>
      <c r="R450" s="65">
        <v>1</v>
      </c>
      <c r="S450" s="20"/>
      <c r="T450" s="14"/>
      <c r="U450" s="65">
        <v>0</v>
      </c>
      <c r="V450" s="20"/>
      <c r="W450" s="15"/>
      <c r="X450" s="65">
        <v>0</v>
      </c>
      <c r="Y450" s="24" t="s">
        <v>144</v>
      </c>
      <c r="Z450" s="13" t="s">
        <v>148</v>
      </c>
      <c r="AA450" s="13" t="s">
        <v>144</v>
      </c>
    </row>
    <row r="451" spans="1:27" ht="76.5" x14ac:dyDescent="0.2">
      <c r="A451" s="13">
        <v>56</v>
      </c>
      <c r="B451" s="24" t="s">
        <v>30</v>
      </c>
      <c r="C451" s="21" t="s">
        <v>337</v>
      </c>
      <c r="D451" s="24" t="s">
        <v>231</v>
      </c>
      <c r="E451" s="24" t="s">
        <v>274</v>
      </c>
      <c r="F451" s="25" t="s">
        <v>338</v>
      </c>
      <c r="G451" s="24" t="s">
        <v>476</v>
      </c>
      <c r="H451" s="25" t="s">
        <v>139</v>
      </c>
      <c r="I451" s="26">
        <v>90858</v>
      </c>
      <c r="J451" s="26">
        <v>90858</v>
      </c>
      <c r="K451" s="65">
        <v>39000</v>
      </c>
      <c r="L451" s="65">
        <v>39000</v>
      </c>
      <c r="M451" s="65">
        <f t="shared" si="18"/>
        <v>-51858</v>
      </c>
      <c r="N451" s="65">
        <f t="shared" si="19"/>
        <v>-51858</v>
      </c>
      <c r="O451" s="105">
        <f t="shared" si="20"/>
        <v>-1.3296923076923077</v>
      </c>
      <c r="P451" s="25" t="s">
        <v>334</v>
      </c>
      <c r="Q451" s="27">
        <v>1</v>
      </c>
      <c r="R451" s="65">
        <v>1</v>
      </c>
      <c r="S451" s="25"/>
      <c r="T451" s="26"/>
      <c r="U451" s="65">
        <v>0</v>
      </c>
      <c r="V451" s="25"/>
      <c r="W451" s="27"/>
      <c r="X451" s="65">
        <v>0</v>
      </c>
      <c r="Y451" s="13" t="s">
        <v>144</v>
      </c>
      <c r="Z451" s="13" t="s">
        <v>148</v>
      </c>
      <c r="AA451" s="13" t="s">
        <v>144</v>
      </c>
    </row>
    <row r="452" spans="1:27" ht="38.25" x14ac:dyDescent="0.2">
      <c r="A452" s="36">
        <v>139</v>
      </c>
      <c r="B452" s="19" t="s">
        <v>31</v>
      </c>
      <c r="C452" s="21" t="s">
        <v>301</v>
      </c>
      <c r="D452" s="19" t="s">
        <v>302</v>
      </c>
      <c r="E452" s="19" t="s">
        <v>303</v>
      </c>
      <c r="F452" s="21" t="s">
        <v>345</v>
      </c>
      <c r="G452" s="19" t="s">
        <v>138</v>
      </c>
      <c r="H452" s="21" t="s">
        <v>139</v>
      </c>
      <c r="I452" s="22">
        <v>10000</v>
      </c>
      <c r="J452" s="22">
        <v>10000</v>
      </c>
      <c r="K452" s="65">
        <v>4000</v>
      </c>
      <c r="L452" s="65">
        <v>4000</v>
      </c>
      <c r="M452" s="65">
        <f t="shared" si="18"/>
        <v>-6000</v>
      </c>
      <c r="N452" s="65">
        <f t="shared" si="19"/>
        <v>-6000</v>
      </c>
      <c r="O452" s="105">
        <f t="shared" ref="O452:O455" si="21">N452/L452</f>
        <v>-1.5</v>
      </c>
      <c r="P452" s="21" t="s">
        <v>346</v>
      </c>
      <c r="Q452" s="23">
        <v>86</v>
      </c>
      <c r="R452" s="65">
        <v>40</v>
      </c>
      <c r="S452" s="21"/>
      <c r="T452" s="22"/>
      <c r="U452" s="65">
        <v>0</v>
      </c>
      <c r="V452" s="21"/>
      <c r="W452" s="23"/>
      <c r="X452" s="65">
        <v>0</v>
      </c>
      <c r="Y452" s="36" t="s">
        <v>142</v>
      </c>
      <c r="Z452" s="36" t="s">
        <v>143</v>
      </c>
      <c r="AA452" s="36" t="s">
        <v>144</v>
      </c>
    </row>
    <row r="453" spans="1:27" ht="76.5" x14ac:dyDescent="0.2">
      <c r="A453" s="104">
        <v>138</v>
      </c>
      <c r="B453" s="19" t="s">
        <v>50</v>
      </c>
      <c r="C453" s="21" t="s">
        <v>312</v>
      </c>
      <c r="D453" s="19" t="s">
        <v>302</v>
      </c>
      <c r="E453" s="19" t="s">
        <v>303</v>
      </c>
      <c r="F453" s="55" t="s">
        <v>313</v>
      </c>
      <c r="G453" s="19" t="s">
        <v>314</v>
      </c>
      <c r="H453" s="21" t="s">
        <v>139</v>
      </c>
      <c r="I453" s="22">
        <v>44</v>
      </c>
      <c r="J453" s="22">
        <v>339</v>
      </c>
      <c r="K453" s="65">
        <v>100</v>
      </c>
      <c r="L453" s="65">
        <v>100</v>
      </c>
      <c r="M453" s="65">
        <f t="shared" si="18"/>
        <v>56</v>
      </c>
      <c r="N453" s="65">
        <f t="shared" si="19"/>
        <v>-239</v>
      </c>
      <c r="O453" s="105">
        <f t="shared" si="21"/>
        <v>-2.39</v>
      </c>
      <c r="P453" s="21" t="s">
        <v>140</v>
      </c>
      <c r="Q453" s="23">
        <v>1</v>
      </c>
      <c r="R453" s="65">
        <v>1</v>
      </c>
      <c r="S453" s="21"/>
      <c r="T453" s="22"/>
      <c r="U453" s="65">
        <v>0</v>
      </c>
      <c r="V453" s="47"/>
      <c r="W453" s="48"/>
      <c r="X453" s="65">
        <v>0</v>
      </c>
      <c r="Y453" s="92" t="s">
        <v>142</v>
      </c>
      <c r="Z453" s="104" t="s">
        <v>143</v>
      </c>
      <c r="AA453" s="104" t="s">
        <v>144</v>
      </c>
    </row>
    <row r="454" spans="1:27" ht="38.25" x14ac:dyDescent="0.2">
      <c r="A454" s="30">
        <v>512</v>
      </c>
      <c r="B454" s="35" t="s">
        <v>18</v>
      </c>
      <c r="C454" s="54" t="s">
        <v>204</v>
      </c>
      <c r="D454" s="92" t="s">
        <v>159</v>
      </c>
      <c r="E454" s="19" t="s">
        <v>169</v>
      </c>
      <c r="F454" s="21" t="s">
        <v>205</v>
      </c>
      <c r="G454" s="30">
        <v>2014</v>
      </c>
      <c r="H454" s="21" t="s">
        <v>206</v>
      </c>
      <c r="I454" s="22">
        <v>3030</v>
      </c>
      <c r="J454" s="31">
        <v>11487</v>
      </c>
      <c r="K454" s="65">
        <v>3030</v>
      </c>
      <c r="L454" s="65">
        <v>3030</v>
      </c>
      <c r="M454" s="65">
        <f t="shared" si="18"/>
        <v>0</v>
      </c>
      <c r="N454" s="65">
        <f t="shared" si="19"/>
        <v>-8457</v>
      </c>
      <c r="O454" s="105">
        <f t="shared" si="21"/>
        <v>-2.7910891089108909</v>
      </c>
      <c r="P454" s="21" t="s">
        <v>171</v>
      </c>
      <c r="Q454" s="23">
        <v>1.8149999999999999</v>
      </c>
      <c r="R454" s="65">
        <v>0</v>
      </c>
      <c r="S454" s="21" t="s">
        <v>172</v>
      </c>
      <c r="T454" s="22">
        <v>0</v>
      </c>
      <c r="U454" s="65">
        <v>0</v>
      </c>
      <c r="V454" s="21"/>
      <c r="W454" s="32"/>
      <c r="X454" s="65">
        <v>0</v>
      </c>
      <c r="Y454" s="92" t="s">
        <v>144</v>
      </c>
      <c r="Z454" s="36" t="s">
        <v>148</v>
      </c>
      <c r="AA454" s="104" t="s">
        <v>142</v>
      </c>
    </row>
    <row r="455" spans="1:27" ht="38.25" x14ac:dyDescent="0.2">
      <c r="A455" s="30">
        <v>402</v>
      </c>
      <c r="B455" s="19" t="s">
        <v>18</v>
      </c>
      <c r="C455" s="29" t="s">
        <v>163</v>
      </c>
      <c r="D455" s="30" t="s">
        <v>159</v>
      </c>
      <c r="E455" s="30" t="s">
        <v>160</v>
      </c>
      <c r="F455" s="29" t="s">
        <v>164</v>
      </c>
      <c r="G455" s="30" t="s">
        <v>138</v>
      </c>
      <c r="H455" s="29" t="s">
        <v>715</v>
      </c>
      <c r="I455" s="31">
        <v>5123</v>
      </c>
      <c r="J455" s="31">
        <v>22205</v>
      </c>
      <c r="K455" s="65">
        <v>5000</v>
      </c>
      <c r="L455" s="65">
        <v>5000</v>
      </c>
      <c r="M455" s="65">
        <f t="shared" si="18"/>
        <v>-123</v>
      </c>
      <c r="N455" s="65">
        <f t="shared" si="19"/>
        <v>-17205</v>
      </c>
      <c r="O455" s="105">
        <f t="shared" si="21"/>
        <v>-3.4409999999999998</v>
      </c>
      <c r="P455" s="29" t="s">
        <v>140</v>
      </c>
      <c r="Q455" s="31">
        <v>9</v>
      </c>
      <c r="R455" s="65">
        <v>0</v>
      </c>
      <c r="S455" s="29"/>
      <c r="T455" s="32"/>
      <c r="U455" s="65">
        <v>0</v>
      </c>
      <c r="V455" s="29"/>
      <c r="W455" s="31"/>
      <c r="X455" s="65">
        <v>0</v>
      </c>
      <c r="Y455" s="19" t="s">
        <v>142</v>
      </c>
      <c r="Z455" s="30" t="s">
        <v>148</v>
      </c>
      <c r="AA455" s="30" t="s">
        <v>144</v>
      </c>
    </row>
    <row r="456" spans="1:27" x14ac:dyDescent="0.2">
      <c r="A456" s="36"/>
      <c r="B456" s="92"/>
      <c r="C456" s="16"/>
      <c r="D456" s="92"/>
      <c r="E456" s="92"/>
      <c r="F456" s="16"/>
      <c r="G456" s="19"/>
      <c r="H456" s="16"/>
      <c r="I456" s="17"/>
      <c r="J456" s="17"/>
      <c r="K456" s="65"/>
      <c r="L456" s="65"/>
      <c r="M456" s="65"/>
      <c r="N456" s="65"/>
      <c r="O456" s="65"/>
      <c r="P456" s="16"/>
      <c r="Q456" s="18"/>
      <c r="R456" s="65"/>
      <c r="S456" s="16"/>
      <c r="T456" s="17"/>
      <c r="U456" s="17"/>
      <c r="V456" s="16"/>
      <c r="W456" s="18"/>
      <c r="X456" s="18"/>
      <c r="Y456" s="92"/>
      <c r="Z456" s="36"/>
      <c r="AA456" s="36"/>
    </row>
    <row r="457" spans="1:27" x14ac:dyDescent="0.2">
      <c r="A457" s="36"/>
      <c r="B457" s="92"/>
      <c r="C457" s="16"/>
      <c r="D457" s="92"/>
      <c r="E457" s="92"/>
      <c r="F457" s="16"/>
      <c r="G457" s="19"/>
      <c r="H457" s="16"/>
      <c r="I457" s="17"/>
      <c r="J457" s="17"/>
      <c r="K457" s="65"/>
      <c r="L457" s="65"/>
      <c r="M457" s="65"/>
      <c r="N457" s="65"/>
      <c r="O457" s="65"/>
      <c r="P457" s="16"/>
      <c r="Q457" s="18"/>
      <c r="R457" s="65"/>
      <c r="S457" s="16"/>
      <c r="T457" s="17"/>
      <c r="U457" s="17"/>
      <c r="V457" s="16"/>
      <c r="W457" s="18"/>
      <c r="X457" s="18"/>
      <c r="Y457" s="92"/>
      <c r="Z457" s="36"/>
      <c r="AA457" s="36"/>
    </row>
    <row r="458" spans="1:27" x14ac:dyDescent="0.2">
      <c r="A458" s="36"/>
      <c r="B458" s="92"/>
      <c r="C458" s="16"/>
      <c r="D458" s="92"/>
      <c r="E458" s="92"/>
      <c r="F458" s="16"/>
      <c r="G458" s="19"/>
      <c r="H458" s="16"/>
      <c r="I458" s="17"/>
      <c r="J458" s="17"/>
      <c r="K458" s="65"/>
      <c r="L458" s="65"/>
      <c r="M458" s="65"/>
      <c r="N458" s="65"/>
      <c r="O458" s="65"/>
      <c r="P458" s="16"/>
      <c r="Q458" s="18"/>
      <c r="R458" s="65"/>
      <c r="S458" s="16"/>
      <c r="T458" s="17"/>
      <c r="U458" s="17"/>
      <c r="V458" s="16"/>
      <c r="W458" s="18"/>
      <c r="X458" s="18"/>
      <c r="Y458" s="92"/>
      <c r="Z458" s="36"/>
      <c r="AA458" s="36"/>
    </row>
    <row r="459" spans="1:27" x14ac:dyDescent="0.2">
      <c r="A459" s="36"/>
      <c r="B459" s="92"/>
      <c r="C459" s="16"/>
      <c r="D459" s="92"/>
      <c r="E459" s="92"/>
      <c r="F459" s="16"/>
      <c r="G459" s="19"/>
      <c r="H459" s="16"/>
      <c r="I459" s="17"/>
      <c r="J459" s="17"/>
      <c r="K459" s="65"/>
      <c r="L459" s="65"/>
      <c r="M459" s="65"/>
      <c r="N459" s="65"/>
      <c r="O459" s="65"/>
      <c r="P459" s="16"/>
      <c r="Q459" s="18"/>
      <c r="R459" s="65"/>
      <c r="S459" s="16"/>
      <c r="T459" s="17"/>
      <c r="U459" s="17"/>
      <c r="V459" s="16"/>
      <c r="W459" s="18"/>
      <c r="X459" s="18"/>
      <c r="Y459" s="92"/>
      <c r="Z459" s="36"/>
      <c r="AA459" s="36"/>
    </row>
    <row r="460" spans="1:27" x14ac:dyDescent="0.2">
      <c r="A460" s="36"/>
      <c r="B460" s="92"/>
      <c r="C460" s="16"/>
      <c r="D460" s="92"/>
      <c r="E460" s="92"/>
      <c r="F460" s="16"/>
      <c r="G460" s="19"/>
      <c r="H460" s="16"/>
      <c r="I460" s="17"/>
      <c r="J460" s="17"/>
      <c r="K460" s="65"/>
      <c r="L460" s="65"/>
      <c r="M460" s="65"/>
      <c r="N460" s="65"/>
      <c r="O460" s="65"/>
      <c r="P460" s="16"/>
      <c r="Q460" s="18"/>
      <c r="R460" s="65"/>
      <c r="S460" s="16"/>
      <c r="T460" s="17"/>
      <c r="U460" s="17"/>
      <c r="V460" s="16"/>
      <c r="W460" s="18"/>
      <c r="X460" s="18"/>
      <c r="Y460" s="92"/>
      <c r="Z460" s="36"/>
      <c r="AA460" s="36"/>
    </row>
    <row r="461" spans="1:27" x14ac:dyDescent="0.2">
      <c r="A461" s="36"/>
      <c r="B461" s="92"/>
      <c r="C461" s="16"/>
      <c r="D461" s="92"/>
      <c r="E461" s="92"/>
      <c r="F461" s="16"/>
      <c r="G461" s="19"/>
      <c r="H461" s="16"/>
      <c r="I461" s="17"/>
      <c r="J461" s="17"/>
      <c r="K461" s="65"/>
      <c r="L461" s="65"/>
      <c r="M461" s="65"/>
      <c r="N461" s="65"/>
      <c r="O461" s="65"/>
      <c r="P461" s="16"/>
      <c r="Q461" s="18"/>
      <c r="R461" s="65"/>
      <c r="S461" s="16"/>
      <c r="T461" s="17"/>
      <c r="U461" s="17"/>
      <c r="V461" s="16"/>
      <c r="W461" s="18"/>
      <c r="X461" s="18"/>
      <c r="Y461" s="92"/>
      <c r="Z461" s="36"/>
      <c r="AA461" s="36"/>
    </row>
    <row r="462" spans="1:27" x14ac:dyDescent="0.2">
      <c r="A462" s="36"/>
      <c r="B462" s="92"/>
      <c r="C462" s="16"/>
      <c r="D462" s="92"/>
      <c r="E462" s="92"/>
      <c r="F462" s="16"/>
      <c r="G462" s="19"/>
      <c r="H462" s="16"/>
      <c r="I462" s="17"/>
      <c r="J462" s="17"/>
      <c r="K462" s="65"/>
      <c r="L462" s="65"/>
      <c r="M462" s="65"/>
      <c r="N462" s="65"/>
      <c r="O462" s="65"/>
      <c r="P462" s="16"/>
      <c r="Q462" s="18"/>
      <c r="R462" s="65"/>
      <c r="S462" s="16"/>
      <c r="T462" s="17"/>
      <c r="U462" s="17"/>
      <c r="V462" s="16"/>
      <c r="W462" s="18"/>
      <c r="X462" s="18"/>
      <c r="Y462" s="92"/>
      <c r="Z462" s="36"/>
      <c r="AA462" s="36"/>
    </row>
    <row r="463" spans="1:27" x14ac:dyDescent="0.2">
      <c r="A463" s="36"/>
      <c r="B463" s="92"/>
      <c r="C463" s="16"/>
      <c r="D463" s="92"/>
      <c r="E463" s="92"/>
      <c r="F463" s="16"/>
      <c r="G463" s="19"/>
      <c r="H463" s="16"/>
      <c r="I463" s="17"/>
      <c r="J463" s="17"/>
      <c r="K463" s="65"/>
      <c r="L463" s="65"/>
      <c r="M463" s="65"/>
      <c r="N463" s="65"/>
      <c r="O463" s="65"/>
      <c r="P463" s="16"/>
      <c r="Q463" s="18"/>
      <c r="R463" s="65"/>
      <c r="S463" s="16"/>
      <c r="T463" s="17"/>
      <c r="U463" s="17"/>
      <c r="V463" s="16"/>
      <c r="W463" s="18"/>
      <c r="X463" s="18"/>
      <c r="Y463" s="92"/>
      <c r="Z463" s="36"/>
      <c r="AA463" s="36"/>
    </row>
    <row r="464" spans="1:27" x14ac:dyDescent="0.2">
      <c r="A464" s="36"/>
      <c r="B464" s="92"/>
      <c r="C464" s="16"/>
      <c r="D464" s="92"/>
      <c r="E464" s="92"/>
      <c r="F464" s="16"/>
      <c r="G464" s="19"/>
      <c r="H464" s="16"/>
      <c r="I464" s="17"/>
      <c r="J464" s="17"/>
      <c r="K464" s="65"/>
      <c r="L464" s="65"/>
      <c r="M464" s="65"/>
      <c r="N464" s="65"/>
      <c r="O464" s="65"/>
      <c r="P464" s="16"/>
      <c r="Q464" s="18"/>
      <c r="R464" s="65"/>
      <c r="S464" s="16"/>
      <c r="T464" s="17"/>
      <c r="U464" s="17"/>
      <c r="V464" s="16"/>
      <c r="W464" s="18"/>
      <c r="X464" s="18"/>
      <c r="Y464" s="92"/>
      <c r="Z464" s="36"/>
      <c r="AA464" s="36"/>
    </row>
    <row r="465" spans="1:27" x14ac:dyDescent="0.2">
      <c r="A465" s="36"/>
      <c r="B465" s="92"/>
      <c r="C465" s="16"/>
      <c r="D465" s="92"/>
      <c r="E465" s="92"/>
      <c r="F465" s="16"/>
      <c r="G465" s="19"/>
      <c r="H465" s="16"/>
      <c r="I465" s="17"/>
      <c r="J465" s="17"/>
      <c r="K465" s="65"/>
      <c r="L465" s="65"/>
      <c r="M465" s="65"/>
      <c r="N465" s="65"/>
      <c r="O465" s="65"/>
      <c r="P465" s="16"/>
      <c r="Q465" s="18"/>
      <c r="R465" s="65"/>
      <c r="S465" s="16"/>
      <c r="T465" s="17"/>
      <c r="U465" s="17"/>
      <c r="V465" s="16"/>
      <c r="W465" s="18"/>
      <c r="X465" s="18"/>
      <c r="Y465" s="92"/>
      <c r="Z465" s="36"/>
      <c r="AA465" s="36"/>
    </row>
    <row r="466" spans="1:27" x14ac:dyDescent="0.2">
      <c r="A466" s="36"/>
      <c r="B466" s="92"/>
      <c r="C466" s="16"/>
      <c r="D466" s="92"/>
      <c r="E466" s="92"/>
      <c r="F466" s="16"/>
      <c r="G466" s="19"/>
      <c r="H466" s="16"/>
      <c r="I466" s="17"/>
      <c r="J466" s="17"/>
      <c r="K466" s="65"/>
      <c r="L466" s="65"/>
      <c r="M466" s="65"/>
      <c r="N466" s="65"/>
      <c r="O466" s="65"/>
      <c r="P466" s="16"/>
      <c r="Q466" s="18"/>
      <c r="R466" s="65"/>
      <c r="S466" s="16"/>
      <c r="T466" s="17"/>
      <c r="U466" s="17"/>
      <c r="V466" s="16"/>
      <c r="W466" s="18"/>
      <c r="X466" s="18"/>
      <c r="Y466" s="92"/>
      <c r="Z466" s="36"/>
      <c r="AA466" s="36"/>
    </row>
  </sheetData>
  <autoFilter ref="A3:AB455">
    <sortState ref="A4:AA455">
      <sortCondition descending="1" ref="O3:O455"/>
    </sortState>
  </autoFilter>
  <mergeCells count="6">
    <mergeCell ref="Y2:AA2"/>
    <mergeCell ref="B1:D1"/>
    <mergeCell ref="H2:J2"/>
    <mergeCell ref="P2:R2"/>
    <mergeCell ref="S2:U2"/>
    <mergeCell ref="V2:X2"/>
  </mergeCells>
  <pageMargins left="0.31496062992125984" right="0.31496062992125984" top="0.78740157480314965" bottom="0.78740157480314965" header="0.31496062992125984" footer="0.31496062992125984"/>
  <pageSetup paperSize="9" scale="50" fitToHeight="0" orientation="landscape" r:id="rId1"/>
  <headerFooter alignWithMargins="0">
    <oddFooter>&amp;LHodnocení plnění PRÚOK 2014&amp;R&amp;P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'Seznam oblastí podpory'!$A$2:$A$25</xm:f>
          </x14:formula1>
          <xm:sqref>B4:B468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Hodnocení</vt:lpstr>
      <vt:lpstr>Hodnocení 2014</vt:lpstr>
      <vt:lpstr>Seznam oblastí podpory</vt:lpstr>
      <vt:lpstr>Hodnocení vs AP_statické</vt:lpstr>
      <vt:lpstr>'Hodnocení 2014'!Názvy_tisku</vt:lpstr>
      <vt:lpstr>'Hodnocení vs AP_statické'!Názvy_tisku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Juránek Jiří RNDr.</dc:creator>
  <cp:lastModifiedBy>Juránek Jiří</cp:lastModifiedBy>
  <cp:lastPrinted>2015-04-02T12:13:26Z</cp:lastPrinted>
  <dcterms:created xsi:type="dcterms:W3CDTF">2011-03-23T13:44:50Z</dcterms:created>
  <dcterms:modified xsi:type="dcterms:W3CDTF">2015-04-02T12:13:30Z</dcterms:modified>
</cp:coreProperties>
</file>