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25" windowWidth="19440" windowHeight="11415" activeTab="1"/>
  </bookViews>
  <sheets>
    <sheet name="Individuální žádosti " sheetId="2" r:id="rId1"/>
    <sheet name="Dotační tituly" sheetId="1" r:id="rId2"/>
    <sheet name="List3" sheetId="3" r:id="rId3"/>
  </sheets>
  <externalReferences>
    <externalReference r:id="rId4"/>
  </externalReferences>
  <definedNames>
    <definedName name="_xlnm.Print_Titles" localSheetId="1">'Dotační tituly'!$1:$4</definedName>
    <definedName name="_xlnm.Print_Area" localSheetId="0">'Individuální žádosti '!$A$1:$H$32</definedName>
  </definedNames>
  <calcPr calcId="145621"/>
</workbook>
</file>

<file path=xl/calcChain.xml><?xml version="1.0" encoding="utf-8"?>
<calcChain xmlns="http://schemas.openxmlformats.org/spreadsheetml/2006/main">
  <c r="F10" i="2" l="1"/>
  <c r="G21" i="2" l="1"/>
  <c r="G13" i="2"/>
  <c r="G9" i="2"/>
  <c r="G7" i="2"/>
  <c r="E22" i="2" l="1"/>
  <c r="E21" i="2"/>
  <c r="E17" i="2"/>
  <c r="D17" i="2"/>
  <c r="D16" i="2" s="1"/>
  <c r="E15" i="2"/>
  <c r="D15" i="2"/>
  <c r="D14" i="2" s="1"/>
  <c r="F14" i="2"/>
  <c r="E13" i="2"/>
  <c r="D13" i="2"/>
  <c r="D12" i="2" s="1"/>
  <c r="F12" i="2"/>
  <c r="G12" i="2" s="1"/>
  <c r="E11" i="2"/>
  <c r="D11" i="2"/>
  <c r="D10" i="2" s="1"/>
  <c r="G10" i="2"/>
  <c r="E9" i="2"/>
  <c r="D9" i="2"/>
  <c r="G8" i="2"/>
  <c r="D8" i="2"/>
  <c r="D7" i="2"/>
  <c r="D6" i="2" s="1"/>
  <c r="F6" i="2"/>
  <c r="G6" i="2" s="1"/>
  <c r="E6" i="2"/>
  <c r="D5" i="2"/>
  <c r="D4" i="2" s="1"/>
  <c r="F4" i="2"/>
  <c r="E4" i="2"/>
  <c r="E92" i="1"/>
  <c r="E91" i="1" s="1"/>
  <c r="F92" i="1"/>
  <c r="F91" i="1" s="1"/>
  <c r="G92" i="1"/>
  <c r="G91" i="1" s="1"/>
  <c r="D92" i="1"/>
  <c r="D91" i="1" s="1"/>
  <c r="E85" i="1"/>
  <c r="F85" i="1"/>
  <c r="G85" i="1"/>
  <c r="D85" i="1"/>
  <c r="E79" i="1"/>
  <c r="E78" i="1" s="1"/>
  <c r="F79" i="1"/>
  <c r="F78" i="1" s="1"/>
  <c r="G79" i="1"/>
  <c r="G78" i="1" s="1"/>
  <c r="D79" i="1"/>
  <c r="D78" i="1" s="1"/>
  <c r="H80" i="1"/>
  <c r="H81" i="1"/>
  <c r="H82" i="1"/>
  <c r="H83" i="1"/>
  <c r="H84" i="1"/>
  <c r="H86" i="1"/>
  <c r="H87" i="1"/>
  <c r="H88" i="1"/>
  <c r="H89" i="1"/>
  <c r="H90" i="1"/>
  <c r="H93" i="1"/>
  <c r="H94" i="1"/>
  <c r="H95" i="1"/>
  <c r="H96" i="1"/>
  <c r="H97" i="1"/>
  <c r="H92" i="1" s="1"/>
  <c r="H91" i="1" s="1"/>
  <c r="E74" i="1"/>
  <c r="F74" i="1"/>
  <c r="G74" i="1"/>
  <c r="D74" i="1"/>
  <c r="E68" i="1"/>
  <c r="E67" i="1" s="1"/>
  <c r="F68" i="1"/>
  <c r="F67" i="1" s="1"/>
  <c r="G68" i="1"/>
  <c r="G67" i="1" s="1"/>
  <c r="D68" i="1"/>
  <c r="D67" i="1" s="1"/>
  <c r="E64" i="1"/>
  <c r="F64" i="1"/>
  <c r="G64" i="1"/>
  <c r="D64" i="1"/>
  <c r="H65" i="1"/>
  <c r="H66" i="1"/>
  <c r="H69" i="1"/>
  <c r="H70" i="1"/>
  <c r="H71" i="1"/>
  <c r="E59" i="1"/>
  <c r="F59" i="1"/>
  <c r="G59" i="1"/>
  <c r="D59" i="1"/>
  <c r="E54" i="1"/>
  <c r="F54" i="1"/>
  <c r="G54" i="1"/>
  <c r="D54" i="1"/>
  <c r="E49" i="1"/>
  <c r="F49" i="1"/>
  <c r="G49" i="1"/>
  <c r="D49" i="1"/>
  <c r="E44" i="1"/>
  <c r="F44" i="1"/>
  <c r="F43" i="1" s="1"/>
  <c r="G44" i="1"/>
  <c r="D44" i="1"/>
  <c r="F39" i="1"/>
  <c r="G39" i="1"/>
  <c r="F34" i="1"/>
  <c r="G34" i="1"/>
  <c r="E34" i="1"/>
  <c r="H32" i="1"/>
  <c r="F31" i="1"/>
  <c r="F28" i="1" s="1"/>
  <c r="G31" i="1"/>
  <c r="G28" i="1" s="1"/>
  <c r="D31" i="1"/>
  <c r="F13" i="1"/>
  <c r="G13" i="1"/>
  <c r="F16" i="1"/>
  <c r="G16" i="1"/>
  <c r="F25" i="1"/>
  <c r="G25" i="1"/>
  <c r="F22" i="1"/>
  <c r="G22" i="1"/>
  <c r="F19" i="1"/>
  <c r="G19" i="1"/>
  <c r="H30" i="1"/>
  <c r="H33" i="1"/>
  <c r="H35" i="1"/>
  <c r="H36" i="1"/>
  <c r="H37" i="1"/>
  <c r="H38" i="1"/>
  <c r="H40" i="1"/>
  <c r="H41" i="1"/>
  <c r="H42" i="1"/>
  <c r="H45" i="1"/>
  <c r="H46" i="1"/>
  <c r="H47" i="1"/>
  <c r="H48" i="1"/>
  <c r="H50" i="1"/>
  <c r="H51" i="1"/>
  <c r="H52" i="1"/>
  <c r="H53" i="1"/>
  <c r="H55" i="1"/>
  <c r="H56" i="1"/>
  <c r="H57" i="1"/>
  <c r="H58" i="1"/>
  <c r="H60" i="1"/>
  <c r="H61" i="1"/>
  <c r="H62" i="1"/>
  <c r="H63" i="1"/>
  <c r="H72" i="1"/>
  <c r="H73" i="1"/>
  <c r="H75" i="1"/>
  <c r="H76" i="1"/>
  <c r="H77" i="1"/>
  <c r="H7" i="1"/>
  <c r="H8" i="1"/>
  <c r="H9" i="1"/>
  <c r="H10" i="1"/>
  <c r="H12" i="1"/>
  <c r="H14" i="1"/>
  <c r="H15" i="1"/>
  <c r="H17" i="1"/>
  <c r="H18" i="1"/>
  <c r="H20" i="1"/>
  <c r="H21" i="1"/>
  <c r="H23" i="1"/>
  <c r="H24" i="1"/>
  <c r="H26" i="1"/>
  <c r="H27" i="1"/>
  <c r="F6" i="1"/>
  <c r="F5" i="1" s="1"/>
  <c r="G6" i="1"/>
  <c r="G5" i="1" s="1"/>
  <c r="H29" i="1"/>
  <c r="E39" i="1"/>
  <c r="D39" i="1"/>
  <c r="D34" i="1"/>
  <c r="E31" i="1"/>
  <c r="E25" i="1"/>
  <c r="D25" i="1"/>
  <c r="E22" i="1"/>
  <c r="D22" i="1"/>
  <c r="E19" i="1"/>
  <c r="D19" i="1"/>
  <c r="E16" i="1"/>
  <c r="D16" i="1"/>
  <c r="E13" i="1"/>
  <c r="E11" i="1" s="1"/>
  <c r="D13" i="1"/>
  <c r="E6" i="1"/>
  <c r="E5" i="1" s="1"/>
  <c r="D6" i="1"/>
  <c r="D5" i="1" s="1"/>
  <c r="D18" i="2" l="1"/>
  <c r="H85" i="1"/>
  <c r="D11" i="1"/>
  <c r="D28" i="1"/>
  <c r="D43" i="1"/>
  <c r="D98" i="1" s="1"/>
  <c r="F18" i="2"/>
  <c r="F22" i="2" s="1"/>
  <c r="G4" i="2"/>
  <c r="G18" i="2" s="1"/>
  <c r="E10" i="2"/>
  <c r="E12" i="2"/>
  <c r="E8" i="2"/>
  <c r="E14" i="2"/>
  <c r="E16" i="2"/>
  <c r="E20" i="2"/>
  <c r="H79" i="1"/>
  <c r="H78" i="1" s="1"/>
  <c r="H74" i="1"/>
  <c r="G43" i="1"/>
  <c r="G98" i="1" s="1"/>
  <c r="E43" i="1"/>
  <c r="E98" i="1" s="1"/>
  <c r="H68" i="1"/>
  <c r="H67" i="1" s="1"/>
  <c r="H64" i="1"/>
  <c r="H31" i="1"/>
  <c r="H59" i="1"/>
  <c r="H54" i="1"/>
  <c r="H49" i="1"/>
  <c r="H44" i="1"/>
  <c r="H43" i="1" s="1"/>
  <c r="E28" i="1"/>
  <c r="H22" i="1"/>
  <c r="H16" i="1"/>
  <c r="F11" i="1"/>
  <c r="F98" i="1" s="1"/>
  <c r="H39" i="1"/>
  <c r="G11" i="1"/>
  <c r="H13" i="1"/>
  <c r="H19" i="1"/>
  <c r="H25" i="1"/>
  <c r="H34" i="1"/>
  <c r="H6" i="1"/>
  <c r="H5" i="1" s="1"/>
  <c r="E18" i="2" l="1"/>
  <c r="G22" i="2"/>
  <c r="F20" i="2"/>
  <c r="G20" i="2" s="1"/>
  <c r="G23" i="2" s="1"/>
  <c r="H11" i="1"/>
  <c r="H98" i="1" s="1"/>
  <c r="H28" i="1"/>
</calcChain>
</file>

<file path=xl/sharedStrings.xml><?xml version="1.0" encoding="utf-8"?>
<sst xmlns="http://schemas.openxmlformats.org/spreadsheetml/2006/main" count="139" uniqueCount="124">
  <si>
    <t xml:space="preserve">Název odboru </t>
  </si>
  <si>
    <t>Odbor kancelář ředitele</t>
  </si>
  <si>
    <t>Program na podporu JSDH</t>
  </si>
  <si>
    <t>Dotace na pořízení, rekonstrukci, opravu požární techniky a nákup věcného vybavení JSDH obcí Olomouckého kraje</t>
  </si>
  <si>
    <t xml:space="preserve">Dotační titul pro JSDH na nákup dopravních aut a zařízení </t>
  </si>
  <si>
    <t xml:space="preserve">Rezerva Olomouckého kraje pro případ řešení krizové situace nebo mimořádné události </t>
  </si>
  <si>
    <t>Dotace na činnosti, akce a projekty hasičů (fyzických osob), spolků a pobočných spolků hasičů Olomouckého kraje</t>
  </si>
  <si>
    <t>Program na podporu místních produktů</t>
  </si>
  <si>
    <t xml:space="preserve">Podpora regionálního značení </t>
  </si>
  <si>
    <t>Podpora farmářských trhů</t>
  </si>
  <si>
    <t>Program na podporu podnikání</t>
  </si>
  <si>
    <t>Podpora soutěží propagujících podnikatele</t>
  </si>
  <si>
    <t>Podpora poradenství pro podnikatele</t>
  </si>
  <si>
    <t>Program obnovy venkova Olomouckého kraje</t>
  </si>
  <si>
    <t xml:space="preserve">Podpora budování a obnovy infrastruktury obce </t>
  </si>
  <si>
    <t>Podpora zpracování územně plánovací dokumentace</t>
  </si>
  <si>
    <t>Program RIS 3 Olomouckého kraje</t>
  </si>
  <si>
    <t>Dotace na hospodaření v lesích na území Olomouckého kraje</t>
  </si>
  <si>
    <t>Program na podporu začínajících včelařů na území Olomouckého kraje</t>
  </si>
  <si>
    <t>Dotace obcím na území Olomouckého kraje na řešení mimořádných událostí v oblasti vodohospodářské infrastruktury</t>
  </si>
  <si>
    <t>Řešení mimořádné situace na infrastruktuře vodovodů a kanalizací</t>
  </si>
  <si>
    <t>Řešení mimořádné situace na vodních dílech a realizace opatření k předcházení a odstraňování následků povodní</t>
  </si>
  <si>
    <t xml:space="preserve">Program na podporu aktivit v oblasti životního prostředí a zemědělství </t>
  </si>
  <si>
    <t xml:space="preserve">Podpora propagačních, vzdělávacích a osvětových akcí zaměřených na tématiku živnostního prostředí a zemědělství </t>
  </si>
  <si>
    <t>Podpora aktivit přispívajících k zachování nebo zlepšení různorodosti přírody a krajiny</t>
  </si>
  <si>
    <t xml:space="preserve">Podpora činnosti záchranných stanic pro handicapované živočichy </t>
  </si>
  <si>
    <t xml:space="preserve">Podpora zájmových spolků a organizací, předmětem  jejichž činnosti je oblast životního prostředí a zemědělství </t>
  </si>
  <si>
    <t xml:space="preserve">Fond na podporu výstavby a obnovy vodohospodářské infrastruktury na území Olomouckého kraje </t>
  </si>
  <si>
    <t>Výstavba, dostavba, intenzifikace čistíren odpadních vod včetně kořenových čistíren odpadních vod</t>
  </si>
  <si>
    <t>Výstavba a dostavba pro veřejnou potřebu a úpraven vod</t>
  </si>
  <si>
    <t>Obnova enviromentálních funkcí území</t>
  </si>
  <si>
    <t>Program na podporu talentů v Olomouckém kraji</t>
  </si>
  <si>
    <t xml:space="preserve">Podpora talentovaných žáků a studentů v Olomouckém kraji </t>
  </si>
  <si>
    <t>Podpora škol vychovávajících talentovanou mládež v Olomouckém kraji</t>
  </si>
  <si>
    <t xml:space="preserve">Program na podporu terciárního vzdělávání na vysokých školách v Olomouckém kraji </t>
  </si>
  <si>
    <t xml:space="preserve">Program na podporu polytechnického vzdělávání a řemesel v Olomouckém kraji </t>
  </si>
  <si>
    <t>Program na podoru mezinárodních výměnných pobytů mládeže a mezinárodních vzdělávacích programů</t>
  </si>
  <si>
    <t>Výjezd dětí a mládeže do zahraničí</t>
  </si>
  <si>
    <t xml:space="preserve">Organizace výměnného pobytu pro děti, žáky a studenty ze zahraničních partnerských škol a školských zařízení </t>
  </si>
  <si>
    <t xml:space="preserve">Kofinancování mezinárodních vzdělávacích programů </t>
  </si>
  <si>
    <t>Studijní stipendium Olomouckého kraje na studium v zahraniční</t>
  </si>
  <si>
    <t xml:space="preserve">Program na podporu sportu v Olomouckém kraji </t>
  </si>
  <si>
    <t xml:space="preserve">Podpora celoroční sportovní činnosti </t>
  </si>
  <si>
    <t xml:space="preserve">Podpora sportovních akcí regionálního charakteru </t>
  </si>
  <si>
    <t>Dotace na získání ternérské licence</t>
  </si>
  <si>
    <t>Program na podporu volnočasových a tělovýchovných aktivit v Olomouckém kraj</t>
  </si>
  <si>
    <t xml:space="preserve">Environmentální vzdělávání, výchova a osvěta v Olomouckém kraji </t>
  </si>
  <si>
    <t>Podpora environmentálního vzdělávání, výchovy a osvěty v Olomouckém kraji</t>
  </si>
  <si>
    <t xml:space="preserve">Zelená škola Olomouckého kraje </t>
  </si>
  <si>
    <t xml:space="preserve">Program podpory práce s dětmi a mládeží pro nestátní neziskové organizace v Olomouckém kraji </t>
  </si>
  <si>
    <t>Dotační program pro sociální oblast</t>
  </si>
  <si>
    <t>Podpora prevence kriminality</t>
  </si>
  <si>
    <t>Podpora integrace romských komunit</t>
  </si>
  <si>
    <t>Podpora prorodinných aktivit</t>
  </si>
  <si>
    <t xml:space="preserve">Podpora aktivit směřujících k sociálnímu začleňování </t>
  </si>
  <si>
    <t>Program finanční podpory poskytování sociálních služeb v Olomuckém kraji - Podprogram č. 2</t>
  </si>
  <si>
    <t xml:space="preserve">Podpora výstavby a oprav cyklostezek </t>
  </si>
  <si>
    <t>Opatření pro zvýšení bezpečnosti provozu na pozemních komunikacích</t>
  </si>
  <si>
    <t>Podpora budování a rekonstrukce přechodů pro chodce</t>
  </si>
  <si>
    <t xml:space="preserve">Program památkové péče v Olomouckém kraji </t>
  </si>
  <si>
    <t>Obnova kulturních památek</t>
  </si>
  <si>
    <t>Obnova staveb drobné architektury místního významu</t>
  </si>
  <si>
    <t xml:space="preserve">Program podpory kultury v Olomouckém kraji </t>
  </si>
  <si>
    <t xml:space="preserve">Podpora kulturních aktivit </t>
  </si>
  <si>
    <t xml:space="preserve">Program na podporu zdraví a zdravého životního stylu </t>
  </si>
  <si>
    <t>Podpora ozdravných a rehabilitačních pobytů pro specifické skupiny obyvatel</t>
  </si>
  <si>
    <t xml:space="preserve">Podpora preventivních aktivit a výchovy ke zdraví </t>
  </si>
  <si>
    <t xml:space="preserve">Podpora organizací podporujících zdravotně znevýhodněné občany </t>
  </si>
  <si>
    <t xml:space="preserve">Podpora udržování a zvyšování odborných kompetencí ve zdravotnictví </t>
  </si>
  <si>
    <t>Program pro vzdělávání ve zdravotnictví pro rok 2016</t>
  </si>
  <si>
    <t xml:space="preserve">Dotační program Olomouckého kraje pro oblast protigrogové prevence </t>
  </si>
  <si>
    <t>Kontaktní a poradenské služby</t>
  </si>
  <si>
    <t>Terénní programy pro problémové uživatele jiných návykových látek a osoby na nich závislé</t>
  </si>
  <si>
    <t>Ambulantní léčba závislostí na tabákových výrobcích, alkoholu a jiných návykových látkách</t>
  </si>
  <si>
    <t>Programy následné péče, které zajišťují poskytovatelé zdravotních služeb a jiná zařízení</t>
  </si>
  <si>
    <t>Adiktologické služby ve výkonu trestu odnětí svobody nebo ve vazbě</t>
  </si>
  <si>
    <t>Program na podporu cestovního ruchu a zahraničních vztahů</t>
  </si>
  <si>
    <t>Nadregionální akce cestovního ruchu</t>
  </si>
  <si>
    <t xml:space="preserve">Podpora rozvoje zahraničních vztahů Olomouckého kraje </t>
  </si>
  <si>
    <t xml:space="preserve">Podpora zkvalitnění služeb turistických informačních center v Olomouckém kraji </t>
  </si>
  <si>
    <t>Podpora cestovního ruchu v turistických regionech Jeseníky a Střední Morava</t>
  </si>
  <si>
    <t>Podpora kinematografie v turistickém regionu Jeseníky</t>
  </si>
  <si>
    <t>schválený rozpočet</t>
  </si>
  <si>
    <t xml:space="preserve">upravený rozpočtu </t>
  </si>
  <si>
    <t>UZ</t>
  </si>
  <si>
    <t>Odbor strategického rozvoje kraje</t>
  </si>
  <si>
    <t xml:space="preserve">Program návratné finanční výpomoci MAS se sídlem na území Olomouckého kraje </t>
  </si>
  <si>
    <t xml:space="preserve">Odbor životního prostředí a zemědělství </t>
  </si>
  <si>
    <t xml:space="preserve">nové žádosti </t>
  </si>
  <si>
    <t xml:space="preserve">zůstává nerozděleno </t>
  </si>
  <si>
    <t>Odbor školství, sportu a kultury</t>
  </si>
  <si>
    <t xml:space="preserve">Odbor sociální věcí </t>
  </si>
  <si>
    <t xml:space="preserve">Odbor dopravy a silničního hospodářství </t>
  </si>
  <si>
    <t>Odbor zdravotnictví</t>
  </si>
  <si>
    <t>Odbor tajemníka hejtmana</t>
  </si>
  <si>
    <r>
      <t xml:space="preserve">Víceletá podpora významných kulturních akcí </t>
    </r>
    <r>
      <rPr>
        <vertAlign val="superscript"/>
        <sz val="11"/>
        <rFont val="Arial"/>
        <family val="2"/>
        <charset val="238"/>
      </rPr>
      <t>)1</t>
    </r>
  </si>
  <si>
    <t>)1</t>
  </si>
  <si>
    <t>U dotačního titulu "Víceletá podpora významných kulturních akcí" bylo schváleno celem 30 300 tis.Kč, v roce 2016 bylo vyplaceno 10 100 tis.Kč</t>
  </si>
  <si>
    <r>
      <t>OP 1 Inovační vouchery Olomouckého kraje )</t>
    </r>
    <r>
      <rPr>
        <vertAlign val="superscript"/>
        <sz val="11"/>
        <rFont val="Arial"/>
        <family val="2"/>
        <charset val="238"/>
      </rPr>
      <t>2</t>
    </r>
  </si>
  <si>
    <r>
      <t>OP 2 Studentské inovace ve firmách )</t>
    </r>
    <r>
      <rPr>
        <vertAlign val="superscript"/>
        <sz val="11"/>
        <rFont val="Arial"/>
        <family val="2"/>
        <charset val="238"/>
      </rPr>
      <t>3</t>
    </r>
  </si>
  <si>
    <t>)2</t>
  </si>
  <si>
    <t>)3</t>
  </si>
  <si>
    <t>OP 2 Studentské inovace ve firmách nebyl dosud vyhlášen</t>
  </si>
  <si>
    <t>OP 1 Inovační vouchery Olomouckého kraje nebyl dosud vyhlášen</t>
  </si>
  <si>
    <r>
      <t>Program na podporu sportovní činnosti dětí a mládeže v Olomouckém kraj )</t>
    </r>
    <r>
      <rPr>
        <b/>
        <i/>
        <vertAlign val="superscript"/>
        <sz val="11"/>
        <color theme="6" tint="-0.499984740745262"/>
        <rFont val="Arial"/>
        <family val="2"/>
        <charset val="238"/>
      </rPr>
      <t>4</t>
    </r>
  </si>
  <si>
    <t>)4</t>
  </si>
  <si>
    <t>Program na podporu sportovní činnosti dětí a mládeže v Olomouckém kraj - sběr žádostí probíhá do 27.7.2016</t>
  </si>
  <si>
    <t>v tis.Kč</t>
  </si>
  <si>
    <t>v Kč</t>
  </si>
  <si>
    <t>ORJ</t>
  </si>
  <si>
    <r>
      <t xml:space="preserve">Schválené IŽ </t>
    </r>
    <r>
      <rPr>
        <b/>
        <sz val="9"/>
        <rFont val="Arial"/>
        <family val="2"/>
        <charset val="238"/>
      </rPr>
      <t>(kryto rozpočtem)</t>
    </r>
  </si>
  <si>
    <t>Nové požadavky</t>
  </si>
  <si>
    <t xml:space="preserve">Zbývá zabezpečit v rozpočtu </t>
  </si>
  <si>
    <t>Individuální žádosti</t>
  </si>
  <si>
    <t xml:space="preserve">Celkem </t>
  </si>
  <si>
    <t>individuální žádosti</t>
  </si>
  <si>
    <t>a) sportoviště a tělocvičny</t>
  </si>
  <si>
    <t>b) ostatní</t>
  </si>
  <si>
    <t>Není finančně kryto rozpočtem</t>
  </si>
  <si>
    <t>Stanovisko PV</t>
  </si>
  <si>
    <t>1. Individuální žádosti z rozpočtu Olomouckého kraje v roce 2016</t>
  </si>
  <si>
    <t>rekapitulace:</t>
  </si>
  <si>
    <t>2. Přehled dotačních programů / titulů Olomouckého kraje v roce 2016</t>
  </si>
  <si>
    <t xml:space="preserve">schválené žádosti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</si>
</sst>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25" x14ac:knownFonts="1"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6" tint="-0.499984740745262"/>
      <name val="Arial"/>
      <family val="2"/>
      <charset val="238"/>
    </font>
    <font>
      <b/>
      <sz val="11"/>
      <color theme="6" tint="-0.499984740745262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0"/>
      <color theme="1"/>
      <name val="Arial"/>
      <family val="2"/>
      <charset val="238"/>
    </font>
    <font>
      <vertAlign val="superscript"/>
      <sz val="11"/>
      <name val="Arial"/>
      <family val="2"/>
      <charset val="238"/>
    </font>
    <font>
      <vertAlign val="superscript"/>
      <sz val="11"/>
      <color theme="1"/>
      <name val="Arial"/>
      <family val="2"/>
      <charset val="238"/>
    </font>
    <font>
      <b/>
      <i/>
      <vertAlign val="superscript"/>
      <sz val="11"/>
      <color theme="6" tint="-0.499984740745262"/>
      <name val="Arial"/>
      <family val="2"/>
      <charset val="238"/>
    </font>
    <font>
      <b/>
      <sz val="9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name val="Arial"/>
      <family val="2"/>
      <charset val="238"/>
    </font>
    <font>
      <b/>
      <i/>
      <sz val="11"/>
      <name val="Arial"/>
      <family val="2"/>
      <charset val="238"/>
    </font>
    <font>
      <sz val="14"/>
      <color theme="1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sz val="14"/>
      <color rgb="FFFF0000"/>
      <name val="Arial"/>
      <family val="2"/>
      <charset val="238"/>
    </font>
    <font>
      <b/>
      <i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4">
    <xf numFmtId="0" fontId="0" fillId="0" borderId="0" xfId="0"/>
    <xf numFmtId="0" fontId="1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3" fontId="4" fillId="0" borderId="0" xfId="0" applyNumberFormat="1" applyFont="1" applyBorder="1" applyAlignment="1">
      <alignment horizontal="center"/>
    </xf>
    <xf numFmtId="3" fontId="4" fillId="0" borderId="0" xfId="0" applyNumberFormat="1" applyFont="1" applyBorder="1"/>
    <xf numFmtId="0" fontId="3" fillId="2" borderId="1" xfId="0" applyFont="1" applyFill="1" applyBorder="1"/>
    <xf numFmtId="0" fontId="8" fillId="2" borderId="1" xfId="0" applyFont="1" applyFill="1" applyBorder="1"/>
    <xf numFmtId="0" fontId="4" fillId="0" borderId="2" xfId="0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 applyAlignment="1">
      <alignment wrapText="1"/>
    </xf>
    <xf numFmtId="164" fontId="4" fillId="0" borderId="6" xfId="0" applyNumberFormat="1" applyFont="1" applyBorder="1" applyAlignment="1">
      <alignment horizontal="center"/>
    </xf>
    <xf numFmtId="3" fontId="4" fillId="0" borderId="6" xfId="0" applyNumberFormat="1" applyFont="1" applyBorder="1"/>
    <xf numFmtId="3" fontId="4" fillId="0" borderId="7" xfId="0" applyNumberFormat="1" applyFont="1" applyBorder="1"/>
    <xf numFmtId="0" fontId="4" fillId="0" borderId="8" xfId="0" applyFont="1" applyBorder="1"/>
    <xf numFmtId="0" fontId="1" fillId="0" borderId="9" xfId="0" applyFont="1" applyBorder="1"/>
    <xf numFmtId="0" fontId="4" fillId="0" borderId="9" xfId="0" applyFont="1" applyBorder="1" applyAlignment="1">
      <alignment horizontal="center"/>
    </xf>
    <xf numFmtId="3" fontId="6" fillId="0" borderId="2" xfId="0" applyNumberFormat="1" applyFont="1" applyBorder="1" applyAlignment="1">
      <alignment horizontal="right"/>
    </xf>
    <xf numFmtId="3" fontId="4" fillId="0" borderId="6" xfId="0" applyNumberFormat="1" applyFont="1" applyBorder="1" applyAlignment="1">
      <alignment horizontal="left"/>
    </xf>
    <xf numFmtId="3" fontId="4" fillId="0" borderId="7" xfId="0" applyNumberFormat="1" applyFont="1" applyBorder="1" applyAlignment="1">
      <alignment horizontal="left"/>
    </xf>
    <xf numFmtId="3" fontId="4" fillId="0" borderId="9" xfId="0" applyNumberFormat="1" applyFont="1" applyBorder="1" applyAlignment="1">
      <alignment horizontal="left"/>
    </xf>
    <xf numFmtId="3" fontId="4" fillId="0" borderId="10" xfId="0" applyNumberFormat="1" applyFont="1" applyBorder="1" applyAlignment="1">
      <alignment horizontal="left"/>
    </xf>
    <xf numFmtId="164" fontId="4" fillId="0" borderId="12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 wrapText="1"/>
    </xf>
    <xf numFmtId="0" fontId="1" fillId="0" borderId="13" xfId="0" applyFont="1" applyBorder="1"/>
    <xf numFmtId="164" fontId="4" fillId="0" borderId="13" xfId="0" applyNumberFormat="1" applyFont="1" applyBorder="1" applyAlignment="1">
      <alignment horizontal="center"/>
    </xf>
    <xf numFmtId="3" fontId="4" fillId="0" borderId="13" xfId="0" applyNumberFormat="1" applyFont="1" applyBorder="1"/>
    <xf numFmtId="164" fontId="4" fillId="0" borderId="9" xfId="0" applyNumberFormat="1" applyFont="1" applyBorder="1" applyAlignment="1">
      <alignment horizontal="center"/>
    </xf>
    <xf numFmtId="0" fontId="4" fillId="0" borderId="6" xfId="0" applyFont="1" applyBorder="1"/>
    <xf numFmtId="0" fontId="5" fillId="0" borderId="14" xfId="0" applyFont="1" applyBorder="1"/>
    <xf numFmtId="0" fontId="4" fillId="0" borderId="15" xfId="0" applyFont="1" applyBorder="1" applyAlignment="1">
      <alignment wrapText="1"/>
    </xf>
    <xf numFmtId="164" fontId="4" fillId="0" borderId="15" xfId="0" applyNumberFormat="1" applyFont="1" applyBorder="1" applyAlignment="1">
      <alignment horizontal="center"/>
    </xf>
    <xf numFmtId="0" fontId="4" fillId="0" borderId="17" xfId="0" applyFont="1" applyBorder="1"/>
    <xf numFmtId="3" fontId="4" fillId="0" borderId="18" xfId="0" applyNumberFormat="1" applyFont="1" applyBorder="1"/>
    <xf numFmtId="0" fontId="5" fillId="0" borderId="5" xfId="0" applyFont="1" applyBorder="1"/>
    <xf numFmtId="0" fontId="1" fillId="0" borderId="20" xfId="0" applyFont="1" applyBorder="1"/>
    <xf numFmtId="164" fontId="4" fillId="0" borderId="20" xfId="0" applyNumberFormat="1" applyFont="1" applyBorder="1" applyAlignment="1">
      <alignment horizontal="center"/>
    </xf>
    <xf numFmtId="164" fontId="4" fillId="2" borderId="22" xfId="0" applyNumberFormat="1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3" fontId="6" fillId="0" borderId="15" xfId="0" applyNumberFormat="1" applyFont="1" applyBorder="1" applyAlignment="1">
      <alignment horizontal="right"/>
    </xf>
    <xf numFmtId="3" fontId="6" fillId="0" borderId="16" xfId="0" applyNumberFormat="1" applyFont="1" applyBorder="1" applyAlignment="1">
      <alignment horizontal="right"/>
    </xf>
    <xf numFmtId="164" fontId="4" fillId="0" borderId="11" xfId="0" applyNumberFormat="1" applyFont="1" applyBorder="1" applyAlignment="1">
      <alignment horizontal="center"/>
    </xf>
    <xf numFmtId="3" fontId="6" fillId="0" borderId="11" xfId="0" applyNumberFormat="1" applyFont="1" applyBorder="1" applyAlignment="1">
      <alignment horizontal="right"/>
    </xf>
    <xf numFmtId="3" fontId="6" fillId="0" borderId="27" xfId="0" applyNumberFormat="1" applyFont="1" applyBorder="1" applyAlignment="1">
      <alignment horizontal="right"/>
    </xf>
    <xf numFmtId="3" fontId="6" fillId="0" borderId="6" xfId="0" applyNumberFormat="1" applyFont="1" applyBorder="1" applyAlignment="1">
      <alignment horizontal="right"/>
    </xf>
    <xf numFmtId="3" fontId="4" fillId="0" borderId="13" xfId="0" applyNumberFormat="1" applyFont="1" applyBorder="1" applyAlignment="1">
      <alignment horizontal="left"/>
    </xf>
    <xf numFmtId="3" fontId="4" fillId="0" borderId="18" xfId="0" applyNumberFormat="1" applyFont="1" applyBorder="1" applyAlignment="1">
      <alignment horizontal="left"/>
    </xf>
    <xf numFmtId="3" fontId="7" fillId="2" borderId="22" xfId="0" applyNumberFormat="1" applyFont="1" applyFill="1" applyBorder="1"/>
    <xf numFmtId="0" fontId="1" fillId="0" borderId="13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0" borderId="28" xfId="0" applyFont="1" applyBorder="1" applyAlignment="1">
      <alignment wrapText="1"/>
    </xf>
    <xf numFmtId="164" fontId="4" fillId="0" borderId="28" xfId="0" applyNumberFormat="1" applyFont="1" applyBorder="1" applyAlignment="1">
      <alignment horizontal="center"/>
    </xf>
    <xf numFmtId="3" fontId="4" fillId="0" borderId="28" xfId="0" applyNumberFormat="1" applyFont="1" applyBorder="1" applyAlignment="1">
      <alignment horizontal="left"/>
    </xf>
    <xf numFmtId="0" fontId="1" fillId="0" borderId="6" xfId="0" applyFont="1" applyBorder="1" applyAlignment="1">
      <alignment wrapText="1"/>
    </xf>
    <xf numFmtId="0" fontId="4" fillId="0" borderId="30" xfId="0" applyFont="1" applyBorder="1"/>
    <xf numFmtId="0" fontId="1" fillId="0" borderId="31" xfId="0" applyFont="1" applyBorder="1"/>
    <xf numFmtId="164" fontId="4" fillId="0" borderId="31" xfId="0" applyNumberFormat="1" applyFont="1" applyBorder="1" applyAlignment="1">
      <alignment horizontal="center"/>
    </xf>
    <xf numFmtId="3" fontId="4" fillId="0" borderId="31" xfId="0" applyNumberFormat="1" applyFont="1" applyBorder="1" applyAlignment="1">
      <alignment horizontal="left"/>
    </xf>
    <xf numFmtId="3" fontId="4" fillId="0" borderId="32" xfId="0" applyNumberFormat="1" applyFont="1" applyBorder="1" applyAlignment="1">
      <alignment horizontal="left"/>
    </xf>
    <xf numFmtId="3" fontId="6" fillId="0" borderId="25" xfId="0" applyNumberFormat="1" applyFont="1" applyBorder="1" applyAlignment="1">
      <alignment horizontal="right"/>
    </xf>
    <xf numFmtId="0" fontId="4" fillId="0" borderId="33" xfId="0" applyFont="1" applyBorder="1"/>
    <xf numFmtId="3" fontId="4" fillId="0" borderId="34" xfId="0" applyNumberFormat="1" applyFont="1" applyBorder="1" applyAlignment="1">
      <alignment horizontal="left"/>
    </xf>
    <xf numFmtId="3" fontId="6" fillId="0" borderId="2" xfId="0" applyNumberFormat="1" applyFont="1" applyBorder="1"/>
    <xf numFmtId="0" fontId="1" fillId="0" borderId="6" xfId="0" applyFont="1" applyBorder="1"/>
    <xf numFmtId="164" fontId="1" fillId="0" borderId="2" xfId="0" applyNumberFormat="1" applyFont="1" applyBorder="1" applyAlignment="1">
      <alignment horizontal="center"/>
    </xf>
    <xf numFmtId="0" fontId="1" fillId="0" borderId="31" xfId="0" applyFont="1" applyBorder="1" applyAlignment="1">
      <alignment wrapText="1"/>
    </xf>
    <xf numFmtId="3" fontId="4" fillId="0" borderId="31" xfId="0" applyNumberFormat="1" applyFont="1" applyBorder="1"/>
    <xf numFmtId="3" fontId="4" fillId="0" borderId="32" xfId="0" applyNumberFormat="1" applyFont="1" applyBorder="1"/>
    <xf numFmtId="0" fontId="4" fillId="0" borderId="15" xfId="0" applyFont="1" applyBorder="1" applyAlignment="1">
      <alignment horizontal="center"/>
    </xf>
    <xf numFmtId="3" fontId="6" fillId="0" borderId="15" xfId="0" applyNumberFormat="1" applyFont="1" applyBorder="1"/>
    <xf numFmtId="3" fontId="6" fillId="0" borderId="16" xfId="0" applyNumberFormat="1" applyFont="1" applyBorder="1"/>
    <xf numFmtId="3" fontId="6" fillId="0" borderId="25" xfId="0" applyNumberFormat="1" applyFont="1" applyBorder="1"/>
    <xf numFmtId="3" fontId="1" fillId="0" borderId="6" xfId="0" applyNumberFormat="1" applyFont="1" applyBorder="1" applyAlignment="1">
      <alignment horizontal="left"/>
    </xf>
    <xf numFmtId="164" fontId="7" fillId="2" borderId="22" xfId="0" applyNumberFormat="1" applyFont="1" applyFill="1" applyBorder="1" applyAlignment="1">
      <alignment horizontal="center"/>
    </xf>
    <xf numFmtId="3" fontId="6" fillId="0" borderId="36" xfId="0" applyNumberFormat="1" applyFont="1" applyBorder="1"/>
    <xf numFmtId="0" fontId="5" fillId="0" borderId="5" xfId="0" applyFont="1" applyBorder="1" applyAlignment="1">
      <alignment horizontal="left" wrapText="1"/>
    </xf>
    <xf numFmtId="3" fontId="6" fillId="0" borderId="7" xfId="0" applyNumberFormat="1" applyFont="1" applyBorder="1"/>
    <xf numFmtId="0" fontId="5" fillId="0" borderId="19" xfId="0" applyFont="1" applyBorder="1" applyAlignment="1">
      <alignment horizontal="left" wrapText="1"/>
    </xf>
    <xf numFmtId="3" fontId="1" fillId="0" borderId="20" xfId="0" applyNumberFormat="1" applyFont="1" applyBorder="1" applyAlignment="1">
      <alignment horizontal="left"/>
    </xf>
    <xf numFmtId="3" fontId="6" fillId="0" borderId="21" xfId="0" applyNumberFormat="1" applyFont="1" applyBorder="1"/>
    <xf numFmtId="164" fontId="6" fillId="0" borderId="2" xfId="0" applyNumberFormat="1" applyFont="1" applyBorder="1" applyAlignment="1">
      <alignment horizontal="center"/>
    </xf>
    <xf numFmtId="164" fontId="4" fillId="2" borderId="38" xfId="0" applyNumberFormat="1" applyFont="1" applyFill="1" applyBorder="1" applyAlignment="1">
      <alignment horizontal="center"/>
    </xf>
    <xf numFmtId="3" fontId="1" fillId="0" borderId="7" xfId="0" applyNumberFormat="1" applyFont="1" applyBorder="1" applyAlignment="1">
      <alignment horizontal="left"/>
    </xf>
    <xf numFmtId="3" fontId="1" fillId="0" borderId="18" xfId="0" applyNumberFormat="1" applyFont="1" applyBorder="1" applyAlignment="1">
      <alignment horizontal="left"/>
    </xf>
    <xf numFmtId="3" fontId="6" fillId="0" borderId="12" xfId="0" applyNumberFormat="1" applyFont="1" applyBorder="1"/>
    <xf numFmtId="0" fontId="4" fillId="2" borderId="2" xfId="0" applyFont="1" applyFill="1" applyBorder="1" applyAlignment="1">
      <alignment horizontal="center" wrapText="1"/>
    </xf>
    <xf numFmtId="3" fontId="8" fillId="2" borderId="2" xfId="0" applyNumberFormat="1" applyFont="1" applyFill="1" applyBorder="1"/>
    <xf numFmtId="3" fontId="8" fillId="2" borderId="38" xfId="0" applyNumberFormat="1" applyFont="1" applyFill="1" applyBorder="1"/>
    <xf numFmtId="3" fontId="8" fillId="2" borderId="39" xfId="0" applyNumberFormat="1" applyFont="1" applyFill="1" applyBorder="1"/>
    <xf numFmtId="164" fontId="1" fillId="0" borderId="6" xfId="0" applyNumberFormat="1" applyFont="1" applyBorder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3" fontId="8" fillId="2" borderId="22" xfId="0" applyNumberFormat="1" applyFont="1" applyFill="1" applyBorder="1"/>
    <xf numFmtId="3" fontId="8" fillId="2" borderId="23" xfId="0" applyNumberFormat="1" applyFont="1" applyFill="1" applyBorder="1"/>
    <xf numFmtId="3" fontId="1" fillId="0" borderId="10" xfId="0" applyNumberFormat="1" applyFont="1" applyBorder="1" applyAlignment="1">
      <alignment horizontal="left"/>
    </xf>
    <xf numFmtId="164" fontId="1" fillId="0" borderId="31" xfId="0" applyNumberFormat="1" applyFont="1" applyBorder="1" applyAlignment="1">
      <alignment horizontal="center"/>
    </xf>
    <xf numFmtId="3" fontId="1" fillId="0" borderId="32" xfId="0" applyNumberFormat="1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164" fontId="4" fillId="0" borderId="13" xfId="0" applyNumberFormat="1" applyFont="1" applyBorder="1" applyAlignment="1">
      <alignment horizontal="left"/>
    </xf>
    <xf numFmtId="3" fontId="4" fillId="3" borderId="6" xfId="0" applyNumberFormat="1" applyFont="1" applyFill="1" applyBorder="1" applyAlignment="1">
      <alignment horizontal="left"/>
    </xf>
    <xf numFmtId="3" fontId="4" fillId="3" borderId="7" xfId="0" applyNumberFormat="1" applyFont="1" applyFill="1" applyBorder="1" applyAlignment="1">
      <alignment horizontal="left"/>
    </xf>
    <xf numFmtId="0" fontId="4" fillId="2" borderId="46" xfId="0" applyFont="1" applyFill="1" applyBorder="1" applyAlignment="1">
      <alignment horizontal="center"/>
    </xf>
    <xf numFmtId="3" fontId="9" fillId="2" borderId="22" xfId="0" applyNumberFormat="1" applyFont="1" applyFill="1" applyBorder="1" applyAlignment="1">
      <alignment horizontal="center" wrapText="1"/>
    </xf>
    <xf numFmtId="3" fontId="9" fillId="2" borderId="23" xfId="0" applyNumberFormat="1" applyFont="1" applyFill="1" applyBorder="1" applyAlignment="1">
      <alignment horizontal="center" wrapText="1"/>
    </xf>
    <xf numFmtId="0" fontId="11" fillId="0" borderId="0" xfId="0" applyFont="1" applyBorder="1"/>
    <xf numFmtId="3" fontId="4" fillId="3" borderId="13" xfId="0" applyNumberFormat="1" applyFont="1" applyFill="1" applyBorder="1" applyAlignment="1">
      <alignment horizontal="left"/>
    </xf>
    <xf numFmtId="3" fontId="4" fillId="3" borderId="9" xfId="0" applyNumberFormat="1" applyFont="1" applyFill="1" applyBorder="1" applyAlignment="1">
      <alignment horizontal="left"/>
    </xf>
    <xf numFmtId="3" fontId="4" fillId="3" borderId="10" xfId="0" applyNumberFormat="1" applyFont="1" applyFill="1" applyBorder="1" applyAlignment="1">
      <alignment horizontal="left"/>
    </xf>
    <xf numFmtId="3" fontId="6" fillId="3" borderId="2" xfId="0" applyNumberFormat="1" applyFont="1" applyFill="1" applyBorder="1"/>
    <xf numFmtId="0" fontId="3" fillId="0" borderId="0" xfId="0" applyFont="1"/>
    <xf numFmtId="0" fontId="1" fillId="0" borderId="0" xfId="0" applyFont="1" applyAlignment="1">
      <alignment horizontal="center"/>
    </xf>
    <xf numFmtId="4" fontId="1" fillId="0" borderId="0" xfId="0" applyNumberFormat="1" applyFont="1"/>
    <xf numFmtId="4" fontId="4" fillId="0" borderId="0" xfId="0" applyNumberFormat="1" applyFont="1"/>
    <xf numFmtId="0" fontId="4" fillId="0" borderId="0" xfId="0" applyFont="1"/>
    <xf numFmtId="0" fontId="1" fillId="0" borderId="0" xfId="0" applyFont="1"/>
    <xf numFmtId="4" fontId="4" fillId="0" borderId="0" xfId="0" applyNumberFormat="1" applyFont="1" applyAlignment="1">
      <alignment horizontal="right"/>
    </xf>
    <xf numFmtId="0" fontId="2" fillId="2" borderId="22" xfId="0" applyFont="1" applyFill="1" applyBorder="1" applyAlignment="1">
      <alignment horizontal="center" vertical="center" wrapText="1"/>
    </xf>
    <xf numFmtId="4" fontId="2" fillId="2" borderId="22" xfId="0" applyNumberFormat="1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/>
    </xf>
    <xf numFmtId="4" fontId="3" fillId="2" borderId="22" xfId="0" applyNumberFormat="1" applyFont="1" applyFill="1" applyBorder="1"/>
    <xf numFmtId="0" fontId="14" fillId="0" borderId="0" xfId="0" applyFont="1"/>
    <xf numFmtId="0" fontId="15" fillId="0" borderId="17" xfId="0" applyFont="1" applyBorder="1"/>
    <xf numFmtId="0" fontId="15" fillId="0" borderId="13" xfId="0" applyFont="1" applyBorder="1" applyAlignment="1">
      <alignment horizontal="center"/>
    </xf>
    <xf numFmtId="4" fontId="15" fillId="0" borderId="13" xfId="0" applyNumberFormat="1" applyFont="1" applyBorder="1"/>
    <xf numFmtId="0" fontId="9" fillId="0" borderId="0" xfId="0" applyFont="1"/>
    <xf numFmtId="0" fontId="8" fillId="2" borderId="22" xfId="0" applyFont="1" applyFill="1" applyBorder="1" applyAlignment="1">
      <alignment horizontal="center"/>
    </xf>
    <xf numFmtId="4" fontId="8" fillId="2" borderId="22" xfId="0" applyNumberFormat="1" applyFont="1" applyFill="1" applyBorder="1"/>
    <xf numFmtId="0" fontId="7" fillId="0" borderId="0" xfId="0" applyFont="1"/>
    <xf numFmtId="0" fontId="15" fillId="0" borderId="48" xfId="0" applyFont="1" applyBorder="1" applyAlignment="1">
      <alignment horizontal="center"/>
    </xf>
    <xf numFmtId="4" fontId="15" fillId="0" borderId="48" xfId="0" applyNumberFormat="1" applyFont="1" applyBorder="1"/>
    <xf numFmtId="0" fontId="15" fillId="3" borderId="0" xfId="0" applyFont="1" applyFill="1"/>
    <xf numFmtId="4" fontId="8" fillId="2" borderId="22" xfId="0" applyNumberFormat="1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7" fillId="0" borderId="0" xfId="0" applyFont="1"/>
    <xf numFmtId="4" fontId="16" fillId="0" borderId="2" xfId="0" applyNumberFormat="1" applyFont="1" applyBorder="1"/>
    <xf numFmtId="4" fontId="18" fillId="0" borderId="2" xfId="0" applyNumberFormat="1" applyFont="1" applyBorder="1"/>
    <xf numFmtId="0" fontId="15" fillId="0" borderId="0" xfId="0" applyFont="1"/>
    <xf numFmtId="0" fontId="7" fillId="0" borderId="0" xfId="0" applyFont="1" applyBorder="1"/>
    <xf numFmtId="3" fontId="6" fillId="3" borderId="2" xfId="0" applyNumberFormat="1" applyFont="1" applyFill="1" applyBorder="1" applyAlignment="1">
      <alignment horizontal="right"/>
    </xf>
    <xf numFmtId="3" fontId="6" fillId="3" borderId="25" xfId="0" applyNumberFormat="1" applyFont="1" applyFill="1" applyBorder="1" applyAlignment="1">
      <alignment horizontal="right"/>
    </xf>
    <xf numFmtId="0" fontId="1" fillId="0" borderId="30" xfId="0" applyFont="1" applyBorder="1"/>
    <xf numFmtId="3" fontId="1" fillId="0" borderId="31" xfId="0" applyNumberFormat="1" applyFont="1" applyBorder="1" applyAlignment="1">
      <alignment horizontal="left"/>
    </xf>
    <xf numFmtId="164" fontId="4" fillId="2" borderId="44" xfId="0" applyNumberFormat="1" applyFont="1" applyFill="1" applyBorder="1" applyAlignment="1">
      <alignment horizontal="center"/>
    </xf>
    <xf numFmtId="3" fontId="7" fillId="2" borderId="44" xfId="0" applyNumberFormat="1" applyFont="1" applyFill="1" applyBorder="1"/>
    <xf numFmtId="3" fontId="7" fillId="2" borderId="45" xfId="0" applyNumberFormat="1" applyFont="1" applyFill="1" applyBorder="1"/>
    <xf numFmtId="3" fontId="8" fillId="2" borderId="46" xfId="0" applyNumberFormat="1" applyFont="1" applyFill="1" applyBorder="1" applyAlignment="1">
      <alignment horizontal="right"/>
    </xf>
    <xf numFmtId="3" fontId="8" fillId="2" borderId="47" xfId="0" applyNumberFormat="1" applyFont="1" applyFill="1" applyBorder="1" applyAlignment="1">
      <alignment horizontal="right"/>
    </xf>
    <xf numFmtId="3" fontId="4" fillId="0" borderId="0" xfId="0" applyNumberFormat="1" applyFont="1"/>
    <xf numFmtId="3" fontId="21" fillId="0" borderId="0" xfId="0" applyNumberFormat="1" applyFont="1"/>
    <xf numFmtId="3" fontId="20" fillId="0" borderId="0" xfId="0" applyNumberFormat="1" applyFont="1"/>
    <xf numFmtId="0" fontId="22" fillId="0" borderId="0" xfId="0" applyFont="1"/>
    <xf numFmtId="0" fontId="20" fillId="0" borderId="0" xfId="0" applyFont="1"/>
    <xf numFmtId="3" fontId="22" fillId="0" borderId="0" xfId="0" applyNumberFormat="1" applyFont="1"/>
    <xf numFmtId="0" fontId="23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4" fontId="22" fillId="0" borderId="0" xfId="0" applyNumberFormat="1" applyFont="1" applyAlignment="1"/>
    <xf numFmtId="0" fontId="19" fillId="0" borderId="52" xfId="0" applyFont="1" applyBorder="1" applyAlignment="1"/>
    <xf numFmtId="0" fontId="8" fillId="2" borderId="1" xfId="0" applyFont="1" applyFill="1" applyBorder="1" applyAlignment="1">
      <alignment horizontal="left" vertical="center"/>
    </xf>
    <xf numFmtId="0" fontId="8" fillId="2" borderId="22" xfId="0" applyFont="1" applyFill="1" applyBorder="1" applyAlignment="1">
      <alignment horizontal="left" vertical="center"/>
    </xf>
    <xf numFmtId="0" fontId="16" fillId="2" borderId="40" xfId="0" applyFont="1" applyFill="1" applyBorder="1" applyAlignment="1"/>
    <xf numFmtId="0" fontId="16" fillId="0" borderId="35" xfId="0" applyFont="1" applyBorder="1" applyAlignment="1"/>
    <xf numFmtId="0" fontId="5" fillId="0" borderId="24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7" fillId="2" borderId="1" xfId="0" applyFont="1" applyFill="1" applyBorder="1" applyAlignment="1">
      <alignment horizontal="left"/>
    </xf>
    <xf numFmtId="0" fontId="7" fillId="2" borderId="22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0" fontId="8" fillId="2" borderId="22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22" xfId="0" applyFont="1" applyFill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35" xfId="0" applyFont="1" applyBorder="1" applyAlignment="1">
      <alignment horizontal="left" wrapText="1"/>
    </xf>
    <xf numFmtId="0" fontId="5" fillId="0" borderId="29" xfId="0" applyFont="1" applyBorder="1" applyAlignment="1">
      <alignment horizontal="left" wrapText="1"/>
    </xf>
    <xf numFmtId="0" fontId="6" fillId="0" borderId="24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5" fillId="0" borderId="42" xfId="0" applyFont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5" fillId="0" borderId="24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8" fillId="2" borderId="2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8" fillId="2" borderId="43" xfId="0" applyFont="1" applyFill="1" applyBorder="1" applyAlignment="1">
      <alignment horizontal="left"/>
    </xf>
    <xf numFmtId="0" fontId="8" fillId="2" borderId="44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left"/>
    </xf>
    <xf numFmtId="0" fontId="8" fillId="2" borderId="38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46" xfId="0" applyFont="1" applyFill="1" applyBorder="1" applyAlignment="1">
      <alignment horizontal="left"/>
    </xf>
    <xf numFmtId="0" fontId="5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 wrapText="1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26" xfId="0" applyFont="1" applyBorder="1" applyAlignment="1">
      <alignment horizontal="left" wrapText="1"/>
    </xf>
    <xf numFmtId="0" fontId="5" fillId="0" borderId="11" xfId="0" applyFont="1" applyBorder="1" applyAlignment="1">
      <alignment horizontal="left" wrapText="1"/>
    </xf>
    <xf numFmtId="4" fontId="2" fillId="2" borderId="23" xfId="0" applyNumberFormat="1" applyFont="1" applyFill="1" applyBorder="1" applyAlignment="1">
      <alignment horizontal="center" vertical="center" wrapText="1"/>
    </xf>
    <xf numFmtId="4" fontId="3" fillId="2" borderId="23" xfId="0" applyNumberFormat="1" applyFont="1" applyFill="1" applyBorder="1"/>
    <xf numFmtId="4" fontId="15" fillId="0" borderId="18" xfId="0" applyNumberFormat="1" applyFont="1" applyBorder="1"/>
    <xf numFmtId="4" fontId="8" fillId="2" borderId="23" xfId="0" applyNumberFormat="1" applyFont="1" applyFill="1" applyBorder="1"/>
    <xf numFmtId="4" fontId="15" fillId="0" borderId="49" xfId="0" applyNumberFormat="1" applyFont="1" applyBorder="1"/>
    <xf numFmtId="4" fontId="2" fillId="3" borderId="48" xfId="0" applyNumberFormat="1" applyFont="1" applyFill="1" applyBorder="1"/>
    <xf numFmtId="4" fontId="2" fillId="3" borderId="49" xfId="0" applyNumberFormat="1" applyFont="1" applyFill="1" applyBorder="1"/>
    <xf numFmtId="4" fontId="2" fillId="0" borderId="49" xfId="0" applyNumberFormat="1" applyFont="1" applyBorder="1"/>
    <xf numFmtId="0" fontId="24" fillId="2" borderId="41" xfId="0" applyFont="1" applyFill="1" applyBorder="1" applyAlignment="1"/>
    <xf numFmtId="0" fontId="24" fillId="2" borderId="50" xfId="0" applyFont="1" applyFill="1" applyBorder="1" applyAlignment="1"/>
    <xf numFmtId="0" fontId="24" fillId="0" borderId="51" xfId="0" applyFont="1" applyBorder="1" applyAlignment="1"/>
    <xf numFmtId="0" fontId="24" fillId="0" borderId="29" xfId="0" applyFont="1" applyBorder="1" applyAlignment="1"/>
    <xf numFmtId="4" fontId="16" fillId="0" borderId="25" xfId="0" applyNumberFormat="1" applyFont="1" applyBorder="1"/>
    <xf numFmtId="4" fontId="18" fillId="0" borderId="25" xfId="0" applyNumberFormat="1" applyFont="1" applyBorder="1"/>
    <xf numFmtId="0" fontId="24" fillId="0" borderId="53" xfId="0" applyFont="1" applyBorder="1" applyAlignment="1"/>
    <xf numFmtId="0" fontId="24" fillId="0" borderId="54" xfId="0" applyFont="1" applyBorder="1" applyAlignment="1"/>
    <xf numFmtId="4" fontId="16" fillId="0" borderId="27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_RaF\Dota&#269;n&#237;%20tituly\Tabulky%20a%20p&#345;ehledy%20dota&#269;n&#237;ch%20program&#367;\porada%20veden&#237;%2012.7.2016\&#381;&#225;dosti%20-%20porada%20veden&#23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vidulky"/>
      <sheetName val="sumář"/>
      <sheetName val="Individuální žádosti - vše"/>
      <sheetName val="Individuální žádosti - sport"/>
      <sheetName val="Individuální žádosti - nové"/>
      <sheetName val="požadavky odborů 2016"/>
      <sheetName val="Příspěvkové organizace"/>
    </sheetNames>
    <sheetDataSet>
      <sheetData sheetId="0"/>
      <sheetData sheetId="1"/>
      <sheetData sheetId="2">
        <row r="4">
          <cell r="D4">
            <v>1925000</v>
          </cell>
        </row>
        <row r="9">
          <cell r="D9">
            <v>1250000</v>
          </cell>
        </row>
        <row r="14">
          <cell r="D14">
            <v>92968200</v>
          </cell>
          <cell r="E14">
            <v>460000</v>
          </cell>
        </row>
        <row r="189">
          <cell r="D189">
            <v>2060016</v>
          </cell>
        </row>
        <row r="202">
          <cell r="D202">
            <v>31032757</v>
          </cell>
        </row>
        <row r="214">
          <cell r="D214">
            <v>2327677.2000000002</v>
          </cell>
        </row>
        <row r="219">
          <cell r="D219">
            <v>4816800</v>
          </cell>
        </row>
      </sheetData>
      <sheetData sheetId="3">
        <row r="62">
          <cell r="E62">
            <v>85320000</v>
          </cell>
        </row>
      </sheetData>
      <sheetData sheetId="4">
        <row r="4">
          <cell r="G4">
            <v>165000</v>
          </cell>
        </row>
        <row r="7">
          <cell r="G7">
            <v>90635833</v>
          </cell>
        </row>
        <row r="8">
          <cell r="G8">
            <v>30000</v>
          </cell>
        </row>
        <row r="9">
          <cell r="G9">
            <v>80000</v>
          </cell>
        </row>
        <row r="10">
          <cell r="G10">
            <v>70000</v>
          </cell>
        </row>
        <row r="11">
          <cell r="G11">
            <v>120000</v>
          </cell>
        </row>
        <row r="12">
          <cell r="G12">
            <v>80000</v>
          </cell>
        </row>
        <row r="13">
          <cell r="G13">
            <v>30000</v>
          </cell>
        </row>
        <row r="14">
          <cell r="G14">
            <v>25000</v>
          </cell>
        </row>
        <row r="15">
          <cell r="G15">
            <v>25000</v>
          </cell>
        </row>
        <row r="16">
          <cell r="G16">
            <v>49153</v>
          </cell>
        </row>
        <row r="17">
          <cell r="G17">
            <v>101400</v>
          </cell>
        </row>
        <row r="18">
          <cell r="G18">
            <v>100000</v>
          </cell>
        </row>
        <row r="19">
          <cell r="G19">
            <v>25000</v>
          </cell>
        </row>
        <row r="20">
          <cell r="G20">
            <v>20000</v>
          </cell>
        </row>
        <row r="21">
          <cell r="G21">
            <v>100000</v>
          </cell>
        </row>
        <row r="22">
          <cell r="G22">
            <v>50000</v>
          </cell>
        </row>
        <row r="23">
          <cell r="G23">
            <v>45000</v>
          </cell>
        </row>
        <row r="24">
          <cell r="G24">
            <v>20000</v>
          </cell>
        </row>
        <row r="25">
          <cell r="G25">
            <v>2000000</v>
          </cell>
        </row>
        <row r="26">
          <cell r="G26">
            <v>2000000</v>
          </cell>
        </row>
        <row r="27">
          <cell r="G27">
            <v>100000</v>
          </cell>
        </row>
        <row r="28">
          <cell r="G28">
            <v>40000</v>
          </cell>
        </row>
        <row r="29">
          <cell r="G29">
            <v>40000</v>
          </cell>
        </row>
        <row r="30">
          <cell r="G30">
            <v>20280</v>
          </cell>
        </row>
        <row r="31">
          <cell r="G31">
            <v>25000</v>
          </cell>
        </row>
        <row r="32">
          <cell r="G32">
            <v>120000</v>
          </cell>
        </row>
        <row r="48">
          <cell r="G48">
            <v>665000</v>
          </cell>
        </row>
        <row r="53">
          <cell r="G53">
            <v>1938988</v>
          </cell>
        </row>
        <row r="57">
          <cell r="G57">
            <v>90000</v>
          </cell>
        </row>
        <row r="59">
          <cell r="G59">
            <v>448000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9"/>
  <sheetViews>
    <sheetView zoomScaleNormal="100" zoomScaleSheetLayoutView="100" workbookViewId="0">
      <selection activeCell="E28" sqref="E28"/>
    </sheetView>
  </sheetViews>
  <sheetFormatPr defaultColWidth="9.140625" defaultRowHeight="14.25" x14ac:dyDescent="0.2"/>
  <cols>
    <col min="1" max="1" width="2.28515625" style="113" customWidth="1"/>
    <col min="2" max="2" width="55.85546875" style="114" customWidth="1"/>
    <col min="3" max="3" width="9.140625" style="110"/>
    <col min="4" max="4" width="16.28515625" style="110" customWidth="1"/>
    <col min="5" max="5" width="17.28515625" style="111" customWidth="1"/>
    <col min="6" max="6" width="15.7109375" style="111" customWidth="1"/>
    <col min="7" max="7" width="15.7109375" style="112" customWidth="1"/>
    <col min="8" max="8" width="3" style="113" customWidth="1"/>
    <col min="9" max="9" width="15.42578125" style="113" bestFit="1" customWidth="1"/>
    <col min="10" max="10" width="15.140625" style="113" customWidth="1"/>
    <col min="11" max="16384" width="9.140625" style="113"/>
  </cols>
  <sheetData>
    <row r="1" spans="2:10" ht="15.75" x14ac:dyDescent="0.25">
      <c r="B1" s="109" t="s">
        <v>120</v>
      </c>
    </row>
    <row r="2" spans="2:10" ht="15" thickBot="1" x14ac:dyDescent="0.25">
      <c r="G2" s="115" t="s">
        <v>108</v>
      </c>
    </row>
    <row r="3" spans="2:10" ht="39" thickBot="1" x14ac:dyDescent="0.25">
      <c r="B3" s="155" t="s">
        <v>0</v>
      </c>
      <c r="C3" s="156" t="s">
        <v>109</v>
      </c>
      <c r="D3" s="116" t="s">
        <v>110</v>
      </c>
      <c r="E3" s="117" t="s">
        <v>111</v>
      </c>
      <c r="F3" s="117" t="s">
        <v>119</v>
      </c>
      <c r="G3" s="197" t="s">
        <v>112</v>
      </c>
    </row>
    <row r="4" spans="2:10" s="120" customFormat="1" ht="16.5" thickBot="1" x14ac:dyDescent="0.3">
      <c r="B4" s="6" t="s">
        <v>85</v>
      </c>
      <c r="C4" s="118">
        <v>8</v>
      </c>
      <c r="D4" s="119">
        <f>SUM(D5:D5)</f>
        <v>1925000</v>
      </c>
      <c r="E4" s="119">
        <f>SUM(E5:E5)</f>
        <v>0</v>
      </c>
      <c r="F4" s="119">
        <f>SUM(F5:F5)</f>
        <v>0</v>
      </c>
      <c r="G4" s="198">
        <f>E4-F4</f>
        <v>0</v>
      </c>
    </row>
    <row r="5" spans="2:10" s="124" customFormat="1" ht="13.5" thickBot="1" x14ac:dyDescent="0.25">
      <c r="B5" s="121" t="s">
        <v>113</v>
      </c>
      <c r="C5" s="122"/>
      <c r="D5" s="123">
        <f>'[1]Individuální žádosti - vše'!D4</f>
        <v>1925000</v>
      </c>
      <c r="E5" s="123">
        <v>0</v>
      </c>
      <c r="F5" s="123"/>
      <c r="G5" s="199"/>
    </row>
    <row r="6" spans="2:10" s="127" customFormat="1" ht="15.75" thickBot="1" x14ac:dyDescent="0.3">
      <c r="B6" s="7" t="s">
        <v>87</v>
      </c>
      <c r="C6" s="125">
        <v>9</v>
      </c>
      <c r="D6" s="126">
        <f>SUM(D7:D7)</f>
        <v>1250000</v>
      </c>
      <c r="E6" s="126">
        <f>SUM(E7:E7)</f>
        <v>165000</v>
      </c>
      <c r="F6" s="126">
        <f>SUM(F7:F7)</f>
        <v>165000</v>
      </c>
      <c r="G6" s="200">
        <f>F6</f>
        <v>165000</v>
      </c>
    </row>
    <row r="7" spans="2:10" s="124" customFormat="1" ht="13.5" thickBot="1" x14ac:dyDescent="0.25">
      <c r="B7" s="121" t="s">
        <v>113</v>
      </c>
      <c r="C7" s="128"/>
      <c r="D7" s="123">
        <f>'[1]Individuální žádosti - vše'!D9</f>
        <v>1250000</v>
      </c>
      <c r="E7" s="129">
        <v>165000</v>
      </c>
      <c r="F7" s="129">
        <v>165000</v>
      </c>
      <c r="G7" s="201">
        <f>F7</f>
        <v>165000</v>
      </c>
    </row>
    <row r="8" spans="2:10" s="120" customFormat="1" ht="16.5" thickBot="1" x14ac:dyDescent="0.3">
      <c r="B8" s="6" t="s">
        <v>90</v>
      </c>
      <c r="C8" s="118">
        <v>10</v>
      </c>
      <c r="D8" s="119">
        <f>SUM(D9:D9)</f>
        <v>93428200</v>
      </c>
      <c r="E8" s="119">
        <f>SUM(E9:E9)</f>
        <v>90635833</v>
      </c>
      <c r="F8" s="119">
        <v>58600000</v>
      </c>
      <c r="G8" s="198">
        <f>F8</f>
        <v>58600000</v>
      </c>
      <c r="I8" s="149"/>
      <c r="J8" s="149"/>
    </row>
    <row r="9" spans="2:10" s="124" customFormat="1" ht="13.5" thickBot="1" x14ac:dyDescent="0.25">
      <c r="B9" s="121" t="s">
        <v>113</v>
      </c>
      <c r="C9" s="128"/>
      <c r="D9" s="123">
        <f>'[1]Individuální žádosti - vše'!D14+'[1]Individuální žádosti - vše'!E14</f>
        <v>93428200</v>
      </c>
      <c r="E9" s="129">
        <f>'[1]Individuální žádosti - nové'!G7</f>
        <v>90635833</v>
      </c>
      <c r="F9" s="202">
        <v>58600000</v>
      </c>
      <c r="G9" s="203">
        <f>F9</f>
        <v>58600000</v>
      </c>
      <c r="H9" s="130"/>
      <c r="I9" s="150"/>
      <c r="J9" s="150"/>
    </row>
    <row r="10" spans="2:10" s="127" customFormat="1" ht="15.75" thickBot="1" x14ac:dyDescent="0.3">
      <c r="B10" s="7" t="s">
        <v>91</v>
      </c>
      <c r="C10" s="125">
        <v>11</v>
      </c>
      <c r="D10" s="126">
        <f>SUM(D11:D11)</f>
        <v>2060016</v>
      </c>
      <c r="E10" s="126">
        <f>SUM(E11:E11)</f>
        <v>665000</v>
      </c>
      <c r="F10" s="126">
        <f>SUM(F11:F11)</f>
        <v>300000</v>
      </c>
      <c r="G10" s="200">
        <f>F10</f>
        <v>300000</v>
      </c>
      <c r="I10" s="151"/>
      <c r="J10" s="151"/>
    </row>
    <row r="11" spans="2:10" s="124" customFormat="1" ht="13.5" thickBot="1" x14ac:dyDescent="0.25">
      <c r="B11" s="121" t="s">
        <v>113</v>
      </c>
      <c r="C11" s="128"/>
      <c r="D11" s="123">
        <f>'[1]Individuální žádosti - vše'!D189</f>
        <v>2060016</v>
      </c>
      <c r="E11" s="129">
        <f>'[1]Individuální žádosti - nové'!G48</f>
        <v>665000</v>
      </c>
      <c r="F11" s="129">
        <v>300000</v>
      </c>
      <c r="G11" s="201">
        <v>300000</v>
      </c>
      <c r="I11" s="152"/>
      <c r="J11" s="152"/>
    </row>
    <row r="12" spans="2:10" s="127" customFormat="1" ht="15.75" thickBot="1" x14ac:dyDescent="0.3">
      <c r="B12" s="7" t="s">
        <v>92</v>
      </c>
      <c r="C12" s="125">
        <v>12</v>
      </c>
      <c r="D12" s="126">
        <f>SUM(D13:D13)</f>
        <v>31032757</v>
      </c>
      <c r="E12" s="126">
        <f>SUM(E13:E13)</f>
        <v>1938988</v>
      </c>
      <c r="F12" s="126">
        <f>SUM(F13:F13)</f>
        <v>1538988</v>
      </c>
      <c r="G12" s="200">
        <f>F12</f>
        <v>1538988</v>
      </c>
      <c r="I12" s="151"/>
      <c r="J12" s="151"/>
    </row>
    <row r="13" spans="2:10" s="124" customFormat="1" ht="13.5" thickBot="1" x14ac:dyDescent="0.25">
      <c r="B13" s="121" t="s">
        <v>113</v>
      </c>
      <c r="C13" s="128"/>
      <c r="D13" s="123">
        <f>'[1]Individuální žádosti - vše'!D202</f>
        <v>31032757</v>
      </c>
      <c r="E13" s="129">
        <f>'[1]Individuální žádosti - nové'!G53</f>
        <v>1938988</v>
      </c>
      <c r="F13" s="129">
        <v>1538988</v>
      </c>
      <c r="G13" s="201">
        <f>F13</f>
        <v>1538988</v>
      </c>
      <c r="I13" s="152"/>
      <c r="J13" s="152"/>
    </row>
    <row r="14" spans="2:10" ht="15.75" thickBot="1" x14ac:dyDescent="0.3">
      <c r="B14" s="7" t="s">
        <v>93</v>
      </c>
      <c r="C14" s="125">
        <v>14</v>
      </c>
      <c r="D14" s="126">
        <f>SUM(D15:D15)</f>
        <v>2327677.2000000002</v>
      </c>
      <c r="E14" s="126">
        <f>SUM(E15:E15)</f>
        <v>90000</v>
      </c>
      <c r="F14" s="126">
        <f>SUM(F15:F15)</f>
        <v>0</v>
      </c>
      <c r="G14" s="200">
        <v>0</v>
      </c>
      <c r="I14" s="151"/>
      <c r="J14" s="151"/>
    </row>
    <row r="15" spans="2:10" s="124" customFormat="1" ht="13.5" thickBot="1" x14ac:dyDescent="0.25">
      <c r="B15" s="121" t="s">
        <v>113</v>
      </c>
      <c r="C15" s="128"/>
      <c r="D15" s="123">
        <f>'[1]Individuální žádosti - vše'!D214</f>
        <v>2327677.2000000002</v>
      </c>
      <c r="E15" s="129">
        <f>'[1]Individuální žádosti - nové'!G57</f>
        <v>90000</v>
      </c>
      <c r="F15" s="129">
        <v>0</v>
      </c>
      <c r="G15" s="201">
        <v>0</v>
      </c>
      <c r="I15" s="152"/>
      <c r="J15" s="152"/>
    </row>
    <row r="16" spans="2:10" ht="15.75" thickBot="1" x14ac:dyDescent="0.3">
      <c r="B16" s="7" t="s">
        <v>94</v>
      </c>
      <c r="C16" s="125">
        <v>18</v>
      </c>
      <c r="D16" s="126">
        <f>SUM(D17:D17)</f>
        <v>4816800</v>
      </c>
      <c r="E16" s="126">
        <f>SUM(E17:E17)</f>
        <v>448000</v>
      </c>
      <c r="F16" s="126">
        <v>100000</v>
      </c>
      <c r="G16" s="200">
        <v>100000</v>
      </c>
      <c r="H16" s="148"/>
      <c r="I16" s="153"/>
      <c r="J16" s="153"/>
    </row>
    <row r="17" spans="2:10" s="124" customFormat="1" ht="15" thickBot="1" x14ac:dyDescent="0.25">
      <c r="B17" s="121" t="s">
        <v>113</v>
      </c>
      <c r="C17" s="128"/>
      <c r="D17" s="123">
        <f>'[1]Individuální žádosti - vše'!D219</f>
        <v>4816800</v>
      </c>
      <c r="E17" s="129">
        <f>'[1]Individuální žádosti - nové'!G59</f>
        <v>448000</v>
      </c>
      <c r="F17" s="129">
        <v>100000</v>
      </c>
      <c r="G17" s="204">
        <v>100000</v>
      </c>
      <c r="I17" s="150"/>
      <c r="J17" s="153"/>
    </row>
    <row r="18" spans="2:10" s="133" customFormat="1" ht="27.75" customHeight="1" thickBot="1" x14ac:dyDescent="0.25">
      <c r="B18" s="159" t="s">
        <v>114</v>
      </c>
      <c r="C18" s="160"/>
      <c r="D18" s="131">
        <f>D4+D6+D8+D10+D12+D14+D16</f>
        <v>136840450.19999999</v>
      </c>
      <c r="E18" s="131">
        <f t="shared" ref="E18:G18" si="0">E4+E6+E8+E10+E12+E14+E16</f>
        <v>93942821</v>
      </c>
      <c r="F18" s="131">
        <f t="shared" si="0"/>
        <v>60703988</v>
      </c>
      <c r="G18" s="131">
        <f t="shared" si="0"/>
        <v>60703988</v>
      </c>
      <c r="H18" s="132"/>
      <c r="I18" s="149"/>
      <c r="J18" s="157"/>
    </row>
    <row r="19" spans="2:10" s="134" customFormat="1" ht="30.75" customHeight="1" x14ac:dyDescent="0.25">
      <c r="B19" s="161" t="s">
        <v>121</v>
      </c>
      <c r="C19" s="205"/>
      <c r="D19" s="205"/>
      <c r="E19" s="205"/>
      <c r="F19" s="205"/>
      <c r="G19" s="206"/>
      <c r="I19" s="154"/>
      <c r="J19" s="154"/>
    </row>
    <row r="20" spans="2:10" s="134" customFormat="1" ht="18" x14ac:dyDescent="0.25">
      <c r="B20" s="162" t="s">
        <v>115</v>
      </c>
      <c r="C20" s="207"/>
      <c r="D20" s="208"/>
      <c r="E20" s="135">
        <f>E5+E7+E9+E11+E13+E15+E17</f>
        <v>93942821</v>
      </c>
      <c r="F20" s="135">
        <f>SUM(F21:F22)</f>
        <v>60703988</v>
      </c>
      <c r="G20" s="209">
        <f>F20</f>
        <v>60703988</v>
      </c>
      <c r="I20" s="149"/>
      <c r="J20" s="149"/>
    </row>
    <row r="21" spans="2:10" s="134" customFormat="1" ht="18" x14ac:dyDescent="0.25">
      <c r="B21" s="162" t="s">
        <v>116</v>
      </c>
      <c r="C21" s="207"/>
      <c r="D21" s="208"/>
      <c r="E21" s="136">
        <f>'[1]Individuální žádosti - sport'!E62</f>
        <v>85320000</v>
      </c>
      <c r="F21" s="136">
        <v>49900000</v>
      </c>
      <c r="G21" s="210">
        <f>F21</f>
        <v>49900000</v>
      </c>
      <c r="I21" s="154"/>
      <c r="J21" s="154"/>
    </row>
    <row r="22" spans="2:10" s="134" customFormat="1" ht="18" x14ac:dyDescent="0.25">
      <c r="B22" s="162" t="s">
        <v>117</v>
      </c>
      <c r="C22" s="207"/>
      <c r="D22" s="208"/>
      <c r="E22" s="136">
        <f>'[1]Individuální žádosti - nové'!G4+'[1]Individuální žádosti - nové'!G48+'[1]Individuální žádosti - nové'!G53+'[1]Individuální žádosti - nové'!G57+'[1]Individuální žádosti - nové'!G59+'[1]Individuální žádosti - nové'!G32+'[1]Individuální žádosti - nové'!G31+'[1]Individuální žádosti - nové'!G30+'[1]Individuální žádosti - nové'!G29+'[1]Individuální žádosti - nové'!G28+'[1]Individuální žádosti - nové'!G27+'[1]Individuální žádosti - nové'!G26+'[1]Individuální žádosti - nové'!G25+'[1]Individuální žádosti - nové'!G24+'[1]Individuální žádosti - nové'!G23+'[1]Individuální žádosti - nové'!G22+'[1]Individuální žádosti - nové'!G21+'[1]Individuální žádosti - nové'!G20+'[1]Individuální žádosti - nové'!G19+'[1]Individuální žádosti - nové'!G18+'[1]Individuální žádosti - nové'!G17+'[1]Individuální žádosti - nové'!G16+'[1]Individuální žádosti - nové'!G15+'[1]Individuální žádosti - nové'!G14+'[1]Individuální žádosti - nové'!G13+'[1]Individuální žádosti - nové'!G12+'[1]Individuální žádosti - nové'!G11+'[1]Individuální žádosti - nové'!G10+'[1]Individuální žádosti - nové'!G9+'[1]Individuální žádosti - nové'!G8</f>
        <v>8622821</v>
      </c>
      <c r="F22" s="136">
        <f>F18-F21</f>
        <v>10803988</v>
      </c>
      <c r="G22" s="210">
        <f>F22</f>
        <v>10803988</v>
      </c>
      <c r="I22" s="154"/>
      <c r="J22" s="154"/>
    </row>
    <row r="23" spans="2:10" s="124" customFormat="1" ht="16.5" thickBot="1" x14ac:dyDescent="0.3">
      <c r="B23" s="158" t="s">
        <v>118</v>
      </c>
      <c r="C23" s="211"/>
      <c r="D23" s="211"/>
      <c r="E23" s="211"/>
      <c r="F23" s="212"/>
      <c r="G23" s="213">
        <f>G20</f>
        <v>60703988</v>
      </c>
      <c r="I23" s="149"/>
      <c r="J23" s="152"/>
    </row>
    <row r="24" spans="2:10" ht="3.75" customHeight="1" x14ac:dyDescent="0.2"/>
    <row r="25" spans="2:10" x14ac:dyDescent="0.2">
      <c r="B25" s="137"/>
      <c r="D25" s="113"/>
      <c r="E25" s="113"/>
      <c r="F25" s="113"/>
      <c r="G25" s="113"/>
    </row>
    <row r="26" spans="2:10" x14ac:dyDescent="0.2">
      <c r="B26" s="137"/>
      <c r="D26" s="113"/>
      <c r="E26" s="113"/>
      <c r="F26" s="113"/>
      <c r="G26" s="113"/>
    </row>
    <row r="37" spans="4:7" x14ac:dyDescent="0.2">
      <c r="D37" s="113"/>
      <c r="E37" s="113"/>
      <c r="F37" s="113"/>
      <c r="G37" s="113"/>
    </row>
    <row r="38" spans="4:7" x14ac:dyDescent="0.2">
      <c r="D38" s="113"/>
      <c r="E38" s="113"/>
      <c r="F38" s="113"/>
      <c r="G38" s="113"/>
    </row>
    <row r="39" spans="4:7" x14ac:dyDescent="0.2">
      <c r="D39" s="113"/>
      <c r="E39" s="113"/>
      <c r="F39" s="113"/>
      <c r="G39" s="113"/>
    </row>
  </sheetData>
  <mergeCells count="6">
    <mergeCell ref="B23:F23"/>
    <mergeCell ref="B18:C18"/>
    <mergeCell ref="B19:G19"/>
    <mergeCell ref="B20:D20"/>
    <mergeCell ref="B21:D21"/>
    <mergeCell ref="B22:D22"/>
  </mergeCells>
  <pageMargins left="0.70866141732283472" right="0.70866141732283472" top="0.78740157480314965" bottom="0.78740157480314965" header="0.31496062992125984" footer="0.31496062992125984"/>
  <pageSetup paperSize="9" scale="95" firstPageNumber="3" orientation="landscape" useFirstPageNumber="1" r:id="rId1"/>
  <headerFooter>
    <oddFooter>&amp;L&amp;"-,Kurzíva"Zastupitelstvo Olomouckého kraje 23. 9. 2016  
35.4. - Individuální dotace z rozpočtu Olomouckého kraje 2016
Příloha č. 1: Individuální žádosti z rozpočtu Olomouckého kraje v roce 2016&amp;"-,Obyčejné"
&amp;RStrana &amp;P (celkem 5)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4"/>
  <sheetViews>
    <sheetView tabSelected="1" view="pageBreakPreview" zoomScaleNormal="100" zoomScaleSheetLayoutView="100" workbookViewId="0">
      <selection activeCell="E34" sqref="E34"/>
    </sheetView>
  </sheetViews>
  <sheetFormatPr defaultRowHeight="14.25" x14ac:dyDescent="0.2"/>
  <cols>
    <col min="1" max="1" width="5.28515625" style="3" customWidth="1"/>
    <col min="2" max="2" width="54.5703125" style="3" customWidth="1"/>
    <col min="3" max="3" width="6.140625" style="2" customWidth="1"/>
    <col min="4" max="8" width="15.7109375" style="5" customWidth="1"/>
    <col min="9" max="16384" width="9.140625" style="3"/>
  </cols>
  <sheetData>
    <row r="2" spans="1:8" ht="15" x14ac:dyDescent="0.25">
      <c r="A2" s="138" t="s">
        <v>122</v>
      </c>
    </row>
    <row r="3" spans="1:8" ht="15" thickBot="1" x14ac:dyDescent="0.25">
      <c r="B3" s="1"/>
      <c r="H3" s="5" t="s">
        <v>107</v>
      </c>
    </row>
    <row r="4" spans="1:8" ht="26.25" thickBot="1" x14ac:dyDescent="0.25">
      <c r="A4" s="185" t="s">
        <v>0</v>
      </c>
      <c r="B4" s="186"/>
      <c r="C4" s="39" t="s">
        <v>84</v>
      </c>
      <c r="D4" s="102" t="s">
        <v>82</v>
      </c>
      <c r="E4" s="102" t="s">
        <v>83</v>
      </c>
      <c r="F4" s="102" t="s">
        <v>123</v>
      </c>
      <c r="G4" s="102" t="s">
        <v>88</v>
      </c>
      <c r="H4" s="103" t="s">
        <v>89</v>
      </c>
    </row>
    <row r="5" spans="1:8" ht="16.5" thickBot="1" x14ac:dyDescent="0.3">
      <c r="A5" s="189" t="s">
        <v>1</v>
      </c>
      <c r="B5" s="190"/>
      <c r="C5" s="101"/>
      <c r="D5" s="146">
        <f>SUM(D6,D9,D10)</f>
        <v>15000</v>
      </c>
      <c r="E5" s="146">
        <f t="shared" ref="E5:H5" si="0">SUM(E6,E9,E10)</f>
        <v>15955</v>
      </c>
      <c r="F5" s="146">
        <f t="shared" si="0"/>
        <v>12942</v>
      </c>
      <c r="G5" s="146">
        <f t="shared" si="0"/>
        <v>145</v>
      </c>
      <c r="H5" s="147">
        <f t="shared" si="0"/>
        <v>2868</v>
      </c>
    </row>
    <row r="6" spans="1:8" ht="15" x14ac:dyDescent="0.25">
      <c r="A6" s="171" t="s">
        <v>2</v>
      </c>
      <c r="B6" s="172"/>
      <c r="C6" s="32"/>
      <c r="D6" s="40">
        <f>SUM(D7:D8)</f>
        <v>7000</v>
      </c>
      <c r="E6" s="40">
        <f>SUM(E7:E8)</f>
        <v>8000</v>
      </c>
      <c r="F6" s="40">
        <f t="shared" ref="F6:H6" si="1">SUM(F7:F8)</f>
        <v>8000</v>
      </c>
      <c r="G6" s="40">
        <f t="shared" si="1"/>
        <v>0</v>
      </c>
      <c r="H6" s="41">
        <f t="shared" si="1"/>
        <v>0</v>
      </c>
    </row>
    <row r="7" spans="1:8" ht="30.75" customHeight="1" x14ac:dyDescent="0.2">
      <c r="A7" s="10"/>
      <c r="B7" s="11" t="s">
        <v>3</v>
      </c>
      <c r="C7" s="12">
        <v>415</v>
      </c>
      <c r="D7" s="19">
        <v>5000</v>
      </c>
      <c r="E7" s="19">
        <v>6000</v>
      </c>
      <c r="F7" s="19">
        <v>6000</v>
      </c>
      <c r="G7" s="19">
        <v>0</v>
      </c>
      <c r="H7" s="20">
        <f t="shared" ref="H7:H27" si="2">E7-F7-G7</f>
        <v>0</v>
      </c>
    </row>
    <row r="8" spans="1:8" x14ac:dyDescent="0.2">
      <c r="A8" s="15"/>
      <c r="B8" s="16" t="s">
        <v>4</v>
      </c>
      <c r="C8" s="17">
        <v>416</v>
      </c>
      <c r="D8" s="21">
        <v>2000</v>
      </c>
      <c r="E8" s="21">
        <v>2000</v>
      </c>
      <c r="F8" s="21">
        <v>2000</v>
      </c>
      <c r="G8" s="21">
        <v>0</v>
      </c>
      <c r="H8" s="22">
        <f t="shared" si="2"/>
        <v>0</v>
      </c>
    </row>
    <row r="9" spans="1:8" ht="15" x14ac:dyDescent="0.25">
      <c r="A9" s="163" t="s">
        <v>5</v>
      </c>
      <c r="B9" s="164"/>
      <c r="C9" s="8">
        <v>420</v>
      </c>
      <c r="D9" s="18">
        <v>6000</v>
      </c>
      <c r="E9" s="18">
        <v>5955</v>
      </c>
      <c r="F9" s="139">
        <v>3060</v>
      </c>
      <c r="G9" s="139">
        <v>0</v>
      </c>
      <c r="H9" s="140">
        <f t="shared" si="2"/>
        <v>2895</v>
      </c>
    </row>
    <row r="10" spans="1:8" ht="45" customHeight="1" thickBot="1" x14ac:dyDescent="0.3">
      <c r="A10" s="195" t="s">
        <v>6</v>
      </c>
      <c r="B10" s="196"/>
      <c r="C10" s="42">
        <v>425</v>
      </c>
      <c r="D10" s="43">
        <v>2000</v>
      </c>
      <c r="E10" s="43">
        <v>2000</v>
      </c>
      <c r="F10" s="43">
        <v>1882</v>
      </c>
      <c r="G10" s="43">
        <v>145</v>
      </c>
      <c r="H10" s="44">
        <f t="shared" si="2"/>
        <v>-27</v>
      </c>
    </row>
    <row r="11" spans="1:8" ht="16.5" thickBot="1" x14ac:dyDescent="0.3">
      <c r="A11" s="169" t="s">
        <v>85</v>
      </c>
      <c r="B11" s="170"/>
      <c r="C11" s="38"/>
      <c r="D11" s="92">
        <f>SUM(D12,D13,D16,D19,D22,D25)</f>
        <v>55370</v>
      </c>
      <c r="E11" s="92">
        <f t="shared" ref="E11:H11" si="3">SUM(E12,E13,E16,E19,E22,E25)</f>
        <v>57377</v>
      </c>
      <c r="F11" s="92">
        <f t="shared" si="3"/>
        <v>52269</v>
      </c>
      <c r="G11" s="92">
        <f t="shared" si="3"/>
        <v>0</v>
      </c>
      <c r="H11" s="92">
        <f t="shared" si="3"/>
        <v>5108</v>
      </c>
    </row>
    <row r="12" spans="1:8" ht="15" x14ac:dyDescent="0.25">
      <c r="A12" s="30" t="s">
        <v>86</v>
      </c>
      <c r="B12" s="31"/>
      <c r="C12" s="32">
        <v>411</v>
      </c>
      <c r="D12" s="40">
        <v>6400</v>
      </c>
      <c r="E12" s="40">
        <v>6400</v>
      </c>
      <c r="F12" s="40">
        <v>5200</v>
      </c>
      <c r="G12" s="40">
        <v>0</v>
      </c>
      <c r="H12" s="41">
        <f t="shared" si="2"/>
        <v>1200</v>
      </c>
    </row>
    <row r="13" spans="1:8" ht="15" customHeight="1" x14ac:dyDescent="0.25">
      <c r="A13" s="191" t="s">
        <v>7</v>
      </c>
      <c r="B13" s="192"/>
      <c r="C13" s="12"/>
      <c r="D13" s="45">
        <f>SUM(D14:D15)</f>
        <v>400</v>
      </c>
      <c r="E13" s="45">
        <f>SUM(E14:E15)</f>
        <v>386</v>
      </c>
      <c r="F13" s="45">
        <f t="shared" ref="F13:H13" si="4">SUM(F14:F15)</f>
        <v>386</v>
      </c>
      <c r="G13" s="45">
        <f t="shared" si="4"/>
        <v>0</v>
      </c>
      <c r="H13" s="45">
        <f t="shared" si="4"/>
        <v>0</v>
      </c>
    </row>
    <row r="14" spans="1:8" x14ac:dyDescent="0.2">
      <c r="A14" s="33"/>
      <c r="B14" s="25" t="s">
        <v>8</v>
      </c>
      <c r="C14" s="26">
        <v>430</v>
      </c>
      <c r="D14" s="46">
        <v>300</v>
      </c>
      <c r="E14" s="46">
        <v>300</v>
      </c>
      <c r="F14" s="46">
        <v>300</v>
      </c>
      <c r="G14" s="46">
        <v>0</v>
      </c>
      <c r="H14" s="47">
        <f t="shared" si="2"/>
        <v>0</v>
      </c>
    </row>
    <row r="15" spans="1:8" x14ac:dyDescent="0.2">
      <c r="A15" s="15"/>
      <c r="B15" s="16" t="s">
        <v>9</v>
      </c>
      <c r="C15" s="28">
        <v>431</v>
      </c>
      <c r="D15" s="21">
        <v>100</v>
      </c>
      <c r="E15" s="21">
        <v>86</v>
      </c>
      <c r="F15" s="21">
        <v>86</v>
      </c>
      <c r="G15" s="21">
        <v>0</v>
      </c>
      <c r="H15" s="22">
        <f t="shared" si="2"/>
        <v>0</v>
      </c>
    </row>
    <row r="16" spans="1:8" ht="15" customHeight="1" x14ac:dyDescent="0.25">
      <c r="A16" s="193" t="s">
        <v>10</v>
      </c>
      <c r="B16" s="194"/>
      <c r="C16" s="12"/>
      <c r="D16" s="45">
        <f>SUM(D17:D18)</f>
        <v>670</v>
      </c>
      <c r="E16" s="45">
        <f>SUM(E17:E18)</f>
        <v>670</v>
      </c>
      <c r="F16" s="45">
        <f t="shared" ref="F16:H16" si="5">SUM(F17:F18)</f>
        <v>670</v>
      </c>
      <c r="G16" s="45">
        <f t="shared" si="5"/>
        <v>0</v>
      </c>
      <c r="H16" s="45">
        <f t="shared" si="5"/>
        <v>0</v>
      </c>
    </row>
    <row r="17" spans="1:8" x14ac:dyDescent="0.2">
      <c r="A17" s="33"/>
      <c r="B17" s="25" t="s">
        <v>11</v>
      </c>
      <c r="C17" s="26">
        <v>435</v>
      </c>
      <c r="D17" s="46">
        <v>100</v>
      </c>
      <c r="E17" s="46">
        <v>100</v>
      </c>
      <c r="F17" s="46">
        <v>100</v>
      </c>
      <c r="G17" s="46">
        <v>0</v>
      </c>
      <c r="H17" s="47">
        <f t="shared" si="2"/>
        <v>0</v>
      </c>
    </row>
    <row r="18" spans="1:8" x14ac:dyDescent="0.2">
      <c r="A18" s="15"/>
      <c r="B18" s="16" t="s">
        <v>12</v>
      </c>
      <c r="C18" s="28">
        <v>436</v>
      </c>
      <c r="D18" s="21">
        <v>570</v>
      </c>
      <c r="E18" s="21">
        <v>570</v>
      </c>
      <c r="F18" s="21">
        <v>570</v>
      </c>
      <c r="G18" s="21">
        <v>0</v>
      </c>
      <c r="H18" s="22">
        <f t="shared" si="2"/>
        <v>0</v>
      </c>
    </row>
    <row r="19" spans="1:8" ht="15" customHeight="1" x14ac:dyDescent="0.25">
      <c r="A19" s="193" t="s">
        <v>13</v>
      </c>
      <c r="B19" s="194"/>
      <c r="C19" s="12"/>
      <c r="D19" s="45">
        <f>SUM(D20:D21)</f>
        <v>30000</v>
      </c>
      <c r="E19" s="45">
        <f>SUM(E20:E21)</f>
        <v>30000</v>
      </c>
      <c r="F19" s="45">
        <f t="shared" ref="F19:H19" si="6">SUM(F20:F21)</f>
        <v>29992</v>
      </c>
      <c r="G19" s="45">
        <f t="shared" si="6"/>
        <v>0</v>
      </c>
      <c r="H19" s="45">
        <f t="shared" si="6"/>
        <v>8</v>
      </c>
    </row>
    <row r="20" spans="1:8" x14ac:dyDescent="0.2">
      <c r="A20" s="33"/>
      <c r="B20" s="25" t="s">
        <v>14</v>
      </c>
      <c r="C20" s="26">
        <v>440</v>
      </c>
      <c r="D20" s="46">
        <v>28000</v>
      </c>
      <c r="E20" s="46">
        <v>29300</v>
      </c>
      <c r="F20" s="46">
        <v>29292</v>
      </c>
      <c r="G20" s="46">
        <v>0</v>
      </c>
      <c r="H20" s="47">
        <f t="shared" si="2"/>
        <v>8</v>
      </c>
    </row>
    <row r="21" spans="1:8" x14ac:dyDescent="0.2">
      <c r="A21" s="15"/>
      <c r="B21" s="16" t="s">
        <v>15</v>
      </c>
      <c r="C21" s="28">
        <v>441</v>
      </c>
      <c r="D21" s="21">
        <v>2000</v>
      </c>
      <c r="E21" s="21">
        <v>700</v>
      </c>
      <c r="F21" s="21">
        <v>700</v>
      </c>
      <c r="G21" s="21">
        <v>0</v>
      </c>
      <c r="H21" s="22">
        <f t="shared" si="2"/>
        <v>0</v>
      </c>
    </row>
    <row r="22" spans="1:8" ht="15" customHeight="1" x14ac:dyDescent="0.25">
      <c r="A22" s="193" t="s">
        <v>16</v>
      </c>
      <c r="B22" s="194"/>
      <c r="C22" s="12"/>
      <c r="D22" s="45">
        <f>SUM(D23:D24)</f>
        <v>3900</v>
      </c>
      <c r="E22" s="45">
        <f>SUM(E23:E24)</f>
        <v>3900</v>
      </c>
      <c r="F22" s="45">
        <f t="shared" ref="F22:H22" si="7">SUM(F23:F24)</f>
        <v>0</v>
      </c>
      <c r="G22" s="45">
        <f t="shared" si="7"/>
        <v>0</v>
      </c>
      <c r="H22" s="45">
        <f t="shared" si="7"/>
        <v>3900</v>
      </c>
    </row>
    <row r="23" spans="1:8" ht="16.5" x14ac:dyDescent="0.2">
      <c r="A23" s="33"/>
      <c r="B23" s="25" t="s">
        <v>98</v>
      </c>
      <c r="C23" s="26">
        <v>445</v>
      </c>
      <c r="D23" s="46">
        <v>2500</v>
      </c>
      <c r="E23" s="46">
        <v>2500</v>
      </c>
      <c r="F23" s="105">
        <v>0</v>
      </c>
      <c r="G23" s="105">
        <v>0</v>
      </c>
      <c r="H23" s="47">
        <f t="shared" si="2"/>
        <v>2500</v>
      </c>
    </row>
    <row r="24" spans="1:8" ht="16.5" x14ac:dyDescent="0.2">
      <c r="A24" s="15"/>
      <c r="B24" s="16" t="s">
        <v>99</v>
      </c>
      <c r="C24" s="28">
        <v>446</v>
      </c>
      <c r="D24" s="21">
        <v>1400</v>
      </c>
      <c r="E24" s="21">
        <v>1400</v>
      </c>
      <c r="F24" s="106">
        <v>0</v>
      </c>
      <c r="G24" s="106">
        <v>0</v>
      </c>
      <c r="H24" s="22">
        <f t="shared" si="2"/>
        <v>1400</v>
      </c>
    </row>
    <row r="25" spans="1:8" ht="15" x14ac:dyDescent="0.25">
      <c r="A25" s="35" t="s">
        <v>59</v>
      </c>
      <c r="B25" s="29"/>
      <c r="C25" s="12"/>
      <c r="D25" s="45">
        <f>SUM(D26:D27)</f>
        <v>14000</v>
      </c>
      <c r="E25" s="45">
        <f>SUM(E26:E27)</f>
        <v>16021</v>
      </c>
      <c r="F25" s="45">
        <f t="shared" ref="F25:H25" si="8">SUM(F26:F27)</f>
        <v>16021</v>
      </c>
      <c r="G25" s="45">
        <f t="shared" si="8"/>
        <v>0</v>
      </c>
      <c r="H25" s="45">
        <f t="shared" si="8"/>
        <v>0</v>
      </c>
    </row>
    <row r="26" spans="1:8" x14ac:dyDescent="0.2">
      <c r="A26" s="33"/>
      <c r="B26" s="25" t="s">
        <v>60</v>
      </c>
      <c r="C26" s="26">
        <v>550</v>
      </c>
      <c r="D26" s="46">
        <v>12000</v>
      </c>
      <c r="E26" s="46">
        <v>14280</v>
      </c>
      <c r="F26" s="46">
        <v>14280</v>
      </c>
      <c r="G26" s="46">
        <v>0</v>
      </c>
      <c r="H26" s="47">
        <f t="shared" si="2"/>
        <v>0</v>
      </c>
    </row>
    <row r="27" spans="1:8" ht="15" thickBot="1" x14ac:dyDescent="0.25">
      <c r="A27" s="55"/>
      <c r="B27" s="56" t="s">
        <v>61</v>
      </c>
      <c r="C27" s="57">
        <v>551</v>
      </c>
      <c r="D27" s="58">
        <v>2000</v>
      </c>
      <c r="E27" s="58">
        <v>1741</v>
      </c>
      <c r="F27" s="58">
        <v>1741</v>
      </c>
      <c r="G27" s="58">
        <v>0</v>
      </c>
      <c r="H27" s="59">
        <f t="shared" si="2"/>
        <v>0</v>
      </c>
    </row>
    <row r="28" spans="1:8" ht="15.75" thickBot="1" x14ac:dyDescent="0.3">
      <c r="A28" s="167" t="s">
        <v>87</v>
      </c>
      <c r="B28" s="168"/>
      <c r="C28" s="39"/>
      <c r="D28" s="92">
        <f>SUM(D29,D30,D31,D34,D39)</f>
        <v>48400</v>
      </c>
      <c r="E28" s="92">
        <f t="shared" ref="E28:H28" si="9">SUM(E29,E30,E31,E34,E39)</f>
        <v>49900</v>
      </c>
      <c r="F28" s="92">
        <f t="shared" si="9"/>
        <v>29697</v>
      </c>
      <c r="G28" s="92">
        <f t="shared" si="9"/>
        <v>9806</v>
      </c>
      <c r="H28" s="92">
        <f t="shared" si="9"/>
        <v>10397</v>
      </c>
    </row>
    <row r="29" spans="1:8" ht="15" customHeight="1" x14ac:dyDescent="0.25">
      <c r="A29" s="171" t="s">
        <v>17</v>
      </c>
      <c r="B29" s="172"/>
      <c r="C29" s="32">
        <v>450</v>
      </c>
      <c r="D29" s="40">
        <v>10000</v>
      </c>
      <c r="E29" s="40">
        <v>10000</v>
      </c>
      <c r="F29" s="40">
        <v>0</v>
      </c>
      <c r="G29" s="40">
        <v>9806</v>
      </c>
      <c r="H29" s="41">
        <f>E29-F29-G29</f>
        <v>194</v>
      </c>
    </row>
    <row r="30" spans="1:8" ht="15" customHeight="1" x14ac:dyDescent="0.25">
      <c r="A30" s="163" t="s">
        <v>18</v>
      </c>
      <c r="B30" s="164"/>
      <c r="C30" s="9">
        <v>455</v>
      </c>
      <c r="D30" s="18">
        <v>400</v>
      </c>
      <c r="E30" s="18">
        <v>400</v>
      </c>
      <c r="F30" s="18">
        <v>400</v>
      </c>
      <c r="G30" s="18"/>
      <c r="H30" s="60">
        <f t="shared" ref="H30:H90" si="10">E30-F30-G30</f>
        <v>0</v>
      </c>
    </row>
    <row r="31" spans="1:8" ht="15" customHeight="1" x14ac:dyDescent="0.25">
      <c r="A31" s="163" t="s">
        <v>19</v>
      </c>
      <c r="B31" s="164"/>
      <c r="C31" s="9"/>
      <c r="D31" s="18">
        <f>SUM(D32:D33)</f>
        <v>5000</v>
      </c>
      <c r="E31" s="18">
        <f>SUM(E32:E33)</f>
        <v>5000</v>
      </c>
      <c r="F31" s="18">
        <f t="shared" ref="F31:H31" si="11">SUM(F32:F33)</f>
        <v>1800</v>
      </c>
      <c r="G31" s="18">
        <f t="shared" si="11"/>
        <v>0</v>
      </c>
      <c r="H31" s="60">
        <f t="shared" si="11"/>
        <v>3200</v>
      </c>
    </row>
    <row r="32" spans="1:8" ht="28.5" x14ac:dyDescent="0.2">
      <c r="A32" s="61"/>
      <c r="B32" s="51" t="s">
        <v>20</v>
      </c>
      <c r="C32" s="52">
        <v>460</v>
      </c>
      <c r="D32" s="53">
        <v>4000</v>
      </c>
      <c r="E32" s="53">
        <v>4000</v>
      </c>
      <c r="F32" s="53">
        <v>1300</v>
      </c>
      <c r="G32" s="53">
        <v>0</v>
      </c>
      <c r="H32" s="62">
        <f t="shared" si="10"/>
        <v>2700</v>
      </c>
    </row>
    <row r="33" spans="1:8" ht="42.75" x14ac:dyDescent="0.2">
      <c r="A33" s="15"/>
      <c r="B33" s="50" t="s">
        <v>21</v>
      </c>
      <c r="C33" s="28">
        <v>461</v>
      </c>
      <c r="D33" s="21">
        <v>1000</v>
      </c>
      <c r="E33" s="21">
        <v>1000</v>
      </c>
      <c r="F33" s="21">
        <v>500</v>
      </c>
      <c r="G33" s="21">
        <v>0</v>
      </c>
      <c r="H33" s="22">
        <f t="shared" si="10"/>
        <v>500</v>
      </c>
    </row>
    <row r="34" spans="1:8" ht="31.5" customHeight="1" x14ac:dyDescent="0.25">
      <c r="A34" s="173" t="s">
        <v>22</v>
      </c>
      <c r="B34" s="174"/>
      <c r="C34" s="9"/>
      <c r="D34" s="18">
        <f>SUM(D35:D38)</f>
        <v>3000</v>
      </c>
      <c r="E34" s="18">
        <f>SUM(E35:E38)</f>
        <v>3000</v>
      </c>
      <c r="F34" s="18">
        <f t="shared" ref="F34:H34" si="12">SUM(F35:F38)</f>
        <v>3000</v>
      </c>
      <c r="G34" s="18">
        <f t="shared" si="12"/>
        <v>0</v>
      </c>
      <c r="H34" s="60">
        <f t="shared" si="12"/>
        <v>0</v>
      </c>
    </row>
    <row r="35" spans="1:8" ht="42.75" x14ac:dyDescent="0.2">
      <c r="A35" s="10"/>
      <c r="B35" s="54" t="s">
        <v>23</v>
      </c>
      <c r="C35" s="12">
        <v>465</v>
      </c>
      <c r="D35" s="19">
        <v>1000</v>
      </c>
      <c r="E35" s="19">
        <v>1260</v>
      </c>
      <c r="F35" s="19">
        <v>1260</v>
      </c>
      <c r="G35" s="19">
        <v>0</v>
      </c>
      <c r="H35" s="20">
        <f t="shared" si="10"/>
        <v>0</v>
      </c>
    </row>
    <row r="36" spans="1:8" ht="28.5" x14ac:dyDescent="0.2">
      <c r="A36" s="33"/>
      <c r="B36" s="49" t="s">
        <v>24</v>
      </c>
      <c r="C36" s="26">
        <v>466</v>
      </c>
      <c r="D36" s="46">
        <v>700</v>
      </c>
      <c r="E36" s="46">
        <v>573</v>
      </c>
      <c r="F36" s="46">
        <v>573</v>
      </c>
      <c r="G36" s="46">
        <v>0</v>
      </c>
      <c r="H36" s="47">
        <f t="shared" si="10"/>
        <v>0</v>
      </c>
    </row>
    <row r="37" spans="1:8" ht="28.5" x14ac:dyDescent="0.2">
      <c r="A37" s="33"/>
      <c r="B37" s="49" t="s">
        <v>25</v>
      </c>
      <c r="C37" s="26">
        <v>467</v>
      </c>
      <c r="D37" s="46">
        <v>300</v>
      </c>
      <c r="E37" s="46">
        <v>300</v>
      </c>
      <c r="F37" s="46">
        <v>300</v>
      </c>
      <c r="G37" s="46">
        <v>0</v>
      </c>
      <c r="H37" s="47">
        <f t="shared" si="10"/>
        <v>0</v>
      </c>
    </row>
    <row r="38" spans="1:8" ht="42.75" x14ac:dyDescent="0.2">
      <c r="A38" s="15"/>
      <c r="B38" s="50" t="s">
        <v>26</v>
      </c>
      <c r="C38" s="28">
        <v>468</v>
      </c>
      <c r="D38" s="21">
        <v>1000</v>
      </c>
      <c r="E38" s="21">
        <v>867</v>
      </c>
      <c r="F38" s="21">
        <v>867</v>
      </c>
      <c r="G38" s="21">
        <v>0</v>
      </c>
      <c r="H38" s="22">
        <f t="shared" si="10"/>
        <v>0</v>
      </c>
    </row>
    <row r="39" spans="1:8" ht="30" customHeight="1" x14ac:dyDescent="0.25">
      <c r="A39" s="175" t="s">
        <v>27</v>
      </c>
      <c r="B39" s="176"/>
      <c r="C39" s="81"/>
      <c r="D39" s="18">
        <f>SUM(D40:D42)</f>
        <v>30000</v>
      </c>
      <c r="E39" s="18">
        <f>SUM(E40:E42)</f>
        <v>31500</v>
      </c>
      <c r="F39" s="18">
        <f t="shared" ref="F39:H39" si="13">SUM(F40:F42)</f>
        <v>24497</v>
      </c>
      <c r="G39" s="18">
        <f t="shared" si="13"/>
        <v>0</v>
      </c>
      <c r="H39" s="60">
        <f t="shared" si="13"/>
        <v>7003</v>
      </c>
    </row>
    <row r="40" spans="1:8" ht="28.5" x14ac:dyDescent="0.2">
      <c r="A40" s="10"/>
      <c r="B40" s="54" t="s">
        <v>28</v>
      </c>
      <c r="C40" s="12">
        <v>470</v>
      </c>
      <c r="D40" s="13">
        <v>24000</v>
      </c>
      <c r="E40" s="13">
        <v>15379</v>
      </c>
      <c r="F40" s="13">
        <v>8376</v>
      </c>
      <c r="G40" s="13">
        <v>0</v>
      </c>
      <c r="H40" s="14">
        <f t="shared" si="10"/>
        <v>7003</v>
      </c>
    </row>
    <row r="41" spans="1:8" ht="28.5" x14ac:dyDescent="0.2">
      <c r="A41" s="33"/>
      <c r="B41" s="49" t="s">
        <v>29</v>
      </c>
      <c r="C41" s="26">
        <v>471</v>
      </c>
      <c r="D41" s="27">
        <v>5000</v>
      </c>
      <c r="E41" s="27">
        <v>16121</v>
      </c>
      <c r="F41" s="27">
        <v>16121</v>
      </c>
      <c r="G41" s="27">
        <v>0</v>
      </c>
      <c r="H41" s="34">
        <f t="shared" si="10"/>
        <v>0</v>
      </c>
    </row>
    <row r="42" spans="1:8" ht="15" thickBot="1" x14ac:dyDescent="0.25">
      <c r="A42" s="55"/>
      <c r="B42" s="66" t="s">
        <v>30</v>
      </c>
      <c r="C42" s="57">
        <v>472</v>
      </c>
      <c r="D42" s="67">
        <v>1000</v>
      </c>
      <c r="E42" s="67">
        <v>0</v>
      </c>
      <c r="F42" s="67">
        <v>0</v>
      </c>
      <c r="G42" s="67">
        <v>0</v>
      </c>
      <c r="H42" s="68">
        <f t="shared" si="10"/>
        <v>0</v>
      </c>
    </row>
    <row r="43" spans="1:8" ht="16.5" thickBot="1" x14ac:dyDescent="0.3">
      <c r="A43" s="169" t="s">
        <v>90</v>
      </c>
      <c r="B43" s="170"/>
      <c r="C43" s="74"/>
      <c r="D43" s="48">
        <f>SUM(D44,D47,D48,D49,D53,D54,D58,D59,D62,D63,D64)</f>
        <v>107890</v>
      </c>
      <c r="E43" s="48">
        <f t="shared" ref="E43:H43" si="14">SUM(E44,E47,E48,E49,E53,E54,E58,E59,E62,E63,E64)</f>
        <v>100268</v>
      </c>
      <c r="F43" s="48">
        <f t="shared" si="14"/>
        <v>89008</v>
      </c>
      <c r="G43" s="48">
        <f t="shared" si="14"/>
        <v>2532</v>
      </c>
      <c r="H43" s="48">
        <f t="shared" si="14"/>
        <v>8728</v>
      </c>
    </row>
    <row r="44" spans="1:8" ht="15" customHeight="1" x14ac:dyDescent="0.25">
      <c r="A44" s="171" t="s">
        <v>31</v>
      </c>
      <c r="B44" s="172"/>
      <c r="C44" s="69"/>
      <c r="D44" s="70">
        <f>SUM(D45:D46)</f>
        <v>450</v>
      </c>
      <c r="E44" s="70">
        <f t="shared" ref="E44:H44" si="15">SUM(E45:E46)</f>
        <v>450</v>
      </c>
      <c r="F44" s="70">
        <f t="shared" si="15"/>
        <v>0</v>
      </c>
      <c r="G44" s="70">
        <f t="shared" si="15"/>
        <v>78</v>
      </c>
      <c r="H44" s="71">
        <f t="shared" si="15"/>
        <v>372</v>
      </c>
    </row>
    <row r="45" spans="1:8" x14ac:dyDescent="0.2">
      <c r="A45" s="10"/>
      <c r="B45" s="64" t="s">
        <v>32</v>
      </c>
      <c r="C45" s="12">
        <v>475</v>
      </c>
      <c r="D45" s="19">
        <v>335</v>
      </c>
      <c r="E45" s="19">
        <v>335</v>
      </c>
      <c r="F45" s="99">
        <v>0</v>
      </c>
      <c r="G45" s="99">
        <v>78</v>
      </c>
      <c r="H45" s="100">
        <f t="shared" si="10"/>
        <v>257</v>
      </c>
    </row>
    <row r="46" spans="1:8" x14ac:dyDescent="0.2">
      <c r="A46" s="15"/>
      <c r="B46" s="16" t="s">
        <v>33</v>
      </c>
      <c r="C46" s="28">
        <v>476</v>
      </c>
      <c r="D46" s="21">
        <v>115</v>
      </c>
      <c r="E46" s="21">
        <v>115</v>
      </c>
      <c r="F46" s="106"/>
      <c r="G46" s="106"/>
      <c r="H46" s="107">
        <f t="shared" si="10"/>
        <v>115</v>
      </c>
    </row>
    <row r="47" spans="1:8" ht="30" customHeight="1" x14ac:dyDescent="0.25">
      <c r="A47" s="163" t="s">
        <v>34</v>
      </c>
      <c r="B47" s="164"/>
      <c r="C47" s="65">
        <v>480</v>
      </c>
      <c r="D47" s="18">
        <v>10500</v>
      </c>
      <c r="E47" s="18">
        <v>10500</v>
      </c>
      <c r="F47" s="18">
        <v>10500</v>
      </c>
      <c r="G47" s="18">
        <v>0</v>
      </c>
      <c r="H47" s="60">
        <f t="shared" si="10"/>
        <v>0</v>
      </c>
    </row>
    <row r="48" spans="1:8" ht="30.75" customHeight="1" x14ac:dyDescent="0.25">
      <c r="A48" s="163" t="s">
        <v>35</v>
      </c>
      <c r="B48" s="164"/>
      <c r="C48" s="65">
        <v>485</v>
      </c>
      <c r="D48" s="18">
        <v>5600</v>
      </c>
      <c r="E48" s="18">
        <v>7300</v>
      </c>
      <c r="F48" s="18">
        <v>2600</v>
      </c>
      <c r="G48" s="18">
        <v>2078</v>
      </c>
      <c r="H48" s="60">
        <f t="shared" si="10"/>
        <v>2622</v>
      </c>
    </row>
    <row r="49" spans="1:8" ht="15" customHeight="1" x14ac:dyDescent="0.25">
      <c r="A49" s="163" t="s">
        <v>36</v>
      </c>
      <c r="B49" s="164"/>
      <c r="C49" s="9"/>
      <c r="D49" s="63">
        <f>SUM(D50:D52)</f>
        <v>350</v>
      </c>
      <c r="E49" s="63">
        <f t="shared" ref="E49:H49" si="16">SUM(E50:E52)</f>
        <v>350</v>
      </c>
      <c r="F49" s="63">
        <f t="shared" si="16"/>
        <v>220</v>
      </c>
      <c r="G49" s="63">
        <f t="shared" si="16"/>
        <v>0</v>
      </c>
      <c r="H49" s="72">
        <f t="shared" si="16"/>
        <v>130</v>
      </c>
    </row>
    <row r="50" spans="1:8" x14ac:dyDescent="0.2">
      <c r="A50" s="10"/>
      <c r="B50" s="64" t="s">
        <v>37</v>
      </c>
      <c r="C50" s="12">
        <v>490</v>
      </c>
      <c r="D50" s="19">
        <v>170</v>
      </c>
      <c r="E50" s="19">
        <v>170</v>
      </c>
      <c r="F50" s="19">
        <v>170</v>
      </c>
      <c r="G50" s="19">
        <v>0</v>
      </c>
      <c r="H50" s="20">
        <f t="shared" si="10"/>
        <v>0</v>
      </c>
    </row>
    <row r="51" spans="1:8" ht="28.5" x14ac:dyDescent="0.2">
      <c r="A51" s="33"/>
      <c r="B51" s="49" t="s">
        <v>38</v>
      </c>
      <c r="C51" s="26">
        <v>491</v>
      </c>
      <c r="D51" s="46">
        <v>100</v>
      </c>
      <c r="E51" s="46">
        <v>100</v>
      </c>
      <c r="F51" s="46">
        <v>35</v>
      </c>
      <c r="G51" s="46">
        <v>0</v>
      </c>
      <c r="H51" s="47">
        <f t="shared" si="10"/>
        <v>65</v>
      </c>
    </row>
    <row r="52" spans="1:8" x14ac:dyDescent="0.2">
      <c r="A52" s="15"/>
      <c r="B52" s="16" t="s">
        <v>39</v>
      </c>
      <c r="C52" s="28">
        <v>492</v>
      </c>
      <c r="D52" s="21">
        <v>80</v>
      </c>
      <c r="E52" s="21">
        <v>80</v>
      </c>
      <c r="F52" s="21">
        <v>15</v>
      </c>
      <c r="G52" s="21">
        <v>0</v>
      </c>
      <c r="H52" s="22">
        <f t="shared" si="10"/>
        <v>65</v>
      </c>
    </row>
    <row r="53" spans="1:8" ht="27.75" customHeight="1" x14ac:dyDescent="0.25">
      <c r="A53" s="163" t="s">
        <v>40</v>
      </c>
      <c r="B53" s="164"/>
      <c r="C53" s="9">
        <v>495</v>
      </c>
      <c r="D53" s="63">
        <v>1350</v>
      </c>
      <c r="E53" s="63">
        <v>1350</v>
      </c>
      <c r="F53" s="63">
        <v>222</v>
      </c>
      <c r="G53" s="63">
        <v>321</v>
      </c>
      <c r="H53" s="72">
        <f t="shared" si="10"/>
        <v>807</v>
      </c>
    </row>
    <row r="54" spans="1:8" ht="15" customHeight="1" x14ac:dyDescent="0.25">
      <c r="A54" s="179" t="s">
        <v>41</v>
      </c>
      <c r="B54" s="180"/>
      <c r="C54" s="9"/>
      <c r="D54" s="63">
        <f>SUM(D55:D57)</f>
        <v>50700</v>
      </c>
      <c r="E54" s="63">
        <f t="shared" ref="E54:H54" si="17">SUM(E55:E57)</f>
        <v>49230</v>
      </c>
      <c r="F54" s="63">
        <f t="shared" si="17"/>
        <v>49190</v>
      </c>
      <c r="G54" s="63">
        <f t="shared" si="17"/>
        <v>55</v>
      </c>
      <c r="H54" s="72">
        <f t="shared" si="17"/>
        <v>-15</v>
      </c>
    </row>
    <row r="55" spans="1:8" x14ac:dyDescent="0.2">
      <c r="A55" s="10"/>
      <c r="B55" s="64" t="s">
        <v>42</v>
      </c>
      <c r="C55" s="12">
        <v>500</v>
      </c>
      <c r="D55" s="19">
        <v>38500</v>
      </c>
      <c r="E55" s="19">
        <v>42079</v>
      </c>
      <c r="F55" s="19">
        <v>42079</v>
      </c>
      <c r="G55" s="19">
        <v>0</v>
      </c>
      <c r="H55" s="20">
        <f t="shared" si="10"/>
        <v>0</v>
      </c>
    </row>
    <row r="56" spans="1:8" x14ac:dyDescent="0.2">
      <c r="A56" s="33"/>
      <c r="B56" s="25" t="s">
        <v>43</v>
      </c>
      <c r="C56" s="26">
        <v>501</v>
      </c>
      <c r="D56" s="46">
        <v>12100</v>
      </c>
      <c r="E56" s="46">
        <v>7051</v>
      </c>
      <c r="F56" s="46">
        <v>7111</v>
      </c>
      <c r="G56" s="46">
        <v>0</v>
      </c>
      <c r="H56" s="47">
        <f t="shared" si="10"/>
        <v>-60</v>
      </c>
    </row>
    <row r="57" spans="1:8" x14ac:dyDescent="0.2">
      <c r="A57" s="15"/>
      <c r="B57" s="16" t="s">
        <v>44</v>
      </c>
      <c r="C57" s="28">
        <v>502</v>
      </c>
      <c r="D57" s="21">
        <v>100</v>
      </c>
      <c r="E57" s="21">
        <v>100</v>
      </c>
      <c r="F57" s="21">
        <v>0</v>
      </c>
      <c r="G57" s="21">
        <v>55</v>
      </c>
      <c r="H57" s="22">
        <f t="shared" si="10"/>
        <v>45</v>
      </c>
    </row>
    <row r="58" spans="1:8" ht="30.75" customHeight="1" x14ac:dyDescent="0.25">
      <c r="A58" s="163" t="s">
        <v>45</v>
      </c>
      <c r="B58" s="164"/>
      <c r="C58" s="9">
        <v>505</v>
      </c>
      <c r="D58" s="63">
        <v>1250</v>
      </c>
      <c r="E58" s="63">
        <v>847</v>
      </c>
      <c r="F58" s="63">
        <v>837</v>
      </c>
      <c r="G58" s="63">
        <v>0</v>
      </c>
      <c r="H58" s="72">
        <f t="shared" si="10"/>
        <v>10</v>
      </c>
    </row>
    <row r="59" spans="1:8" ht="30.75" customHeight="1" x14ac:dyDescent="0.25">
      <c r="A59" s="163" t="s">
        <v>46</v>
      </c>
      <c r="B59" s="164"/>
      <c r="C59" s="9"/>
      <c r="D59" s="63">
        <f>SUM(D60:D61)</f>
        <v>540</v>
      </c>
      <c r="E59" s="63">
        <f t="shared" ref="E59:H59" si="18">SUM(E60:E61)</f>
        <v>540</v>
      </c>
      <c r="F59" s="63">
        <f t="shared" si="18"/>
        <v>350</v>
      </c>
      <c r="G59" s="63">
        <f t="shared" si="18"/>
        <v>0</v>
      </c>
      <c r="H59" s="72">
        <f t="shared" si="18"/>
        <v>190</v>
      </c>
    </row>
    <row r="60" spans="1:8" x14ac:dyDescent="0.2">
      <c r="A60" s="10"/>
      <c r="B60" s="64" t="s">
        <v>47</v>
      </c>
      <c r="C60" s="12">
        <v>510</v>
      </c>
      <c r="D60" s="19">
        <v>490</v>
      </c>
      <c r="E60" s="19">
        <v>490</v>
      </c>
      <c r="F60" s="19">
        <v>350</v>
      </c>
      <c r="G60" s="19">
        <v>0</v>
      </c>
      <c r="H60" s="20">
        <f t="shared" si="10"/>
        <v>140</v>
      </c>
    </row>
    <row r="61" spans="1:8" x14ac:dyDescent="0.2">
      <c r="A61" s="15"/>
      <c r="B61" s="16" t="s">
        <v>48</v>
      </c>
      <c r="C61" s="28">
        <v>511</v>
      </c>
      <c r="D61" s="21">
        <v>50</v>
      </c>
      <c r="E61" s="21">
        <v>50</v>
      </c>
      <c r="F61" s="106">
        <v>0</v>
      </c>
      <c r="G61" s="106">
        <v>0</v>
      </c>
      <c r="H61" s="22">
        <f t="shared" si="10"/>
        <v>50</v>
      </c>
    </row>
    <row r="62" spans="1:8" ht="28.5" customHeight="1" x14ac:dyDescent="0.25">
      <c r="A62" s="163" t="s">
        <v>104</v>
      </c>
      <c r="B62" s="164"/>
      <c r="C62" s="9">
        <v>515</v>
      </c>
      <c r="D62" s="63">
        <v>4000</v>
      </c>
      <c r="E62" s="63">
        <v>4612</v>
      </c>
      <c r="F62" s="108">
        <v>0</v>
      </c>
      <c r="G62" s="108">
        <v>0</v>
      </c>
      <c r="H62" s="72">
        <f t="shared" si="10"/>
        <v>4612</v>
      </c>
    </row>
    <row r="63" spans="1:8" ht="27" customHeight="1" x14ac:dyDescent="0.25">
      <c r="A63" s="163" t="s">
        <v>49</v>
      </c>
      <c r="B63" s="164"/>
      <c r="C63" s="9">
        <v>520</v>
      </c>
      <c r="D63" s="63">
        <v>150</v>
      </c>
      <c r="E63" s="63">
        <v>150</v>
      </c>
      <c r="F63" s="63">
        <v>150</v>
      </c>
      <c r="G63" s="63">
        <v>0</v>
      </c>
      <c r="H63" s="72">
        <f t="shared" si="10"/>
        <v>0</v>
      </c>
    </row>
    <row r="64" spans="1:8" ht="19.5" customHeight="1" x14ac:dyDescent="0.25">
      <c r="A64" s="179" t="s">
        <v>62</v>
      </c>
      <c r="B64" s="180"/>
      <c r="C64" s="9"/>
      <c r="D64" s="63">
        <f>SUM(D65:D66)</f>
        <v>33000</v>
      </c>
      <c r="E64" s="63">
        <f t="shared" ref="E64:H64" si="19">SUM(E65:E66)</f>
        <v>24939</v>
      </c>
      <c r="F64" s="63">
        <f t="shared" si="19"/>
        <v>24939</v>
      </c>
      <c r="G64" s="63">
        <f t="shared" si="19"/>
        <v>0</v>
      </c>
      <c r="H64" s="72">
        <f t="shared" si="19"/>
        <v>0</v>
      </c>
    </row>
    <row r="65" spans="1:8" ht="14.25" customHeight="1" x14ac:dyDescent="0.25">
      <c r="A65" s="76"/>
      <c r="B65" s="64" t="s">
        <v>63</v>
      </c>
      <c r="C65" s="12">
        <v>555</v>
      </c>
      <c r="D65" s="73">
        <v>22000</v>
      </c>
      <c r="E65" s="73">
        <v>14839</v>
      </c>
      <c r="F65" s="73">
        <v>14839</v>
      </c>
      <c r="G65" s="73">
        <v>0</v>
      </c>
      <c r="H65" s="77">
        <f t="shared" si="10"/>
        <v>0</v>
      </c>
    </row>
    <row r="66" spans="1:8" ht="14.25" customHeight="1" thickBot="1" x14ac:dyDescent="0.3">
      <c r="A66" s="78"/>
      <c r="B66" s="36" t="s">
        <v>95</v>
      </c>
      <c r="C66" s="37">
        <v>556</v>
      </c>
      <c r="D66" s="79">
        <v>11000</v>
      </c>
      <c r="E66" s="79">
        <v>10100</v>
      </c>
      <c r="F66" s="79">
        <v>10100</v>
      </c>
      <c r="G66" s="79">
        <v>0</v>
      </c>
      <c r="H66" s="80">
        <f t="shared" si="10"/>
        <v>0</v>
      </c>
    </row>
    <row r="67" spans="1:8" ht="15.75" thickBot="1" x14ac:dyDescent="0.3">
      <c r="A67" s="187" t="s">
        <v>91</v>
      </c>
      <c r="B67" s="188"/>
      <c r="C67" s="82"/>
      <c r="D67" s="88">
        <f>SUM(D68,D73)</f>
        <v>24250</v>
      </c>
      <c r="E67" s="88">
        <f t="shared" ref="E67:H67" si="20">SUM(E68,E73)</f>
        <v>24250</v>
      </c>
      <c r="F67" s="88">
        <f t="shared" si="20"/>
        <v>24249</v>
      </c>
      <c r="G67" s="88">
        <f t="shared" si="20"/>
        <v>0</v>
      </c>
      <c r="H67" s="89">
        <f t="shared" si="20"/>
        <v>1</v>
      </c>
    </row>
    <row r="68" spans="1:8" ht="15" x14ac:dyDescent="0.25">
      <c r="A68" s="171" t="s">
        <v>50</v>
      </c>
      <c r="B68" s="172"/>
      <c r="C68" s="32"/>
      <c r="D68" s="70">
        <f>SUM(D69:D72)</f>
        <v>4250</v>
      </c>
      <c r="E68" s="70">
        <f t="shared" ref="E68:H68" si="21">SUM(E69:E72)</f>
        <v>4250</v>
      </c>
      <c r="F68" s="70">
        <f t="shared" si="21"/>
        <v>4249</v>
      </c>
      <c r="G68" s="70">
        <f t="shared" si="21"/>
        <v>0</v>
      </c>
      <c r="H68" s="71">
        <f t="shared" si="21"/>
        <v>1</v>
      </c>
    </row>
    <row r="69" spans="1:8" x14ac:dyDescent="0.2">
      <c r="A69" s="10"/>
      <c r="B69" s="64" t="s">
        <v>51</v>
      </c>
      <c r="C69" s="12">
        <v>525</v>
      </c>
      <c r="D69" s="19">
        <v>800</v>
      </c>
      <c r="E69" s="19">
        <v>800</v>
      </c>
      <c r="F69" s="19">
        <v>800</v>
      </c>
      <c r="G69" s="19">
        <v>0</v>
      </c>
      <c r="H69" s="83">
        <f t="shared" si="10"/>
        <v>0</v>
      </c>
    </row>
    <row r="70" spans="1:8" x14ac:dyDescent="0.2">
      <c r="A70" s="33"/>
      <c r="B70" s="25" t="s">
        <v>52</v>
      </c>
      <c r="C70" s="26">
        <v>526</v>
      </c>
      <c r="D70" s="46">
        <v>150</v>
      </c>
      <c r="E70" s="46">
        <v>220</v>
      </c>
      <c r="F70" s="46">
        <v>220</v>
      </c>
      <c r="G70" s="46">
        <v>0</v>
      </c>
      <c r="H70" s="84">
        <f t="shared" si="10"/>
        <v>0</v>
      </c>
    </row>
    <row r="71" spans="1:8" x14ac:dyDescent="0.2">
      <c r="A71" s="33"/>
      <c r="B71" s="25" t="s">
        <v>53</v>
      </c>
      <c r="C71" s="26">
        <v>527</v>
      </c>
      <c r="D71" s="46">
        <v>1000</v>
      </c>
      <c r="E71" s="46">
        <v>1000</v>
      </c>
      <c r="F71" s="46">
        <v>1000</v>
      </c>
      <c r="G71" s="46">
        <v>0</v>
      </c>
      <c r="H71" s="84">
        <f t="shared" si="10"/>
        <v>0</v>
      </c>
    </row>
    <row r="72" spans="1:8" x14ac:dyDescent="0.2">
      <c r="A72" s="15"/>
      <c r="B72" s="16" t="s">
        <v>54</v>
      </c>
      <c r="C72" s="28">
        <v>528</v>
      </c>
      <c r="D72" s="21">
        <v>2300</v>
      </c>
      <c r="E72" s="21">
        <v>2230</v>
      </c>
      <c r="F72" s="21">
        <v>2229</v>
      </c>
      <c r="G72" s="21"/>
      <c r="H72" s="22">
        <f t="shared" si="10"/>
        <v>1</v>
      </c>
    </row>
    <row r="73" spans="1:8" ht="28.5" customHeight="1" x14ac:dyDescent="0.25">
      <c r="A73" s="177" t="s">
        <v>55</v>
      </c>
      <c r="B73" s="178"/>
      <c r="C73" s="24">
        <v>530</v>
      </c>
      <c r="D73" s="85">
        <v>20000</v>
      </c>
      <c r="E73" s="85">
        <v>20000</v>
      </c>
      <c r="F73" s="85">
        <v>20000</v>
      </c>
      <c r="G73" s="85">
        <v>0</v>
      </c>
      <c r="H73" s="75">
        <f t="shared" si="10"/>
        <v>0</v>
      </c>
    </row>
    <row r="74" spans="1:8" ht="15.75" customHeight="1" x14ac:dyDescent="0.25">
      <c r="A74" s="181" t="s">
        <v>92</v>
      </c>
      <c r="B74" s="181"/>
      <c r="C74" s="86"/>
      <c r="D74" s="87">
        <f>SUM(D75,D76,D77)</f>
        <v>21000</v>
      </c>
      <c r="E74" s="87">
        <f t="shared" ref="E74:H74" si="22">SUM(E75,E76,E77)</f>
        <v>13200</v>
      </c>
      <c r="F74" s="87">
        <f t="shared" si="22"/>
        <v>13200</v>
      </c>
      <c r="G74" s="87">
        <f t="shared" si="22"/>
        <v>0</v>
      </c>
      <c r="H74" s="87">
        <f t="shared" si="22"/>
        <v>0</v>
      </c>
    </row>
    <row r="75" spans="1:8" ht="15" customHeight="1" x14ac:dyDescent="0.25">
      <c r="A75" s="180" t="s">
        <v>56</v>
      </c>
      <c r="B75" s="180"/>
      <c r="C75" s="9">
        <v>535</v>
      </c>
      <c r="D75" s="63">
        <v>7000</v>
      </c>
      <c r="E75" s="63">
        <v>8769</v>
      </c>
      <c r="F75" s="63">
        <v>8769</v>
      </c>
      <c r="G75" s="63">
        <v>0</v>
      </c>
      <c r="H75" s="63">
        <f t="shared" si="10"/>
        <v>0</v>
      </c>
    </row>
    <row r="76" spans="1:8" ht="30" customHeight="1" x14ac:dyDescent="0.25">
      <c r="A76" s="164" t="s">
        <v>57</v>
      </c>
      <c r="B76" s="164"/>
      <c r="C76" s="9">
        <v>540</v>
      </c>
      <c r="D76" s="63">
        <v>7000</v>
      </c>
      <c r="E76" s="63">
        <v>2073</v>
      </c>
      <c r="F76" s="63">
        <v>2073</v>
      </c>
      <c r="G76" s="63">
        <v>0</v>
      </c>
      <c r="H76" s="63">
        <f t="shared" si="10"/>
        <v>0</v>
      </c>
    </row>
    <row r="77" spans="1:8" ht="15" customHeight="1" thickBot="1" x14ac:dyDescent="0.3">
      <c r="A77" s="178" t="s">
        <v>58</v>
      </c>
      <c r="B77" s="178"/>
      <c r="C77" s="23">
        <v>545</v>
      </c>
      <c r="D77" s="85">
        <v>7000</v>
      </c>
      <c r="E77" s="85">
        <v>2358</v>
      </c>
      <c r="F77" s="85">
        <v>2358</v>
      </c>
      <c r="G77" s="85">
        <v>0</v>
      </c>
      <c r="H77" s="85">
        <f t="shared" si="10"/>
        <v>0</v>
      </c>
    </row>
    <row r="78" spans="1:8" ht="15.75" thickBot="1" x14ac:dyDescent="0.3">
      <c r="A78" s="167" t="s">
        <v>93</v>
      </c>
      <c r="B78" s="168"/>
      <c r="C78" s="38"/>
      <c r="D78" s="92">
        <f>SUM(D79,D84,D85)</f>
        <v>5153</v>
      </c>
      <c r="E78" s="92">
        <f t="shared" ref="E78:H78" si="23">SUM(E79,E84,E85)</f>
        <v>4914</v>
      </c>
      <c r="F78" s="92">
        <f t="shared" si="23"/>
        <v>4011</v>
      </c>
      <c r="G78" s="92">
        <f t="shared" si="23"/>
        <v>297</v>
      </c>
      <c r="H78" s="93">
        <f t="shared" si="23"/>
        <v>606</v>
      </c>
    </row>
    <row r="79" spans="1:8" ht="15" customHeight="1" x14ac:dyDescent="0.25">
      <c r="A79" s="171" t="s">
        <v>64</v>
      </c>
      <c r="B79" s="172"/>
      <c r="C79" s="32"/>
      <c r="D79" s="70">
        <f>SUM(D80:D83)</f>
        <v>1800</v>
      </c>
      <c r="E79" s="70">
        <f t="shared" ref="E79:H79" si="24">SUM(E80:E83)</f>
        <v>1561</v>
      </c>
      <c r="F79" s="70">
        <f t="shared" si="24"/>
        <v>1561</v>
      </c>
      <c r="G79" s="70">
        <f t="shared" si="24"/>
        <v>0</v>
      </c>
      <c r="H79" s="71">
        <f t="shared" si="24"/>
        <v>0</v>
      </c>
    </row>
    <row r="80" spans="1:8" ht="28.5" x14ac:dyDescent="0.2">
      <c r="A80" s="10"/>
      <c r="B80" s="54" t="s">
        <v>65</v>
      </c>
      <c r="C80" s="12">
        <v>565</v>
      </c>
      <c r="D80" s="19">
        <v>450</v>
      </c>
      <c r="E80" s="19">
        <v>351</v>
      </c>
      <c r="F80" s="19">
        <v>351</v>
      </c>
      <c r="G80" s="19">
        <v>0</v>
      </c>
      <c r="H80" s="83">
        <f t="shared" si="10"/>
        <v>0</v>
      </c>
    </row>
    <row r="81" spans="1:8" x14ac:dyDescent="0.2">
      <c r="A81" s="33"/>
      <c r="B81" s="49" t="s">
        <v>66</v>
      </c>
      <c r="C81" s="26">
        <v>566</v>
      </c>
      <c r="D81" s="46">
        <v>800</v>
      </c>
      <c r="E81" s="46">
        <v>785</v>
      </c>
      <c r="F81" s="46">
        <v>785</v>
      </c>
      <c r="G81" s="46">
        <v>0</v>
      </c>
      <c r="H81" s="84">
        <f t="shared" si="10"/>
        <v>0</v>
      </c>
    </row>
    <row r="82" spans="1:8" ht="28.5" x14ac:dyDescent="0.2">
      <c r="A82" s="33"/>
      <c r="B82" s="49" t="s">
        <v>67</v>
      </c>
      <c r="C82" s="26">
        <v>567</v>
      </c>
      <c r="D82" s="46">
        <v>100</v>
      </c>
      <c r="E82" s="46">
        <v>100</v>
      </c>
      <c r="F82" s="46">
        <v>100</v>
      </c>
      <c r="G82" s="46">
        <v>0</v>
      </c>
      <c r="H82" s="84">
        <f t="shared" si="10"/>
        <v>0</v>
      </c>
    </row>
    <row r="83" spans="1:8" ht="28.5" x14ac:dyDescent="0.2">
      <c r="A83" s="15"/>
      <c r="B83" s="50" t="s">
        <v>68</v>
      </c>
      <c r="C83" s="28">
        <v>568</v>
      </c>
      <c r="D83" s="21">
        <v>450</v>
      </c>
      <c r="E83" s="21">
        <v>325</v>
      </c>
      <c r="F83" s="21">
        <v>325</v>
      </c>
      <c r="G83" s="21">
        <v>0</v>
      </c>
      <c r="H83" s="94">
        <f t="shared" si="10"/>
        <v>0</v>
      </c>
    </row>
    <row r="84" spans="1:8" ht="15" customHeight="1" x14ac:dyDescent="0.25">
      <c r="A84" s="179" t="s">
        <v>69</v>
      </c>
      <c r="B84" s="180"/>
      <c r="C84" s="9">
        <v>570</v>
      </c>
      <c r="D84" s="63">
        <v>853</v>
      </c>
      <c r="E84" s="63">
        <v>853</v>
      </c>
      <c r="F84" s="63">
        <v>0</v>
      </c>
      <c r="G84" s="63">
        <v>297</v>
      </c>
      <c r="H84" s="72">
        <f t="shared" si="10"/>
        <v>556</v>
      </c>
    </row>
    <row r="85" spans="1:8" ht="28.5" customHeight="1" x14ac:dyDescent="0.25">
      <c r="A85" s="163" t="s">
        <v>70</v>
      </c>
      <c r="B85" s="164"/>
      <c r="C85" s="9"/>
      <c r="D85" s="63">
        <f>SUM(D86:D90)</f>
        <v>2500</v>
      </c>
      <c r="E85" s="63">
        <f t="shared" ref="E85:H85" si="25">SUM(E86:E90)</f>
        <v>2500</v>
      </c>
      <c r="F85" s="63">
        <f t="shared" si="25"/>
        <v>2450</v>
      </c>
      <c r="G85" s="63">
        <f t="shared" si="25"/>
        <v>0</v>
      </c>
      <c r="H85" s="72">
        <f t="shared" si="25"/>
        <v>50</v>
      </c>
    </row>
    <row r="86" spans="1:8" x14ac:dyDescent="0.2">
      <c r="A86" s="10"/>
      <c r="B86" s="64" t="s">
        <v>71</v>
      </c>
      <c r="C86" s="90">
        <v>575</v>
      </c>
      <c r="D86" s="19">
        <v>2500</v>
      </c>
      <c r="E86" s="19">
        <v>1450</v>
      </c>
      <c r="F86" s="19">
        <v>1400</v>
      </c>
      <c r="G86" s="19">
        <v>0</v>
      </c>
      <c r="H86" s="83">
        <f t="shared" si="10"/>
        <v>50</v>
      </c>
    </row>
    <row r="87" spans="1:8" x14ac:dyDescent="0.2">
      <c r="A87" s="33"/>
      <c r="B87" s="25" t="s">
        <v>72</v>
      </c>
      <c r="C87" s="91">
        <v>576</v>
      </c>
      <c r="D87" s="46">
        <v>0</v>
      </c>
      <c r="E87" s="46">
        <v>500</v>
      </c>
      <c r="F87" s="46">
        <v>500</v>
      </c>
      <c r="G87" s="46">
        <v>0</v>
      </c>
      <c r="H87" s="84">
        <f t="shared" si="10"/>
        <v>0</v>
      </c>
    </row>
    <row r="88" spans="1:8" x14ac:dyDescent="0.2">
      <c r="A88" s="33"/>
      <c r="B88" s="25" t="s">
        <v>73</v>
      </c>
      <c r="C88" s="91">
        <v>577</v>
      </c>
      <c r="D88" s="46">
        <v>0</v>
      </c>
      <c r="E88" s="46">
        <v>250</v>
      </c>
      <c r="F88" s="46">
        <v>250</v>
      </c>
      <c r="G88" s="46">
        <v>0</v>
      </c>
      <c r="H88" s="84">
        <f t="shared" si="10"/>
        <v>0</v>
      </c>
    </row>
    <row r="89" spans="1:8" x14ac:dyDescent="0.2">
      <c r="A89" s="33"/>
      <c r="B89" s="25" t="s">
        <v>74</v>
      </c>
      <c r="C89" s="91">
        <v>578</v>
      </c>
      <c r="D89" s="46">
        <v>0</v>
      </c>
      <c r="E89" s="46">
        <v>250</v>
      </c>
      <c r="F89" s="46">
        <v>250</v>
      </c>
      <c r="G89" s="46">
        <v>0</v>
      </c>
      <c r="H89" s="84">
        <f t="shared" si="10"/>
        <v>0</v>
      </c>
    </row>
    <row r="90" spans="1:8" ht="15" thickBot="1" x14ac:dyDescent="0.25">
      <c r="A90" s="55"/>
      <c r="B90" s="56" t="s">
        <v>75</v>
      </c>
      <c r="C90" s="95">
        <v>579</v>
      </c>
      <c r="D90" s="58">
        <v>0</v>
      </c>
      <c r="E90" s="58">
        <v>50</v>
      </c>
      <c r="F90" s="58">
        <v>50</v>
      </c>
      <c r="G90" s="58">
        <v>0</v>
      </c>
      <c r="H90" s="96">
        <f t="shared" si="10"/>
        <v>0</v>
      </c>
    </row>
    <row r="91" spans="1:8" ht="15" x14ac:dyDescent="0.25">
      <c r="A91" s="183" t="s">
        <v>94</v>
      </c>
      <c r="B91" s="184"/>
      <c r="C91" s="143"/>
      <c r="D91" s="144">
        <f>SUM(D92)</f>
        <v>10800</v>
      </c>
      <c r="E91" s="144">
        <f t="shared" ref="E91:H91" si="26">SUM(E92)</f>
        <v>9800</v>
      </c>
      <c r="F91" s="144">
        <f t="shared" si="26"/>
        <v>9800</v>
      </c>
      <c r="G91" s="144">
        <f t="shared" si="26"/>
        <v>0</v>
      </c>
      <c r="H91" s="145">
        <f t="shared" si="26"/>
        <v>0</v>
      </c>
    </row>
    <row r="92" spans="1:8" ht="29.25" customHeight="1" x14ac:dyDescent="0.25">
      <c r="A92" s="163" t="s">
        <v>76</v>
      </c>
      <c r="B92" s="164"/>
      <c r="C92" s="9"/>
      <c r="D92" s="63">
        <f>SUM(D93:D97)</f>
        <v>10800</v>
      </c>
      <c r="E92" s="63">
        <f t="shared" ref="E92:H92" si="27">SUM(E93:E97)</f>
        <v>9800</v>
      </c>
      <c r="F92" s="63">
        <f t="shared" si="27"/>
        <v>9800</v>
      </c>
      <c r="G92" s="63">
        <f t="shared" si="27"/>
        <v>0</v>
      </c>
      <c r="H92" s="72">
        <f t="shared" si="27"/>
        <v>0</v>
      </c>
    </row>
    <row r="93" spans="1:8" x14ac:dyDescent="0.2">
      <c r="A93" s="10"/>
      <c r="B93" s="64" t="s">
        <v>77</v>
      </c>
      <c r="C93" s="12">
        <v>580</v>
      </c>
      <c r="D93" s="19">
        <v>1500</v>
      </c>
      <c r="E93" s="19">
        <v>1500</v>
      </c>
      <c r="F93" s="19">
        <v>1500</v>
      </c>
      <c r="G93" s="19">
        <v>0</v>
      </c>
      <c r="H93" s="83">
        <f t="shared" ref="H93:H97" si="28">E93-F93-G93</f>
        <v>0</v>
      </c>
    </row>
    <row r="94" spans="1:8" x14ac:dyDescent="0.2">
      <c r="A94" s="33"/>
      <c r="B94" s="25" t="s">
        <v>78</v>
      </c>
      <c r="C94" s="26">
        <v>581</v>
      </c>
      <c r="D94" s="46">
        <v>400</v>
      </c>
      <c r="E94" s="46">
        <v>400</v>
      </c>
      <c r="F94" s="46">
        <v>400</v>
      </c>
      <c r="G94" s="46">
        <v>0</v>
      </c>
      <c r="H94" s="84">
        <f t="shared" si="28"/>
        <v>0</v>
      </c>
    </row>
    <row r="95" spans="1:8" ht="28.5" x14ac:dyDescent="0.2">
      <c r="A95" s="33"/>
      <c r="B95" s="49" t="s">
        <v>79</v>
      </c>
      <c r="C95" s="26">
        <v>582</v>
      </c>
      <c r="D95" s="46">
        <v>800</v>
      </c>
      <c r="E95" s="46">
        <v>800</v>
      </c>
      <c r="F95" s="46">
        <v>800</v>
      </c>
      <c r="G95" s="46">
        <v>0</v>
      </c>
      <c r="H95" s="84">
        <f t="shared" si="28"/>
        <v>0</v>
      </c>
    </row>
    <row r="96" spans="1:8" ht="28.5" x14ac:dyDescent="0.2">
      <c r="A96" s="33"/>
      <c r="B96" s="49" t="s">
        <v>80</v>
      </c>
      <c r="C96" s="26">
        <v>583</v>
      </c>
      <c r="D96" s="46">
        <v>7100</v>
      </c>
      <c r="E96" s="46">
        <v>7100</v>
      </c>
      <c r="F96" s="97">
        <v>7100</v>
      </c>
      <c r="G96" s="98">
        <v>0</v>
      </c>
      <c r="H96" s="84">
        <f t="shared" si="28"/>
        <v>0</v>
      </c>
    </row>
    <row r="97" spans="1:8" s="1" customFormat="1" ht="15" thickBot="1" x14ac:dyDescent="0.25">
      <c r="A97" s="141"/>
      <c r="B97" s="56" t="s">
        <v>81</v>
      </c>
      <c r="C97" s="95">
        <v>584</v>
      </c>
      <c r="D97" s="142">
        <v>1000</v>
      </c>
      <c r="E97" s="142">
        <v>0</v>
      </c>
      <c r="F97" s="142">
        <v>0</v>
      </c>
      <c r="G97" s="142"/>
      <c r="H97" s="96">
        <f t="shared" si="28"/>
        <v>0</v>
      </c>
    </row>
    <row r="98" spans="1:8" ht="22.5" customHeight="1" thickBot="1" x14ac:dyDescent="0.3">
      <c r="A98" s="165" t="s">
        <v>114</v>
      </c>
      <c r="B98" s="166"/>
      <c r="C98" s="166"/>
      <c r="D98" s="48">
        <f>SUM(D91,D78,D74,D67,D43,D28,D11,D5)</f>
        <v>287863</v>
      </c>
      <c r="E98" s="48">
        <f t="shared" ref="E98:G98" si="29">SUM(E91,E78,E74,E67,E43,E28,E11,E5)</f>
        <v>275664</v>
      </c>
      <c r="F98" s="48">
        <f t="shared" si="29"/>
        <v>235176</v>
      </c>
      <c r="G98" s="48">
        <f t="shared" si="29"/>
        <v>12780</v>
      </c>
      <c r="H98" s="48">
        <f>SUM(H91,H78,H74,H67,H43,H28,H11,H5)</f>
        <v>27708</v>
      </c>
    </row>
    <row r="100" spans="1:8" x14ac:dyDescent="0.2">
      <c r="F100" s="4"/>
    </row>
    <row r="101" spans="1:8" ht="16.5" x14ac:dyDescent="0.2">
      <c r="A101" s="104" t="s">
        <v>96</v>
      </c>
      <c r="B101" s="3" t="s">
        <v>97</v>
      </c>
    </row>
    <row r="102" spans="1:8" ht="16.5" x14ac:dyDescent="0.2">
      <c r="A102" s="104" t="s">
        <v>100</v>
      </c>
      <c r="B102" s="1" t="s">
        <v>103</v>
      </c>
    </row>
    <row r="103" spans="1:8" ht="16.5" x14ac:dyDescent="0.2">
      <c r="A103" s="104" t="s">
        <v>101</v>
      </c>
      <c r="B103" s="1" t="s">
        <v>102</v>
      </c>
    </row>
    <row r="104" spans="1:8" ht="16.5" x14ac:dyDescent="0.2">
      <c r="A104" s="104" t="s">
        <v>105</v>
      </c>
      <c r="B104" s="182" t="s">
        <v>106</v>
      </c>
      <c r="C104" s="182"/>
      <c r="D104" s="182"/>
      <c r="E104" s="182"/>
      <c r="F104" s="182"/>
      <c r="G104" s="182"/>
      <c r="H104" s="182"/>
    </row>
  </sheetData>
  <mergeCells count="43">
    <mergeCell ref="A64:B64"/>
    <mergeCell ref="A68:B68"/>
    <mergeCell ref="A59:B59"/>
    <mergeCell ref="A62:B62"/>
    <mergeCell ref="A4:B4"/>
    <mergeCell ref="A63:B63"/>
    <mergeCell ref="A67:B67"/>
    <mergeCell ref="A5:B5"/>
    <mergeCell ref="A13:B13"/>
    <mergeCell ref="A16:B16"/>
    <mergeCell ref="A19:B19"/>
    <mergeCell ref="A22:B22"/>
    <mergeCell ref="A11:B11"/>
    <mergeCell ref="A9:B9"/>
    <mergeCell ref="A10:B10"/>
    <mergeCell ref="A6:B6"/>
    <mergeCell ref="B104:H104"/>
    <mergeCell ref="A79:B79"/>
    <mergeCell ref="A84:B84"/>
    <mergeCell ref="A85:B85"/>
    <mergeCell ref="A91:B91"/>
    <mergeCell ref="A92:B92"/>
    <mergeCell ref="A75:B75"/>
    <mergeCell ref="A74:B74"/>
    <mergeCell ref="A76:B76"/>
    <mergeCell ref="A77:B77"/>
    <mergeCell ref="A78:B78"/>
    <mergeCell ref="A49:B49"/>
    <mergeCell ref="A98:C98"/>
    <mergeCell ref="A28:B28"/>
    <mergeCell ref="A43:B43"/>
    <mergeCell ref="A44:B44"/>
    <mergeCell ref="A47:B47"/>
    <mergeCell ref="A48:B48"/>
    <mergeCell ref="A29:B29"/>
    <mergeCell ref="A30:B30"/>
    <mergeCell ref="A31:B31"/>
    <mergeCell ref="A34:B34"/>
    <mergeCell ref="A39:B39"/>
    <mergeCell ref="A73:B73"/>
    <mergeCell ref="A53:B53"/>
    <mergeCell ref="A54:B54"/>
    <mergeCell ref="A58:B58"/>
  </mergeCells>
  <pageMargins left="0.70866141732283472" right="0.70866141732283472" top="0.78740157480314965" bottom="0.78740157480314965" header="0.31496062992125984" footer="0.31496062992125984"/>
  <pageSetup paperSize="9" scale="60" firstPageNumber="4" orientation="portrait" useFirstPageNumber="1" r:id="rId1"/>
  <headerFooter>
    <oddFooter>&amp;LZastupitelstvo Olomouckého kraje 23. 9. 2016  
35.4. - Individuální dotace z rozpočtu Olomouckého kraje 2016
Příloha č. 2: Přehled dotačních programů / titulů z rozpočtu Olomouckého kraje v roce 2016
&amp;RStrana &amp;P (celkem 5)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Individuální žádosti </vt:lpstr>
      <vt:lpstr>Dotační tituly</vt:lpstr>
      <vt:lpstr>List3</vt:lpstr>
      <vt:lpstr>'Dotační tituly'!Názvy_tisku</vt:lpstr>
      <vt:lpstr>'Individuální žádosti 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Vítková Petra</dc:creator>
  <cp:lastModifiedBy>Vítková Petra</cp:lastModifiedBy>
  <cp:lastPrinted>2016-07-20T10:09:54Z</cp:lastPrinted>
  <dcterms:created xsi:type="dcterms:W3CDTF">2016-07-18T13:10:00Z</dcterms:created>
  <dcterms:modified xsi:type="dcterms:W3CDTF">2016-09-05T12:03:02Z</dcterms:modified>
</cp:coreProperties>
</file>