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0" windowWidth="19440" windowHeight="12105"/>
  </bookViews>
  <sheets>
    <sheet name="List1" sheetId="1" r:id="rId1"/>
    <sheet name="List2" sheetId="2" r:id="rId2"/>
    <sheet name="List3" sheetId="3" r:id="rId3"/>
  </sheets>
  <definedNames>
    <definedName name="_xlnm.Print_Titles" localSheetId="0">List1!$3:$6</definedName>
    <definedName name="_xlnm.Print_Area" localSheetId="0">List1!$A$1:$J$39</definedName>
  </definedNames>
  <calcPr calcId="145621"/>
</workbook>
</file>

<file path=xl/calcChain.xml><?xml version="1.0" encoding="utf-8"?>
<calcChain xmlns="http://schemas.openxmlformats.org/spreadsheetml/2006/main">
  <c r="E27" i="1" l="1"/>
  <c r="H27" i="1"/>
  <c r="D27" i="1"/>
  <c r="I39" i="1" l="1"/>
  <c r="D31" i="1"/>
  <c r="D32" i="1" s="1"/>
  <c r="E31" i="1"/>
  <c r="E32" i="1"/>
  <c r="I32" i="1"/>
  <c r="G32" i="1"/>
  <c r="C32" i="1"/>
  <c r="F31" i="1" l="1"/>
  <c r="H11" i="1"/>
  <c r="H12" i="1" s="1"/>
  <c r="I12" i="1"/>
  <c r="G12" i="1"/>
  <c r="F12" i="1"/>
  <c r="E12" i="1"/>
  <c r="D12" i="1"/>
  <c r="C12" i="1"/>
  <c r="F32" i="1" l="1"/>
  <c r="H31" i="1"/>
  <c r="H32" i="1" s="1"/>
  <c r="F27" i="1"/>
  <c r="I28" i="1" l="1"/>
  <c r="D28" i="1"/>
  <c r="D39" i="1" s="1"/>
  <c r="E28" i="1"/>
  <c r="E39" i="1" s="1"/>
  <c r="G28" i="1"/>
  <c r="G39" i="1" s="1"/>
  <c r="H28" i="1" l="1"/>
  <c r="H39" i="1" s="1"/>
  <c r="F28" i="1"/>
  <c r="F39" i="1" s="1"/>
  <c r="C28" i="1"/>
  <c r="C39" i="1" s="1"/>
  <c r="F23" i="1"/>
  <c r="H23" i="1" s="1"/>
  <c r="E23" i="1"/>
  <c r="G22" i="1"/>
  <c r="C22" i="1" s="1"/>
  <c r="F22" i="1"/>
  <c r="E22" i="1"/>
  <c r="D24" i="1"/>
  <c r="I24" i="1"/>
  <c r="D17" i="1"/>
  <c r="D18" i="1"/>
  <c r="E18" i="1" s="1"/>
  <c r="D16" i="1"/>
  <c r="E16" i="1" s="1"/>
  <c r="D15" i="1"/>
  <c r="D10" i="1"/>
  <c r="E10" i="1" s="1"/>
  <c r="F10" i="1" s="1"/>
  <c r="H10" i="1" s="1"/>
  <c r="E24" i="1" l="1"/>
  <c r="E17" i="1"/>
  <c r="F17" i="1" s="1"/>
  <c r="I17" i="1" s="1"/>
  <c r="F24" i="1"/>
  <c r="H22" i="1"/>
  <c r="C24" i="1"/>
  <c r="G24" i="1"/>
  <c r="F16" i="1"/>
  <c r="I16" i="1" s="1"/>
  <c r="F18" i="1"/>
  <c r="I18" i="1" s="1"/>
  <c r="D9" i="1"/>
  <c r="E9" i="1" l="1"/>
  <c r="D35" i="1"/>
  <c r="H24" i="1"/>
  <c r="E35" i="1" l="1"/>
  <c r="F35" i="1"/>
  <c r="H35" i="1" s="1"/>
  <c r="F9" i="1"/>
  <c r="H9" i="1" s="1"/>
  <c r="G36" i="1" l="1"/>
  <c r="C36" i="1"/>
  <c r="I36" i="1" l="1"/>
  <c r="D36" i="1"/>
  <c r="E15" i="1"/>
  <c r="E36" i="1" l="1"/>
  <c r="G19" i="1"/>
  <c r="E19" i="1"/>
  <c r="C19" i="1"/>
  <c r="F36" i="1" l="1"/>
  <c r="H36" i="1"/>
  <c r="F15" i="1" l="1"/>
  <c r="I15" i="1" s="1"/>
  <c r="I19" i="1" s="1"/>
  <c r="D19" i="1"/>
  <c r="H19" i="1" l="1"/>
  <c r="F19" i="1"/>
</calcChain>
</file>

<file path=xl/sharedStrings.xml><?xml version="1.0" encoding="utf-8"?>
<sst xmlns="http://schemas.openxmlformats.org/spreadsheetml/2006/main" count="64" uniqueCount="57">
  <si>
    <t>Název projektu</t>
  </si>
  <si>
    <t>Usnesení ROK</t>
  </si>
  <si>
    <t>1.</t>
  </si>
  <si>
    <t>Č.</t>
  </si>
  <si>
    <t>Celkové náklady projektu</t>
  </si>
  <si>
    <t>Celkové uznatelné náklady</t>
  </si>
  <si>
    <t>sl. 4 + 7</t>
  </si>
  <si>
    <t>sl. 5 + 6</t>
  </si>
  <si>
    <t>Celkové náklady OK</t>
  </si>
  <si>
    <t xml:space="preserve">Dotace 
</t>
  </si>
  <si>
    <t xml:space="preserve">Podíl OK
</t>
  </si>
  <si>
    <t xml:space="preserve">Celkem </t>
  </si>
  <si>
    <t>2.</t>
  </si>
  <si>
    <t>3.</t>
  </si>
  <si>
    <t>Celkové náklady PO</t>
  </si>
  <si>
    <t>4.</t>
  </si>
  <si>
    <t>5.</t>
  </si>
  <si>
    <t xml:space="preserve">Celkem za projekty </t>
  </si>
  <si>
    <r>
      <t xml:space="preserve">Projekty podané do Integrovaného regionálního operačního programu </t>
    </r>
    <r>
      <rPr>
        <sz val="12"/>
        <rFont val="Arial"/>
        <family val="2"/>
        <charset val="238"/>
      </rPr>
      <t>(</t>
    </r>
    <r>
      <rPr>
        <u/>
        <sz val="12"/>
        <rFont val="Arial"/>
        <family val="2"/>
        <charset val="238"/>
      </rPr>
      <t>prioritní osa 1</t>
    </r>
    <r>
      <rPr>
        <sz val="12"/>
        <rFont val="Arial"/>
        <family val="2"/>
        <charset val="238"/>
      </rPr>
      <t xml:space="preserve"> Zvyšování regionální mobility prostřednictvím připojení sekundárních a terciárních uzlů k infrastruktuře sítě TEN-T, včetně multimodálních uzlů ,</t>
    </r>
    <r>
      <rPr>
        <u/>
        <sz val="12"/>
        <rFont val="Arial"/>
        <family val="2"/>
        <charset val="238"/>
      </rPr>
      <t xml:space="preserve"> specifický cíl 1.1</t>
    </r>
    <r>
      <rPr>
        <sz val="12"/>
        <rFont val="Arial"/>
        <family val="2"/>
        <charset val="238"/>
      </rPr>
      <t xml:space="preserve"> Zvýšení regionální mobility prostřednictvím modernizace  a rozvoje sítí regionální silniční infrastruktury navazující na síť TEN-T)</t>
    </r>
  </si>
  <si>
    <r>
      <t xml:space="preserve">Celkem </t>
    </r>
    <r>
      <rPr>
        <sz val="12"/>
        <rFont val="Arial"/>
        <family val="2"/>
        <charset val="238"/>
      </rPr>
      <t>(kurz 27 Kč/EUR)</t>
    </r>
  </si>
  <si>
    <r>
      <t xml:space="preserve">Podané žádosti o dotaci </t>
    </r>
    <r>
      <rPr>
        <u/>
        <sz val="14"/>
        <rFont val="Arial"/>
        <family val="2"/>
        <charset val="238"/>
      </rPr>
      <t>(na projekty spolufinancované z evropských fondů a národního dotačního programu)</t>
    </r>
  </si>
  <si>
    <t>6.</t>
  </si>
  <si>
    <t>7.</t>
  </si>
  <si>
    <t>8.</t>
  </si>
  <si>
    <t>9.</t>
  </si>
  <si>
    <t>10.</t>
  </si>
  <si>
    <t>Neuznatelné náklady                        (hradí OK/PO)</t>
  </si>
  <si>
    <t>sl. 6 + 7</t>
  </si>
  <si>
    <t>Podpora procesů při práci s rodinami na území Olomouckého kraje</t>
  </si>
  <si>
    <t>UR/102/29/2016</t>
  </si>
  <si>
    <t>UR/102/28/2016</t>
  </si>
  <si>
    <t>Popora plánování sociálních služeb a sociální práce na území Olomouckého krajev návaznosti na zvyšování jejich dostupnosti a kvality</t>
  </si>
  <si>
    <r>
      <t xml:space="preserve">Projekty podané do Operačního programu zaměstnanost </t>
    </r>
    <r>
      <rPr>
        <sz val="12"/>
        <rFont val="Arial"/>
        <family val="2"/>
        <charset val="238"/>
      </rPr>
      <t>(</t>
    </r>
    <r>
      <rPr>
        <u/>
        <sz val="12"/>
        <rFont val="Arial"/>
        <family val="2"/>
        <charset val="238"/>
      </rPr>
      <t xml:space="preserve">prioritní osy 2 </t>
    </r>
    <r>
      <rPr>
        <sz val="12"/>
        <rFont val="Arial"/>
        <family val="2"/>
        <charset val="238"/>
      </rPr>
      <t xml:space="preserve">Sociální začleňování a boj s chudobou, </t>
    </r>
    <r>
      <rPr>
        <u/>
        <sz val="12"/>
        <rFont val="Arial"/>
        <family val="2"/>
        <charset val="238"/>
      </rPr>
      <t>investiční priority 2.2</t>
    </r>
    <r>
      <rPr>
        <sz val="12"/>
        <rFont val="Arial"/>
        <family val="2"/>
        <charset val="238"/>
      </rPr>
      <t xml:space="preserve"> Zlepšování přístupu k dostupným, udržitelnýma vysoce kvalitním službám, včetně zdravotnictví a sociálních služeb obecného zájmu, </t>
    </r>
    <r>
      <rPr>
        <u/>
        <sz val="12"/>
        <rFont val="Arial"/>
        <family val="2"/>
        <charset val="238"/>
      </rPr>
      <t xml:space="preserve">specifický cíl 2.2.1 </t>
    </r>
    <r>
      <rPr>
        <sz val="12"/>
        <rFont val="Arial"/>
        <family val="2"/>
        <charset val="238"/>
      </rPr>
      <t>Zvýšit kvalitu a udržitelnost systému sociálních služeb, služeb pro rodiny a děti a dalších navazujících služeb podporující sociální začleńování)</t>
    </r>
  </si>
  <si>
    <t>UR/98/23/2016</t>
  </si>
  <si>
    <t>UR/102/16/2016</t>
  </si>
  <si>
    <r>
      <t xml:space="preserve">Projekty podané do Integrovaného regionálního operačního programu </t>
    </r>
    <r>
      <rPr>
        <sz val="12"/>
        <rFont val="Arial"/>
        <family val="2"/>
        <charset val="238"/>
      </rPr>
      <t>(</t>
    </r>
    <r>
      <rPr>
        <u/>
        <sz val="12"/>
        <rFont val="Arial"/>
        <family val="2"/>
        <charset val="238"/>
      </rPr>
      <t>prioritní osa 3</t>
    </r>
    <r>
      <rPr>
        <sz val="12"/>
        <rFont val="Arial"/>
        <family val="2"/>
        <charset val="238"/>
      </rPr>
      <t xml:space="preserve"> Dobrá správa území a zefektivnění veřejných institucí, </t>
    </r>
    <r>
      <rPr>
        <u/>
        <sz val="12"/>
        <rFont val="Arial"/>
        <family val="2"/>
        <charset val="238"/>
      </rPr>
      <t>investiční priorita 6c</t>
    </r>
    <r>
      <rPr>
        <sz val="12"/>
        <rFont val="Arial"/>
        <family val="2"/>
        <charset val="238"/>
      </rPr>
      <t xml:space="preserve"> Zachování, ochrana, propagace a rozvoj přírodního a kulturního bohatství ,</t>
    </r>
    <r>
      <rPr>
        <u/>
        <sz val="12"/>
        <rFont val="Arial"/>
        <family val="2"/>
        <charset val="238"/>
      </rPr>
      <t xml:space="preserve"> specifický cíl 3.1</t>
    </r>
    <r>
      <rPr>
        <sz val="12"/>
        <rFont val="Arial"/>
        <family val="2"/>
        <charset val="238"/>
      </rPr>
      <t xml:space="preserve"> Zefektivnění prezentace, posílení ochrany a rozvoje kulturního dědictví)</t>
    </r>
  </si>
  <si>
    <t>Muzeum Komenského v Přerově - rekonstrukce budovy</t>
  </si>
  <si>
    <t>UR/98/15/2016</t>
  </si>
  <si>
    <t>Muzeum Komenského v Přerově – záchrana a zpřístupnění paláce na hradě Helfštýn</t>
  </si>
  <si>
    <t>UR/101/16/2016</t>
  </si>
  <si>
    <t>Domov mládeže v Žádlovicích - areál zámeckého parku</t>
  </si>
  <si>
    <r>
      <t xml:space="preserve">Projekt podaný do Operačního programu životní prostředí </t>
    </r>
    <r>
      <rPr>
        <sz val="12"/>
        <rFont val="Arial"/>
        <family val="2"/>
        <charset val="238"/>
      </rPr>
      <t>(</t>
    </r>
    <r>
      <rPr>
        <u/>
        <sz val="12"/>
        <rFont val="Arial"/>
        <family val="2"/>
        <charset val="238"/>
      </rPr>
      <t>prioritní osa 4</t>
    </r>
    <r>
      <rPr>
        <sz val="12"/>
        <rFont val="Arial"/>
        <family val="2"/>
        <charset val="238"/>
      </rPr>
      <t xml:space="preserve"> Ochrana a péče o přírodu a krajinu, </t>
    </r>
    <r>
      <rPr>
        <u/>
        <sz val="12"/>
        <rFont val="Arial"/>
        <family val="2"/>
        <charset val="238"/>
      </rPr>
      <t>specifický cíl 4.4</t>
    </r>
    <r>
      <rPr>
        <sz val="12"/>
        <rFont val="Arial"/>
        <family val="2"/>
        <charset val="238"/>
      </rPr>
      <t xml:space="preserve"> Zlepšit kvalitu prostředí v sídlech)</t>
    </r>
  </si>
  <si>
    <r>
      <t xml:space="preserve">Projekt podaný do Integrovaného regionálního operačního programu </t>
    </r>
    <r>
      <rPr>
        <sz val="12"/>
        <rFont val="Arial"/>
        <family val="2"/>
        <charset val="238"/>
      </rPr>
      <t>(</t>
    </r>
    <r>
      <rPr>
        <u/>
        <sz val="12"/>
        <rFont val="Arial"/>
        <family val="2"/>
        <charset val="238"/>
      </rPr>
      <t>prioritní osa 2</t>
    </r>
    <r>
      <rPr>
        <sz val="12"/>
        <rFont val="Arial"/>
        <family val="2"/>
        <charset val="238"/>
      </rPr>
      <t xml:space="preserve"> Zkvalitnění veřejných služeb a podmínek života pro obyvatele regionů, </t>
    </r>
    <r>
      <rPr>
        <u/>
        <sz val="12"/>
        <rFont val="Arial"/>
        <family val="2"/>
        <charset val="238"/>
      </rPr>
      <t>investiční priorita 9a</t>
    </r>
    <r>
      <rPr>
        <sz val="12"/>
        <rFont val="Arial"/>
        <family val="2"/>
        <charset val="238"/>
      </rPr>
      <t xml:space="preserve"> Investice do zdravotnické a sociální infrastruktury, které prospívají k celostátnímu, regionálnímu místnímu rozvoji, snižování nerovností, pokud jde o zdravotní stav, podporou sociálního začlenění díky lepšímu přístupu k sociálním, kulturním a rekreačním službám a přechodem od institucionálních ke komunitním službám, </t>
    </r>
    <r>
      <rPr>
        <u/>
        <sz val="12"/>
        <rFont val="Arial"/>
        <family val="2"/>
        <charset val="238"/>
      </rPr>
      <t>specifický cíl 2.1</t>
    </r>
    <r>
      <rPr>
        <sz val="12"/>
        <rFont val="Arial"/>
        <family val="2"/>
        <charset val="238"/>
      </rPr>
      <t xml:space="preserve"> Zvýšení kvality a dostupnosti služeb vedoucí k sociální inkluzi)</t>
    </r>
  </si>
  <si>
    <t>Transformace příspěvkové organizace Nové Zámky –       I. etapa</t>
  </si>
  <si>
    <t>UR/90/12/2016</t>
  </si>
  <si>
    <t>11.</t>
  </si>
  <si>
    <t>UR/98/41/2016</t>
  </si>
  <si>
    <r>
      <t xml:space="preserve">II/373 Chudobín - průtah                                                           </t>
    </r>
    <r>
      <rPr>
        <i/>
        <sz val="12"/>
        <rFont val="Arial"/>
        <family val="2"/>
        <charset val="238"/>
      </rPr>
      <t>(Správa silnic Olomouckého kraje, p. o.)</t>
    </r>
  </si>
  <si>
    <r>
      <t xml:space="preserve">II/448 Drahanovice - Olomouc                                                </t>
    </r>
    <r>
      <rPr>
        <i/>
        <sz val="12"/>
        <rFont val="Arial"/>
        <family val="2"/>
        <charset val="238"/>
      </rPr>
      <t>(Správa silnic Olomouckého kraje, p. o.)</t>
    </r>
  </si>
  <si>
    <r>
      <t xml:space="preserve">II449 křiž. II/366 - MÚK Unčovice                                    </t>
    </r>
    <r>
      <rPr>
        <i/>
        <sz val="12"/>
        <rFont val="Arial"/>
        <family val="2"/>
        <charset val="238"/>
      </rPr>
      <t>(Správa silnic Olomouckého kraje, p. o.)</t>
    </r>
  </si>
  <si>
    <r>
      <t xml:space="preserve">II/441 křiž. R35 - hr. Kraje Moravskoslezského               </t>
    </r>
    <r>
      <rPr>
        <i/>
        <sz val="12"/>
        <rFont val="Arial"/>
        <family val="2"/>
        <charset val="238"/>
      </rPr>
      <t>(Správa silnic Olomouckého kraje, p. o.)</t>
    </r>
  </si>
  <si>
    <t>12.</t>
  </si>
  <si>
    <t>Technické zabezpečení ZZS OK k řešení rizik a katastrof</t>
  </si>
  <si>
    <t>UR/97/31/2016</t>
  </si>
  <si>
    <r>
      <t xml:space="preserve">Projekt podaný do Integrovaného regionálního operačního programu </t>
    </r>
    <r>
      <rPr>
        <sz val="12"/>
        <rFont val="Arial"/>
        <family val="2"/>
        <charset val="238"/>
      </rPr>
      <t>(</t>
    </r>
    <r>
      <rPr>
        <u/>
        <sz val="12"/>
        <rFont val="Arial"/>
        <family val="2"/>
        <charset val="238"/>
      </rPr>
      <t>prioritní osa 1</t>
    </r>
    <r>
      <rPr>
        <sz val="12"/>
        <rFont val="Arial"/>
        <family val="2"/>
        <charset val="238"/>
      </rPr>
      <t xml:space="preserve"> Konkurenceschopné, dostupnéa bezpečné regiony,  </t>
    </r>
    <r>
      <rPr>
        <u/>
        <sz val="12"/>
        <rFont val="Arial"/>
        <family val="2"/>
        <charset val="238"/>
      </rPr>
      <t>investiční priorita 5b</t>
    </r>
    <r>
      <rPr>
        <sz val="12"/>
        <rFont val="Arial"/>
        <family val="2"/>
        <charset val="238"/>
      </rPr>
      <t xml:space="preserve">  Podpora investic zaměřených na řešení konkrétních rizik, zajištěním ododlnosti vůči katastrofám a vývojem systémů krizového řízení, </t>
    </r>
    <r>
      <rPr>
        <u/>
        <sz val="12"/>
        <rFont val="Arial"/>
        <family val="2"/>
        <charset val="238"/>
      </rPr>
      <t>specifický cíl 1.3</t>
    </r>
    <r>
      <rPr>
        <sz val="12"/>
        <rFont val="Arial"/>
        <family val="2"/>
        <charset val="238"/>
      </rPr>
      <t xml:space="preserve"> Zvýšení připravenosti k řešení a řízení rizik a katastrof)</t>
    </r>
  </si>
  <si>
    <t>UR/103/31/2016</t>
  </si>
  <si>
    <r>
      <t>Standardizace služeb SSP Olomouc</t>
    </r>
    <r>
      <rPr>
        <sz val="12"/>
        <rFont val="Arial"/>
        <family val="2"/>
        <charset val="238"/>
      </rPr>
      <t xml:space="preserve"> (Středisko sociální prevence Olomouc,p. o.)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</si>
</sst>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Kč&quot;"/>
  </numFmts>
  <fonts count="15" x14ac:knownFonts="1">
    <font>
      <sz val="10"/>
      <name val="Arial"/>
      <charset val="238"/>
    </font>
    <font>
      <b/>
      <sz val="12"/>
      <name val="Arial"/>
      <family val="2"/>
      <charset val="238"/>
    </font>
    <font>
      <sz val="11"/>
      <name val="Arial"/>
      <family val="2"/>
      <charset val="238"/>
    </font>
    <font>
      <sz val="8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sz val="14"/>
      <name val="Arial"/>
      <family val="2"/>
      <charset val="238"/>
    </font>
    <font>
      <b/>
      <u/>
      <sz val="14"/>
      <name val="Arial"/>
      <family val="2"/>
      <charset val="238"/>
    </font>
    <font>
      <b/>
      <sz val="10"/>
      <name val="Arial"/>
      <family val="2"/>
      <charset val="238"/>
    </font>
    <font>
      <b/>
      <i/>
      <sz val="10"/>
      <name val="Arial"/>
      <family val="2"/>
      <charset val="238"/>
    </font>
    <font>
      <u/>
      <sz val="12"/>
      <name val="Arial"/>
      <family val="2"/>
      <charset val="238"/>
    </font>
    <font>
      <sz val="12"/>
      <color rgb="FF000000"/>
      <name val="Arial"/>
      <family val="2"/>
      <charset val="238"/>
    </font>
    <font>
      <u/>
      <sz val="14"/>
      <name val="Arial"/>
      <family val="2"/>
      <charset val="238"/>
    </font>
    <font>
      <i/>
      <sz val="12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83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0" fontId="2" fillId="0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4" fillId="3" borderId="2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5" fillId="0" borderId="0" xfId="0" applyFont="1"/>
    <xf numFmtId="0" fontId="6" fillId="0" borderId="0" xfId="0" applyFont="1" applyAlignment="1">
      <alignment horizontal="left"/>
    </xf>
    <xf numFmtId="0" fontId="6" fillId="0" borderId="0" xfId="0" applyFont="1" applyAlignment="1">
      <alignment horizontal="left" vertic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" fillId="5" borderId="17" xfId="0" applyFont="1" applyFill="1" applyBorder="1" applyAlignment="1">
      <alignment horizontal="center" vertical="center"/>
    </xf>
    <xf numFmtId="4" fontId="1" fillId="4" borderId="14" xfId="0" applyNumberFormat="1" applyFont="1" applyFill="1" applyBorder="1" applyAlignment="1">
      <alignment vertical="center"/>
    </xf>
    <xf numFmtId="0" fontId="1" fillId="3" borderId="24" xfId="0" applyFont="1" applyFill="1" applyBorder="1" applyAlignment="1">
      <alignment horizontal="center" vertical="center" wrapText="1"/>
    </xf>
    <xf numFmtId="0" fontId="1" fillId="5" borderId="22" xfId="0" applyFont="1" applyFill="1" applyBorder="1" applyAlignment="1">
      <alignment horizontal="center" vertical="center" wrapText="1"/>
    </xf>
    <xf numFmtId="0" fontId="1" fillId="5" borderId="0" xfId="0" applyFont="1" applyFill="1" applyBorder="1" applyAlignment="1">
      <alignment horizontal="center" vertical="center" wrapText="1"/>
    </xf>
    <xf numFmtId="4" fontId="1" fillId="5" borderId="0" xfId="0" applyNumberFormat="1" applyFont="1" applyFill="1" applyBorder="1" applyAlignment="1">
      <alignment vertical="center"/>
    </xf>
    <xf numFmtId="0" fontId="4" fillId="0" borderId="18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5" borderId="23" xfId="0" applyFont="1" applyFill="1" applyBorder="1" applyAlignment="1">
      <alignment horizontal="center" vertical="center"/>
    </xf>
    <xf numFmtId="0" fontId="2" fillId="5" borderId="0" xfId="0" applyFont="1" applyFill="1" applyAlignment="1">
      <alignment vertical="center"/>
    </xf>
    <xf numFmtId="4" fontId="0" fillId="0" borderId="0" xfId="0" applyNumberFormat="1"/>
    <xf numFmtId="0" fontId="1" fillId="5" borderId="16" xfId="0" applyFont="1" applyFill="1" applyBorder="1" applyAlignment="1">
      <alignment horizontal="left" vertical="center" wrapText="1"/>
    </xf>
    <xf numFmtId="164" fontId="4" fillId="5" borderId="16" xfId="0" applyNumberFormat="1" applyFont="1" applyFill="1" applyBorder="1" applyAlignment="1">
      <alignment horizontal="right" vertical="center"/>
    </xf>
    <xf numFmtId="164" fontId="4" fillId="0" borderId="16" xfId="0" applyNumberFormat="1" applyFont="1" applyFill="1" applyBorder="1" applyAlignment="1">
      <alignment horizontal="right" vertical="center"/>
    </xf>
    <xf numFmtId="164" fontId="4" fillId="0" borderId="25" xfId="0" applyNumberFormat="1" applyFont="1" applyFill="1" applyBorder="1" applyAlignment="1">
      <alignment horizontal="right" vertical="center"/>
    </xf>
    <xf numFmtId="164" fontId="1" fillId="4" borderId="14" xfId="0" applyNumberFormat="1" applyFont="1" applyFill="1" applyBorder="1" applyAlignment="1">
      <alignment vertical="center"/>
    </xf>
    <xf numFmtId="0" fontId="1" fillId="3" borderId="0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left" vertical="center" wrapText="1"/>
    </xf>
    <xf numFmtId="0" fontId="10" fillId="0" borderId="22" xfId="0" applyFont="1" applyBorder="1" applyAlignment="1">
      <alignment horizontal="center" vertical="center"/>
    </xf>
    <xf numFmtId="0" fontId="0" fillId="0" borderId="0" xfId="0" applyBorder="1" applyAlignment="1">
      <alignment wrapText="1"/>
    </xf>
    <xf numFmtId="0" fontId="0" fillId="0" borderId="0" xfId="0" applyBorder="1"/>
    <xf numFmtId="4" fontId="0" fillId="0" borderId="0" xfId="0" applyNumberFormat="1" applyBorder="1"/>
    <xf numFmtId="0" fontId="0" fillId="0" borderId="23" xfId="0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 wrapText="1"/>
    </xf>
    <xf numFmtId="0" fontId="1" fillId="0" borderId="16" xfId="0" applyFont="1" applyBorder="1" applyAlignment="1">
      <alignment vertical="center" wrapText="1"/>
    </xf>
    <xf numFmtId="164" fontId="12" fillId="0" borderId="16" xfId="0" applyNumberFormat="1" applyFont="1" applyBorder="1" applyAlignment="1">
      <alignment vertical="center"/>
    </xf>
    <xf numFmtId="0" fontId="4" fillId="0" borderId="16" xfId="0" applyFont="1" applyFill="1" applyBorder="1" applyAlignment="1">
      <alignment horizontal="center" vertical="center"/>
    </xf>
    <xf numFmtId="0" fontId="1" fillId="5" borderId="26" xfId="0" applyFont="1" applyFill="1" applyBorder="1" applyAlignment="1">
      <alignment horizontal="center" vertical="center"/>
    </xf>
    <xf numFmtId="164" fontId="4" fillId="5" borderId="27" xfId="0" applyNumberFormat="1" applyFont="1" applyFill="1" applyBorder="1" applyAlignment="1">
      <alignment horizontal="right" vertical="center"/>
    </xf>
    <xf numFmtId="164" fontId="4" fillId="0" borderId="27" xfId="0" applyNumberFormat="1" applyFont="1" applyFill="1" applyBorder="1" applyAlignment="1">
      <alignment horizontal="right" vertical="center"/>
    </xf>
    <xf numFmtId="164" fontId="12" fillId="0" borderId="27" xfId="0" applyNumberFormat="1" applyFont="1" applyBorder="1" applyAlignment="1">
      <alignment vertical="center"/>
    </xf>
    <xf numFmtId="0" fontId="4" fillId="0" borderId="27" xfId="0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164" fontId="1" fillId="5" borderId="0" xfId="0" applyNumberFormat="1" applyFont="1" applyFill="1" applyBorder="1" applyAlignment="1">
      <alignment vertical="center"/>
    </xf>
    <xf numFmtId="0" fontId="1" fillId="0" borderId="0" xfId="0" applyFont="1" applyAlignment="1">
      <alignment vertical="center" wrapText="1"/>
    </xf>
    <xf numFmtId="0" fontId="1" fillId="5" borderId="28" xfId="0" applyFont="1" applyFill="1" applyBorder="1" applyAlignment="1">
      <alignment horizontal="center" vertical="center" wrapText="1"/>
    </xf>
    <xf numFmtId="0" fontId="1" fillId="5" borderId="9" xfId="0" applyFont="1" applyFill="1" applyBorder="1" applyAlignment="1">
      <alignment horizontal="center" vertical="center" wrapText="1"/>
    </xf>
    <xf numFmtId="164" fontId="1" fillId="5" borderId="9" xfId="0" applyNumberFormat="1" applyFont="1" applyFill="1" applyBorder="1" applyAlignment="1">
      <alignment vertical="center"/>
    </xf>
    <xf numFmtId="0" fontId="1" fillId="5" borderId="29" xfId="0" applyFont="1" applyFill="1" applyBorder="1" applyAlignment="1">
      <alignment horizontal="center" vertical="center"/>
    </xf>
    <xf numFmtId="164" fontId="1" fillId="4" borderId="32" xfId="0" applyNumberFormat="1" applyFont="1" applyFill="1" applyBorder="1" applyAlignment="1">
      <alignment vertical="center"/>
    </xf>
    <xf numFmtId="0" fontId="1" fillId="4" borderId="31" xfId="0" applyFont="1" applyFill="1" applyBorder="1" applyAlignment="1">
      <alignment horizontal="center" vertical="center"/>
    </xf>
    <xf numFmtId="0" fontId="1" fillId="5" borderId="16" xfId="0" applyFont="1" applyFill="1" applyBorder="1" applyAlignment="1">
      <alignment horizontal="center" vertical="center"/>
    </xf>
    <xf numFmtId="0" fontId="1" fillId="0" borderId="16" xfId="0" applyFont="1" applyBorder="1" applyAlignment="1">
      <alignment horizontal="left" vertical="center" wrapText="1"/>
    </xf>
    <xf numFmtId="0" fontId="1" fillId="5" borderId="19" xfId="0" applyFont="1" applyFill="1" applyBorder="1" applyAlignment="1">
      <alignment horizontal="left" vertical="center" wrapText="1"/>
    </xf>
    <xf numFmtId="0" fontId="1" fillId="5" borderId="20" xfId="0" applyFont="1" applyFill="1" applyBorder="1" applyAlignment="1">
      <alignment horizontal="left" vertical="center" wrapText="1"/>
    </xf>
    <xf numFmtId="0" fontId="1" fillId="5" borderId="21" xfId="0" applyFont="1" applyFill="1" applyBorder="1" applyAlignment="1">
      <alignment horizontal="left" vertical="center" wrapText="1"/>
    </xf>
    <xf numFmtId="0" fontId="1" fillId="4" borderId="15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left" vertical="center" wrapText="1"/>
    </xf>
    <xf numFmtId="0" fontId="1" fillId="0" borderId="20" xfId="0" applyFont="1" applyFill="1" applyBorder="1" applyAlignment="1">
      <alignment horizontal="left" vertical="center" wrapText="1"/>
    </xf>
    <xf numFmtId="0" fontId="1" fillId="0" borderId="21" xfId="0" applyFont="1" applyFill="1" applyBorder="1" applyAlignment="1">
      <alignment horizontal="left" vertical="center" wrapText="1"/>
    </xf>
    <xf numFmtId="0" fontId="1" fillId="4" borderId="30" xfId="0" applyFont="1" applyFill="1" applyBorder="1" applyAlignment="1">
      <alignment horizontal="center" vertical="center" wrapText="1"/>
    </xf>
    <xf numFmtId="0" fontId="1" fillId="4" borderId="3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wrapText="1"/>
    </xf>
    <xf numFmtId="0" fontId="7" fillId="0" borderId="0" xfId="0" applyFont="1" applyAlignment="1">
      <alignment wrapText="1"/>
    </xf>
    <xf numFmtId="0" fontId="1" fillId="3" borderId="9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4" fontId="1" fillId="3" borderId="1" xfId="0" applyNumberFormat="1" applyFont="1" applyFill="1" applyBorder="1" applyAlignment="1">
      <alignment horizontal="center" vertical="center" wrapText="1"/>
    </xf>
    <xf numFmtId="4" fontId="1" fillId="3" borderId="12" xfId="0" applyNumberFormat="1" applyFont="1" applyFill="1" applyBorder="1" applyAlignment="1">
      <alignment horizontal="center" vertical="center" wrapText="1"/>
    </xf>
    <xf numFmtId="4" fontId="1" fillId="3" borderId="2" xfId="0" applyNumberFormat="1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</cellXfs>
  <cellStyles count="2">
    <cellStyle name="Normální" xfId="0" builtinId="0"/>
    <cellStyle name="Normální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E43"/>
  <sheetViews>
    <sheetView tabSelected="1" view="pageBreakPreview" topLeftCell="A19" zoomScale="80" zoomScaleNormal="80" zoomScaleSheetLayoutView="80" zoomScalePageLayoutView="75" workbookViewId="0">
      <selection activeCell="E39" sqref="E39"/>
    </sheetView>
  </sheetViews>
  <sheetFormatPr defaultRowHeight="12.75" x14ac:dyDescent="0.2"/>
  <cols>
    <col min="1" max="1" width="5.7109375" style="12" customWidth="1"/>
    <col min="2" max="2" width="64.7109375" style="2" customWidth="1"/>
    <col min="3" max="3" width="22.28515625" customWidth="1"/>
    <col min="4" max="4" width="22.140625" customWidth="1"/>
    <col min="5" max="5" width="21" customWidth="1"/>
    <col min="6" max="6" width="20.42578125" customWidth="1"/>
    <col min="7" max="7" width="19" style="24" customWidth="1"/>
    <col min="8" max="8" width="19.85546875" customWidth="1"/>
    <col min="9" max="9" width="19.7109375" customWidth="1"/>
    <col min="10" max="10" width="21.42578125" style="1" customWidth="1"/>
  </cols>
  <sheetData>
    <row r="1" spans="1:109" ht="20.25" customHeight="1" x14ac:dyDescent="0.25">
      <c r="A1" s="68" t="s">
        <v>20</v>
      </c>
      <c r="B1" s="69"/>
      <c r="C1" s="69"/>
      <c r="D1" s="69"/>
      <c r="E1" s="69"/>
      <c r="F1" s="69"/>
      <c r="G1" s="69"/>
      <c r="H1" s="69"/>
      <c r="I1" s="69"/>
      <c r="J1" s="69"/>
    </row>
    <row r="2" spans="1:109" ht="15.75" customHeight="1" thickBot="1" x14ac:dyDescent="0.25">
      <c r="H2" s="9"/>
      <c r="I2" s="9"/>
    </row>
    <row r="3" spans="1:109" s="1" customFormat="1" ht="32.65" customHeight="1" x14ac:dyDescent="0.2">
      <c r="A3" s="81" t="s">
        <v>3</v>
      </c>
      <c r="B3" s="70" t="s">
        <v>0</v>
      </c>
      <c r="C3" s="72" t="s">
        <v>4</v>
      </c>
      <c r="D3" s="72" t="s">
        <v>5</v>
      </c>
      <c r="E3" s="72" t="s">
        <v>9</v>
      </c>
      <c r="F3" s="72" t="s">
        <v>10</v>
      </c>
      <c r="G3" s="74" t="s">
        <v>26</v>
      </c>
      <c r="H3" s="72" t="s">
        <v>8</v>
      </c>
      <c r="I3" s="72" t="s">
        <v>14</v>
      </c>
      <c r="J3" s="77" t="s">
        <v>1</v>
      </c>
    </row>
    <row r="4" spans="1:109" s="1" customFormat="1" ht="18.600000000000001" customHeight="1" x14ac:dyDescent="0.2">
      <c r="A4" s="82"/>
      <c r="B4" s="71"/>
      <c r="C4" s="73"/>
      <c r="D4" s="73"/>
      <c r="E4" s="73"/>
      <c r="F4" s="73"/>
      <c r="G4" s="75"/>
      <c r="H4" s="73"/>
      <c r="I4" s="73"/>
      <c r="J4" s="78"/>
    </row>
    <row r="5" spans="1:109" s="1" customFormat="1" ht="17.25" customHeight="1" thickBot="1" x14ac:dyDescent="0.25">
      <c r="A5" s="31"/>
      <c r="B5" s="30"/>
      <c r="C5" s="5" t="s">
        <v>6</v>
      </c>
      <c r="D5" s="5" t="s">
        <v>7</v>
      </c>
      <c r="E5" s="80"/>
      <c r="F5" s="80"/>
      <c r="G5" s="76"/>
      <c r="H5" s="5" t="s">
        <v>27</v>
      </c>
      <c r="I5" s="5" t="s">
        <v>27</v>
      </c>
      <c r="J5" s="79"/>
    </row>
    <row r="6" spans="1:109" s="1" customFormat="1" ht="21.4" customHeight="1" thickTop="1" x14ac:dyDescent="0.2">
      <c r="A6" s="6">
        <v>1</v>
      </c>
      <c r="B6" s="7">
        <v>2</v>
      </c>
      <c r="C6" s="7">
        <v>3</v>
      </c>
      <c r="D6" s="7">
        <v>4</v>
      </c>
      <c r="E6" s="7">
        <v>5</v>
      </c>
      <c r="F6" s="7">
        <v>6</v>
      </c>
      <c r="G6" s="7">
        <v>7</v>
      </c>
      <c r="H6" s="7">
        <v>8</v>
      </c>
      <c r="I6" s="16"/>
      <c r="J6" s="8">
        <v>9</v>
      </c>
    </row>
    <row r="7" spans="1:109" s="4" customFormat="1" ht="21.75" customHeight="1" thickBot="1" x14ac:dyDescent="0.25">
      <c r="A7" s="17"/>
      <c r="B7" s="18"/>
      <c r="C7" s="19"/>
      <c r="D7" s="19"/>
      <c r="E7" s="19"/>
      <c r="F7" s="19"/>
      <c r="G7" s="19"/>
      <c r="H7" s="19"/>
      <c r="I7" s="19"/>
      <c r="J7" s="22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</row>
    <row r="8" spans="1:109" s="4" customFormat="1" ht="40.5" customHeight="1" x14ac:dyDescent="0.2">
      <c r="A8" s="63" t="s">
        <v>32</v>
      </c>
      <c r="B8" s="64"/>
      <c r="C8" s="64"/>
      <c r="D8" s="64"/>
      <c r="E8" s="64"/>
      <c r="F8" s="64"/>
      <c r="G8" s="64"/>
      <c r="H8" s="64"/>
      <c r="I8" s="64"/>
      <c r="J8" s="65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</row>
    <row r="9" spans="1:109" s="4" customFormat="1" ht="40.5" customHeight="1" x14ac:dyDescent="0.2">
      <c r="A9" s="14" t="s">
        <v>2</v>
      </c>
      <c r="B9" s="39" t="s">
        <v>28</v>
      </c>
      <c r="C9" s="26">
        <v>6221960</v>
      </c>
      <c r="D9" s="27">
        <f>C9</f>
        <v>6221960</v>
      </c>
      <c r="E9" s="40">
        <f>D9*0.95</f>
        <v>5910862</v>
      </c>
      <c r="F9" s="26">
        <f>D9-E9</f>
        <v>311098</v>
      </c>
      <c r="G9" s="26">
        <v>0</v>
      </c>
      <c r="H9" s="27">
        <f>F9</f>
        <v>311098</v>
      </c>
      <c r="I9" s="27">
        <v>0</v>
      </c>
      <c r="J9" s="41" t="s">
        <v>29</v>
      </c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</row>
    <row r="10" spans="1:109" s="4" customFormat="1" ht="48" customHeight="1" x14ac:dyDescent="0.2">
      <c r="A10" s="42" t="s">
        <v>12</v>
      </c>
      <c r="B10" s="47" t="s">
        <v>31</v>
      </c>
      <c r="C10" s="43">
        <v>19028526</v>
      </c>
      <c r="D10" s="44">
        <f>C10</f>
        <v>19028526</v>
      </c>
      <c r="E10" s="45">
        <f>D10*0.95</f>
        <v>18077099.699999999</v>
      </c>
      <c r="F10" s="43">
        <f>D10-E10</f>
        <v>951426.30000000075</v>
      </c>
      <c r="G10" s="43">
        <v>0</v>
      </c>
      <c r="H10" s="44">
        <f>F10</f>
        <v>951426.30000000075</v>
      </c>
      <c r="I10" s="44">
        <v>0</v>
      </c>
      <c r="J10" s="46" t="s">
        <v>30</v>
      </c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</row>
    <row r="11" spans="1:109" s="4" customFormat="1" ht="48" customHeight="1" x14ac:dyDescent="0.2">
      <c r="A11" s="56" t="s">
        <v>13</v>
      </c>
      <c r="B11" s="57" t="s">
        <v>56</v>
      </c>
      <c r="C11" s="26">
        <v>2411500</v>
      </c>
      <c r="D11" s="27">
        <v>2411500</v>
      </c>
      <c r="E11" s="40">
        <v>2290925</v>
      </c>
      <c r="F11" s="26">
        <v>120575</v>
      </c>
      <c r="G11" s="26">
        <v>0</v>
      </c>
      <c r="H11" s="27">
        <f>F11</f>
        <v>120575</v>
      </c>
      <c r="I11" s="27">
        <v>0</v>
      </c>
      <c r="J11" s="41" t="s">
        <v>46</v>
      </c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</row>
    <row r="12" spans="1:109" s="4" customFormat="1" ht="21.75" customHeight="1" thickBot="1" x14ac:dyDescent="0.25">
      <c r="A12" s="66" t="s">
        <v>11</v>
      </c>
      <c r="B12" s="67"/>
      <c r="C12" s="54">
        <f t="shared" ref="C12:I12" si="0">SUM(C9:C11)</f>
        <v>27661986</v>
      </c>
      <c r="D12" s="54">
        <f t="shared" si="0"/>
        <v>27661986</v>
      </c>
      <c r="E12" s="54">
        <f t="shared" si="0"/>
        <v>26278886.699999999</v>
      </c>
      <c r="F12" s="54">
        <f t="shared" si="0"/>
        <v>1383099.3000000007</v>
      </c>
      <c r="G12" s="54">
        <f t="shared" si="0"/>
        <v>0</v>
      </c>
      <c r="H12" s="54">
        <f t="shared" si="0"/>
        <v>1383099.3000000007</v>
      </c>
      <c r="I12" s="54">
        <f t="shared" si="0"/>
        <v>0</v>
      </c>
      <c r="J12" s="55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</row>
    <row r="13" spans="1:109" s="23" customFormat="1" ht="21.75" customHeight="1" thickBot="1" x14ac:dyDescent="0.25">
      <c r="A13" s="50"/>
      <c r="B13" s="51"/>
      <c r="C13" s="52"/>
      <c r="D13" s="52"/>
      <c r="E13" s="52"/>
      <c r="F13" s="52"/>
      <c r="G13" s="52"/>
      <c r="H13" s="52"/>
      <c r="I13" s="52"/>
      <c r="J13" s="53"/>
    </row>
    <row r="14" spans="1:109" s="23" customFormat="1" ht="47.25" customHeight="1" x14ac:dyDescent="0.2">
      <c r="A14" s="58" t="s">
        <v>18</v>
      </c>
      <c r="B14" s="59"/>
      <c r="C14" s="59"/>
      <c r="D14" s="59"/>
      <c r="E14" s="59"/>
      <c r="F14" s="59"/>
      <c r="G14" s="59"/>
      <c r="H14" s="59"/>
      <c r="I14" s="59"/>
      <c r="J14" s="60"/>
    </row>
    <row r="15" spans="1:109" s="4" customFormat="1" ht="48" customHeight="1" x14ac:dyDescent="0.2">
      <c r="A15" s="14" t="s">
        <v>15</v>
      </c>
      <c r="B15" s="25" t="s">
        <v>47</v>
      </c>
      <c r="C15" s="26">
        <v>10672000</v>
      </c>
      <c r="D15" s="27">
        <f>C15-272000</f>
        <v>10400000</v>
      </c>
      <c r="E15" s="26">
        <f>D15*0.9</f>
        <v>9360000</v>
      </c>
      <c r="F15" s="26">
        <f>D15-E15</f>
        <v>1040000</v>
      </c>
      <c r="G15" s="26">
        <v>272000</v>
      </c>
      <c r="H15" s="27">
        <v>0</v>
      </c>
      <c r="I15" s="28">
        <f>F15+G15</f>
        <v>1312000</v>
      </c>
      <c r="J15" s="20" t="s">
        <v>33</v>
      </c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</row>
    <row r="16" spans="1:109" s="4" customFormat="1" ht="48" customHeight="1" x14ac:dyDescent="0.2">
      <c r="A16" s="14" t="s">
        <v>16</v>
      </c>
      <c r="B16" s="25" t="s">
        <v>48</v>
      </c>
      <c r="C16" s="26">
        <v>40800000</v>
      </c>
      <c r="D16" s="27">
        <f>C16-G16</f>
        <v>39500000</v>
      </c>
      <c r="E16" s="26">
        <f t="shared" ref="E16:E18" si="1">D16*0.9</f>
        <v>35550000</v>
      </c>
      <c r="F16" s="26">
        <f t="shared" ref="F16:F18" si="2">D16-E16</f>
        <v>3950000</v>
      </c>
      <c r="G16" s="26">
        <v>1300000</v>
      </c>
      <c r="H16" s="27">
        <v>0</v>
      </c>
      <c r="I16" s="28">
        <f t="shared" ref="I16:I18" si="3">F16+G16</f>
        <v>5250000</v>
      </c>
      <c r="J16" s="20" t="s">
        <v>34</v>
      </c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</row>
    <row r="17" spans="1:109" s="4" customFormat="1" ht="48" customHeight="1" x14ac:dyDescent="0.2">
      <c r="A17" s="14" t="s">
        <v>21</v>
      </c>
      <c r="B17" s="25" t="s">
        <v>49</v>
      </c>
      <c r="C17" s="26">
        <v>175000000</v>
      </c>
      <c r="D17" s="27">
        <f t="shared" ref="D17:D18" si="4">C17-G17</f>
        <v>170000000</v>
      </c>
      <c r="E17" s="26">
        <f t="shared" si="1"/>
        <v>153000000</v>
      </c>
      <c r="F17" s="26">
        <f t="shared" si="2"/>
        <v>17000000</v>
      </c>
      <c r="G17" s="26">
        <v>5000000</v>
      </c>
      <c r="H17" s="27">
        <v>0</v>
      </c>
      <c r="I17" s="28">
        <f t="shared" si="3"/>
        <v>22000000</v>
      </c>
      <c r="J17" s="20" t="s">
        <v>34</v>
      </c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</row>
    <row r="18" spans="1:109" s="4" customFormat="1" ht="47.25" customHeight="1" thickBot="1" x14ac:dyDescent="0.25">
      <c r="A18" s="14" t="s">
        <v>22</v>
      </c>
      <c r="B18" s="25" t="s">
        <v>50</v>
      </c>
      <c r="C18" s="26">
        <v>181900000</v>
      </c>
      <c r="D18" s="27">
        <f t="shared" si="4"/>
        <v>180000000</v>
      </c>
      <c r="E18" s="26">
        <f t="shared" si="1"/>
        <v>162000000</v>
      </c>
      <c r="F18" s="26">
        <f t="shared" si="2"/>
        <v>18000000</v>
      </c>
      <c r="G18" s="26">
        <v>1900000</v>
      </c>
      <c r="H18" s="27">
        <v>0</v>
      </c>
      <c r="I18" s="28">
        <f t="shared" si="3"/>
        <v>19900000</v>
      </c>
      <c r="J18" s="20" t="s">
        <v>34</v>
      </c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</row>
    <row r="19" spans="1:109" s="4" customFormat="1" ht="21" customHeight="1" thickBot="1" x14ac:dyDescent="0.25">
      <c r="A19" s="61" t="s">
        <v>11</v>
      </c>
      <c r="B19" s="62"/>
      <c r="C19" s="29">
        <f t="shared" ref="C19:I19" si="5">SUM(C15:C18)</f>
        <v>408372000</v>
      </c>
      <c r="D19" s="29">
        <f t="shared" si="5"/>
        <v>399900000</v>
      </c>
      <c r="E19" s="29">
        <f t="shared" si="5"/>
        <v>359910000</v>
      </c>
      <c r="F19" s="29">
        <f t="shared" si="5"/>
        <v>39990000</v>
      </c>
      <c r="G19" s="29">
        <f t="shared" si="5"/>
        <v>8472000</v>
      </c>
      <c r="H19" s="29">
        <f t="shared" si="5"/>
        <v>0</v>
      </c>
      <c r="I19" s="29">
        <f t="shared" si="5"/>
        <v>48462000</v>
      </c>
      <c r="J19" s="21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</row>
    <row r="20" spans="1:109" ht="13.5" thickBot="1" x14ac:dyDescent="0.25">
      <c r="A20" s="33"/>
      <c r="B20" s="34"/>
      <c r="C20" s="35"/>
      <c r="D20" s="35"/>
      <c r="E20" s="35"/>
      <c r="F20" s="35"/>
      <c r="G20" s="36"/>
      <c r="H20" s="35"/>
      <c r="I20" s="35"/>
      <c r="J20" s="37"/>
    </row>
    <row r="21" spans="1:109" s="23" customFormat="1" ht="47.25" customHeight="1" x14ac:dyDescent="0.2">
      <c r="A21" s="58" t="s">
        <v>35</v>
      </c>
      <c r="B21" s="59"/>
      <c r="C21" s="59"/>
      <c r="D21" s="59"/>
      <c r="E21" s="59"/>
      <c r="F21" s="59"/>
      <c r="G21" s="59"/>
      <c r="H21" s="59"/>
      <c r="I21" s="59"/>
      <c r="J21" s="60"/>
    </row>
    <row r="22" spans="1:109" s="4" customFormat="1" ht="47.25" customHeight="1" x14ac:dyDescent="0.2">
      <c r="A22" s="38" t="s">
        <v>23</v>
      </c>
      <c r="B22" s="32" t="s">
        <v>36</v>
      </c>
      <c r="C22" s="26">
        <f>D22+G22</f>
        <v>48312400</v>
      </c>
      <c r="D22" s="27">
        <v>47902181</v>
      </c>
      <c r="E22" s="26">
        <f>D22*0.9</f>
        <v>43111962.899999999</v>
      </c>
      <c r="F22" s="26">
        <f>D22*0.1</f>
        <v>4790218.1000000006</v>
      </c>
      <c r="G22" s="26">
        <f>410219</f>
        <v>410219</v>
      </c>
      <c r="H22" s="27">
        <f>F22+G22</f>
        <v>5200437.1000000006</v>
      </c>
      <c r="I22" s="28">
        <v>0</v>
      </c>
      <c r="J22" s="20" t="s">
        <v>37</v>
      </c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</row>
    <row r="23" spans="1:109" s="4" customFormat="1" ht="47.25" customHeight="1" thickBot="1" x14ac:dyDescent="0.25">
      <c r="A23" s="14" t="s">
        <v>24</v>
      </c>
      <c r="B23" s="25" t="s">
        <v>38</v>
      </c>
      <c r="C23" s="26">
        <v>64505520.759999998</v>
      </c>
      <c r="D23" s="26">
        <v>62306198.759999998</v>
      </c>
      <c r="E23" s="27">
        <f>D23*0.9</f>
        <v>56075578.883999996</v>
      </c>
      <c r="F23" s="26">
        <f>D23*0.1</f>
        <v>6230619.8760000002</v>
      </c>
      <c r="G23" s="26">
        <v>2199322</v>
      </c>
      <c r="H23" s="27">
        <f>F23+G23</f>
        <v>8429941.8760000002</v>
      </c>
      <c r="I23" s="28">
        <v>0</v>
      </c>
      <c r="J23" s="20" t="s">
        <v>39</v>
      </c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</row>
    <row r="24" spans="1:109" s="4" customFormat="1" ht="21.75" customHeight="1" thickBot="1" x14ac:dyDescent="0.25">
      <c r="A24" s="61" t="s">
        <v>19</v>
      </c>
      <c r="B24" s="62"/>
      <c r="C24" s="29">
        <f t="shared" ref="C24:I24" si="6">SUM(C22:C23)</f>
        <v>112817920.75999999</v>
      </c>
      <c r="D24" s="29">
        <f t="shared" si="6"/>
        <v>110208379.75999999</v>
      </c>
      <c r="E24" s="29">
        <f t="shared" si="6"/>
        <v>99187541.783999994</v>
      </c>
      <c r="F24" s="29">
        <f t="shared" si="6"/>
        <v>11020837.976</v>
      </c>
      <c r="G24" s="29">
        <f t="shared" si="6"/>
        <v>2609541</v>
      </c>
      <c r="H24" s="29">
        <f t="shared" si="6"/>
        <v>13630378.976</v>
      </c>
      <c r="I24" s="29">
        <f t="shared" si="6"/>
        <v>0</v>
      </c>
      <c r="J24" s="21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</row>
    <row r="25" spans="1:109" s="23" customFormat="1" ht="14.25" customHeight="1" thickBot="1" x14ac:dyDescent="0.25">
      <c r="A25" s="17"/>
      <c r="B25" s="18"/>
      <c r="C25" s="48"/>
      <c r="D25" s="48"/>
      <c r="E25" s="48"/>
      <c r="F25" s="48"/>
      <c r="G25" s="48"/>
      <c r="H25" s="48"/>
      <c r="I25" s="48"/>
      <c r="J25" s="22"/>
    </row>
    <row r="26" spans="1:109" s="23" customFormat="1" ht="47.25" customHeight="1" x14ac:dyDescent="0.2">
      <c r="A26" s="58" t="s">
        <v>42</v>
      </c>
      <c r="B26" s="59"/>
      <c r="C26" s="59"/>
      <c r="D26" s="59"/>
      <c r="E26" s="59"/>
      <c r="F26" s="59"/>
      <c r="G26" s="59"/>
      <c r="H26" s="59"/>
      <c r="I26" s="59"/>
      <c r="J26" s="60"/>
    </row>
    <row r="27" spans="1:109" s="4" customFormat="1" ht="47.25" customHeight="1" thickBot="1" x14ac:dyDescent="0.25">
      <c r="A27" s="38" t="s">
        <v>25</v>
      </c>
      <c r="B27" s="49" t="s">
        <v>43</v>
      </c>
      <c r="C27" s="26">
        <v>16712000</v>
      </c>
      <c r="D27" s="27">
        <f>C27-G27</f>
        <v>15909000</v>
      </c>
      <c r="E27" s="26">
        <f>D27*0.9</f>
        <v>14318100</v>
      </c>
      <c r="F27" s="26">
        <f>D27-E27</f>
        <v>1590900</v>
      </c>
      <c r="G27" s="26">
        <v>803000</v>
      </c>
      <c r="H27" s="27">
        <f>F27+G27</f>
        <v>2393900</v>
      </c>
      <c r="I27" s="28">
        <v>0</v>
      </c>
      <c r="J27" s="20" t="s">
        <v>44</v>
      </c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</row>
    <row r="28" spans="1:109" s="4" customFormat="1" ht="21.75" customHeight="1" thickBot="1" x14ac:dyDescent="0.25">
      <c r="A28" s="61" t="s">
        <v>11</v>
      </c>
      <c r="B28" s="62"/>
      <c r="C28" s="29">
        <f t="shared" ref="C28:I28" si="7">SUM(C27:C27)</f>
        <v>16712000</v>
      </c>
      <c r="D28" s="29">
        <f t="shared" si="7"/>
        <v>15909000</v>
      </c>
      <c r="E28" s="29">
        <f t="shared" si="7"/>
        <v>14318100</v>
      </c>
      <c r="F28" s="29">
        <f t="shared" si="7"/>
        <v>1590900</v>
      </c>
      <c r="G28" s="29">
        <f t="shared" si="7"/>
        <v>803000</v>
      </c>
      <c r="H28" s="29">
        <f t="shared" si="7"/>
        <v>2393900</v>
      </c>
      <c r="I28" s="29">
        <f t="shared" si="7"/>
        <v>0</v>
      </c>
      <c r="J28" s="21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  <c r="CV28" s="3"/>
      <c r="CW28" s="3"/>
      <c r="CX28" s="3"/>
      <c r="CY28" s="3"/>
      <c r="CZ28" s="3"/>
      <c r="DA28" s="3"/>
      <c r="DB28" s="3"/>
      <c r="DC28" s="3"/>
      <c r="DD28" s="3"/>
      <c r="DE28" s="3"/>
    </row>
    <row r="29" spans="1:109" ht="20.25" customHeight="1" thickBot="1" x14ac:dyDescent="0.25">
      <c r="A29" s="33"/>
      <c r="B29" s="34"/>
      <c r="C29" s="35"/>
      <c r="D29" s="35"/>
      <c r="E29" s="35"/>
      <c r="F29" s="35"/>
      <c r="G29" s="36"/>
      <c r="H29" s="35"/>
      <c r="I29" s="35"/>
      <c r="J29" s="37"/>
    </row>
    <row r="30" spans="1:109" s="23" customFormat="1" ht="47.25" customHeight="1" x14ac:dyDescent="0.2">
      <c r="A30" s="58" t="s">
        <v>54</v>
      </c>
      <c r="B30" s="59"/>
      <c r="C30" s="59"/>
      <c r="D30" s="59"/>
      <c r="E30" s="59"/>
      <c r="F30" s="59"/>
      <c r="G30" s="59"/>
      <c r="H30" s="59"/>
      <c r="I30" s="59"/>
      <c r="J30" s="60"/>
    </row>
    <row r="31" spans="1:109" s="4" customFormat="1" ht="47.25" customHeight="1" thickBot="1" x14ac:dyDescent="0.25">
      <c r="A31" s="38" t="s">
        <v>45</v>
      </c>
      <c r="B31" s="49" t="s">
        <v>52</v>
      </c>
      <c r="C31" s="26">
        <v>118806938</v>
      </c>
      <c r="D31" s="27">
        <f>C31</f>
        <v>118806938</v>
      </c>
      <c r="E31" s="26">
        <f>100985897.3+5940346.9</f>
        <v>106926244.2</v>
      </c>
      <c r="F31" s="26">
        <f>D31-E31</f>
        <v>11880693.799999997</v>
      </c>
      <c r="G31" s="26">
        <v>0</v>
      </c>
      <c r="H31" s="27">
        <f>F31</f>
        <v>11880693.799999997</v>
      </c>
      <c r="I31" s="28">
        <v>0</v>
      </c>
      <c r="J31" s="20" t="s">
        <v>53</v>
      </c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</row>
    <row r="32" spans="1:109" s="4" customFormat="1" ht="21.75" customHeight="1" thickBot="1" x14ac:dyDescent="0.25">
      <c r="A32" s="61" t="s">
        <v>11</v>
      </c>
      <c r="B32" s="62"/>
      <c r="C32" s="29">
        <f t="shared" ref="C32:I32" si="8">SUM(C31:C31)</f>
        <v>118806938</v>
      </c>
      <c r="D32" s="29">
        <f t="shared" si="8"/>
        <v>118806938</v>
      </c>
      <c r="E32" s="29">
        <f t="shared" si="8"/>
        <v>106926244.2</v>
      </c>
      <c r="F32" s="29">
        <f t="shared" si="8"/>
        <v>11880693.799999997</v>
      </c>
      <c r="G32" s="29">
        <f t="shared" si="8"/>
        <v>0</v>
      </c>
      <c r="H32" s="29">
        <f t="shared" si="8"/>
        <v>11880693.799999997</v>
      </c>
      <c r="I32" s="29">
        <f t="shared" si="8"/>
        <v>0</v>
      </c>
      <c r="J32" s="21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  <c r="CV32" s="3"/>
      <c r="CW32" s="3"/>
      <c r="CX32" s="3"/>
      <c r="CY32" s="3"/>
      <c r="CZ32" s="3"/>
      <c r="DA32" s="3"/>
      <c r="DB32" s="3"/>
      <c r="DC32" s="3"/>
      <c r="DD32" s="3"/>
      <c r="DE32" s="3"/>
    </row>
    <row r="33" spans="1:109" ht="20.25" customHeight="1" thickBot="1" x14ac:dyDescent="0.25">
      <c r="A33" s="33"/>
      <c r="B33" s="34"/>
      <c r="C33" s="35"/>
      <c r="D33" s="35"/>
      <c r="E33" s="35"/>
      <c r="F33" s="35"/>
      <c r="G33" s="36"/>
      <c r="H33" s="35"/>
      <c r="I33" s="35"/>
      <c r="J33" s="37"/>
    </row>
    <row r="34" spans="1:109" s="23" customFormat="1" ht="39.75" customHeight="1" x14ac:dyDescent="0.2">
      <c r="A34" s="58" t="s">
        <v>41</v>
      </c>
      <c r="B34" s="59"/>
      <c r="C34" s="59"/>
      <c r="D34" s="59"/>
      <c r="E34" s="59"/>
      <c r="F34" s="59"/>
      <c r="G34" s="59"/>
      <c r="H34" s="59"/>
      <c r="I34" s="59"/>
      <c r="J34" s="60"/>
    </row>
    <row r="35" spans="1:109" s="4" customFormat="1" ht="48" customHeight="1" thickBot="1" x14ac:dyDescent="0.25">
      <c r="A35" s="14" t="s">
        <v>51</v>
      </c>
      <c r="B35" s="25" t="s">
        <v>40</v>
      </c>
      <c r="C35" s="26">
        <v>983664</v>
      </c>
      <c r="D35" s="27">
        <f>C35</f>
        <v>983664</v>
      </c>
      <c r="E35" s="26">
        <f>D35*0.6</f>
        <v>590198.4</v>
      </c>
      <c r="F35" s="26">
        <f>D35*0.4</f>
        <v>393465.60000000003</v>
      </c>
      <c r="G35" s="26">
        <v>0</v>
      </c>
      <c r="H35" s="27">
        <f>F35</f>
        <v>393465.60000000003</v>
      </c>
      <c r="I35" s="28">
        <v>0</v>
      </c>
      <c r="J35" s="20" t="s">
        <v>55</v>
      </c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3"/>
      <c r="CL35" s="3"/>
      <c r="CM35" s="3"/>
      <c r="CN35" s="3"/>
      <c r="CO35" s="3"/>
      <c r="CP35" s="3"/>
      <c r="CQ35" s="3"/>
      <c r="CR35" s="3"/>
      <c r="CS35" s="3"/>
      <c r="CT35" s="3"/>
      <c r="CU35" s="3"/>
      <c r="CV35" s="3"/>
      <c r="CW35" s="3"/>
      <c r="CX35" s="3"/>
      <c r="CY35" s="3"/>
      <c r="CZ35" s="3"/>
      <c r="DA35" s="3"/>
      <c r="DB35" s="3"/>
      <c r="DC35" s="3"/>
      <c r="DD35" s="3"/>
      <c r="DE35" s="3"/>
    </row>
    <row r="36" spans="1:109" s="4" customFormat="1" ht="21" customHeight="1" thickBot="1" x14ac:dyDescent="0.25">
      <c r="A36" s="61" t="s">
        <v>11</v>
      </c>
      <c r="B36" s="62"/>
      <c r="C36" s="29">
        <f t="shared" ref="C36:I36" si="9">SUM(C35:C35)</f>
        <v>983664</v>
      </c>
      <c r="D36" s="29">
        <f t="shared" si="9"/>
        <v>983664</v>
      </c>
      <c r="E36" s="29">
        <f t="shared" si="9"/>
        <v>590198.4</v>
      </c>
      <c r="F36" s="29">
        <f t="shared" si="9"/>
        <v>393465.60000000003</v>
      </c>
      <c r="G36" s="29">
        <f t="shared" si="9"/>
        <v>0</v>
      </c>
      <c r="H36" s="29">
        <f t="shared" si="9"/>
        <v>393465.60000000003</v>
      </c>
      <c r="I36" s="29">
        <f t="shared" si="9"/>
        <v>0</v>
      </c>
      <c r="J36" s="21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  <c r="CV36" s="3"/>
      <c r="CW36" s="3"/>
      <c r="CX36" s="3"/>
      <c r="CY36" s="3"/>
      <c r="CZ36" s="3"/>
      <c r="DA36" s="3"/>
      <c r="DB36" s="3"/>
      <c r="DC36" s="3"/>
      <c r="DD36" s="3"/>
      <c r="DE36" s="3"/>
    </row>
    <row r="37" spans="1:109" x14ac:dyDescent="0.2">
      <c r="A37" s="33"/>
      <c r="B37" s="34"/>
      <c r="C37" s="35"/>
      <c r="D37" s="35"/>
      <c r="E37" s="35"/>
      <c r="F37" s="35"/>
      <c r="G37" s="36"/>
      <c r="H37" s="35"/>
      <c r="I37" s="35"/>
      <c r="J37" s="37"/>
    </row>
    <row r="38" spans="1:109" ht="13.5" thickBot="1" x14ac:dyDescent="0.25">
      <c r="A38" s="33"/>
      <c r="B38" s="34"/>
      <c r="C38" s="35"/>
      <c r="D38" s="35"/>
      <c r="E38" s="35"/>
      <c r="F38" s="35"/>
      <c r="G38" s="36"/>
      <c r="H38" s="35"/>
      <c r="I38" s="35"/>
      <c r="J38" s="37"/>
    </row>
    <row r="39" spans="1:109" s="4" customFormat="1" ht="34.5" customHeight="1" thickBot="1" x14ac:dyDescent="0.25">
      <c r="A39" s="61" t="s">
        <v>17</v>
      </c>
      <c r="B39" s="62"/>
      <c r="C39" s="15">
        <f t="shared" ref="C39:I39" si="10">C12+C19+C24+C36+C28+C32</f>
        <v>685354508.75999999</v>
      </c>
      <c r="D39" s="15">
        <f t="shared" si="10"/>
        <v>673469967.75999999</v>
      </c>
      <c r="E39" s="15">
        <f t="shared" si="10"/>
        <v>607210971.08399999</v>
      </c>
      <c r="F39" s="15">
        <f t="shared" si="10"/>
        <v>66258996.675999992</v>
      </c>
      <c r="G39" s="15">
        <f t="shared" si="10"/>
        <v>11884541</v>
      </c>
      <c r="H39" s="15">
        <f t="shared" si="10"/>
        <v>29681537.675999999</v>
      </c>
      <c r="I39" s="15">
        <f t="shared" si="10"/>
        <v>48462000</v>
      </c>
      <c r="J39" s="15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</row>
    <row r="40" spans="1:109" x14ac:dyDescent="0.2">
      <c r="A40" s="13"/>
    </row>
    <row r="41" spans="1:109" x14ac:dyDescent="0.2">
      <c r="B41" s="11"/>
    </row>
    <row r="42" spans="1:109" x14ac:dyDescent="0.2">
      <c r="B42" s="10"/>
    </row>
    <row r="43" spans="1:109" x14ac:dyDescent="0.2">
      <c r="B43" s="10"/>
    </row>
  </sheetData>
  <mergeCells count="24">
    <mergeCell ref="A1:J1"/>
    <mergeCell ref="B3:B4"/>
    <mergeCell ref="C3:C4"/>
    <mergeCell ref="D3:D4"/>
    <mergeCell ref="G3:G5"/>
    <mergeCell ref="J3:J5"/>
    <mergeCell ref="E3:E5"/>
    <mergeCell ref="F3:F5"/>
    <mergeCell ref="A3:A4"/>
    <mergeCell ref="H3:H4"/>
    <mergeCell ref="I3:I4"/>
    <mergeCell ref="A14:J14"/>
    <mergeCell ref="A19:B19"/>
    <mergeCell ref="A39:B39"/>
    <mergeCell ref="A8:J8"/>
    <mergeCell ref="A12:B12"/>
    <mergeCell ref="A21:J21"/>
    <mergeCell ref="A24:B24"/>
    <mergeCell ref="A34:J34"/>
    <mergeCell ref="A36:B36"/>
    <mergeCell ref="A26:J26"/>
    <mergeCell ref="A28:B28"/>
    <mergeCell ref="A30:J30"/>
    <mergeCell ref="A32:B32"/>
  </mergeCells>
  <phoneticPr fontId="3" type="noConversion"/>
  <pageMargins left="0.70866141732283472" right="0.70866141732283472" top="0.74803149606299213" bottom="0.74803149606299213" header="0.31496062992125984" footer="0.31496062992125984"/>
  <pageSetup paperSize="9" scale="56" firstPageNumber="2" fitToHeight="0" orientation="landscape" useFirstPageNumber="1" r:id="rId1"/>
  <headerFooter scaleWithDoc="0" alignWithMargins="0">
    <oddHeader>&amp;LPříloha č.1</oddHeader>
    <oddFooter>&amp;L&amp;"Arial,Kurzíva"Zastupitelstvo Olomouckého kraje 23. 9. 2016
26. Projekty spolufinancované z evropských fondů ke schválení financování
Příloha č. 1 Podané žádosti o dotaci z EF&amp;R&amp;"Arial,Kurzíva"Strana &amp;P (celkem 3)</oddFooter>
  </headerFooter>
  <rowBreaks count="1" manualBreakCount="1">
    <brk id="25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I37" sqref="I37"/>
    </sheetView>
  </sheetViews>
  <sheetFormatPr defaultRowHeight="12.75" x14ac:dyDescent="0.2"/>
  <sheetData/>
  <phoneticPr fontId="3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3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2</vt:i4>
      </vt:variant>
    </vt:vector>
  </HeadingPairs>
  <TitlesOfParts>
    <vt:vector size="5" baseType="lpstr">
      <vt:lpstr>List1</vt:lpstr>
      <vt:lpstr>List2</vt:lpstr>
      <vt:lpstr>List3</vt:lpstr>
      <vt:lpstr>List1!Názvy_tisku</vt:lpstr>
      <vt:lpstr>List1!Oblast_tisku</vt:lpstr>
    </vt:vector>
  </TitlesOfParts>
  <Company>KÚOK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Pavel Poles</dc:creator>
  <cp:lastModifiedBy>Poles Pavel</cp:lastModifiedBy>
  <cp:lastPrinted>2016-09-01T05:28:03Z</cp:lastPrinted>
  <dcterms:created xsi:type="dcterms:W3CDTF">2010-05-05T13:52:59Z</dcterms:created>
  <dcterms:modified xsi:type="dcterms:W3CDTF">2016-09-02T05:42:40Z</dcterms:modified>
</cp:coreProperties>
</file>