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9\ZOK 22.6.2020\"/>
    </mc:Choice>
  </mc:AlternateContent>
  <bookViews>
    <workbookView xWindow="0" yWindow="0" windowWidth="28800" windowHeight="12450" tabRatio="933" firstSheet="6" activeTab="11"/>
  </bookViews>
  <sheets>
    <sheet name="Rekapitulace dle oblasti" sheetId="26" r:id="rId1"/>
    <sheet name="1001" sheetId="79" r:id="rId2"/>
    <sheet name="1012" sheetId="80" r:id="rId3"/>
    <sheet name="1015" sheetId="81" r:id="rId4"/>
    <sheet name="1032" sheetId="82" r:id="rId5"/>
    <sheet name="1033" sheetId="83" r:id="rId6"/>
    <sheet name="1034" sheetId="84" r:id="rId7"/>
    <sheet name="1100" sheetId="85" r:id="rId8"/>
    <sheet name="1101" sheetId="86" r:id="rId9"/>
    <sheet name="1102" sheetId="87" r:id="rId10"/>
    <sheet name="1103" sheetId="89" r:id="rId11"/>
    <sheet name="1104" sheetId="88" r:id="rId12"/>
    <sheet name="1105" sheetId="90" r:id="rId13"/>
    <sheet name="1120" sheetId="91" r:id="rId14"/>
    <sheet name="1121" sheetId="116" r:id="rId15"/>
    <sheet name="1122" sheetId="93" r:id="rId16"/>
    <sheet name="1123" sheetId="94" r:id="rId17"/>
    <sheet name="1150" sheetId="95" r:id="rId18"/>
    <sheet name="1160" sheetId="96" r:id="rId19"/>
    <sheet name="1200" sheetId="97" r:id="rId20"/>
    <sheet name="1201" sheetId="99" r:id="rId21"/>
    <sheet name="1202" sheetId="100" r:id="rId22"/>
    <sheet name="1204" sheetId="101" r:id="rId23"/>
    <sheet name="1205" sheetId="102" r:id="rId24"/>
    <sheet name="1206" sheetId="103" r:id="rId25"/>
    <sheet name="1207" sheetId="104" r:id="rId26"/>
    <sheet name="1208" sheetId="105" r:id="rId27"/>
    <sheet name="1300" sheetId="106" r:id="rId28"/>
    <sheet name="1301" sheetId="107" r:id="rId29"/>
    <sheet name="1302" sheetId="109" r:id="rId30"/>
    <sheet name="1303" sheetId="108" r:id="rId31"/>
    <sheet name="1304" sheetId="110" r:id="rId32"/>
    <sheet name="1350" sheetId="111" r:id="rId33"/>
    <sheet name="1351" sheetId="112" r:id="rId34"/>
    <sheet name="1352" sheetId="113" r:id="rId35"/>
    <sheet name="1400" sheetId="114" r:id="rId36"/>
    <sheet name="1450" sheetId="115" r:id="rId37"/>
  </sheets>
  <definedNames>
    <definedName name="A" localSheetId="0">'Rekapitulace dle oblasti'!$A$64622</definedName>
    <definedName name="A">#REF!</definedName>
    <definedName name="názvy.tisku" localSheetId="0">#REF!</definedName>
    <definedName name="názvy.tisku">#REF!</definedName>
    <definedName name="_xlnm.Print_Titles" localSheetId="0">'Rekapitulace dle oblasti'!$8:$11</definedName>
    <definedName name="_xlnm.Print_Area" localSheetId="1">'1001'!$A$1:$I$54</definedName>
    <definedName name="_xlnm.Print_Area" localSheetId="2">'1012'!$A$1:$I$54</definedName>
    <definedName name="_xlnm.Print_Area" localSheetId="3">'1015'!$A$1:$I$54</definedName>
    <definedName name="_xlnm.Print_Area" localSheetId="4">'1032'!$A$1:$I$54</definedName>
    <definedName name="_xlnm.Print_Area" localSheetId="5">'1033'!$A$1:$I$54</definedName>
    <definedName name="_xlnm.Print_Area" localSheetId="6">'1034'!$A$1:$I$54</definedName>
    <definedName name="_xlnm.Print_Area" localSheetId="7">'1100'!$A$1:$I$54</definedName>
    <definedName name="_xlnm.Print_Area" localSheetId="8">'1101'!$A$1:$I$54</definedName>
    <definedName name="_xlnm.Print_Area" localSheetId="9">'1102'!$A$1:$I$54</definedName>
    <definedName name="_xlnm.Print_Area" localSheetId="10">'1103'!$A$1:$I$54</definedName>
    <definedName name="_xlnm.Print_Area" localSheetId="11">'1104'!$A$1:$I$54</definedName>
    <definedName name="_xlnm.Print_Area" localSheetId="12">'1105'!$A$1:$I$54</definedName>
    <definedName name="_xlnm.Print_Area" localSheetId="13">'1120'!$A$1:$I$54</definedName>
    <definedName name="_xlnm.Print_Area" localSheetId="14">'1121'!$A$1:$I$54</definedName>
    <definedName name="_xlnm.Print_Area" localSheetId="15">'1122'!$A$1:$I$54</definedName>
    <definedName name="_xlnm.Print_Area" localSheetId="16">'1123'!$A$1:$I$54</definedName>
    <definedName name="_xlnm.Print_Area" localSheetId="17">'1150'!$A$1:$I$54</definedName>
    <definedName name="_xlnm.Print_Area" localSheetId="18">'1160'!$A$1:$I$54</definedName>
    <definedName name="_xlnm.Print_Area" localSheetId="19">'1200'!$A$1:$I$54</definedName>
    <definedName name="_xlnm.Print_Area" localSheetId="20">'1201'!$A$1:$I$54</definedName>
    <definedName name="_xlnm.Print_Area" localSheetId="21">'1202'!$A$1:$I$54</definedName>
    <definedName name="_xlnm.Print_Area" localSheetId="22">'1204'!$A$1:$I$54</definedName>
    <definedName name="_xlnm.Print_Area" localSheetId="23">'1205'!$A$1:$I$54</definedName>
    <definedName name="_xlnm.Print_Area" localSheetId="24">'1206'!$A$1:$I$54</definedName>
    <definedName name="_xlnm.Print_Area" localSheetId="25">'1207'!$A$1:$I$54</definedName>
    <definedName name="_xlnm.Print_Area" localSheetId="26">'1208'!$A$1:$I$54</definedName>
    <definedName name="_xlnm.Print_Area" localSheetId="27">'1300'!$A$1:$I$54</definedName>
    <definedName name="_xlnm.Print_Area" localSheetId="28">'1301'!$A$1:$I$54</definedName>
    <definedName name="_xlnm.Print_Area" localSheetId="29">'1302'!$A$1:$I$54</definedName>
    <definedName name="_xlnm.Print_Area" localSheetId="30">'1303'!$A$1:$I$54</definedName>
    <definedName name="_xlnm.Print_Area" localSheetId="31">'1304'!$A$1:$I$54</definedName>
    <definedName name="_xlnm.Print_Area" localSheetId="32">'1350'!$A$1:$I$54</definedName>
    <definedName name="_xlnm.Print_Area" localSheetId="33">'1351'!$A$1:$I$54</definedName>
    <definedName name="_xlnm.Print_Area" localSheetId="34">'1352'!$A$1:$I$54</definedName>
    <definedName name="_xlnm.Print_Area" localSheetId="35">'1400'!$A$1:$I$54</definedName>
    <definedName name="_xlnm.Print_Area" localSheetId="36">'1450'!$A$1:$I$54</definedName>
    <definedName name="_xlnm.Print_Area" localSheetId="0">'Rekapitulace dle oblasti'!$A$1:$N$59</definedName>
    <definedName name="Průřez_PO_dle_odboru">#N/A</definedName>
    <definedName name="Průřez_Rok___Měsíc___Den">#N/A</definedName>
  </definedNames>
  <calcPr calcId="162913"/>
</workbook>
</file>

<file path=xl/calcChain.xml><?xml version="1.0" encoding="utf-8"?>
<calcChain xmlns="http://schemas.openxmlformats.org/spreadsheetml/2006/main">
  <c r="G26" i="86" l="1"/>
  <c r="G31" i="104" l="1"/>
  <c r="G31" i="102"/>
  <c r="G31" i="99"/>
  <c r="G31" i="97"/>
  <c r="G31" i="89"/>
  <c r="G31" i="83"/>
  <c r="G43" i="26" l="1"/>
  <c r="E43" i="26"/>
  <c r="F28" i="26" l="1"/>
  <c r="F27" i="26"/>
  <c r="F26" i="26"/>
  <c r="F25" i="26"/>
  <c r="F24" i="26"/>
  <c r="F23" i="26"/>
  <c r="F22" i="26"/>
  <c r="F21" i="26"/>
  <c r="F20" i="26"/>
  <c r="F19" i="26"/>
  <c r="F18" i="26"/>
  <c r="F17" i="26"/>
  <c r="F16" i="26"/>
  <c r="E16" i="26"/>
  <c r="F15" i="26"/>
  <c r="F14" i="26"/>
  <c r="F13" i="26"/>
  <c r="F12" i="26"/>
  <c r="E13" i="26"/>
  <c r="E12" i="26"/>
  <c r="E37" i="26" l="1"/>
  <c r="F37" i="26"/>
  <c r="H50" i="89"/>
  <c r="I37" i="89"/>
  <c r="G29" i="89"/>
  <c r="G26" i="89"/>
  <c r="G32" i="89" s="1"/>
  <c r="G20" i="89"/>
  <c r="G21" i="89" s="1"/>
  <c r="H51" i="116" l="1"/>
  <c r="I54" i="116"/>
  <c r="G54" i="116"/>
  <c r="F54" i="116"/>
  <c r="E54" i="116"/>
  <c r="I42" i="116"/>
  <c r="I41" i="116"/>
  <c r="I40" i="116"/>
  <c r="I39" i="116"/>
  <c r="I38" i="116"/>
  <c r="I37" i="116"/>
  <c r="M25" i="26"/>
  <c r="L25" i="26"/>
  <c r="G25" i="26"/>
  <c r="E25" i="26"/>
  <c r="I20" i="116" l="1"/>
  <c r="I21" i="116" s="1"/>
  <c r="I25" i="116" s="1"/>
  <c r="G26" i="116"/>
  <c r="G32" i="116" s="1"/>
  <c r="G29" i="116"/>
  <c r="H20" i="116"/>
  <c r="H21" i="116" s="1"/>
  <c r="H25" i="116" s="1"/>
  <c r="H52" i="116"/>
  <c r="I25" i="26"/>
  <c r="G20" i="116"/>
  <c r="G21" i="116" s="1"/>
  <c r="H53" i="116"/>
  <c r="H50" i="116"/>
  <c r="G25" i="116" l="1"/>
  <c r="H25" i="26"/>
  <c r="G55" i="116"/>
  <c r="H54" i="116"/>
  <c r="M29" i="26" l="1"/>
  <c r="E54" i="115" l="1"/>
  <c r="I42" i="115"/>
  <c r="I41" i="115"/>
  <c r="I40" i="115"/>
  <c r="I39" i="115"/>
  <c r="I38" i="115"/>
  <c r="I37" i="115"/>
  <c r="M47" i="26"/>
  <c r="L47" i="26"/>
  <c r="F47" i="26"/>
  <c r="E47" i="26"/>
  <c r="H52" i="115" l="1"/>
  <c r="I54" i="115"/>
  <c r="G26" i="115"/>
  <c r="I47" i="26" s="1"/>
  <c r="G20" i="115"/>
  <c r="G21" i="115" s="1"/>
  <c r="F54" i="115"/>
  <c r="G47" i="26"/>
  <c r="H20" i="115"/>
  <c r="H21" i="115" s="1"/>
  <c r="H25" i="115" s="1"/>
  <c r="I20" i="115"/>
  <c r="I21" i="115" s="1"/>
  <c r="I25" i="115" s="1"/>
  <c r="H51" i="115"/>
  <c r="G29" i="115"/>
  <c r="H53" i="115"/>
  <c r="G54" i="115"/>
  <c r="H50" i="115"/>
  <c r="G32" i="115" l="1"/>
  <c r="G25" i="115"/>
  <c r="H47" i="26"/>
  <c r="H54" i="115"/>
  <c r="J47" i="26" l="1"/>
  <c r="H52" i="114"/>
  <c r="H51" i="114"/>
  <c r="G54" i="114"/>
  <c r="F54" i="114"/>
  <c r="E54" i="114"/>
  <c r="I42" i="114"/>
  <c r="I41" i="114"/>
  <c r="I40" i="114"/>
  <c r="I39" i="114"/>
  <c r="I38" i="114"/>
  <c r="I37" i="114"/>
  <c r="M46" i="26"/>
  <c r="L46" i="26"/>
  <c r="G26" i="114"/>
  <c r="G46" i="26"/>
  <c r="F46" i="26"/>
  <c r="E46" i="26"/>
  <c r="H53" i="114" l="1"/>
  <c r="I20" i="114"/>
  <c r="I21" i="114" s="1"/>
  <c r="I25" i="114" s="1"/>
  <c r="G32" i="114"/>
  <c r="I46" i="26"/>
  <c r="G20" i="114"/>
  <c r="G21" i="114" s="1"/>
  <c r="G29" i="114"/>
  <c r="H20" i="114"/>
  <c r="H21" i="114" s="1"/>
  <c r="H25" i="114" s="1"/>
  <c r="I54" i="114"/>
  <c r="H50" i="114"/>
  <c r="G25" i="114" l="1"/>
  <c r="H46" i="26"/>
  <c r="H54" i="114"/>
  <c r="G55" i="114"/>
  <c r="E45" i="26" l="1"/>
  <c r="F45" i="26"/>
  <c r="G20" i="113"/>
  <c r="G21" i="113" s="1"/>
  <c r="H45" i="26" s="1"/>
  <c r="M45" i="26"/>
  <c r="I37" i="113"/>
  <c r="I38" i="113"/>
  <c r="I39" i="113"/>
  <c r="I40" i="113"/>
  <c r="I42" i="113"/>
  <c r="E54" i="113"/>
  <c r="I54" i="113" l="1"/>
  <c r="G26" i="113"/>
  <c r="G32" i="113" s="1"/>
  <c r="H51" i="113"/>
  <c r="I41" i="113"/>
  <c r="G54" i="113"/>
  <c r="H52" i="113"/>
  <c r="I20" i="113"/>
  <c r="I21" i="113" s="1"/>
  <c r="I25" i="113" s="1"/>
  <c r="H50" i="113"/>
  <c r="G29" i="113"/>
  <c r="H20" i="113"/>
  <c r="H21" i="113" s="1"/>
  <c r="H25" i="113" s="1"/>
  <c r="L45" i="26"/>
  <c r="H53" i="113"/>
  <c r="F54" i="113"/>
  <c r="I45" i="26"/>
  <c r="G45" i="26"/>
  <c r="G25" i="113" l="1"/>
  <c r="G58" i="113"/>
  <c r="G55" i="113"/>
  <c r="G57" i="113"/>
  <c r="H54" i="113"/>
  <c r="H53" i="112"/>
  <c r="H52" i="112"/>
  <c r="H51" i="112"/>
  <c r="G54" i="112"/>
  <c r="F54" i="112"/>
  <c r="E54" i="112"/>
  <c r="I42" i="112"/>
  <c r="I41" i="112"/>
  <c r="I40" i="112"/>
  <c r="I39" i="112"/>
  <c r="I38" i="112"/>
  <c r="I37" i="112"/>
  <c r="M44" i="26"/>
  <c r="L44" i="26"/>
  <c r="G44" i="26"/>
  <c r="F44" i="26"/>
  <c r="E44" i="26"/>
  <c r="G26" i="112" l="1"/>
  <c r="G32" i="112" s="1"/>
  <c r="H20" i="112"/>
  <c r="H21" i="112" s="1"/>
  <c r="H25" i="112" s="1"/>
  <c r="G57" i="112"/>
  <c r="I20" i="112"/>
  <c r="I21" i="112" s="1"/>
  <c r="I25" i="112" s="1"/>
  <c r="G29" i="112"/>
  <c r="G20" i="112"/>
  <c r="G21" i="112" s="1"/>
  <c r="I54" i="112"/>
  <c r="G58" i="112"/>
  <c r="H50" i="112"/>
  <c r="I44" i="26" l="1"/>
  <c r="G25" i="112"/>
  <c r="H44" i="26"/>
  <c r="H54" i="112"/>
  <c r="G55" i="112"/>
  <c r="G54" i="111" l="1"/>
  <c r="F54" i="111"/>
  <c r="E54" i="111"/>
  <c r="I42" i="111"/>
  <c r="I41" i="111"/>
  <c r="I40" i="111"/>
  <c r="I39" i="111"/>
  <c r="I38" i="111"/>
  <c r="M43" i="26"/>
  <c r="L43" i="26"/>
  <c r="F43" i="26"/>
  <c r="G29" i="111" l="1"/>
  <c r="I37" i="111"/>
  <c r="G20" i="111"/>
  <c r="G21" i="111" s="1"/>
  <c r="H43" i="26" s="1"/>
  <c r="H51" i="111"/>
  <c r="H52" i="111"/>
  <c r="G57" i="111" s="1"/>
  <c r="H53" i="111"/>
  <c r="G26" i="111"/>
  <c r="I43" i="26" s="1"/>
  <c r="I20" i="111"/>
  <c r="I21" i="111" s="1"/>
  <c r="I25" i="111" s="1"/>
  <c r="H20" i="111"/>
  <c r="H21" i="111" s="1"/>
  <c r="H25" i="111" s="1"/>
  <c r="I54" i="111"/>
  <c r="H50" i="111"/>
  <c r="G25" i="111" l="1"/>
  <c r="G32" i="111"/>
  <c r="G58" i="111"/>
  <c r="H54" i="111"/>
  <c r="G55" i="111"/>
  <c r="G54" i="110" l="1"/>
  <c r="E54" i="110"/>
  <c r="I42" i="110"/>
  <c r="I40" i="110"/>
  <c r="I39" i="110"/>
  <c r="I38" i="110"/>
  <c r="I37" i="110"/>
  <c r="M42" i="26"/>
  <c r="L42" i="26"/>
  <c r="G42" i="26"/>
  <c r="F42" i="26"/>
  <c r="G20" i="110"/>
  <c r="G21" i="110" s="1"/>
  <c r="I41" i="110" l="1"/>
  <c r="H51" i="110"/>
  <c r="H52" i="110"/>
  <c r="F54" i="110"/>
  <c r="H53" i="110"/>
  <c r="G29" i="110"/>
  <c r="H42" i="26"/>
  <c r="H20" i="110"/>
  <c r="H21" i="110" s="1"/>
  <c r="H25" i="110" s="1"/>
  <c r="I20" i="110"/>
  <c r="I21" i="110" s="1"/>
  <c r="I25" i="110" s="1"/>
  <c r="E42" i="26"/>
  <c r="G26" i="110"/>
  <c r="I54" i="110"/>
  <c r="H50" i="110"/>
  <c r="G58" i="110" l="1"/>
  <c r="G57" i="110"/>
  <c r="G32" i="110"/>
  <c r="I42" i="26"/>
  <c r="G25" i="110"/>
  <c r="H54" i="110"/>
  <c r="G55" i="110"/>
  <c r="G54" i="109" l="1"/>
  <c r="E54" i="109"/>
  <c r="I42" i="109"/>
  <c r="I41" i="109"/>
  <c r="I40" i="109"/>
  <c r="I39" i="109"/>
  <c r="I38" i="109"/>
  <c r="I37" i="109"/>
  <c r="M40" i="26"/>
  <c r="L40" i="26"/>
  <c r="G26" i="109"/>
  <c r="G40" i="26"/>
  <c r="F40" i="26"/>
  <c r="E40" i="26"/>
  <c r="H20" i="109" l="1"/>
  <c r="H21" i="109" s="1"/>
  <c r="H25" i="109" s="1"/>
  <c r="G20" i="109"/>
  <c r="G21" i="109" s="1"/>
  <c r="H40" i="26" s="1"/>
  <c r="H52" i="109"/>
  <c r="I54" i="109"/>
  <c r="G32" i="109"/>
  <c r="I40" i="26"/>
  <c r="G29" i="109"/>
  <c r="H50" i="109"/>
  <c r="I20" i="109"/>
  <c r="I21" i="109" s="1"/>
  <c r="I25" i="109" s="1"/>
  <c r="H53" i="109"/>
  <c r="G58" i="109" s="1"/>
  <c r="H51" i="109"/>
  <c r="F54" i="109"/>
  <c r="G57" i="109" l="1"/>
  <c r="G25" i="109"/>
  <c r="H54" i="109"/>
  <c r="G55" i="109"/>
  <c r="E41" i="26"/>
  <c r="F41" i="26"/>
  <c r="G41" i="26"/>
  <c r="M41" i="26"/>
  <c r="I37" i="108"/>
  <c r="I38" i="108"/>
  <c r="I39" i="108"/>
  <c r="I40" i="108"/>
  <c r="I41" i="108"/>
  <c r="I42" i="108"/>
  <c r="G29" i="108" l="1"/>
  <c r="G54" i="108"/>
  <c r="G26" i="108"/>
  <c r="H20" i="108"/>
  <c r="H21" i="108" s="1"/>
  <c r="H25" i="108" s="1"/>
  <c r="H53" i="108"/>
  <c r="H51" i="108"/>
  <c r="H52" i="108"/>
  <c r="H50" i="108"/>
  <c r="G55" i="108" s="1"/>
  <c r="G20" i="108"/>
  <c r="G21" i="108" s="1"/>
  <c r="H41" i="26" s="1"/>
  <c r="I20" i="108"/>
  <c r="I21" i="108" s="1"/>
  <c r="I25" i="108" s="1"/>
  <c r="I54" i="108"/>
  <c r="L41" i="26"/>
  <c r="F54" i="108"/>
  <c r="E54" i="108"/>
  <c r="G32" i="108" l="1"/>
  <c r="I41" i="26"/>
  <c r="G25" i="108"/>
  <c r="H54" i="108"/>
  <c r="G54" i="107"/>
  <c r="E54" i="107"/>
  <c r="I42" i="107"/>
  <c r="I40" i="107"/>
  <c r="I39" i="107"/>
  <c r="I38" i="107"/>
  <c r="I37" i="107"/>
  <c r="M39" i="26"/>
  <c r="L39" i="26"/>
  <c r="F39" i="26"/>
  <c r="E39" i="26"/>
  <c r="G26" i="107" l="1"/>
  <c r="G32" i="107" s="1"/>
  <c r="I54" i="107"/>
  <c r="I41" i="107"/>
  <c r="H52" i="107"/>
  <c r="G57" i="107" s="1"/>
  <c r="G20" i="107"/>
  <c r="G21" i="107" s="1"/>
  <c r="G25" i="107" s="1"/>
  <c r="H20" i="107"/>
  <c r="H21" i="107" s="1"/>
  <c r="H25" i="107" s="1"/>
  <c r="I20" i="107"/>
  <c r="I21" i="107" s="1"/>
  <c r="I25" i="107" s="1"/>
  <c r="H51" i="107"/>
  <c r="I39" i="26"/>
  <c r="G39" i="26"/>
  <c r="G29" i="107"/>
  <c r="F54" i="107"/>
  <c r="H53" i="107"/>
  <c r="H50" i="107"/>
  <c r="H39" i="26" l="1"/>
  <c r="G58" i="107"/>
  <c r="H54" i="107"/>
  <c r="G55" i="107"/>
  <c r="G54" i="106" l="1"/>
  <c r="E54" i="106"/>
  <c r="I42" i="106"/>
  <c r="I40" i="106"/>
  <c r="I39" i="106"/>
  <c r="I38" i="106"/>
  <c r="I37" i="106"/>
  <c r="L38" i="26"/>
  <c r="G26" i="106"/>
  <c r="G32" i="106" s="1"/>
  <c r="F38" i="26"/>
  <c r="E38" i="26"/>
  <c r="I20" i="106" l="1"/>
  <c r="I21" i="106" s="1"/>
  <c r="I25" i="106" s="1"/>
  <c r="H51" i="106"/>
  <c r="H52" i="106"/>
  <c r="G57" i="106" s="1"/>
  <c r="I54" i="106"/>
  <c r="I38" i="26"/>
  <c r="G29" i="106"/>
  <c r="I41" i="106"/>
  <c r="H50" i="106"/>
  <c r="M38" i="26"/>
  <c r="G55" i="106" l="1"/>
  <c r="G54" i="105"/>
  <c r="F54" i="105"/>
  <c r="I42" i="105"/>
  <c r="I41" i="105"/>
  <c r="I40" i="105"/>
  <c r="I39" i="105"/>
  <c r="I38" i="105"/>
  <c r="I37" i="105"/>
  <c r="M37" i="26"/>
  <c r="L37" i="26"/>
  <c r="I20" i="105" l="1"/>
  <c r="I21" i="105" s="1"/>
  <c r="I25" i="105" s="1"/>
  <c r="G20" i="105"/>
  <c r="G21" i="105" s="1"/>
  <c r="H37" i="26" s="1"/>
  <c r="H20" i="105"/>
  <c r="H21" i="105" s="1"/>
  <c r="H25" i="105" s="1"/>
  <c r="G26" i="105"/>
  <c r="I54" i="105"/>
  <c r="G29" i="105"/>
  <c r="H50" i="105"/>
  <c r="H51" i="105"/>
  <c r="H52" i="105"/>
  <c r="H53" i="105"/>
  <c r="E54" i="105"/>
  <c r="G37" i="26"/>
  <c r="H53" i="104"/>
  <c r="H52" i="104"/>
  <c r="G54" i="104"/>
  <c r="F54" i="104"/>
  <c r="I42" i="104"/>
  <c r="I41" i="104"/>
  <c r="I40" i="104"/>
  <c r="I39" i="104"/>
  <c r="I38" i="104"/>
  <c r="M36" i="26"/>
  <c r="G29" i="104"/>
  <c r="G36" i="26"/>
  <c r="F36" i="26"/>
  <c r="E36" i="26"/>
  <c r="G25" i="105" l="1"/>
  <c r="E54" i="104"/>
  <c r="I37" i="104"/>
  <c r="I37" i="26"/>
  <c r="G55" i="105"/>
  <c r="H54" i="105"/>
  <c r="G26" i="104"/>
  <c r="G32" i="104" s="1"/>
  <c r="G32" i="105"/>
  <c r="G20" i="104"/>
  <c r="G21" i="104" s="1"/>
  <c r="H36" i="26" s="1"/>
  <c r="H51" i="104"/>
  <c r="G57" i="104"/>
  <c r="G58" i="104"/>
  <c r="H20" i="104"/>
  <c r="H21" i="104" s="1"/>
  <c r="H25" i="104" s="1"/>
  <c r="L36" i="26"/>
  <c r="I20" i="104"/>
  <c r="I21" i="104" s="1"/>
  <c r="I25" i="104" s="1"/>
  <c r="I54" i="104"/>
  <c r="H50" i="104"/>
  <c r="I36" i="26" l="1"/>
  <c r="G25" i="104"/>
  <c r="H54" i="104"/>
  <c r="G55" i="104"/>
  <c r="E35" i="26" l="1"/>
  <c r="H20" i="103"/>
  <c r="H21" i="103" s="1"/>
  <c r="H25" i="103" s="1"/>
  <c r="F35" i="26"/>
  <c r="G35" i="26"/>
  <c r="M35" i="26"/>
  <c r="I37" i="103"/>
  <c r="I38" i="103"/>
  <c r="I39" i="103"/>
  <c r="I40" i="103"/>
  <c r="I41" i="103"/>
  <c r="I42" i="103"/>
  <c r="E54" i="103"/>
  <c r="I54" i="103" l="1"/>
  <c r="I20" i="103"/>
  <c r="I21" i="103" s="1"/>
  <c r="I25" i="103" s="1"/>
  <c r="H51" i="103"/>
  <c r="H52" i="103"/>
  <c r="H50" i="103"/>
  <c r="G29" i="103"/>
  <c r="G20" i="103"/>
  <c r="G21" i="103" s="1"/>
  <c r="H35" i="26" s="1"/>
  <c r="G54" i="103"/>
  <c r="F54" i="103"/>
  <c r="G26" i="103"/>
  <c r="L35" i="26"/>
  <c r="H53" i="103"/>
  <c r="G55" i="103" l="1"/>
  <c r="G32" i="103"/>
  <c r="I35" i="26"/>
  <c r="G25" i="103"/>
  <c r="H54" i="103"/>
  <c r="G54" i="102" l="1"/>
  <c r="F54" i="102"/>
  <c r="E54" i="102"/>
  <c r="I42" i="102"/>
  <c r="I40" i="102"/>
  <c r="I39" i="102"/>
  <c r="I38" i="102"/>
  <c r="M34" i="26"/>
  <c r="L34" i="26"/>
  <c r="G34" i="26"/>
  <c r="F34" i="26"/>
  <c r="H20" i="102"/>
  <c r="H21" i="102" s="1"/>
  <c r="H25" i="102" s="1"/>
  <c r="E34" i="26"/>
  <c r="I41" i="102" l="1"/>
  <c r="G29" i="102"/>
  <c r="I37" i="102"/>
  <c r="H51" i="102"/>
  <c r="H52" i="102"/>
  <c r="G26" i="102"/>
  <c r="G32" i="102" s="1"/>
  <c r="I34" i="26"/>
  <c r="I20" i="102"/>
  <c r="I21" i="102" s="1"/>
  <c r="I25" i="102" s="1"/>
  <c r="G20" i="102"/>
  <c r="G21" i="102" s="1"/>
  <c r="I54" i="102"/>
  <c r="H53" i="102"/>
  <c r="H50" i="102"/>
  <c r="G57" i="102" l="1"/>
  <c r="G58" i="102"/>
  <c r="G25" i="102"/>
  <c r="H34" i="26"/>
  <c r="H54" i="102"/>
  <c r="G55" i="102"/>
  <c r="G54" i="101" l="1"/>
  <c r="F54" i="101"/>
  <c r="I42" i="101"/>
  <c r="I40" i="101"/>
  <c r="I39" i="101"/>
  <c r="I38" i="101"/>
  <c r="M33" i="26"/>
  <c r="L33" i="26"/>
  <c r="G33" i="26"/>
  <c r="F33" i="26"/>
  <c r="H20" i="101"/>
  <c r="H21" i="101" s="1"/>
  <c r="H25" i="101" s="1"/>
  <c r="E33" i="26"/>
  <c r="E54" i="101" l="1"/>
  <c r="G26" i="101"/>
  <c r="G32" i="101" s="1"/>
  <c r="I41" i="101"/>
  <c r="H51" i="101"/>
  <c r="H52" i="101"/>
  <c r="G57" i="101" s="1"/>
  <c r="G29" i="101"/>
  <c r="I37" i="101"/>
  <c r="I20" i="101"/>
  <c r="I21" i="101" s="1"/>
  <c r="I25" i="101" s="1"/>
  <c r="G20" i="101"/>
  <c r="G21" i="101" s="1"/>
  <c r="I54" i="101"/>
  <c r="H53" i="101"/>
  <c r="H50" i="101"/>
  <c r="I33" i="26" l="1"/>
  <c r="G58" i="101"/>
  <c r="G25" i="101"/>
  <c r="H33" i="26"/>
  <c r="H54" i="101"/>
  <c r="G55" i="101"/>
  <c r="H52" i="100" l="1"/>
  <c r="H51" i="100"/>
  <c r="F54" i="100"/>
  <c r="E54" i="100"/>
  <c r="I42" i="100"/>
  <c r="I41" i="100"/>
  <c r="I40" i="100"/>
  <c r="I39" i="100"/>
  <c r="I38" i="100"/>
  <c r="I37" i="100"/>
  <c r="M32" i="26"/>
  <c r="L32" i="26"/>
  <c r="G32" i="26"/>
  <c r="F32" i="26"/>
  <c r="E32" i="26"/>
  <c r="G26" i="100" l="1"/>
  <c r="G32" i="100" s="1"/>
  <c r="I20" i="100"/>
  <c r="I21" i="100" s="1"/>
  <c r="I25" i="100" s="1"/>
  <c r="G57" i="100"/>
  <c r="G20" i="100"/>
  <c r="G21" i="100" s="1"/>
  <c r="G29" i="100"/>
  <c r="H53" i="100"/>
  <c r="G54" i="100"/>
  <c r="H20" i="100"/>
  <c r="H21" i="100" s="1"/>
  <c r="H25" i="100" s="1"/>
  <c r="I54" i="100"/>
  <c r="H50" i="100"/>
  <c r="I32" i="26" l="1"/>
  <c r="G58" i="100"/>
  <c r="G25" i="100"/>
  <c r="H32" i="26"/>
  <c r="H54" i="100"/>
  <c r="G55" i="100"/>
  <c r="G54" i="99" l="1"/>
  <c r="E54" i="99"/>
  <c r="I42" i="99"/>
  <c r="I40" i="99"/>
  <c r="I39" i="99"/>
  <c r="I38" i="99"/>
  <c r="I37" i="99"/>
  <c r="M31" i="26"/>
  <c r="L31" i="26"/>
  <c r="G31" i="26"/>
  <c r="F31" i="26"/>
  <c r="E31" i="26"/>
  <c r="I20" i="99" l="1"/>
  <c r="I21" i="99" s="1"/>
  <c r="I25" i="99" s="1"/>
  <c r="G26" i="99"/>
  <c r="G32" i="99" s="1"/>
  <c r="H51" i="99"/>
  <c r="H53" i="99"/>
  <c r="I54" i="99"/>
  <c r="H20" i="99"/>
  <c r="H21" i="99" s="1"/>
  <c r="H25" i="99" s="1"/>
  <c r="G29" i="99"/>
  <c r="I41" i="99"/>
  <c r="H50" i="99"/>
  <c r="H52" i="99"/>
  <c r="G20" i="99"/>
  <c r="G21" i="99" s="1"/>
  <c r="H31" i="26" s="1"/>
  <c r="F54" i="99"/>
  <c r="I31" i="26" l="1"/>
  <c r="G55" i="99"/>
  <c r="G25" i="99"/>
  <c r="H54" i="99"/>
  <c r="G54" i="97" l="1"/>
  <c r="F54" i="97"/>
  <c r="E54" i="97"/>
  <c r="I42" i="97"/>
  <c r="I40" i="97"/>
  <c r="I39" i="97"/>
  <c r="I38" i="97"/>
  <c r="M30" i="26"/>
  <c r="G30" i="26"/>
  <c r="F30" i="26"/>
  <c r="E30" i="26"/>
  <c r="I41" i="97" l="1"/>
  <c r="G29" i="97"/>
  <c r="I37" i="97"/>
  <c r="G20" i="97"/>
  <c r="G21" i="97" s="1"/>
  <c r="H30" i="26" s="1"/>
  <c r="H51" i="97"/>
  <c r="H52" i="97"/>
  <c r="H53" i="97"/>
  <c r="G57" i="97"/>
  <c r="H20" i="97"/>
  <c r="H21" i="97" s="1"/>
  <c r="H25" i="97" s="1"/>
  <c r="G26" i="97"/>
  <c r="L30" i="26"/>
  <c r="I20" i="97"/>
  <c r="I21" i="97" s="1"/>
  <c r="I25" i="97" s="1"/>
  <c r="I54" i="97"/>
  <c r="H50" i="97"/>
  <c r="G58" i="97" l="1"/>
  <c r="G25" i="97"/>
  <c r="G32" i="97"/>
  <c r="I30" i="26"/>
  <c r="H54" i="97"/>
  <c r="G55" i="97"/>
  <c r="H52" i="96" l="1"/>
  <c r="G54" i="96"/>
  <c r="I42" i="96"/>
  <c r="I40" i="96"/>
  <c r="I39" i="96"/>
  <c r="I38" i="96"/>
  <c r="I37" i="96"/>
  <c r="L29" i="26"/>
  <c r="G26" i="96"/>
  <c r="F29" i="26"/>
  <c r="F48" i="26" s="1"/>
  <c r="E29" i="26"/>
  <c r="G29" i="96" l="1"/>
  <c r="I54" i="96"/>
  <c r="G32" i="96"/>
  <c r="I29" i="26"/>
  <c r="G20" i="96"/>
  <c r="G21" i="96" s="1"/>
  <c r="G29" i="26"/>
  <c r="H20" i="96"/>
  <c r="H21" i="96" s="1"/>
  <c r="H25" i="96" s="1"/>
  <c r="F54" i="96"/>
  <c r="I20" i="96"/>
  <c r="I21" i="96" s="1"/>
  <c r="I25" i="96" s="1"/>
  <c r="H53" i="96"/>
  <c r="I41" i="96"/>
  <c r="E54" i="96"/>
  <c r="H51" i="96"/>
  <c r="H50" i="96"/>
  <c r="G25" i="96" l="1"/>
  <c r="H29" i="26"/>
  <c r="H54" i="96"/>
  <c r="G54" i="95" l="1"/>
  <c r="F54" i="95"/>
  <c r="E54" i="95"/>
  <c r="I42" i="95"/>
  <c r="I40" i="95"/>
  <c r="I39" i="95"/>
  <c r="I38" i="95"/>
  <c r="I37" i="95"/>
  <c r="M28" i="26"/>
  <c r="L28" i="26"/>
  <c r="G26" i="95"/>
  <c r="G28" i="26"/>
  <c r="E28" i="26"/>
  <c r="I41" i="95" l="1"/>
  <c r="H52" i="95"/>
  <c r="H53" i="95"/>
  <c r="G29" i="95"/>
  <c r="G20" i="95"/>
  <c r="G21" i="95" s="1"/>
  <c r="H28" i="26" s="1"/>
  <c r="G32" i="95"/>
  <c r="I28" i="26"/>
  <c r="I20" i="95"/>
  <c r="I21" i="95" s="1"/>
  <c r="I25" i="95" s="1"/>
  <c r="G25" i="95"/>
  <c r="H20" i="95"/>
  <c r="H21" i="95" s="1"/>
  <c r="H25" i="95" s="1"/>
  <c r="I54" i="95"/>
  <c r="H51" i="95"/>
  <c r="H50" i="95"/>
  <c r="G58" i="95" l="1"/>
  <c r="G57" i="95"/>
  <c r="J28" i="26"/>
  <c r="K28" i="26"/>
  <c r="H54" i="95"/>
  <c r="G55" i="95"/>
  <c r="G54" i="94" l="1"/>
  <c r="E54" i="94"/>
  <c r="I42" i="94"/>
  <c r="I40" i="94"/>
  <c r="I39" i="94"/>
  <c r="I38" i="94"/>
  <c r="M27" i="26"/>
  <c r="L27" i="26"/>
  <c r="G27" i="26"/>
  <c r="E27" i="26"/>
  <c r="I54" i="94" l="1"/>
  <c r="H52" i="94"/>
  <c r="G20" i="94"/>
  <c r="G21" i="94" s="1"/>
  <c r="H27" i="26" s="1"/>
  <c r="G26" i="94"/>
  <c r="G32" i="94" s="1"/>
  <c r="I41" i="94"/>
  <c r="H20" i="94"/>
  <c r="H21" i="94" s="1"/>
  <c r="H25" i="94" s="1"/>
  <c r="H51" i="94"/>
  <c r="I20" i="94"/>
  <c r="I21" i="94" s="1"/>
  <c r="I25" i="94" s="1"/>
  <c r="G29" i="94"/>
  <c r="I37" i="94"/>
  <c r="F54" i="94"/>
  <c r="H53" i="94"/>
  <c r="H50" i="94"/>
  <c r="G25" i="94" l="1"/>
  <c r="I27" i="26"/>
  <c r="K27" i="26" s="1"/>
  <c r="H54" i="94"/>
  <c r="G55" i="94"/>
  <c r="J27" i="26" l="1"/>
  <c r="H51" i="93"/>
  <c r="F54" i="93"/>
  <c r="E54" i="93"/>
  <c r="I42" i="93"/>
  <c r="I41" i="93"/>
  <c r="I40" i="93"/>
  <c r="I39" i="93"/>
  <c r="I38" i="93"/>
  <c r="I37" i="93"/>
  <c r="M26" i="26"/>
  <c r="L26" i="26"/>
  <c r="G26" i="26"/>
  <c r="E26" i="26"/>
  <c r="G26" i="93" l="1"/>
  <c r="G32" i="93" s="1"/>
  <c r="H52" i="93"/>
  <c r="G29" i="93"/>
  <c r="I20" i="93"/>
  <c r="I21" i="93" s="1"/>
  <c r="I25" i="93" s="1"/>
  <c r="G20" i="93"/>
  <c r="G21" i="93" s="1"/>
  <c r="H26" i="26" s="1"/>
  <c r="H53" i="93"/>
  <c r="H20" i="93"/>
  <c r="H21" i="93" s="1"/>
  <c r="H25" i="93" s="1"/>
  <c r="G54" i="93"/>
  <c r="I26" i="26"/>
  <c r="I54" i="93"/>
  <c r="H50" i="93"/>
  <c r="J26" i="26" l="1"/>
  <c r="G58" i="93"/>
  <c r="G57" i="93"/>
  <c r="G25" i="93"/>
  <c r="K26" i="26"/>
  <c r="H54" i="93"/>
  <c r="G55" i="93"/>
  <c r="E24" i="26" l="1"/>
  <c r="G24" i="26"/>
  <c r="L24" i="26"/>
  <c r="M24" i="26"/>
  <c r="I37" i="91"/>
  <c r="I38" i="91"/>
  <c r="I39" i="91"/>
  <c r="I40" i="91"/>
  <c r="I42" i="91"/>
  <c r="I20" i="91" l="1"/>
  <c r="I21" i="91" s="1"/>
  <c r="I25" i="91" s="1"/>
  <c r="H20" i="91"/>
  <c r="H21" i="91" s="1"/>
  <c r="H51" i="91"/>
  <c r="I41" i="91"/>
  <c r="H52" i="91"/>
  <c r="I54" i="91"/>
  <c r="H25" i="91"/>
  <c r="E54" i="91"/>
  <c r="H50" i="91"/>
  <c r="G55" i="91" s="1"/>
  <c r="G29" i="91"/>
  <c r="G20" i="91"/>
  <c r="G21" i="91" s="1"/>
  <c r="H24" i="26" s="1"/>
  <c r="J25" i="26"/>
  <c r="K25" i="26"/>
  <c r="G54" i="91"/>
  <c r="F54" i="91"/>
  <c r="G26" i="91"/>
  <c r="H53" i="91"/>
  <c r="G58" i="91" l="1"/>
  <c r="G57" i="91"/>
  <c r="G25" i="91"/>
  <c r="G32" i="91"/>
  <c r="I24" i="26"/>
  <c r="J24" i="26" s="1"/>
  <c r="H54" i="91"/>
  <c r="K24" i="26" l="1"/>
  <c r="I42" i="90"/>
  <c r="I40" i="90"/>
  <c r="I39" i="90"/>
  <c r="I38" i="90"/>
  <c r="I37" i="90"/>
  <c r="M23" i="26"/>
  <c r="L23" i="26"/>
  <c r="G29" i="90"/>
  <c r="G26" i="90"/>
  <c r="G32" i="90" s="1"/>
  <c r="G23" i="26"/>
  <c r="E23" i="26"/>
  <c r="I20" i="90" l="1"/>
  <c r="I21" i="90" s="1"/>
  <c r="I25" i="90" s="1"/>
  <c r="G20" i="90"/>
  <c r="G21" i="90" s="1"/>
  <c r="G25" i="90" s="1"/>
  <c r="I54" i="90"/>
  <c r="H53" i="90"/>
  <c r="G58" i="90" s="1"/>
  <c r="H50" i="90"/>
  <c r="G55" i="90" s="1"/>
  <c r="H52" i="90"/>
  <c r="I23" i="26"/>
  <c r="H20" i="90"/>
  <c r="H21" i="90" s="1"/>
  <c r="H25" i="90" s="1"/>
  <c r="I41" i="90"/>
  <c r="E54" i="90"/>
  <c r="H51" i="90"/>
  <c r="G54" i="90"/>
  <c r="F54" i="90"/>
  <c r="H23" i="26" l="1"/>
  <c r="H54" i="90"/>
  <c r="G54" i="89"/>
  <c r="E54" i="89"/>
  <c r="I42" i="89"/>
  <c r="I41" i="89"/>
  <c r="I39" i="89"/>
  <c r="I38" i="89"/>
  <c r="M21" i="26"/>
  <c r="L21" i="26"/>
  <c r="G21" i="26"/>
  <c r="E21" i="26"/>
  <c r="K23" i="26" l="1"/>
  <c r="J23" i="26"/>
  <c r="I40" i="89"/>
  <c r="I54" i="89"/>
  <c r="H52" i="89"/>
  <c r="H51" i="89"/>
  <c r="F54" i="89"/>
  <c r="H53" i="89"/>
  <c r="H20" i="89"/>
  <c r="H21" i="89" s="1"/>
  <c r="H25" i="89" s="1"/>
  <c r="I20" i="89"/>
  <c r="I21" i="89" s="1"/>
  <c r="I25" i="89" s="1"/>
  <c r="G25" i="89" l="1"/>
  <c r="H21" i="26"/>
  <c r="I21" i="26"/>
  <c r="H54" i="89"/>
  <c r="G55" i="89"/>
  <c r="J21" i="26" l="1"/>
  <c r="K21" i="26"/>
  <c r="E54" i="88"/>
  <c r="I42" i="88"/>
  <c r="I41" i="88"/>
  <c r="I40" i="88"/>
  <c r="I39" i="88"/>
  <c r="I38" i="88"/>
  <c r="I37" i="88"/>
  <c r="M22" i="26"/>
  <c r="L22" i="26"/>
  <c r="G22" i="26"/>
  <c r="E22" i="26"/>
  <c r="H52" i="88" l="1"/>
  <c r="G57" i="88" s="1"/>
  <c r="G26" i="88"/>
  <c r="G32" i="88" s="1"/>
  <c r="G54" i="88"/>
  <c r="I54" i="88"/>
  <c r="H20" i="88"/>
  <c r="H21" i="88" s="1"/>
  <c r="H25" i="88" s="1"/>
  <c r="I20" i="88"/>
  <c r="I21" i="88" s="1"/>
  <c r="I25" i="88" s="1"/>
  <c r="H51" i="88"/>
  <c r="G20" i="88"/>
  <c r="G21" i="88" s="1"/>
  <c r="G29" i="88"/>
  <c r="H50" i="88"/>
  <c r="H53" i="88"/>
  <c r="F54" i="88"/>
  <c r="I22" i="26" l="1"/>
  <c r="G58" i="88"/>
  <c r="G55" i="88"/>
  <c r="H54" i="88"/>
  <c r="G25" i="88"/>
  <c r="H22" i="26"/>
  <c r="G54" i="87"/>
  <c r="F54" i="87"/>
  <c r="I42" i="87"/>
  <c r="I41" i="87"/>
  <c r="I40" i="87"/>
  <c r="I39" i="87"/>
  <c r="I38" i="87"/>
  <c r="I37" i="87"/>
  <c r="M20" i="26"/>
  <c r="G29" i="87"/>
  <c r="G26" i="87"/>
  <c r="G32" i="87" s="1"/>
  <c r="G20" i="87"/>
  <c r="G21" i="87" s="1"/>
  <c r="E20" i="26"/>
  <c r="H52" i="87" l="1"/>
  <c r="H53" i="87"/>
  <c r="G25" i="87"/>
  <c r="H20" i="26"/>
  <c r="H20" i="87"/>
  <c r="H21" i="87" s="1"/>
  <c r="H25" i="87" s="1"/>
  <c r="L20" i="26"/>
  <c r="I20" i="87"/>
  <c r="I21" i="87" s="1"/>
  <c r="I25" i="87" s="1"/>
  <c r="I54" i="87"/>
  <c r="G20" i="26"/>
  <c r="I20" i="26"/>
  <c r="E54" i="87"/>
  <c r="H51" i="87"/>
  <c r="K22" i="26"/>
  <c r="J22" i="26"/>
  <c r="H50" i="87"/>
  <c r="J20" i="26" l="1"/>
  <c r="K20" i="26"/>
  <c r="H54" i="87"/>
  <c r="H52" i="86" l="1"/>
  <c r="H51" i="86"/>
  <c r="G54" i="86"/>
  <c r="E54" i="86"/>
  <c r="I42" i="86"/>
  <c r="I41" i="86"/>
  <c r="I40" i="86"/>
  <c r="I39" i="86"/>
  <c r="I38" i="86"/>
  <c r="I37" i="86"/>
  <c r="M19" i="26"/>
  <c r="L19" i="26"/>
  <c r="H20" i="86"/>
  <c r="H21" i="86" s="1"/>
  <c r="H25" i="86" s="1"/>
  <c r="G19" i="26"/>
  <c r="E19" i="26"/>
  <c r="G32" i="86" l="1"/>
  <c r="I19" i="26"/>
  <c r="G29" i="86"/>
  <c r="H50" i="86"/>
  <c r="I20" i="86"/>
  <c r="I21" i="86" s="1"/>
  <c r="I25" i="86" s="1"/>
  <c r="G20" i="86"/>
  <c r="G21" i="86" s="1"/>
  <c r="I54" i="86"/>
  <c r="H53" i="86"/>
  <c r="F54" i="86"/>
  <c r="H54" i="86" l="1"/>
  <c r="G25" i="86"/>
  <c r="H19" i="26"/>
  <c r="G55" i="86"/>
  <c r="E54" i="85"/>
  <c r="I42" i="85"/>
  <c r="I41" i="85"/>
  <c r="I40" i="85"/>
  <c r="I39" i="85"/>
  <c r="I38" i="85"/>
  <c r="M18" i="26"/>
  <c r="G29" i="85"/>
  <c r="G26" i="85"/>
  <c r="G32" i="85" s="1"/>
  <c r="G20" i="85"/>
  <c r="G21" i="85" s="1"/>
  <c r="H18" i="26" s="1"/>
  <c r="E18" i="26"/>
  <c r="G18" i="26" l="1"/>
  <c r="H20" i="85"/>
  <c r="H21" i="85" s="1"/>
  <c r="H25" i="85" s="1"/>
  <c r="H52" i="85"/>
  <c r="L18" i="26"/>
  <c r="H51" i="85"/>
  <c r="K19" i="26"/>
  <c r="J19" i="26"/>
  <c r="G54" i="85"/>
  <c r="I20" i="85"/>
  <c r="I21" i="85" s="1"/>
  <c r="I25" i="85" s="1"/>
  <c r="G25" i="85"/>
  <c r="I54" i="85"/>
  <c r="H53" i="85"/>
  <c r="G58" i="85" s="1"/>
  <c r="I37" i="85"/>
  <c r="F54" i="85"/>
  <c r="I18" i="26"/>
  <c r="J18" i="26" s="1"/>
  <c r="H50" i="85"/>
  <c r="K18" i="26" l="1"/>
  <c r="G55" i="85"/>
  <c r="H54" i="85"/>
  <c r="H53" i="84" l="1"/>
  <c r="G54" i="84"/>
  <c r="F54" i="84"/>
  <c r="I42" i="84"/>
  <c r="I40" i="84"/>
  <c r="I39" i="84"/>
  <c r="I38" i="84"/>
  <c r="I37" i="84"/>
  <c r="M17" i="26"/>
  <c r="L17" i="26"/>
  <c r="G26" i="84"/>
  <c r="G17" i="26"/>
  <c r="E17" i="26"/>
  <c r="H52" i="84" l="1"/>
  <c r="G20" i="84"/>
  <c r="G21" i="84" s="1"/>
  <c r="H17" i="26" s="1"/>
  <c r="G29" i="84"/>
  <c r="G32" i="84"/>
  <c r="I17" i="26"/>
  <c r="I54" i="84"/>
  <c r="H20" i="84"/>
  <c r="H21" i="84" s="1"/>
  <c r="H25" i="84" s="1"/>
  <c r="I20" i="84"/>
  <c r="I21" i="84" s="1"/>
  <c r="I25" i="84" s="1"/>
  <c r="I41" i="84"/>
  <c r="E54" i="84"/>
  <c r="H51" i="84"/>
  <c r="G58" i="84"/>
  <c r="H50" i="84"/>
  <c r="G25" i="84" l="1"/>
  <c r="K17" i="26"/>
  <c r="J17" i="26"/>
  <c r="H54" i="84"/>
  <c r="G55" i="84"/>
  <c r="G54" i="83" l="1"/>
  <c r="F54" i="83"/>
  <c r="E54" i="83"/>
  <c r="I42" i="83"/>
  <c r="I40" i="83"/>
  <c r="I39" i="83"/>
  <c r="I38" i="83"/>
  <c r="I37" i="83"/>
  <c r="M16" i="26"/>
  <c r="L16" i="26"/>
  <c r="G29" i="83"/>
  <c r="G26" i="83"/>
  <c r="I20" i="83"/>
  <c r="I21" i="83" s="1"/>
  <c r="G16" i="26"/>
  <c r="H20" i="83" l="1"/>
  <c r="H21" i="83" s="1"/>
  <c r="H25" i="83" s="1"/>
  <c r="G20" i="83"/>
  <c r="G21" i="83" s="1"/>
  <c r="H16" i="26" s="1"/>
  <c r="I25" i="83"/>
  <c r="I41" i="83"/>
  <c r="H51" i="83"/>
  <c r="H52" i="83"/>
  <c r="H53" i="83"/>
  <c r="G32" i="83"/>
  <c r="I16" i="26"/>
  <c r="G57" i="83"/>
  <c r="G25" i="83"/>
  <c r="I54" i="83"/>
  <c r="H50" i="83"/>
  <c r="J16" i="26" l="1"/>
  <c r="K16" i="26"/>
  <c r="G58" i="83"/>
  <c r="H54" i="83"/>
  <c r="G55" i="83"/>
  <c r="H53" i="82" l="1"/>
  <c r="G54" i="82"/>
  <c r="F54" i="82"/>
  <c r="I42" i="82"/>
  <c r="I40" i="82"/>
  <c r="I39" i="82"/>
  <c r="I38" i="82"/>
  <c r="I37" i="82"/>
  <c r="M15" i="26"/>
  <c r="L15" i="26"/>
  <c r="G29" i="82"/>
  <c r="G26" i="82"/>
  <c r="G32" i="82" s="1"/>
  <c r="G20" i="82"/>
  <c r="G21" i="82" s="1"/>
  <c r="G15" i="26"/>
  <c r="E15" i="26"/>
  <c r="H52" i="82" l="1"/>
  <c r="G25" i="82"/>
  <c r="I15" i="26"/>
  <c r="H20" i="82"/>
  <c r="H21" i="82" s="1"/>
  <c r="H25" i="82" s="1"/>
  <c r="I54" i="82"/>
  <c r="H15" i="26"/>
  <c r="I20" i="82"/>
  <c r="I21" i="82" s="1"/>
  <c r="I25" i="82" s="1"/>
  <c r="I41" i="82"/>
  <c r="E54" i="82"/>
  <c r="H51" i="82"/>
  <c r="G57" i="82"/>
  <c r="G58" i="82"/>
  <c r="H50" i="82"/>
  <c r="J15" i="26" l="1"/>
  <c r="K15" i="26"/>
  <c r="H54" i="82"/>
  <c r="G55" i="82"/>
  <c r="H52" i="81" l="1"/>
  <c r="H51" i="81"/>
  <c r="G54" i="81"/>
  <c r="F54" i="81"/>
  <c r="E54" i="81"/>
  <c r="I42" i="81"/>
  <c r="I41" i="81"/>
  <c r="I40" i="81"/>
  <c r="I39" i="81"/>
  <c r="I38" i="81"/>
  <c r="I37" i="81"/>
  <c r="M14" i="26"/>
  <c r="L14" i="26"/>
  <c r="G29" i="81"/>
  <c r="G26" i="81"/>
  <c r="H20" i="81"/>
  <c r="H21" i="81" s="1"/>
  <c r="H25" i="81" s="1"/>
  <c r="G14" i="26"/>
  <c r="E14" i="26"/>
  <c r="G32" i="81" l="1"/>
  <c r="I14" i="26"/>
  <c r="I20" i="81"/>
  <c r="I21" i="81" s="1"/>
  <c r="I25" i="81" s="1"/>
  <c r="G57" i="81"/>
  <c r="G20" i="81"/>
  <c r="G21" i="81" s="1"/>
  <c r="I54" i="81"/>
  <c r="H53" i="81"/>
  <c r="H50" i="81"/>
  <c r="G25" i="81" l="1"/>
  <c r="H14" i="26"/>
  <c r="G58" i="81"/>
  <c r="G55" i="81"/>
  <c r="H54" i="81"/>
  <c r="J14" i="26" l="1"/>
  <c r="K14" i="26"/>
  <c r="H52" i="80"/>
  <c r="G54" i="80"/>
  <c r="E54" i="80"/>
  <c r="I42" i="80"/>
  <c r="I41" i="80"/>
  <c r="I40" i="80"/>
  <c r="I39" i="80"/>
  <c r="I38" i="80"/>
  <c r="I37" i="80"/>
  <c r="M13" i="26"/>
  <c r="G29" i="80"/>
  <c r="G13" i="26"/>
  <c r="L13" i="26" l="1"/>
  <c r="H20" i="80"/>
  <c r="H21" i="80" s="1"/>
  <c r="H25" i="80" s="1"/>
  <c r="I20" i="80"/>
  <c r="I21" i="80" s="1"/>
  <c r="I25" i="80" s="1"/>
  <c r="I54" i="80"/>
  <c r="G20" i="80"/>
  <c r="G21" i="80" s="1"/>
  <c r="H51" i="80"/>
  <c r="G57" i="80"/>
  <c r="G26" i="80"/>
  <c r="F54" i="80"/>
  <c r="H53" i="80"/>
  <c r="H50" i="80"/>
  <c r="G58" i="80" l="1"/>
  <c r="G25" i="80"/>
  <c r="H13" i="26"/>
  <c r="G32" i="80"/>
  <c r="I13" i="26"/>
  <c r="G55" i="80"/>
  <c r="H54" i="80"/>
  <c r="K13" i="26" l="1"/>
  <c r="J13" i="26"/>
  <c r="E54" i="79"/>
  <c r="I42" i="79"/>
  <c r="I40" i="79"/>
  <c r="I39" i="79"/>
  <c r="I38" i="79"/>
  <c r="I37" i="79"/>
  <c r="M12" i="26"/>
  <c r="L12" i="26"/>
  <c r="G12" i="26"/>
  <c r="I54" i="79" l="1"/>
  <c r="I41" i="79"/>
  <c r="G20" i="79"/>
  <c r="G21" i="79" s="1"/>
  <c r="H12" i="26" s="1"/>
  <c r="H52" i="79"/>
  <c r="H20" i="79"/>
  <c r="H21" i="79" s="1"/>
  <c r="H25" i="79" s="1"/>
  <c r="G29" i="79"/>
  <c r="I20" i="79"/>
  <c r="I21" i="79" s="1"/>
  <c r="I25" i="79" s="1"/>
  <c r="H51" i="79"/>
  <c r="G26" i="79"/>
  <c r="G32" i="79" s="1"/>
  <c r="F54" i="79"/>
  <c r="H53" i="79"/>
  <c r="G54" i="79"/>
  <c r="H50" i="79"/>
  <c r="G25" i="79" l="1"/>
  <c r="I12" i="26"/>
  <c r="H54" i="79"/>
  <c r="G55" i="79"/>
  <c r="J12" i="26" l="1"/>
  <c r="K12" i="26"/>
  <c r="N48" i="26" l="1"/>
  <c r="J41" i="26" l="1"/>
  <c r="K41" i="26"/>
  <c r="K40" i="26" l="1"/>
  <c r="K46" i="26" l="1"/>
  <c r="K45" i="26"/>
  <c r="J42" i="26"/>
  <c r="J40" i="26"/>
  <c r="J36" i="26"/>
  <c r="J34" i="26"/>
  <c r="J32" i="26"/>
  <c r="J29" i="26"/>
  <c r="K30" i="26"/>
  <c r="J31" i="26"/>
  <c r="J33" i="26"/>
  <c r="K34" i="26"/>
  <c r="J35" i="26"/>
  <c r="J37" i="26"/>
  <c r="K42" i="26"/>
  <c r="J43" i="26"/>
  <c r="J46" i="26" l="1"/>
  <c r="J45" i="26"/>
  <c r="J44" i="26"/>
  <c r="J39" i="26"/>
  <c r="K37" i="26"/>
  <c r="K35" i="26"/>
  <c r="K33" i="26"/>
  <c r="K31" i="26"/>
  <c r="J30" i="26"/>
  <c r="K29" i="26"/>
  <c r="K47" i="26"/>
  <c r="K43" i="26"/>
  <c r="K39" i="26"/>
  <c r="K44" i="26"/>
  <c r="K36" i="26"/>
  <c r="K32" i="26"/>
  <c r="E48" i="26" l="1"/>
  <c r="L48" i="26" l="1"/>
  <c r="M48" i="26"/>
  <c r="N49" i="26" l="1"/>
  <c r="I48" i="26"/>
  <c r="F54" i="106" l="1"/>
  <c r="H53" i="106"/>
  <c r="H54" i="106" l="1"/>
  <c r="G58" i="106"/>
  <c r="H20" i="106" l="1"/>
  <c r="H21" i="106" s="1"/>
  <c r="H25" i="106" s="1"/>
  <c r="G20" i="106" l="1"/>
  <c r="G21" i="106" s="1"/>
  <c r="G38" i="26"/>
  <c r="G48" i="26" s="1"/>
  <c r="H38" i="26" l="1"/>
  <c r="G25" i="106"/>
  <c r="H48" i="26" l="1"/>
  <c r="K38" i="26"/>
  <c r="J38" i="26"/>
  <c r="H53" i="26"/>
  <c r="H52" i="26"/>
  <c r="K48" i="26" l="1"/>
  <c r="H58" i="26"/>
  <c r="J48" i="26"/>
  <c r="K49" i="26" s="1"/>
  <c r="H57" i="26"/>
</calcChain>
</file>

<file path=xl/sharedStrings.xml><?xml version="1.0" encoding="utf-8"?>
<sst xmlns="http://schemas.openxmlformats.org/spreadsheetml/2006/main" count="2547" uniqueCount="309">
  <si>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</si>
  <si>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</si>
  <si>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</si>
  <si>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</si>
  <si>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</si>
  <si>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</si>
  <si>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</si>
  <si>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</si>
  <si>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</si>
  <si>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</si>
  <si>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</si>
  <si>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</si>
  <si>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</si>
  <si>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</si>
  <si>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</si>
  <si>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</si>
  <si>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</si>
  <si>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</si>
  <si>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</si>
  <si>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</si>
  <si>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</si>
  <si>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</si>
  <si>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</si>
  <si>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</si>
  <si>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</si>
  <si>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</si>
  <si>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</si>
  <si>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</si>
  <si>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</si>
  <si>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</si>
  <si>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</si>
  <si>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</si>
  <si>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</si>
  <si>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</si>
  <si>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</si>
  <si>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</si>
  <si>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</si>
  <si>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</si>
  <si>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</si>
  <si>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</si>
  <si>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</si>
  <si>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</si>
  <si>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</si>
  <si>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</si>
  <si>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</si>
  <si>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</si>
  <si>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</si>
  <si>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</si>
  <si>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</si>
  <si>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</si>
  <si>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</si>
  <si>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</si>
  <si>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</si>
  <si>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</si>
  <si>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</si>
  <si>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</si>
  <si>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</si>
  <si>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</si>
  <si>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</si>
  <si>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</si>
  <si>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</si>
  <si>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</si>
  <si>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</si>
  <si>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</si>
  <si>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</si>
  <si>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</si>
  <si>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</si>
  <si>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</si>
  <si>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</si>
  <si>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</si>
  <si>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</si>
  <si>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</si>
  <si>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</si>
  <si>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</si>
  <si>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</si>
  <si>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</si>
  <si>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</si>
  <si>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1001</t>
  </si>
  <si>
    <t>Mateřská škola Olomouc, Blanická 16</t>
  </si>
  <si>
    <t>Blanická 16</t>
  </si>
  <si>
    <t>772 00  Olomouc</t>
  </si>
  <si>
    <t>Základní škola a Mateřská škola logopedická Olomouc</t>
  </si>
  <si>
    <t>třída Svornosti 900/37</t>
  </si>
  <si>
    <t>779 00  Olomouc</t>
  </si>
  <si>
    <t>Střední škola, Základní škola a Mateřská škola prof. V. Vejdovského Olomouc - Hejčín</t>
  </si>
  <si>
    <t>Tomkova 42</t>
  </si>
  <si>
    <t>779 00  Olomouc - Hejčín</t>
  </si>
  <si>
    <t>1032</t>
  </si>
  <si>
    <t>Základní škola Šternberk, Olomoucká 76</t>
  </si>
  <si>
    <t>Olomoucká 2098/76</t>
  </si>
  <si>
    <t>785 01  Šternberk</t>
  </si>
  <si>
    <t>1033</t>
  </si>
  <si>
    <t>Základní škola Uničov, Šternberská 456</t>
  </si>
  <si>
    <t>Šternberská 35/456</t>
  </si>
  <si>
    <t>783 91  Uničov</t>
  </si>
  <si>
    <t>1034</t>
  </si>
  <si>
    <t>Základní škola, Dětský domov a Školní jídelna Litovel</t>
  </si>
  <si>
    <t>Palackého 938</t>
  </si>
  <si>
    <t>784 01  Litovel</t>
  </si>
  <si>
    <t>1100</t>
  </si>
  <si>
    <t>Gymnázium Jana Opletala, Litovel, Opletalova 189</t>
  </si>
  <si>
    <t>Opletalova 189</t>
  </si>
  <si>
    <t>1101</t>
  </si>
  <si>
    <t>Gymnázium, Olomouc, Čajkovského 9</t>
  </si>
  <si>
    <t>Čajkovského 9</t>
  </si>
  <si>
    <t>1102</t>
  </si>
  <si>
    <t>Slovanské gymnázium, Olomouc, tř. Jiřího z Poděbrad 13</t>
  </si>
  <si>
    <t>tř. Jiřího z Poděbrad 13</t>
  </si>
  <si>
    <t>771 11  Olomouc</t>
  </si>
  <si>
    <t>1103</t>
  </si>
  <si>
    <t>Gymnázium, Olomouc - Hejčín, Tomkova 45</t>
  </si>
  <si>
    <t>Tomkova 45</t>
  </si>
  <si>
    <t>1104</t>
  </si>
  <si>
    <t>Gymnázium, Šternberk, Horní náměstí 5</t>
  </si>
  <si>
    <t>Horní náměstí 5</t>
  </si>
  <si>
    <t>1105</t>
  </si>
  <si>
    <t>Gymnázium, Uničov, Gymnazijní 257</t>
  </si>
  <si>
    <t>Gymnazijní 257</t>
  </si>
  <si>
    <t>1120</t>
  </si>
  <si>
    <t>Vyšší odborná škola a Střední průmyslová škola elektrotechnická, Olomouc, Božetěchova 3</t>
  </si>
  <si>
    <t>Božetěchova 3</t>
  </si>
  <si>
    <t>1121</t>
  </si>
  <si>
    <t>tř. 17. listopadu 49</t>
  </si>
  <si>
    <t>772 11  Olomouc</t>
  </si>
  <si>
    <t>1122</t>
  </si>
  <si>
    <t>Střední průmyslová škola a Střední odborné učiliště Uničov</t>
  </si>
  <si>
    <t>Školní 164</t>
  </si>
  <si>
    <t>1123</t>
  </si>
  <si>
    <t>Střední škola zemědělská a zahradnická, Olomouc, U Hradiska 4</t>
  </si>
  <si>
    <t>U Hradiska 4</t>
  </si>
  <si>
    <t>1150</t>
  </si>
  <si>
    <t>Obchodní akademie, Olomouc, tř. Spojenců 11</t>
  </si>
  <si>
    <t>tř. Spojenců 11</t>
  </si>
  <si>
    <t>1160</t>
  </si>
  <si>
    <t>Střední zdravotnická škola a Vyšší odborná škola zdravotnická Emanuela Pöttinga a Jazyková škola s právem státní jazykové zkoušky Olomouc</t>
  </si>
  <si>
    <t>Pöttingova 2</t>
  </si>
  <si>
    <t>771 00  Olomouc</t>
  </si>
  <si>
    <t>1200</t>
  </si>
  <si>
    <t>Střední odborná škola Litovel, Komenského 677</t>
  </si>
  <si>
    <t>Komenského 677</t>
  </si>
  <si>
    <t>1201</t>
  </si>
  <si>
    <t>Sigmundova střední škola strojírenská, Lutín</t>
  </si>
  <si>
    <t>Jana Sigmunda 242</t>
  </si>
  <si>
    <t>783 49  Lutín</t>
  </si>
  <si>
    <t>1202</t>
  </si>
  <si>
    <t>Střední škola logistiky a chemie, Olomouc, U Hradiska 29</t>
  </si>
  <si>
    <t>U Hradiska 29</t>
  </si>
  <si>
    <t>1204</t>
  </si>
  <si>
    <t>Střední škola polytechnická, Olomouc, Rooseveltova 79</t>
  </si>
  <si>
    <t>Rooseveltova 79</t>
  </si>
  <si>
    <t>1205</t>
  </si>
  <si>
    <t>Střední škola polygrafická, Olomouc, Střední novosadská 87/53</t>
  </si>
  <si>
    <t>Střední novosadská 87/53</t>
  </si>
  <si>
    <t>1206</t>
  </si>
  <si>
    <t>Střední odborná škola obchodu a služeb, Olomouc, Štursova 14</t>
  </si>
  <si>
    <t>Štursova 14</t>
  </si>
  <si>
    <t>1207</t>
  </si>
  <si>
    <t>Střední škola technická  a obchodní, Olomouc, Kosinova 4</t>
  </si>
  <si>
    <t>Kosinova 4</t>
  </si>
  <si>
    <t>1208</t>
  </si>
  <si>
    <t>Střední odborná škola lesnická a strojírenská Šternberk</t>
  </si>
  <si>
    <t>Opavská 8</t>
  </si>
  <si>
    <t>1300</t>
  </si>
  <si>
    <t>Základní umělecká škola  Iši Krejčího Olomouc, Na Vozovce 32</t>
  </si>
  <si>
    <t>Na Vozovce 246/32</t>
  </si>
  <si>
    <t>1301</t>
  </si>
  <si>
    <t>Základní umělecká škola „Žerotín“ Olomouc, Kavaleristů 6</t>
  </si>
  <si>
    <t>Kavaleristů 6</t>
  </si>
  <si>
    <t>1302</t>
  </si>
  <si>
    <t>Základní umělecká škola Miloslava Stibora - výtvarný obor, Olomouc, Pionýrská 4</t>
  </si>
  <si>
    <t>Pionýrská 4</t>
  </si>
  <si>
    <t>1303</t>
  </si>
  <si>
    <t>Základní umělecká škola Litovel, Jungmannova 740</t>
  </si>
  <si>
    <t>Jungmannova 740</t>
  </si>
  <si>
    <t>1304</t>
  </si>
  <si>
    <t>Základní umělecká škola, Uničov, Litovelská 190</t>
  </si>
  <si>
    <t>Litovelská 190</t>
  </si>
  <si>
    <t>1350</t>
  </si>
  <si>
    <t>Dům dětí a mládeže Olomouc</t>
  </si>
  <si>
    <t>tř. 17. listopadu 47</t>
  </si>
  <si>
    <t>771 74  Olomouc</t>
  </si>
  <si>
    <t>1351</t>
  </si>
  <si>
    <t>Dům dětí a mládeže  Litovel</t>
  </si>
  <si>
    <t>Komenského 719/6</t>
  </si>
  <si>
    <t>1352</t>
  </si>
  <si>
    <t>Dům dětí a mládeže Vila Tereza, Uničov</t>
  </si>
  <si>
    <t>Nádražní 530</t>
  </si>
  <si>
    <t>1400</t>
  </si>
  <si>
    <t>U Sportovní haly 544/1a</t>
  </si>
  <si>
    <t>1450</t>
  </si>
  <si>
    <t>Pedagogicko - psychologická poradna a Speciálně pedagogické centrum Olomouckého kraje, Olomouc, U Sportovní haly 1a</t>
  </si>
  <si>
    <t>Příspěvkové organizace v oblasti školství (Olomouc)</t>
  </si>
  <si>
    <t>Z celkového počtu 36 organizací v oblasti okresu Olomouc skončilo:</t>
  </si>
  <si>
    <t>Rekapitulace hospodaření /výsledek hospodaření/ za  rok  2019</t>
  </si>
  <si>
    <t>b) Výsledek hospod. předcház. účet. období k 31.12.2019</t>
  </si>
  <si>
    <t>Stav k 1.1.2019</t>
  </si>
  <si>
    <t xml:space="preserve"> - 34 organizací se zlepšeným výsledkem hospodaření  v celkové výši  </t>
  </si>
  <si>
    <t xml:space="preserve"> </t>
  </si>
  <si>
    <t>Výše výsledku hospodaření za rok 2019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130 315,11 Kč, který bude celý použit na úhradu neuhrazené ztráty minulých let.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</si>
  <si>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 75 672,15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</si>
  <si>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399 882,46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</si>
  <si>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442 872,85 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</si>
  <si>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46 639,90 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</si>
  <si>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134 131,60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</si>
  <si>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192 319,15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</si>
  <si>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93 368,04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</si>
  <si>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234 688,21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</si>
  <si>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292 957,53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</si>
  <si>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28 244,91 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</si>
  <si>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446 876,11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</si>
  <si>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252 970,99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</si>
  <si>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381 746,01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</si>
  <si>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34 188,54 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</si>
  <si>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142 850,14 Kč.</t>
  </si>
  <si>
    <t xml:space="preserve">Výše výsledku hospodaření za rok 2019 je ovlivněna transferovým podílem, což je pouze účetní zápis bez vazby na finanční prostředky. Po odečtení transferového podílu z výsledku hospodaření příspěvkové organizace, skončila tato organizace ve zlepšeném výsledku hospodaření, a to ve výši 4 720,48 Kč, který bude celý použit na úhradu neuhrazené ztráty minulých let, která je ve výši 18 910,40. </t>
  </si>
  <si>
    <t>Výše výsledku hospodaření za rok 2019 je ovlivněna transferovým podílem, což je pouze účetní zápis bez vazby na finanční prostředky. Po odečtení transferového podílu z výsledku hospodaření příspěvkové organizace, skončila tato organizace ve ztrátě, která činí 12 108,92 Kč. Ztráta bude pokryta v plné výši z prostředků rezervního fondu.</t>
  </si>
  <si>
    <t xml:space="preserve">Výše výsledku hospodaření za rok 2019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1 210,02 Kč, který bude celý použit na úhradu neuhrazené ztráty minulých let, která je ve výši  26 223,92. </t>
  </si>
  <si>
    <t>Výše výsledku hospodaření za rok 2019 je ovlivněna transferovým podílem, což je pouze účetní zápis bez vazby na finanční prostředky. Po odečtení transferového podílu z výsledku hospodaření příspěvkové organizace, skončila tato organizace ve ztrátě, která činí 588 238,55 Kč. Ztráta bude pokryta  ze zlepšeného VH v následujících letech .</t>
  </si>
  <si>
    <t>Výše výsledku hospodaření za rok 2019 je ovlivněna transferovým podílem, což je pouze účetní zápis bez vazby na finanční prostředky. Po odečtení transferového podílu z výsledku hospodaření příspěvkové organizace, skončila tato organizace ve ztrátě, která činí 121 556,95 Kč. Ztráta bude  pokryta  ze zlepšeného VH v následujících  letech .</t>
  </si>
  <si>
    <t>Blanická 16, Olomouc 779 00</t>
  </si>
  <si>
    <t>66181500</t>
  </si>
  <si>
    <t>Třída Svornosti 900/37, 779 00 Olomouc</t>
  </si>
  <si>
    <t>00601683</t>
  </si>
  <si>
    <t>Tomkova 42, 779 00 Olomouc</t>
  </si>
  <si>
    <t>00601691</t>
  </si>
  <si>
    <t>Olomoucká 76, 785 01  Šternberk</t>
  </si>
  <si>
    <t>61989789</t>
  </si>
  <si>
    <t>Šternberská 456, Uničov 783 91</t>
  </si>
  <si>
    <t>61989762</t>
  </si>
  <si>
    <t>Palackého 938, 784 01 Litovel</t>
  </si>
  <si>
    <t>61989771</t>
  </si>
  <si>
    <t>Gymnázium Jana Opletala,Litovel,Opletalova 189</t>
  </si>
  <si>
    <t>Opletalova 189, 784 01  Litovel</t>
  </si>
  <si>
    <t>00601772</t>
  </si>
  <si>
    <t>Slovanské gymnázium Olomouc, tř. J. z Poděbrad 13</t>
  </si>
  <si>
    <t>Jiřího z Poděbrad 13</t>
  </si>
  <si>
    <t>601781</t>
  </si>
  <si>
    <t>Horní náměstí 5, 785 01 Šternberk</t>
  </si>
  <si>
    <t>00601764</t>
  </si>
  <si>
    <t>Božetěchova 3, 779 Olomouc</t>
  </si>
  <si>
    <t>08440412</t>
  </si>
  <si>
    <t>Střední průmyslová škola strojnická Olomouc</t>
  </si>
  <si>
    <t>17.listopadu 995/49, 779 00 Olomouc</t>
  </si>
  <si>
    <t>00601748</t>
  </si>
  <si>
    <t>Střední průmyslová  škola a Střední odborné učiliště Uničov</t>
  </si>
  <si>
    <t>Školní 164, Uničov 783 91</t>
  </si>
  <si>
    <t>00601730</t>
  </si>
  <si>
    <t>Střední škola zemědělská a zahradnická Olomouc, U Hradiska 4</t>
  </si>
  <si>
    <t>U Hradiska 4, 779 00 Olomouc</t>
  </si>
  <si>
    <t>00602035</t>
  </si>
  <si>
    <t>tř. Spojenců 745/11, 779 00 Olomouc</t>
  </si>
  <si>
    <t>00601721</t>
  </si>
  <si>
    <t>Pöttingova 2, 771 00  Olomouc</t>
  </si>
  <si>
    <t>00600938</t>
  </si>
  <si>
    <t>Střední odborná škola Litovel</t>
  </si>
  <si>
    <t>Komenského 677, 784 01 Litovel</t>
  </si>
  <si>
    <t>848875</t>
  </si>
  <si>
    <t>Jana Sigmunda 242, 783 49  Lutín</t>
  </si>
  <si>
    <t>66935733</t>
  </si>
  <si>
    <t>00845337</t>
  </si>
  <si>
    <t>Rooseveltova 79, 779 00 Olomouc</t>
  </si>
  <si>
    <t>13643606</t>
  </si>
  <si>
    <t>Střední novosadská 87/53, Olomouc</t>
  </si>
  <si>
    <t>00848778</t>
  </si>
  <si>
    <t>Štursova 904/14, Olomouc, 779 00</t>
  </si>
  <si>
    <t>00577448</t>
  </si>
  <si>
    <t>Střední škola technická a obchodní, Olomouc, Kosinova 4</t>
  </si>
  <si>
    <t>Kosinova 872/4, 779 00 Olomouc</t>
  </si>
  <si>
    <t>14451085</t>
  </si>
  <si>
    <t>Opavská 8, 785 01 Šternberk</t>
  </si>
  <si>
    <t>00848794</t>
  </si>
  <si>
    <t>Základní umělecká škola Iši Krejčího Olomouc, Na Vozovce 32</t>
  </si>
  <si>
    <t>Na Vozovce 32, 779 00 Olomouc</t>
  </si>
  <si>
    <t>47654236</t>
  </si>
  <si>
    <t>Základní umělecká škola "Žerotín" Olomouc, Kavaleristů 6</t>
  </si>
  <si>
    <t>Kavaleristů 6, 772 00  Olomouc</t>
  </si>
  <si>
    <t>00096725</t>
  </si>
  <si>
    <t>Pionýrská 4, Olomouc 779 00</t>
  </si>
  <si>
    <t>47654279</t>
  </si>
  <si>
    <t>Jungmannova 740, Litovel 784 01</t>
  </si>
  <si>
    <t>47654325</t>
  </si>
  <si>
    <t>Litovelská 190, 783 91 Uničov</t>
  </si>
  <si>
    <t>47654244</t>
  </si>
  <si>
    <t>tř. 17. listopadu 1034/47, 779 00 Olomouc</t>
  </si>
  <si>
    <t>00096792</t>
  </si>
  <si>
    <t>Dům dětí a mládeže Litovel</t>
  </si>
  <si>
    <t>61989738</t>
  </si>
  <si>
    <t>Nádražní 530, Uničov  783 91</t>
  </si>
  <si>
    <t>47654392</t>
  </si>
  <si>
    <t>Dětský domov Šance, Olomouc</t>
  </si>
  <si>
    <t>U Sportovní haly 1a/544, 772 00  Olomouc</t>
  </si>
  <si>
    <t>00849235</t>
  </si>
  <si>
    <t>U Sportovní haly 544/1a, Olomouc</t>
  </si>
  <si>
    <t>60338911</t>
  </si>
  <si>
    <t>Čajkovského 9, 779 00 Olomouc</t>
  </si>
  <si>
    <t>00849856</t>
  </si>
  <si>
    <t>Tomkova 45, 779 00  Olomouc</t>
  </si>
  <si>
    <t>00601799</t>
  </si>
  <si>
    <t>Gymnazijní 257, Uničov</t>
  </si>
  <si>
    <t>601756</t>
  </si>
  <si>
    <t>Dětský domov Šance Olomouc</t>
  </si>
  <si>
    <t>Střední škola polygrafická Olomouc, Střední novosadská 87/53</t>
  </si>
  <si>
    <t xml:space="preserve">Střední průmyslová škola strojnická, Olomouc  </t>
  </si>
  <si>
    <t xml:space="preserve"> -   1 organizace s vyrovnaným výsledkem hospodaření</t>
  </si>
  <si>
    <t xml:space="preserve"> -  32 organizací se zlepšeným výsledkem hospodaření  v celkové výši  </t>
  </si>
  <si>
    <t xml:space="preserve"> -  3 organizace se zhoršeným výsledkem hospodaření v celkové výši </t>
  </si>
  <si>
    <t xml:space="preserve"> -   1 organizace se zhoršeným výsledkem hospodaření v celkové výši </t>
  </si>
  <si>
    <t xml:space="preserve">       Ing. Miroslava Březinová</t>
  </si>
  <si>
    <t xml:space="preserve"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87 101,63 Kč.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</si>
</sst>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</numFmts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0" fontId="4" fillId="0" borderId="0"/>
    <xf numFmtId="16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525">
    <xf numFmtId="0" fontId="0" fillId="0" borderId="0" xfId="0"/>
    <xf numFmtId="4" fontId="13" fillId="0" borderId="0" xfId="0" applyNumberFormat="1" applyFont="1" applyFill="1" applyBorder="1" applyAlignment="1" applyProtection="1">
      <alignment shrinkToFit="1"/>
      <protection hidden="1"/>
    </xf>
    <xf numFmtId="0" fontId="14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" fillId="0" borderId="0" xfId="0" applyFont="1" applyFill="1"/>
    <xf numFmtId="4" fontId="11" fillId="0" borderId="0" xfId="0" applyNumberFormat="1" applyFont="1" applyFill="1" applyBorder="1" applyAlignment="1" applyProtection="1">
      <alignment shrinkToFit="1"/>
      <protection hidden="1"/>
    </xf>
    <xf numFmtId="4" fontId="12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9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2" fillId="0" borderId="12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7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Protection="1">
      <protection hidden="1"/>
    </xf>
    <xf numFmtId="4" fontId="20" fillId="0" borderId="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shrinkToFit="1"/>
      <protection hidden="1"/>
    </xf>
    <xf numFmtId="0" fontId="17" fillId="0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3" fillId="0" borderId="11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right" shrinkToFit="1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4" fontId="2" fillId="0" borderId="0" xfId="0" applyNumberFormat="1" applyFont="1" applyFill="1" applyBorder="1" applyAlignment="1" applyProtection="1">
      <alignment shrinkToFit="1"/>
      <protection hidden="1"/>
    </xf>
    <xf numFmtId="0" fontId="26" fillId="0" borderId="0" xfId="0" applyFont="1" applyFill="1"/>
    <xf numFmtId="0" fontId="16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Alignment="1">
      <alignment horizontal="right"/>
    </xf>
    <xf numFmtId="0" fontId="1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left" indent="2"/>
      <protection hidden="1"/>
    </xf>
    <xf numFmtId="4" fontId="2" fillId="0" borderId="0" xfId="0" applyNumberFormat="1" applyFon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1" fillId="0" borderId="0" xfId="0" applyFont="1" applyFill="1" applyBorder="1" applyProtection="1">
      <protection hidden="1"/>
    </xf>
    <xf numFmtId="0" fontId="13" fillId="0" borderId="1" xfId="0" applyFont="1" applyBorder="1" applyProtection="1"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2" fillId="0" borderId="29" xfId="0" applyFont="1" applyBorder="1" applyProtection="1">
      <protection hidden="1"/>
    </xf>
    <xf numFmtId="14" fontId="2" fillId="0" borderId="29" xfId="0" applyNumberFormat="1" applyFont="1" applyBorder="1" applyAlignment="1" applyProtection="1">
      <alignment horizontal="right"/>
      <protection hidden="1"/>
    </xf>
    <xf numFmtId="14" fontId="2" fillId="0" borderId="25" xfId="0" applyNumberFormat="1" applyFont="1" applyBorder="1" applyAlignment="1" applyProtection="1">
      <alignment horizontal="right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2" fillId="0" borderId="25" xfId="0" applyFont="1" applyBorder="1" applyProtection="1">
      <protection hidden="1"/>
    </xf>
    <xf numFmtId="0" fontId="11" fillId="0" borderId="12" xfId="0" applyFont="1" applyFill="1" applyBorder="1" applyProtection="1">
      <protection hidden="1"/>
    </xf>
    <xf numFmtId="4" fontId="11" fillId="0" borderId="23" xfId="0" applyNumberFormat="1" applyFont="1" applyFill="1" applyBorder="1" applyProtection="1">
      <protection hidden="1"/>
    </xf>
    <xf numFmtId="4" fontId="11" fillId="0" borderId="36" xfId="0" applyNumberFormat="1" applyFont="1" applyFill="1" applyBorder="1" applyProtection="1">
      <protection hidden="1"/>
    </xf>
    <xf numFmtId="0" fontId="2" fillId="0" borderId="37" xfId="0" applyFont="1" applyBorder="1" applyAlignment="1" applyProtection="1">
      <alignment horizontal="center"/>
      <protection hidden="1"/>
    </xf>
    <xf numFmtId="0" fontId="2" fillId="0" borderId="38" xfId="0" applyFont="1" applyBorder="1" applyProtection="1">
      <protection hidden="1"/>
    </xf>
    <xf numFmtId="4" fontId="11" fillId="0" borderId="41" xfId="0" applyNumberFormat="1" applyFont="1" applyFill="1" applyBorder="1" applyProtection="1">
      <protection hidden="1"/>
    </xf>
    <xf numFmtId="0" fontId="8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14" fillId="0" borderId="0" xfId="1" applyFont="1" applyFill="1" applyBorder="1" applyProtection="1"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Font="1" applyFill="1" applyBorder="1" applyAlignment="1" applyProtection="1">
      <alignment horizontal="center"/>
      <protection hidden="1"/>
    </xf>
    <xf numFmtId="4" fontId="22" fillId="0" borderId="0" xfId="1" applyNumberFormat="1" applyFont="1" applyFill="1" applyBorder="1" applyAlignment="1" applyProtection="1">
      <alignment shrinkToFit="1"/>
      <protection hidden="1"/>
    </xf>
    <xf numFmtId="0" fontId="2" fillId="0" borderId="0" xfId="1" applyFont="1" applyFill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4" fillId="0" borderId="25" xfId="0" applyFont="1" applyFill="1" applyBorder="1"/>
    <xf numFmtId="0" fontId="6" fillId="0" borderId="8" xfId="0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4" fontId="0" fillId="0" borderId="0" xfId="0" applyNumberFormat="1" applyFill="1" applyBorder="1"/>
    <xf numFmtId="0" fontId="12" fillId="0" borderId="0" xfId="0" applyFont="1" applyFill="1" applyBorder="1"/>
    <xf numFmtId="2" fontId="2" fillId="0" borderId="0" xfId="0" applyNumberFormat="1" applyFont="1" applyFill="1" applyBorder="1"/>
    <xf numFmtId="4" fontId="12" fillId="0" borderId="0" xfId="0" applyNumberFormat="1" applyFont="1" applyFill="1"/>
    <xf numFmtId="0" fontId="12" fillId="0" borderId="0" xfId="0" applyFont="1" applyFill="1"/>
    <xf numFmtId="0" fontId="4" fillId="0" borderId="0" xfId="0" applyFont="1" applyFill="1"/>
    <xf numFmtId="0" fontId="2" fillId="0" borderId="0" xfId="0" applyFont="1" applyFill="1" applyBorder="1" applyAlignment="1">
      <alignment vertical="top"/>
    </xf>
    <xf numFmtId="0" fontId="29" fillId="0" borderId="32" xfId="0" applyFont="1" applyFill="1" applyBorder="1" applyAlignment="1">
      <alignment vertical="top" wrapText="1"/>
    </xf>
    <xf numFmtId="0" fontId="29" fillId="0" borderId="42" xfId="0" applyFont="1" applyFill="1" applyBorder="1" applyAlignment="1">
      <alignment vertical="top" wrapText="1" shrinkToFit="1"/>
    </xf>
    <xf numFmtId="0" fontId="29" fillId="0" borderId="42" xfId="0" applyFont="1" applyFill="1" applyBorder="1" applyAlignment="1">
      <alignment wrapText="1"/>
    </xf>
    <xf numFmtId="0" fontId="2" fillId="0" borderId="0" xfId="0" applyFont="1"/>
    <xf numFmtId="2" fontId="2" fillId="0" borderId="0" xfId="0" applyNumberFormat="1" applyFont="1" applyFill="1"/>
    <xf numFmtId="0" fontId="2" fillId="0" borderId="20" xfId="0" applyFont="1" applyFill="1" applyBorder="1" applyProtection="1">
      <protection hidden="1"/>
    </xf>
    <xf numFmtId="0" fontId="11" fillId="0" borderId="1" xfId="0" applyFont="1" applyFill="1" applyBorder="1"/>
    <xf numFmtId="0" fontId="11" fillId="0" borderId="2" xfId="0" applyFont="1" applyFill="1" applyBorder="1"/>
    <xf numFmtId="0" fontId="33" fillId="0" borderId="0" xfId="0" applyFont="1" applyFill="1" applyBorder="1" applyAlignment="1">
      <alignment horizontal="right"/>
    </xf>
    <xf numFmtId="0" fontId="3" fillId="0" borderId="4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2" fillId="0" borderId="0" xfId="1" applyFont="1" applyProtection="1">
      <protection hidden="1"/>
    </xf>
    <xf numFmtId="4" fontId="2" fillId="0" borderId="0" xfId="1" applyNumberFormat="1" applyFont="1" applyFill="1" applyBorder="1" applyAlignment="1" applyProtection="1">
      <alignment shrinkToFit="1"/>
      <protection hidden="1"/>
    </xf>
    <xf numFmtId="0" fontId="13" fillId="0" borderId="1" xfId="1" applyFont="1" applyBorder="1" applyProtection="1">
      <protection hidden="1"/>
    </xf>
    <xf numFmtId="0" fontId="2" fillId="0" borderId="2" xfId="1" applyFont="1" applyBorder="1" applyProtection="1">
      <protection hidden="1"/>
    </xf>
    <xf numFmtId="0" fontId="2" fillId="0" borderId="14" xfId="1" applyFont="1" applyBorder="1" applyProtection="1">
      <protection hidden="1"/>
    </xf>
    <xf numFmtId="0" fontId="2" fillId="0" borderId="25" xfId="1" applyFont="1" applyBorder="1" applyProtection="1">
      <protection hidden="1"/>
    </xf>
    <xf numFmtId="0" fontId="2" fillId="0" borderId="11" xfId="1" applyFont="1" applyBorder="1" applyProtection="1">
      <protection hidden="1"/>
    </xf>
    <xf numFmtId="0" fontId="2" fillId="0" borderId="12" xfId="1" applyFont="1" applyBorder="1" applyProtection="1">
      <protection hidden="1"/>
    </xf>
    <xf numFmtId="0" fontId="2" fillId="0" borderId="10" xfId="1" applyFont="1" applyBorder="1" applyProtection="1">
      <protection hidden="1"/>
    </xf>
    <xf numFmtId="4" fontId="22" fillId="0" borderId="0" xfId="0" applyNumberFormat="1" applyFont="1" applyFill="1" applyBorder="1" applyAlignment="1" applyProtection="1">
      <alignment shrinkToFit="1"/>
      <protection hidden="1"/>
    </xf>
    <xf numFmtId="4" fontId="2" fillId="0" borderId="21" xfId="0" applyNumberFormat="1" applyFont="1" applyFill="1" applyBorder="1" applyProtection="1">
      <protection hidden="1"/>
    </xf>
    <xf numFmtId="0" fontId="34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Protection="1">
      <protection hidden="1"/>
    </xf>
    <xf numFmtId="4" fontId="22" fillId="0" borderId="0" xfId="0" applyNumberFormat="1" applyFont="1" applyFill="1" applyBorder="1" applyAlignment="1">
      <alignment vertical="top" shrinkToFit="1"/>
    </xf>
    <xf numFmtId="0" fontId="2" fillId="0" borderId="45" xfId="0" applyFont="1" applyFill="1" applyBorder="1"/>
    <xf numFmtId="0" fontId="7" fillId="0" borderId="56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9" fillId="0" borderId="0" xfId="1" applyFont="1" applyFill="1" applyBorder="1" applyProtection="1">
      <protection hidden="1"/>
    </xf>
    <xf numFmtId="0" fontId="12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0" fontId="16" fillId="0" borderId="0" xfId="1" applyFont="1" applyFill="1" applyProtection="1">
      <protection hidden="1"/>
    </xf>
    <xf numFmtId="0" fontId="4" fillId="0" borderId="0" xfId="1" applyFont="1" applyFill="1" applyProtection="1">
      <protection hidden="1"/>
    </xf>
    <xf numFmtId="0" fontId="2" fillId="3" borderId="0" xfId="1" applyFont="1" applyFill="1" applyAlignment="1" applyProtection="1">
      <alignment horizontal="right"/>
      <protection hidden="1"/>
    </xf>
    <xf numFmtId="0" fontId="5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23" fillId="0" borderId="0" xfId="1" applyFont="1" applyFill="1" applyProtection="1">
      <protection hidden="1"/>
    </xf>
    <xf numFmtId="2" fontId="2" fillId="0" borderId="0" xfId="1" applyNumberFormat="1" applyFont="1" applyFill="1" applyAlignment="1" applyProtection="1">
      <alignment horizontal="left" indent="10"/>
      <protection hidden="1"/>
    </xf>
    <xf numFmtId="0" fontId="5" fillId="0" borderId="0" xfId="1" applyFont="1" applyFill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left" shrinkToFit="1"/>
      <protection hidden="1"/>
    </xf>
    <xf numFmtId="0" fontId="8" fillId="0" borderId="0" xfId="1" applyFont="1" applyFill="1" applyAlignment="1" applyProtection="1">
      <alignment shrinkToFit="1"/>
      <protection hidden="1"/>
    </xf>
    <xf numFmtId="0" fontId="7" fillId="0" borderId="0" xfId="1" applyFont="1" applyFill="1" applyProtection="1">
      <protection hidden="1"/>
    </xf>
    <xf numFmtId="0" fontId="15" fillId="0" borderId="0" xfId="1" applyFont="1" applyFill="1" applyBorder="1" applyAlignment="1" applyProtection="1">
      <alignment horizontal="right"/>
      <protection hidden="1"/>
    </xf>
    <xf numFmtId="0" fontId="2" fillId="0" borderId="0" xfId="1" applyFont="1" applyFill="1" applyBorder="1" applyAlignment="1" applyProtection="1">
      <alignment horizontal="right" shrinkToFit="1"/>
      <protection hidden="1"/>
    </xf>
    <xf numFmtId="0" fontId="2" fillId="0" borderId="0" xfId="1" applyFont="1" applyFill="1" applyBorder="1" applyAlignment="1" applyProtection="1">
      <alignment horizontal="center" shrinkToFit="1"/>
      <protection hidden="1"/>
    </xf>
    <xf numFmtId="0" fontId="12" fillId="0" borderId="0" xfId="1" applyFont="1" applyFill="1" applyAlignment="1" applyProtection="1">
      <alignment horizontal="right"/>
      <protection hidden="1"/>
    </xf>
    <xf numFmtId="0" fontId="8" fillId="0" borderId="0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Protection="1">
      <protection hidden="1"/>
    </xf>
    <xf numFmtId="4" fontId="12" fillId="0" borderId="0" xfId="1" applyNumberFormat="1" applyFont="1" applyFill="1" applyBorder="1" applyAlignment="1" applyProtection="1">
      <alignment shrinkToFit="1"/>
      <protection hidden="1"/>
    </xf>
    <xf numFmtId="0" fontId="34" fillId="0" borderId="0" xfId="1" applyFont="1" applyFill="1" applyBorder="1" applyAlignment="1" applyProtection="1">
      <alignment horizontal="right"/>
      <protection hidden="1"/>
    </xf>
    <xf numFmtId="0" fontId="3" fillId="0" borderId="0" xfId="1" applyFont="1" applyFill="1" applyBorder="1" applyProtection="1">
      <protection hidden="1"/>
    </xf>
    <xf numFmtId="4" fontId="11" fillId="0" borderId="0" xfId="1" applyNumberFormat="1" applyFont="1" applyFill="1" applyBorder="1" applyAlignment="1" applyProtection="1">
      <alignment shrinkToFit="1"/>
      <protection hidden="1"/>
    </xf>
    <xf numFmtId="0" fontId="27" fillId="0" borderId="0" xfId="25" applyFont="1" applyFill="1" applyBorder="1" applyProtection="1">
      <protection hidden="1"/>
    </xf>
    <xf numFmtId="0" fontId="8" fillId="0" borderId="0" xfId="25" applyFont="1" applyFill="1" applyProtection="1">
      <protection hidden="1"/>
    </xf>
    <xf numFmtId="4" fontId="8" fillId="0" borderId="0" xfId="25" applyNumberFormat="1" applyFont="1" applyFill="1" applyBorder="1" applyAlignment="1" applyProtection="1">
      <alignment shrinkToFit="1"/>
      <protection hidden="1"/>
    </xf>
    <xf numFmtId="0" fontId="2" fillId="0" borderId="0" xfId="25" applyFont="1" applyFill="1"/>
    <xf numFmtId="4" fontId="13" fillId="0" borderId="0" xfId="1" applyNumberFormat="1" applyFont="1" applyFill="1" applyBorder="1" applyAlignment="1" applyProtection="1">
      <alignment shrinkToFit="1"/>
      <protection hidden="1"/>
    </xf>
    <xf numFmtId="0" fontId="15" fillId="0" borderId="0" xfId="1" applyFont="1" applyFill="1" applyBorder="1" applyProtection="1">
      <protection hidden="1"/>
    </xf>
    <xf numFmtId="0" fontId="35" fillId="0" borderId="0" xfId="25" applyFont="1" applyFill="1" applyProtection="1">
      <protection hidden="1"/>
    </xf>
    <xf numFmtId="4" fontId="8" fillId="0" borderId="0" xfId="25" applyNumberFormat="1" applyFont="1" applyFill="1" applyAlignment="1" applyProtection="1">
      <alignment shrinkToFit="1"/>
      <protection hidden="1"/>
    </xf>
    <xf numFmtId="4" fontId="2" fillId="0" borderId="0" xfId="25" applyNumberFormat="1" applyFont="1" applyFill="1" applyAlignment="1" applyProtection="1">
      <alignment shrinkToFit="1"/>
      <protection hidden="1"/>
    </xf>
    <xf numFmtId="0" fontId="2" fillId="0" borderId="0" xfId="25" applyFont="1" applyFill="1" applyProtection="1">
      <protection hidden="1"/>
    </xf>
    <xf numFmtId="0" fontId="14" fillId="0" borderId="0" xfId="25" applyFont="1" applyFill="1" applyBorder="1" applyProtection="1">
      <protection hidden="1"/>
    </xf>
    <xf numFmtId="0" fontId="2" fillId="0" borderId="0" xfId="25" applyFont="1" applyFill="1" applyBorder="1" applyProtection="1">
      <protection hidden="1"/>
    </xf>
    <xf numFmtId="0" fontId="2" fillId="0" borderId="0" xfId="25" applyFont="1" applyFill="1" applyBorder="1" applyAlignment="1" applyProtection="1">
      <alignment horizontal="center"/>
      <protection hidden="1"/>
    </xf>
    <xf numFmtId="4" fontId="24" fillId="0" borderId="0" xfId="25" applyNumberFormat="1" applyFont="1" applyFill="1" applyBorder="1" applyAlignment="1" applyProtection="1">
      <alignment shrinkToFit="1"/>
      <protection hidden="1"/>
    </xf>
    <xf numFmtId="0" fontId="9" fillId="0" borderId="0" xfId="25" applyFont="1" applyFill="1" applyBorder="1" applyProtection="1">
      <protection hidden="1"/>
    </xf>
    <xf numFmtId="0" fontId="28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2" fillId="0" borderId="0" xfId="25" applyFont="1" applyFill="1" applyBorder="1" applyAlignment="1" applyProtection="1">
      <alignment horizontal="right"/>
      <protection hidden="1"/>
    </xf>
    <xf numFmtId="0" fontId="22" fillId="0" borderId="0" xfId="25" applyFont="1" applyFill="1" applyBorder="1" applyProtection="1">
      <protection hidden="1"/>
    </xf>
    <xf numFmtId="4" fontId="22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18" fillId="0" borderId="0" xfId="25" applyFont="1" applyFill="1" applyBorder="1" applyProtection="1">
      <protection hidden="1"/>
    </xf>
    <xf numFmtId="0" fontId="24" fillId="0" borderId="0" xfId="25" applyFont="1" applyFill="1" applyBorder="1" applyAlignment="1" applyProtection="1">
      <protection hidden="1"/>
    </xf>
    <xf numFmtId="0" fontId="2" fillId="0" borderId="0" xfId="1" applyFont="1" applyAlignment="1" applyProtection="1">
      <alignment vertical="top" wrapText="1" shrinkToFit="1"/>
      <protection hidden="1"/>
    </xf>
    <xf numFmtId="4" fontId="27" fillId="2" borderId="0" xfId="1" applyNumberFormat="1" applyFont="1" applyFill="1" applyAlignment="1" applyProtection="1">
      <alignment shrinkToFit="1"/>
      <protection hidden="1"/>
    </xf>
    <xf numFmtId="4" fontId="20" fillId="0" borderId="0" xfId="1" applyNumberFormat="1" applyFont="1" applyFill="1" applyBorder="1" applyProtection="1">
      <protection hidden="1"/>
    </xf>
    <xf numFmtId="0" fontId="2" fillId="0" borderId="0" xfId="1" applyFont="1" applyFill="1" applyBorder="1" applyAlignment="1" applyProtection="1">
      <alignment shrinkToFit="1"/>
      <protection hidden="1"/>
    </xf>
    <xf numFmtId="0" fontId="2" fillId="0" borderId="0" xfId="1" applyFont="1" applyFill="1" applyBorder="1" applyAlignment="1" applyProtection="1">
      <alignment horizontal="right" indent="4"/>
      <protection hidden="1"/>
    </xf>
    <xf numFmtId="0" fontId="2" fillId="0" borderId="0" xfId="1" applyFont="1" applyFill="1" applyBorder="1" applyAlignment="1" applyProtection="1">
      <alignment horizontal="left" indent="2"/>
      <protection hidden="1"/>
    </xf>
    <xf numFmtId="4" fontId="2" fillId="0" borderId="0" xfId="1" applyNumberFormat="1" applyFont="1" applyFill="1" applyBorder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10" fontId="2" fillId="0" borderId="0" xfId="1" applyNumberFormat="1" applyFont="1" applyFill="1" applyBorder="1" applyAlignment="1" applyProtection="1">
      <alignment horizontal="right" indent="4"/>
      <protection hidden="1"/>
    </xf>
    <xf numFmtId="0" fontId="11" fillId="0" borderId="0" xfId="1" applyFont="1" applyFill="1" applyBorder="1" applyProtection="1">
      <protection hidden="1"/>
    </xf>
    <xf numFmtId="0" fontId="2" fillId="0" borderId="0" xfId="1" applyFont="1" applyFill="1" applyBorder="1" applyAlignment="1" applyProtection="1">
      <alignment vertical="top" wrapText="1"/>
      <protection locked="0"/>
    </xf>
    <xf numFmtId="4" fontId="7" fillId="0" borderId="0" xfId="1" applyNumberFormat="1" applyFont="1" applyFill="1" applyBorder="1" applyProtection="1">
      <protection hidden="1"/>
    </xf>
    <xf numFmtId="0" fontId="13" fillId="0" borderId="2" xfId="1" applyFont="1" applyBorder="1" applyProtection="1">
      <protection hidden="1"/>
    </xf>
    <xf numFmtId="0" fontId="2" fillId="0" borderId="37" xfId="1" applyFont="1" applyBorder="1" applyAlignment="1" applyProtection="1">
      <alignment horizontal="center"/>
      <protection hidden="1"/>
    </xf>
    <xf numFmtId="0" fontId="2" fillId="0" borderId="13" xfId="1" applyFont="1" applyBorder="1" applyAlignment="1" applyProtection="1">
      <alignment horizontal="center"/>
      <protection hidden="1"/>
    </xf>
    <xf numFmtId="0" fontId="2" fillId="0" borderId="13" xfId="1" applyFont="1" applyBorder="1" applyAlignment="1" applyProtection="1">
      <alignment horizontal="left"/>
      <protection hidden="1"/>
    </xf>
    <xf numFmtId="0" fontId="2" fillId="0" borderId="3" xfId="1" applyFont="1" applyBorder="1" applyAlignment="1" applyProtection="1">
      <alignment horizontal="left"/>
      <protection hidden="1"/>
    </xf>
    <xf numFmtId="0" fontId="2" fillId="0" borderId="38" xfId="1" applyFont="1" applyBorder="1" applyProtection="1">
      <protection hidden="1"/>
    </xf>
    <xf numFmtId="0" fontId="2" fillId="0" borderId="29" xfId="1" applyFont="1" applyBorder="1" applyProtection="1">
      <protection hidden="1"/>
    </xf>
    <xf numFmtId="14" fontId="2" fillId="0" borderId="29" xfId="1" applyNumberFormat="1" applyFont="1" applyBorder="1" applyAlignment="1" applyProtection="1">
      <alignment horizontal="right"/>
      <protection hidden="1"/>
    </xf>
    <xf numFmtId="14" fontId="2" fillId="0" borderId="25" xfId="1" applyNumberFormat="1" applyFont="1" applyBorder="1" applyAlignment="1" applyProtection="1">
      <alignment horizontal="right"/>
      <protection hidden="1"/>
    </xf>
    <xf numFmtId="0" fontId="2" fillId="0" borderId="29" xfId="1" applyFont="1" applyBorder="1" applyAlignment="1" applyProtection="1">
      <alignment horizontal="center"/>
      <protection hidden="1"/>
    </xf>
    <xf numFmtId="0" fontId="2" fillId="0" borderId="33" xfId="1" applyFont="1" applyBorder="1" applyProtection="1">
      <protection hidden="1"/>
    </xf>
    <xf numFmtId="0" fontId="2" fillId="0" borderId="15" xfId="1" applyFont="1" applyFill="1" applyBorder="1" applyProtection="1">
      <protection hidden="1"/>
    </xf>
    <xf numFmtId="0" fontId="2" fillId="0" borderId="16" xfId="1" applyFont="1" applyFill="1" applyBorder="1" applyProtection="1">
      <protection hidden="1"/>
    </xf>
    <xf numFmtId="4" fontId="2" fillId="0" borderId="39" xfId="1" applyNumberFormat="1" applyFont="1" applyFill="1" applyBorder="1" applyAlignment="1" applyProtection="1">
      <alignment horizontal="right"/>
      <protection hidden="1"/>
    </xf>
    <xf numFmtId="4" fontId="2" fillId="0" borderId="34" xfId="1" applyNumberFormat="1" applyFont="1" applyFill="1" applyBorder="1" applyAlignment="1" applyProtection="1">
      <alignment horizontal="right"/>
      <protection hidden="1"/>
    </xf>
    <xf numFmtId="4" fontId="2" fillId="0" borderId="17" xfId="1" applyNumberFormat="1" applyFont="1" applyFill="1" applyBorder="1" applyProtection="1">
      <protection hidden="1"/>
    </xf>
    <xf numFmtId="4" fontId="2" fillId="0" borderId="18" xfId="1" applyNumberFormat="1" applyFont="1" applyFill="1" applyBorder="1" applyAlignment="1" applyProtection="1">
      <alignment horizontal="right" shrinkToFit="1"/>
      <protection hidden="1"/>
    </xf>
    <xf numFmtId="0" fontId="2" fillId="0" borderId="19" xfId="1" applyFont="1" applyFill="1" applyBorder="1" applyProtection="1">
      <protection hidden="1"/>
    </xf>
    <xf numFmtId="0" fontId="2" fillId="0" borderId="20" xfId="1" applyFont="1" applyFill="1" applyBorder="1" applyProtection="1">
      <protection hidden="1"/>
    </xf>
    <xf numFmtId="4" fontId="2" fillId="0" borderId="40" xfId="1" applyNumberFormat="1" applyFont="1" applyFill="1" applyBorder="1" applyProtection="1">
      <protection hidden="1"/>
    </xf>
    <xf numFmtId="4" fontId="2" fillId="0" borderId="35" xfId="1" applyNumberFormat="1" applyFont="1" applyFill="1" applyBorder="1" applyAlignment="1" applyProtection="1">
      <alignment horizontal="right"/>
      <protection hidden="1"/>
    </xf>
    <xf numFmtId="4" fontId="2" fillId="0" borderId="21" xfId="1" applyNumberFormat="1" applyFont="1" applyFill="1" applyBorder="1" applyProtection="1">
      <protection hidden="1"/>
    </xf>
    <xf numFmtId="4" fontId="2" fillId="0" borderId="22" xfId="1" applyNumberFormat="1" applyFont="1" applyFill="1" applyBorder="1" applyAlignment="1" applyProtection="1">
      <alignment horizontal="right" shrinkToFit="1"/>
      <protection hidden="1"/>
    </xf>
    <xf numFmtId="0" fontId="13" fillId="0" borderId="11" xfId="1" applyFont="1" applyFill="1" applyBorder="1" applyProtection="1">
      <protection hidden="1"/>
    </xf>
    <xf numFmtId="0" fontId="11" fillId="0" borderId="12" xfId="1" applyFont="1" applyFill="1" applyBorder="1" applyProtection="1">
      <protection hidden="1"/>
    </xf>
    <xf numFmtId="4" fontId="11" fillId="0" borderId="41" xfId="1" applyNumberFormat="1" applyFont="1" applyFill="1" applyBorder="1" applyProtection="1">
      <protection hidden="1"/>
    </xf>
    <xf numFmtId="4" fontId="11" fillId="0" borderId="36" xfId="1" applyNumberFormat="1" applyFont="1" applyFill="1" applyBorder="1" applyProtection="1">
      <protection hidden="1"/>
    </xf>
    <xf numFmtId="4" fontId="11" fillId="0" borderId="23" xfId="1" applyNumberFormat="1" applyFont="1" applyFill="1" applyBorder="1" applyProtection="1">
      <protection hidden="1"/>
    </xf>
    <xf numFmtId="4" fontId="11" fillId="0" borderId="24" xfId="1" applyNumberFormat="1" applyFont="1" applyFill="1" applyBorder="1" applyAlignment="1" applyProtection="1">
      <alignment horizontal="right"/>
      <protection hidden="1"/>
    </xf>
    <xf numFmtId="0" fontId="21" fillId="0" borderId="0" xfId="1" applyFont="1" applyFill="1" applyBorder="1" applyProtection="1">
      <protection hidden="1"/>
    </xf>
    <xf numFmtId="0" fontId="2" fillId="0" borderId="0" xfId="1" applyFont="1" applyFill="1" applyProtection="1">
      <protection locked="0"/>
    </xf>
    <xf numFmtId="0" fontId="2" fillId="0" borderId="0" xfId="1" applyNumberFormat="1" applyFont="1" applyFill="1"/>
    <xf numFmtId="4" fontId="3" fillId="0" borderId="55" xfId="0" applyNumberFormat="1" applyFont="1" applyFill="1" applyBorder="1"/>
    <xf numFmtId="4" fontId="3" fillId="0" borderId="61" xfId="0" applyNumberFormat="1" applyFont="1" applyFill="1" applyBorder="1"/>
    <xf numFmtId="0" fontId="24" fillId="0" borderId="2" xfId="0" applyFont="1" applyFill="1" applyBorder="1"/>
    <xf numFmtId="4" fontId="36" fillId="0" borderId="57" xfId="0" applyNumberFormat="1" applyFont="1" applyFill="1" applyBorder="1"/>
    <xf numFmtId="0" fontId="2" fillId="3" borderId="0" xfId="0" applyFont="1" applyFill="1" applyAlignment="1" applyProtection="1">
      <alignment horizontal="right"/>
      <protection hidden="1"/>
    </xf>
    <xf numFmtId="2" fontId="2" fillId="0" borderId="0" xfId="0" applyNumberFormat="1" applyFont="1" applyFill="1" applyAlignment="1" applyProtection="1">
      <alignment horizontal="left" indent="10"/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Alignment="1" applyProtection="1">
      <alignment vertical="top" wrapText="1" shrinkToFit="1"/>
      <protection hidden="1"/>
    </xf>
    <xf numFmtId="4" fontId="27" fillId="2" borderId="0" xfId="0" applyNumberFormat="1" applyFont="1" applyFill="1" applyAlignment="1" applyProtection="1">
      <alignment shrinkToFit="1"/>
      <protection hidden="1"/>
    </xf>
    <xf numFmtId="0" fontId="2" fillId="0" borderId="0" xfId="0" applyFont="1" applyFill="1" applyBorder="1" applyAlignment="1" applyProtection="1">
      <alignment horizontal="right" indent="4"/>
      <protection hidden="1"/>
    </xf>
    <xf numFmtId="10" fontId="2" fillId="0" borderId="0" xfId="0" applyNumberFormat="1" applyFont="1" applyFill="1" applyBorder="1" applyAlignment="1" applyProtection="1">
      <alignment horizontal="right" indent="4"/>
      <protection hidden="1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Protection="1">
      <protection hidden="1"/>
    </xf>
    <xf numFmtId="0" fontId="13" fillId="0" borderId="2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11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2" fillId="0" borderId="33" xfId="0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2" fillId="0" borderId="15" xfId="0" applyFont="1" applyFill="1" applyBorder="1" applyProtection="1">
      <protection hidden="1"/>
    </xf>
    <xf numFmtId="0" fontId="2" fillId="0" borderId="16" xfId="0" applyFont="1" applyFill="1" applyBorder="1" applyProtection="1">
      <protection hidden="1"/>
    </xf>
    <xf numFmtId="4" fontId="2" fillId="0" borderId="39" xfId="0" applyNumberFormat="1" applyFont="1" applyFill="1" applyBorder="1" applyAlignment="1" applyProtection="1">
      <alignment horizontal="right"/>
      <protection hidden="1"/>
    </xf>
    <xf numFmtId="4" fontId="2" fillId="0" borderId="34" xfId="0" applyNumberFormat="1" applyFont="1" applyFill="1" applyBorder="1" applyAlignment="1" applyProtection="1">
      <alignment horizontal="right"/>
      <protection hidden="1"/>
    </xf>
    <xf numFmtId="4" fontId="2" fillId="0" borderId="17" xfId="0" applyNumberFormat="1" applyFont="1" applyFill="1" applyBorder="1" applyProtection="1">
      <protection hidden="1"/>
    </xf>
    <xf numFmtId="4" fontId="2" fillId="0" borderId="18" xfId="0" applyNumberFormat="1" applyFont="1" applyFill="1" applyBorder="1" applyAlignment="1" applyProtection="1">
      <alignment horizontal="right" shrinkToFit="1"/>
      <protection hidden="1"/>
    </xf>
    <xf numFmtId="0" fontId="2" fillId="0" borderId="19" xfId="0" applyFont="1" applyFill="1" applyBorder="1" applyProtection="1">
      <protection hidden="1"/>
    </xf>
    <xf numFmtId="4" fontId="2" fillId="0" borderId="40" xfId="0" applyNumberFormat="1" applyFont="1" applyFill="1" applyBorder="1" applyProtection="1">
      <protection hidden="1"/>
    </xf>
    <xf numFmtId="4" fontId="2" fillId="0" borderId="35" xfId="0" applyNumberFormat="1" applyFont="1" applyFill="1" applyBorder="1" applyAlignment="1" applyProtection="1">
      <alignment horizontal="right"/>
      <protection hidden="1"/>
    </xf>
    <xf numFmtId="4" fontId="2" fillId="0" borderId="22" xfId="0" applyNumberFormat="1" applyFont="1" applyFill="1" applyBorder="1" applyAlignment="1" applyProtection="1">
      <alignment horizontal="right" shrinkToFit="1"/>
      <protection hidden="1"/>
    </xf>
    <xf numFmtId="4" fontId="11" fillId="0" borderId="24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Protection="1">
      <protection locked="0"/>
    </xf>
    <xf numFmtId="0" fontId="2" fillId="0" borderId="0" xfId="0" applyNumberFormat="1" applyFont="1" applyFill="1"/>
    <xf numFmtId="0" fontId="2" fillId="0" borderId="0" xfId="0" applyFont="1" applyFill="1" applyAlignment="1" applyProtection="1">
      <alignment horizontal="right"/>
      <protection hidden="1"/>
    </xf>
    <xf numFmtId="4" fontId="2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5" fillId="0" borderId="0" xfId="0" applyFont="1" applyFill="1" applyAlignment="1" applyProtection="1">
      <protection hidden="1"/>
    </xf>
    <xf numFmtId="0" fontId="5" fillId="0" borderId="0" xfId="1" applyFont="1" applyFill="1" applyAlignment="1" applyProtection="1">
      <protection hidden="1"/>
    </xf>
    <xf numFmtId="0" fontId="2" fillId="0" borderId="0" xfId="1" applyFont="1" applyFill="1" applyAlignment="1" applyProtection="1">
      <alignment horizontal="right"/>
      <protection hidden="1"/>
    </xf>
    <xf numFmtId="4" fontId="2" fillId="0" borderId="0" xfId="1" applyNumberFormat="1" applyFont="1" applyFill="1" applyBorder="1" applyAlignment="1" applyProtection="1">
      <alignment horizontal="right" indent="4"/>
      <protection hidden="1"/>
    </xf>
    <xf numFmtId="0" fontId="2" fillId="0" borderId="0" xfId="1" applyAlignment="1">
      <alignment horizontal="right" indent="4"/>
    </xf>
    <xf numFmtId="0" fontId="5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4" fontId="2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3" fillId="0" borderId="62" xfId="0" applyNumberFormat="1" applyFont="1" applyFill="1" applyBorder="1"/>
    <xf numFmtId="4" fontId="3" fillId="0" borderId="49" xfId="0" applyNumberFormat="1" applyFont="1" applyFill="1" applyBorder="1"/>
    <xf numFmtId="4" fontId="3" fillId="0" borderId="35" xfId="0" applyNumberFormat="1" applyFont="1" applyFill="1" applyBorder="1"/>
    <xf numFmtId="4" fontId="3" fillId="0" borderId="21" xfId="0" applyNumberFormat="1" applyFont="1" applyFill="1" applyBorder="1"/>
    <xf numFmtId="0" fontId="2" fillId="0" borderId="0" xfId="0" applyFont="1" applyFill="1" applyAlignment="1" applyProtection="1">
      <alignment horizontal="right"/>
      <protection hidden="1"/>
    </xf>
    <xf numFmtId="4" fontId="2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5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4" fontId="2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4" fontId="2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Alignment="1">
      <alignment horizontal="right" indent="4"/>
    </xf>
    <xf numFmtId="0" fontId="16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23" fillId="0" borderId="0" xfId="0" applyFont="1" applyProtection="1">
      <protection hidden="1"/>
    </xf>
    <xf numFmtId="2" fontId="2" fillId="0" borderId="0" xfId="0" applyNumberFormat="1" applyFont="1" applyAlignment="1" applyProtection="1">
      <alignment horizontal="left" indent="10"/>
      <protection hidden="1"/>
    </xf>
    <xf numFmtId="0" fontId="5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 shrinkToFit="1"/>
      <protection hidden="1"/>
    </xf>
    <xf numFmtId="0" fontId="8" fillId="0" borderId="0" xfId="0" applyFont="1" applyAlignment="1" applyProtection="1">
      <alignment shrinkToFit="1"/>
      <protection hidden="1"/>
    </xf>
    <xf numFmtId="0" fontId="7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 shrinkToFit="1"/>
      <protection hidden="1"/>
    </xf>
    <xf numFmtId="0" fontId="2" fillId="0" borderId="0" xfId="0" applyFont="1" applyAlignment="1" applyProtection="1">
      <alignment horizontal="center" shrinkToFit="1"/>
      <protection hidden="1"/>
    </xf>
    <xf numFmtId="0" fontId="12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0" fillId="0" borderId="0" xfId="0" applyFont="1" applyProtection="1">
      <protection hidden="1"/>
    </xf>
    <xf numFmtId="4" fontId="12" fillId="0" borderId="0" xfId="0" applyNumberFormat="1" applyFont="1" applyAlignment="1" applyProtection="1">
      <alignment shrinkToFit="1"/>
      <protection hidden="1"/>
    </xf>
    <xf numFmtId="4" fontId="2" fillId="0" borderId="0" xfId="0" applyNumberFormat="1" applyFont="1" applyAlignment="1" applyProtection="1">
      <alignment shrinkToFit="1"/>
      <protection hidden="1"/>
    </xf>
    <xf numFmtId="0" fontId="34" fillId="0" borderId="0" xfId="0" applyFont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3" fillId="0" borderId="0" xfId="0" applyFont="1" applyProtection="1">
      <protection hidden="1"/>
    </xf>
    <xf numFmtId="4" fontId="22" fillId="0" borderId="0" xfId="0" applyNumberFormat="1" applyFont="1" applyAlignment="1" applyProtection="1">
      <alignment shrinkToFit="1"/>
      <protection hidden="1"/>
    </xf>
    <xf numFmtId="4" fontId="2" fillId="0" borderId="0" xfId="0" applyNumberFormat="1" applyFont="1" applyAlignment="1" applyProtection="1">
      <alignment horizontal="right" indent="4"/>
      <protection hidden="1"/>
    </xf>
    <xf numFmtId="4" fontId="11" fillId="0" borderId="0" xfId="0" applyNumberFormat="1" applyFont="1" applyAlignment="1" applyProtection="1">
      <alignment shrinkToFit="1"/>
      <protection hidden="1"/>
    </xf>
    <xf numFmtId="0" fontId="27" fillId="0" borderId="0" xfId="25" applyFont="1" applyProtection="1">
      <protection hidden="1"/>
    </xf>
    <xf numFmtId="0" fontId="8" fillId="0" borderId="0" xfId="25" applyFont="1" applyProtection="1">
      <protection hidden="1"/>
    </xf>
    <xf numFmtId="4" fontId="8" fillId="0" borderId="0" xfId="25" applyNumberFormat="1" applyFont="1" applyAlignment="1" applyProtection="1">
      <alignment shrinkToFit="1"/>
      <protection hidden="1"/>
    </xf>
    <xf numFmtId="0" fontId="2" fillId="0" borderId="0" xfId="25"/>
    <xf numFmtId="4" fontId="13" fillId="0" borderId="0" xfId="0" applyNumberFormat="1" applyFont="1" applyAlignment="1" applyProtection="1">
      <alignment shrinkToFit="1"/>
      <protection hidden="1"/>
    </xf>
    <xf numFmtId="0" fontId="2" fillId="0" borderId="0" xfId="0" applyFont="1" applyAlignment="1" applyProtection="1">
      <alignment shrinkToFit="1"/>
      <protection hidden="1"/>
    </xf>
    <xf numFmtId="0" fontId="15" fillId="0" borderId="0" xfId="0" applyFont="1" applyProtection="1">
      <protection hidden="1"/>
    </xf>
    <xf numFmtId="0" fontId="35" fillId="0" borderId="0" xfId="25" applyFont="1" applyProtection="1">
      <protection hidden="1"/>
    </xf>
    <xf numFmtId="4" fontId="2" fillId="0" borderId="0" xfId="25" applyNumberFormat="1" applyAlignment="1" applyProtection="1">
      <alignment shrinkToFit="1"/>
      <protection hidden="1"/>
    </xf>
    <xf numFmtId="0" fontId="2" fillId="0" borderId="0" xfId="25" applyProtection="1">
      <protection hidden="1"/>
    </xf>
    <xf numFmtId="0" fontId="14" fillId="0" borderId="0" xfId="25" applyFont="1" applyProtection="1">
      <protection hidden="1"/>
    </xf>
    <xf numFmtId="0" fontId="2" fillId="0" borderId="0" xfId="25" applyAlignment="1" applyProtection="1">
      <alignment horizontal="center"/>
      <protection hidden="1"/>
    </xf>
    <xf numFmtId="4" fontId="24" fillId="0" borderId="0" xfId="25" applyNumberFormat="1" applyFont="1" applyAlignment="1" applyProtection="1">
      <alignment shrinkToFit="1"/>
      <protection hidden="1"/>
    </xf>
    <xf numFmtId="0" fontId="9" fillId="0" borderId="0" xfId="25" applyFont="1" applyProtection="1">
      <protection hidden="1"/>
    </xf>
    <xf numFmtId="0" fontId="28" fillId="0" borderId="0" xfId="25" applyFont="1" applyProtection="1">
      <protection hidden="1"/>
    </xf>
    <xf numFmtId="0" fontId="17" fillId="0" borderId="0" xfId="25" applyFont="1" applyProtection="1">
      <protection hidden="1"/>
    </xf>
    <xf numFmtId="0" fontId="22" fillId="0" borderId="0" xfId="25" applyFont="1" applyAlignment="1" applyProtection="1">
      <alignment horizontal="right"/>
      <protection hidden="1"/>
    </xf>
    <xf numFmtId="0" fontId="22" fillId="0" borderId="0" xfId="25" applyFont="1" applyProtection="1">
      <protection hidden="1"/>
    </xf>
    <xf numFmtId="4" fontId="22" fillId="0" borderId="0" xfId="25" applyNumberFormat="1" applyFont="1" applyAlignment="1" applyProtection="1">
      <alignment shrinkToFit="1"/>
      <protection hidden="1"/>
    </xf>
    <xf numFmtId="0" fontId="18" fillId="0" borderId="0" xfId="25" applyFont="1" applyProtection="1">
      <protection hidden="1"/>
    </xf>
    <xf numFmtId="0" fontId="24" fillId="0" borderId="0" xfId="25" applyFont="1" applyProtection="1">
      <protection hidden="1"/>
    </xf>
    <xf numFmtId="4" fontId="20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right" indent="4"/>
      <protection hidden="1"/>
    </xf>
    <xf numFmtId="0" fontId="2" fillId="0" borderId="0" xfId="0" applyFont="1" applyAlignment="1" applyProtection="1">
      <alignment horizontal="left" indent="2"/>
      <protection hidden="1"/>
    </xf>
    <xf numFmtId="0" fontId="17" fillId="0" borderId="0" xfId="0" applyFont="1" applyProtection="1">
      <protection hidden="1"/>
    </xf>
    <xf numFmtId="4" fontId="2" fillId="0" borderId="0" xfId="0" applyNumberFormat="1" applyFont="1" applyProtection="1">
      <protection hidden="1"/>
    </xf>
    <xf numFmtId="10" fontId="2" fillId="0" borderId="0" xfId="0" applyNumberFormat="1" applyFont="1" applyAlignment="1" applyProtection="1">
      <alignment horizontal="right" indent="4"/>
      <protection hidden="1"/>
    </xf>
    <xf numFmtId="0" fontId="11" fillId="0" borderId="0" xfId="0" applyFont="1" applyProtection="1">
      <protection hidden="1"/>
    </xf>
    <xf numFmtId="0" fontId="2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Protection="1">
      <protection hidden="1"/>
    </xf>
    <xf numFmtId="0" fontId="2" fillId="0" borderId="15" xfId="0" applyFont="1" applyBorder="1" applyProtection="1">
      <protection hidden="1"/>
    </xf>
    <xf numFmtId="0" fontId="2" fillId="0" borderId="16" xfId="0" applyFont="1" applyBorder="1" applyProtection="1">
      <protection hidden="1"/>
    </xf>
    <xf numFmtId="4" fontId="2" fillId="0" borderId="39" xfId="0" applyNumberFormat="1" applyFont="1" applyBorder="1" applyAlignment="1" applyProtection="1">
      <alignment horizontal="right"/>
      <protection hidden="1"/>
    </xf>
    <xf numFmtId="4" fontId="2" fillId="0" borderId="34" xfId="0" applyNumberFormat="1" applyFont="1" applyBorder="1" applyAlignment="1" applyProtection="1">
      <alignment horizontal="right"/>
      <protection hidden="1"/>
    </xf>
    <xf numFmtId="4" fontId="2" fillId="0" borderId="17" xfId="0" applyNumberFormat="1" applyFont="1" applyBorder="1" applyProtection="1">
      <protection hidden="1"/>
    </xf>
    <xf numFmtId="4" fontId="2" fillId="0" borderId="18" xfId="0" applyNumberFormat="1" applyFont="1" applyBorder="1" applyAlignment="1" applyProtection="1">
      <alignment horizontal="right" shrinkToFit="1"/>
      <protection hidden="1"/>
    </xf>
    <xf numFmtId="0" fontId="2" fillId="0" borderId="19" xfId="0" applyFont="1" applyBorder="1" applyProtection="1">
      <protection hidden="1"/>
    </xf>
    <xf numFmtId="0" fontId="2" fillId="0" borderId="20" xfId="0" applyFont="1" applyBorder="1" applyProtection="1">
      <protection hidden="1"/>
    </xf>
    <xf numFmtId="4" fontId="2" fillId="0" borderId="40" xfId="0" applyNumberFormat="1" applyFont="1" applyBorder="1" applyProtection="1">
      <protection hidden="1"/>
    </xf>
    <xf numFmtId="4" fontId="2" fillId="0" borderId="35" xfId="0" applyNumberFormat="1" applyFont="1" applyBorder="1" applyAlignment="1" applyProtection="1">
      <alignment horizontal="right"/>
      <protection hidden="1"/>
    </xf>
    <xf numFmtId="4" fontId="2" fillId="0" borderId="21" xfId="0" applyNumberFormat="1" applyFont="1" applyBorder="1" applyProtection="1">
      <protection hidden="1"/>
    </xf>
    <xf numFmtId="4" fontId="2" fillId="0" borderId="22" xfId="0" applyNumberFormat="1" applyFont="1" applyBorder="1" applyAlignment="1" applyProtection="1">
      <alignment horizontal="right" shrinkToFit="1"/>
      <protection hidden="1"/>
    </xf>
    <xf numFmtId="0" fontId="13" fillId="0" borderId="11" xfId="0" applyFont="1" applyBorder="1" applyProtection="1">
      <protection hidden="1"/>
    </xf>
    <xf numFmtId="0" fontId="11" fillId="0" borderId="12" xfId="0" applyFont="1" applyBorder="1" applyProtection="1">
      <protection hidden="1"/>
    </xf>
    <xf numFmtId="4" fontId="11" fillId="0" borderId="41" xfId="0" applyNumberFormat="1" applyFont="1" applyBorder="1" applyProtection="1">
      <protection hidden="1"/>
    </xf>
    <xf numFmtId="4" fontId="11" fillId="0" borderId="36" xfId="0" applyNumberFormat="1" applyFont="1" applyBorder="1" applyProtection="1">
      <protection hidden="1"/>
    </xf>
    <xf numFmtId="4" fontId="11" fillId="0" borderId="23" xfId="0" applyNumberFormat="1" applyFont="1" applyBorder="1" applyProtection="1">
      <protection hidden="1"/>
    </xf>
    <xf numFmtId="4" fontId="11" fillId="0" borderId="24" xfId="0" applyNumberFormat="1" applyFont="1" applyBorder="1" applyAlignment="1" applyProtection="1">
      <alignment horizontal="right"/>
      <protection hidden="1"/>
    </xf>
    <xf numFmtId="0" fontId="21" fillId="0" borderId="0" xfId="0" applyFont="1" applyProtection="1">
      <protection hidden="1"/>
    </xf>
    <xf numFmtId="0" fontId="2" fillId="0" borderId="0" xfId="0" applyFont="1" applyProtection="1">
      <protection locked="0"/>
    </xf>
    <xf numFmtId="4" fontId="3" fillId="0" borderId="55" xfId="0" applyNumberFormat="1" applyFont="1" applyFill="1" applyBorder="1" applyAlignment="1">
      <alignment horizontal="right"/>
    </xf>
    <xf numFmtId="4" fontId="3" fillId="0" borderId="57" xfId="0" applyNumberFormat="1" applyFont="1" applyFill="1" applyBorder="1"/>
    <xf numFmtId="4" fontId="3" fillId="0" borderId="64" xfId="0" applyNumberFormat="1" applyFont="1" applyFill="1" applyBorder="1"/>
    <xf numFmtId="4" fontId="3" fillId="0" borderId="53" xfId="0" applyNumberFormat="1" applyFont="1" applyFill="1" applyBorder="1"/>
    <xf numFmtId="4" fontId="3" fillId="0" borderId="34" xfId="0" applyNumberFormat="1" applyFont="1" applyFill="1" applyBorder="1"/>
    <xf numFmtId="4" fontId="3" fillId="0" borderId="17" xfId="0" applyNumberFormat="1" applyFont="1" applyFill="1" applyBorder="1"/>
    <xf numFmtId="4" fontId="36" fillId="2" borderId="17" xfId="0" applyNumberFormat="1" applyFont="1" applyFill="1" applyBorder="1" applyAlignment="1">
      <alignment horizontal="right"/>
    </xf>
    <xf numFmtId="4" fontId="36" fillId="2" borderId="54" xfId="0" applyNumberFormat="1" applyFont="1" applyFill="1" applyBorder="1"/>
    <xf numFmtId="4" fontId="36" fillId="0" borderId="21" xfId="0" applyNumberFormat="1" applyFont="1" applyFill="1" applyBorder="1" applyAlignment="1">
      <alignment horizontal="right"/>
    </xf>
    <xf numFmtId="4" fontId="36" fillId="0" borderId="63" xfId="0" applyNumberFormat="1" applyFont="1" applyFill="1" applyBorder="1"/>
    <xf numFmtId="4" fontId="36" fillId="0" borderId="49" xfId="0" applyNumberFormat="1" applyFont="1" applyFill="1" applyBorder="1" applyAlignment="1">
      <alignment horizontal="right"/>
    </xf>
    <xf numFmtId="0" fontId="37" fillId="0" borderId="0" xfId="0" applyFont="1" applyFill="1" applyBorder="1" applyAlignment="1">
      <alignment horizontal="center" vertical="center"/>
    </xf>
    <xf numFmtId="4" fontId="37" fillId="0" borderId="0" xfId="0" applyNumberFormat="1" applyFont="1" applyFill="1" applyBorder="1" applyAlignment="1">
      <alignment horizontal="right" shrinkToFit="1"/>
    </xf>
    <xf numFmtId="4" fontId="29" fillId="0" borderId="0" xfId="0" applyNumberFormat="1" applyFont="1" applyFill="1" applyBorder="1"/>
    <xf numFmtId="4" fontId="3" fillId="0" borderId="19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10" fontId="2" fillId="2" borderId="0" xfId="0" applyNumberFormat="1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2" fillId="0" borderId="64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vertical="center" wrapText="1"/>
    </xf>
    <xf numFmtId="0" fontId="2" fillId="0" borderId="59" xfId="0" applyNumberFormat="1" applyFont="1" applyFill="1" applyBorder="1"/>
    <xf numFmtId="0" fontId="2" fillId="0" borderId="60" xfId="0" applyFont="1" applyFill="1" applyBorder="1"/>
    <xf numFmtId="0" fontId="2" fillId="0" borderId="67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vertical="center" wrapText="1"/>
    </xf>
    <xf numFmtId="0" fontId="2" fillId="0" borderId="65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67" xfId="0" applyNumberFormat="1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66" xfId="0" applyNumberFormat="1" applyFont="1" applyFill="1" applyBorder="1"/>
    <xf numFmtId="0" fontId="2" fillId="0" borderId="10" xfId="0" applyFont="1" applyFill="1" applyBorder="1"/>
    <xf numFmtId="4" fontId="3" fillId="0" borderId="63" xfId="0" applyNumberFormat="1" applyFont="1" applyFill="1" applyBorder="1"/>
    <xf numFmtId="4" fontId="29" fillId="0" borderId="3" xfId="0" applyNumberFormat="1" applyFont="1" applyFill="1" applyBorder="1" applyAlignment="1">
      <alignment shrinkToFit="1"/>
    </xf>
    <xf numFmtId="4" fontId="29" fillId="0" borderId="1" xfId="0" applyNumberFormat="1" applyFont="1" applyFill="1" applyBorder="1" applyAlignment="1">
      <alignment shrinkToFit="1"/>
    </xf>
    <xf numFmtId="4" fontId="29" fillId="0" borderId="2" xfId="0" applyNumberFormat="1" applyFont="1" applyFill="1" applyBorder="1" applyAlignment="1">
      <alignment shrinkToFit="1"/>
    </xf>
    <xf numFmtId="4" fontId="29" fillId="0" borderId="54" xfId="0" applyNumberFormat="1" applyFont="1" applyFill="1" applyBorder="1" applyAlignment="1">
      <alignment shrinkToFit="1"/>
    </xf>
    <xf numFmtId="4" fontId="3" fillId="0" borderId="11" xfId="0" applyNumberFormat="1" applyFont="1" applyFill="1" applyBorder="1" applyAlignment="1">
      <alignment shrinkToFit="1"/>
    </xf>
    <xf numFmtId="0" fontId="3" fillId="0" borderId="10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29" fillId="0" borderId="43" xfId="0" applyFont="1" applyFill="1" applyBorder="1" applyAlignment="1">
      <alignment horizontal="left" shrinkToFit="1"/>
    </xf>
    <xf numFmtId="2" fontId="29" fillId="0" borderId="51" xfId="0" applyNumberFormat="1" applyFont="1" applyFill="1" applyBorder="1" applyAlignment="1">
      <alignment shrinkToFit="1"/>
    </xf>
    <xf numFmtId="2" fontId="3" fillId="0" borderId="52" xfId="0" applyNumberFormat="1" applyFont="1" applyFill="1" applyBorder="1" applyAlignment="1">
      <alignment shrinkToFit="1"/>
    </xf>
    <xf numFmtId="4" fontId="11" fillId="0" borderId="1" xfId="0" applyNumberFormat="1" applyFont="1" applyFill="1" applyBorder="1" applyAlignment="1">
      <alignment horizontal="center"/>
    </xf>
    <xf numFmtId="4" fontId="11" fillId="0" borderId="14" xfId="0" applyNumberFormat="1" applyFont="1" applyFill="1" applyBorder="1" applyAlignment="1">
      <alignment horizontal="center"/>
    </xf>
    <xf numFmtId="4" fontId="6" fillId="0" borderId="14" xfId="0" applyNumberFormat="1" applyFont="1" applyFill="1" applyBorder="1" applyAlignment="1">
      <alignment horizontal="center"/>
    </xf>
    <xf numFmtId="4" fontId="2" fillId="0" borderId="11" xfId="0" applyNumberFormat="1" applyFont="1" applyFill="1" applyBorder="1"/>
    <xf numFmtId="4" fontId="36" fillId="0" borderId="32" xfId="0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vertical="top"/>
    </xf>
    <xf numFmtId="4" fontId="11" fillId="0" borderId="46" xfId="0" applyNumberFormat="1" applyFont="1" applyFill="1" applyBorder="1" applyAlignment="1">
      <alignment horizontal="center"/>
    </xf>
    <xf numFmtId="4" fontId="11" fillId="0" borderId="44" xfId="0" applyNumberFormat="1" applyFont="1" applyFill="1" applyBorder="1" applyAlignment="1">
      <alignment horizontal="center"/>
    </xf>
    <xf numFmtId="4" fontId="6" fillId="0" borderId="44" xfId="0" applyNumberFormat="1" applyFont="1" applyFill="1" applyBorder="1" applyAlignment="1">
      <alignment horizontal="center"/>
    </xf>
    <xf numFmtId="4" fontId="2" fillId="0" borderId="48" xfId="0" applyNumberFormat="1" applyFont="1" applyFill="1" applyBorder="1"/>
    <xf numFmtId="4" fontId="3" fillId="0" borderId="39" xfId="0" applyNumberFormat="1" applyFont="1" applyFill="1" applyBorder="1"/>
    <xf numFmtId="4" fontId="3" fillId="0" borderId="40" xfId="0" applyNumberFormat="1" applyFont="1" applyFill="1" applyBorder="1"/>
    <xf numFmtId="4" fontId="36" fillId="0" borderId="55" xfId="0" applyNumberFormat="1" applyFont="1" applyFill="1" applyBorder="1"/>
    <xf numFmtId="4" fontId="3" fillId="0" borderId="12" xfId="0" applyNumberFormat="1" applyFont="1" applyFill="1" applyBorder="1" applyAlignment="1">
      <alignment shrinkToFit="1"/>
    </xf>
    <xf numFmtId="4" fontId="3" fillId="0" borderId="56" xfId="0" applyNumberFormat="1" applyFont="1" applyFill="1" applyBorder="1" applyAlignment="1">
      <alignment horizontal="right"/>
    </xf>
    <xf numFmtId="4" fontId="3" fillId="0" borderId="63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shrinkToFit="1"/>
    </xf>
    <xf numFmtId="4" fontId="22" fillId="0" borderId="0" xfId="0" applyNumberFormat="1" applyFont="1" applyFill="1" applyAlignment="1">
      <alignment shrinkToFit="1"/>
    </xf>
    <xf numFmtId="4" fontId="3" fillId="2" borderId="62" xfId="0" applyNumberFormat="1" applyFont="1" applyFill="1" applyBorder="1"/>
    <xf numFmtId="4" fontId="3" fillId="2" borderId="21" xfId="0" applyNumberFormat="1" applyFont="1" applyFill="1" applyBorder="1"/>
    <xf numFmtId="4" fontId="22" fillId="0" borderId="0" xfId="0" applyNumberFormat="1" applyFont="1" applyFill="1"/>
    <xf numFmtId="0" fontId="2" fillId="0" borderId="43" xfId="0" applyFont="1" applyFill="1" applyBorder="1" applyAlignment="1">
      <alignment vertical="center" wrapText="1"/>
    </xf>
    <xf numFmtId="4" fontId="12" fillId="0" borderId="0" xfId="0" applyNumberFormat="1" applyFont="1" applyFill="1" applyAlignment="1">
      <alignment shrinkToFit="1"/>
    </xf>
    <xf numFmtId="4" fontId="3" fillId="0" borderId="21" xfId="0" applyNumberFormat="1" applyFont="1" applyFill="1" applyBorder="1" applyAlignment="1">
      <alignment horizontal="right"/>
    </xf>
    <xf numFmtId="4" fontId="29" fillId="0" borderId="50" xfId="0" applyNumberFormat="1" applyFont="1" applyFill="1" applyBorder="1" applyAlignment="1">
      <alignment shrinkToFit="1"/>
    </xf>
    <xf numFmtId="4" fontId="29" fillId="0" borderId="53" xfId="0" applyNumberFormat="1" applyFont="1" applyFill="1" applyBorder="1" applyAlignment="1">
      <alignment shrinkToFit="1"/>
    </xf>
    <xf numFmtId="4" fontId="29" fillId="0" borderId="12" xfId="0" applyNumberFormat="1" applyFont="1" applyFill="1" applyBorder="1" applyAlignment="1">
      <alignment shrinkToFit="1"/>
    </xf>
    <xf numFmtId="4" fontId="29" fillId="0" borderId="10" xfId="0" applyNumberFormat="1" applyFont="1" applyFill="1" applyBorder="1" applyAlignment="1">
      <alignment shrinkToFit="1"/>
    </xf>
    <xf numFmtId="0" fontId="2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top" wrapText="1"/>
    </xf>
    <xf numFmtId="0" fontId="29" fillId="0" borderId="11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 shrinkToFit="1"/>
    </xf>
    <xf numFmtId="0" fontId="3" fillId="0" borderId="48" xfId="0" applyFont="1" applyFill="1" applyBorder="1" applyAlignment="1">
      <alignment horizontal="left" vertical="top" wrapText="1" shrinkToFi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2" fillId="0" borderId="0" xfId="0" applyFont="1" applyFill="1" applyAlignment="1"/>
    <xf numFmtId="0" fontId="0" fillId="0" borderId="0" xfId="0" applyAlignment="1"/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right"/>
      <protection hidden="1"/>
    </xf>
    <xf numFmtId="0" fontId="2" fillId="0" borderId="29" xfId="0" applyFont="1" applyBorder="1" applyAlignment="1" applyProtection="1">
      <alignment vertical="justify"/>
      <protection hidden="1"/>
    </xf>
    <xf numFmtId="0" fontId="3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2" fillId="0" borderId="0" xfId="0" applyFont="1" applyFill="1" applyBorder="1" applyAlignment="1" applyProtection="1">
      <alignment vertical="top" wrapText="1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0" fontId="3" fillId="0" borderId="0" xfId="0" applyFont="1" applyFill="1" applyAlignment="1" applyProtection="1">
      <alignment horizontal="left" shrinkToFit="1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4" fillId="0" borderId="0" xfId="25" applyFont="1" applyFill="1" applyBorder="1" applyAlignment="1" applyProtection="1">
      <alignment horizontal="left"/>
      <protection hidden="1"/>
    </xf>
    <xf numFmtId="0" fontId="27" fillId="0" borderId="0" xfId="0" applyFont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horizontal="justify" vertical="top" wrapText="1" shrinkToFit="1"/>
      <protection locked="0"/>
    </xf>
    <xf numFmtId="0" fontId="2" fillId="0" borderId="0" xfId="0" applyFont="1" applyAlignment="1" applyProtection="1">
      <alignment horizontal="justify" vertical="top" wrapText="1" shrinkToFit="1"/>
      <protection locked="0"/>
    </xf>
    <xf numFmtId="2" fontId="2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0" fontId="2" fillId="0" borderId="0" xfId="0" applyNumberFormat="1" applyFont="1" applyFill="1" applyAlignment="1" applyProtection="1">
      <alignment horizontal="center" shrinkToFit="1"/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shrinkToFit="1"/>
      <protection hidden="1"/>
    </xf>
    <xf numFmtId="0" fontId="32" fillId="0" borderId="0" xfId="1" applyFont="1" applyFill="1" applyAlignment="1"/>
    <xf numFmtId="0" fontId="2" fillId="0" borderId="0" xfId="1" applyAlignment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0" fontId="2" fillId="0" borderId="0" xfId="1" applyFont="1" applyFill="1" applyAlignment="1" applyProtection="1">
      <alignment horizontal="right"/>
      <protection hidden="1"/>
    </xf>
    <xf numFmtId="0" fontId="2" fillId="0" borderId="29" xfId="1" applyFont="1" applyBorder="1" applyAlignment="1" applyProtection="1">
      <alignment vertical="justify"/>
      <protection hidden="1"/>
    </xf>
    <xf numFmtId="0" fontId="32" fillId="0" borderId="2" xfId="1" applyFont="1" applyFill="1" applyBorder="1" applyAlignment="1">
      <alignment shrinkToFit="1"/>
    </xf>
    <xf numFmtId="0" fontId="2" fillId="0" borderId="2" xfId="1" applyBorder="1" applyAlignment="1">
      <alignment shrinkToFit="1"/>
    </xf>
    <xf numFmtId="4" fontId="2" fillId="0" borderId="0" xfId="1" applyNumberFormat="1" applyFont="1" applyFill="1" applyBorder="1" applyAlignment="1" applyProtection="1">
      <alignment horizontal="right" indent="4"/>
      <protection hidden="1"/>
    </xf>
    <xf numFmtId="0" fontId="2" fillId="0" borderId="0" xfId="1" applyAlignment="1">
      <alignment horizontal="right" indent="4"/>
    </xf>
    <xf numFmtId="0" fontId="27" fillId="0" borderId="0" xfId="1" applyFont="1" applyAlignment="1" applyProtection="1">
      <alignment horizontal="left" shrinkToFit="1"/>
      <protection hidden="1"/>
    </xf>
    <xf numFmtId="0" fontId="2" fillId="0" borderId="0" xfId="1" applyFont="1" applyFill="1" applyBorder="1" applyAlignment="1" applyProtection="1">
      <alignment vertical="top" wrapText="1"/>
      <protection hidden="1"/>
    </xf>
    <xf numFmtId="0" fontId="2" fillId="0" borderId="0" xfId="1" applyFont="1" applyFill="1" applyBorder="1" applyAlignment="1" applyProtection="1">
      <alignment vertical="top"/>
      <protection hidden="1"/>
    </xf>
    <xf numFmtId="0" fontId="5" fillId="0" borderId="0" xfId="1" applyFont="1" applyFill="1" applyAlignment="1" applyProtection="1">
      <protection hidden="1"/>
    </xf>
    <xf numFmtId="0" fontId="5" fillId="0" borderId="0" xfId="1" applyFont="1" applyFill="1" applyAlignment="1" applyProtection="1">
      <alignment horizontal="left" shrinkToFit="1"/>
      <protection hidden="1"/>
    </xf>
    <xf numFmtId="0" fontId="3" fillId="0" borderId="0" xfId="1" applyFont="1" applyFill="1" applyAlignment="1" applyProtection="1">
      <alignment horizontal="left" shrinkToFit="1"/>
      <protection hidden="1"/>
    </xf>
    <xf numFmtId="0" fontId="2" fillId="0" borderId="0" xfId="1" applyFont="1" applyFill="1" applyAlignment="1" applyProtection="1">
      <alignment shrinkToFit="1"/>
      <protection hidden="1"/>
    </xf>
    <xf numFmtId="2" fontId="2" fillId="0" borderId="0" xfId="1" applyNumberFormat="1" applyFont="1" applyFill="1" applyAlignment="1" applyProtection="1">
      <alignment shrinkToFit="1"/>
      <protection hidden="1"/>
    </xf>
    <xf numFmtId="0" fontId="2" fillId="0" borderId="0" xfId="1" applyAlignment="1">
      <alignment shrinkToFit="1"/>
    </xf>
    <xf numFmtId="0" fontId="2" fillId="0" borderId="0" xfId="1" applyNumberFormat="1" applyFont="1" applyFill="1" applyAlignment="1" applyProtection="1">
      <alignment horizontal="center" shrinkToFit="1"/>
      <protection hidden="1"/>
    </xf>
    <xf numFmtId="0" fontId="15" fillId="0" borderId="0" xfId="1" applyFont="1" applyFill="1" applyBorder="1" applyAlignment="1" applyProtection="1">
      <alignment horizontal="center" vertical="center"/>
      <protection hidden="1"/>
    </xf>
    <xf numFmtId="0" fontId="12" fillId="0" borderId="0" xfId="1" applyFont="1" applyAlignment="1">
      <alignment horizontal="center" vertical="center"/>
    </xf>
    <xf numFmtId="0" fontId="2" fillId="0" borderId="0" xfId="1" applyFont="1" applyFill="1" applyAlignment="1" applyProtection="1">
      <alignment horizontal="justify" vertical="top" wrapText="1" shrinkToFit="1"/>
      <protection locked="0"/>
    </xf>
    <xf numFmtId="0" fontId="2" fillId="0" borderId="0" xfId="1" applyFont="1" applyAlignment="1" applyProtection="1">
      <alignment horizontal="justify" vertical="top" wrapText="1" shrinkToFit="1"/>
      <protection locked="0"/>
    </xf>
    <xf numFmtId="1" fontId="2" fillId="0" borderId="0" xfId="1" applyNumberFormat="1" applyFont="1" applyFill="1" applyAlignment="1" applyProtection="1">
      <alignment horizontal="left" shrinkToFit="1"/>
      <protection hidden="1"/>
    </xf>
    <xf numFmtId="1" fontId="2" fillId="0" borderId="0" xfId="1" applyNumberFormat="1" applyAlignment="1">
      <alignment horizontal="left" shrinkToFit="1"/>
    </xf>
    <xf numFmtId="0" fontId="9" fillId="0" borderId="0" xfId="0" applyFont="1" applyFill="1" applyAlignment="1" applyProtection="1">
      <alignment horizontal="left" wrapText="1" shrinkToFit="1"/>
      <protection hidden="1"/>
    </xf>
    <xf numFmtId="2" fontId="2" fillId="0" borderId="0" xfId="0" applyNumberFormat="1" applyFont="1" applyAlignment="1" applyProtection="1">
      <alignment shrinkToFit="1"/>
      <protection hidden="1"/>
    </xf>
    <xf numFmtId="0" fontId="2" fillId="0" borderId="0" xfId="0" applyNumberFormat="1" applyFont="1" applyAlignment="1" applyProtection="1">
      <alignment horizontal="center" shrinkToFit="1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 shrinkToFit="1"/>
      <protection hidden="1"/>
    </xf>
    <xf numFmtId="0" fontId="3" fillId="0" borderId="0" xfId="0" applyFont="1" applyAlignment="1" applyProtection="1">
      <alignment horizontal="left" shrinkToFit="1"/>
      <protection hidden="1"/>
    </xf>
    <xf numFmtId="0" fontId="2" fillId="0" borderId="0" xfId="0" applyFont="1" applyAlignment="1" applyProtection="1">
      <alignment shrinkToFit="1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4" fontId="2" fillId="0" borderId="0" xfId="0" applyNumberFormat="1" applyFont="1" applyAlignment="1" applyProtection="1">
      <alignment horizontal="right" indent="4"/>
      <protection hidden="1"/>
    </xf>
    <xf numFmtId="0" fontId="24" fillId="0" borderId="0" xfId="25" applyFont="1" applyAlignment="1" applyProtection="1">
      <alignment horizontal="left"/>
      <protection hidden="1"/>
    </xf>
    <xf numFmtId="0" fontId="32" fillId="0" borderId="0" xfId="0" applyFont="1"/>
    <xf numFmtId="0" fontId="0" fillId="0" borderId="0" xfId="0"/>
    <xf numFmtId="0" fontId="2" fillId="0" borderId="0" xfId="0" applyFont="1" applyAlignment="1" applyProtection="1">
      <alignment horizontal="left" vertical="top" wrapText="1"/>
      <protection locked="0"/>
    </xf>
    <xf numFmtId="0" fontId="32" fillId="0" borderId="2" xfId="0" applyFont="1" applyBorder="1" applyAlignment="1">
      <alignment shrinkToFit="1"/>
    </xf>
    <xf numFmtId="0" fontId="27" fillId="0" borderId="0" xfId="0" applyFont="1" applyFill="1" applyAlignment="1" applyProtection="1">
      <alignment horizontal="left" wrapText="1" shrinkToFit="1"/>
      <protection hidden="1"/>
    </xf>
  </cellXfs>
  <cellStyles count="27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3" xfId="26"/>
    <cellStyle name="Normální 9" xfId="24"/>
    <cellStyle name="Styl 1" xfId="22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655"/>
  <sheetViews>
    <sheetView showGridLines="0"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K58" sqref="K58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6.140625" style="10" customWidth="1"/>
    <col min="4" max="4" width="16" style="10" customWidth="1"/>
    <col min="5" max="5" width="19.140625" style="12" customWidth="1"/>
    <col min="6" max="6" width="12.85546875" style="7" customWidth="1"/>
    <col min="7" max="7" width="13.42578125" style="12" customWidth="1"/>
    <col min="8" max="11" width="10.7109375" style="7" customWidth="1"/>
    <col min="12" max="13" width="10.7109375" style="8" customWidth="1"/>
    <col min="14" max="14" width="12.28515625" style="18" customWidth="1"/>
    <col min="15" max="15" width="11.5703125" style="8" customWidth="1"/>
    <col min="16" max="16" width="13.28515625" style="8" customWidth="1"/>
    <col min="17" max="17" width="15.85546875" style="8" customWidth="1"/>
    <col min="18" max="18" width="14.42578125" style="8" customWidth="1"/>
    <col min="19" max="19" width="10.7109375" style="8" customWidth="1"/>
    <col min="20" max="20" width="12.85546875" style="8" customWidth="1"/>
    <col min="21" max="21" width="10.7109375" style="8" customWidth="1"/>
    <col min="22" max="16384" width="9.140625" style="8"/>
  </cols>
  <sheetData>
    <row r="1" spans="1:23" ht="28.5" customHeight="1" x14ac:dyDescent="0.3">
      <c r="A1" s="438" t="s">
        <v>191</v>
      </c>
      <c r="B1" s="439"/>
      <c r="C1" s="439"/>
      <c r="D1" s="439"/>
      <c r="E1" s="437"/>
      <c r="F1" s="437"/>
      <c r="G1" s="437"/>
      <c r="H1" s="437"/>
      <c r="I1" s="437"/>
      <c r="J1" s="437"/>
      <c r="K1" s="437"/>
      <c r="L1" s="437"/>
      <c r="N1" s="101" t="s">
        <v>66</v>
      </c>
    </row>
    <row r="2" spans="1:23" ht="20.25" x14ac:dyDescent="0.3">
      <c r="A2" s="437"/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N2" s="101"/>
    </row>
    <row r="3" spans="1:23" ht="14.25" x14ac:dyDescent="0.2">
      <c r="A3" s="9" t="s">
        <v>35</v>
      </c>
      <c r="B3" s="7"/>
      <c r="D3" s="11"/>
    </row>
    <row r="4" spans="1:23" ht="14.25" x14ac:dyDescent="0.2">
      <c r="A4" s="9"/>
      <c r="B4" s="4" t="s">
        <v>307</v>
      </c>
      <c r="D4" s="11"/>
    </row>
    <row r="5" spans="1:23" x14ac:dyDescent="0.2">
      <c r="B5" s="7"/>
    </row>
    <row r="6" spans="1:23" ht="15.75" x14ac:dyDescent="0.25">
      <c r="A6" s="44" t="s">
        <v>193</v>
      </c>
      <c r="B6" s="7"/>
      <c r="H6" s="12"/>
      <c r="I6" s="12"/>
    </row>
    <row r="7" spans="1:23" ht="13.5" thickBot="1" x14ac:dyDescent="0.25">
      <c r="K7" s="48"/>
      <c r="N7" s="19" t="s">
        <v>64</v>
      </c>
    </row>
    <row r="8" spans="1:23" ht="16.5" customHeight="1" thickTop="1" x14ac:dyDescent="0.25">
      <c r="A8" s="13" t="s">
        <v>3</v>
      </c>
      <c r="B8" s="76" t="s">
        <v>56</v>
      </c>
      <c r="C8" s="77" t="s">
        <v>30</v>
      </c>
      <c r="D8" s="78"/>
      <c r="E8" s="403" t="s">
        <v>12</v>
      </c>
      <c r="F8" s="120"/>
      <c r="G8" s="410" t="s">
        <v>13</v>
      </c>
      <c r="H8" s="440" t="s">
        <v>46</v>
      </c>
      <c r="I8" s="441"/>
      <c r="J8" s="441"/>
      <c r="K8" s="441"/>
      <c r="L8" s="442" t="s">
        <v>47</v>
      </c>
      <c r="M8" s="443"/>
      <c r="N8" s="444"/>
      <c r="P8" s="433"/>
      <c r="Q8" s="433"/>
      <c r="R8" s="433"/>
      <c r="S8" s="433"/>
      <c r="T8" s="433"/>
      <c r="U8" s="433"/>
      <c r="V8" s="433"/>
      <c r="W8" s="433"/>
    </row>
    <row r="9" spans="1:23" ht="16.5" customHeight="1" x14ac:dyDescent="0.25">
      <c r="A9" s="79"/>
      <c r="B9" s="80"/>
      <c r="C9" s="81"/>
      <c r="D9" s="82"/>
      <c r="E9" s="404" t="s">
        <v>11</v>
      </c>
      <c r="F9" s="121"/>
      <c r="G9" s="411" t="s">
        <v>11</v>
      </c>
      <c r="H9" s="93"/>
      <c r="I9" s="94"/>
      <c r="J9" s="95"/>
      <c r="K9" s="95"/>
      <c r="L9" s="445" t="s">
        <v>48</v>
      </c>
      <c r="M9" s="446"/>
      <c r="N9" s="447"/>
      <c r="P9" s="433"/>
      <c r="Q9" s="433"/>
      <c r="R9" s="433"/>
      <c r="S9" s="433"/>
      <c r="T9" s="433"/>
      <c r="U9" s="433"/>
      <c r="V9" s="433"/>
      <c r="W9" s="433"/>
    </row>
    <row r="10" spans="1:23" ht="33.75" customHeight="1" x14ac:dyDescent="0.25">
      <c r="A10" s="79"/>
      <c r="B10" s="80"/>
      <c r="C10" s="81"/>
      <c r="D10" s="82"/>
      <c r="E10" s="405"/>
      <c r="F10" s="122" t="s">
        <v>76</v>
      </c>
      <c r="G10" s="412"/>
      <c r="H10" s="448" t="s">
        <v>49</v>
      </c>
      <c r="I10" s="450" t="s">
        <v>50</v>
      </c>
      <c r="J10" s="452" t="s">
        <v>51</v>
      </c>
      <c r="K10" s="453"/>
      <c r="L10" s="454" t="s">
        <v>52</v>
      </c>
      <c r="M10" s="455"/>
      <c r="N10" s="456" t="s">
        <v>53</v>
      </c>
      <c r="P10" s="375"/>
      <c r="Q10" s="375"/>
      <c r="R10" s="433"/>
      <c r="S10" s="433"/>
      <c r="T10" s="433"/>
      <c r="U10" s="433"/>
      <c r="V10" s="433"/>
      <c r="W10" s="433"/>
    </row>
    <row r="11" spans="1:23" ht="16.5" thickBot="1" x14ac:dyDescent="0.3">
      <c r="A11" s="14"/>
      <c r="B11" s="83"/>
      <c r="C11" s="15" t="s">
        <v>68</v>
      </c>
      <c r="D11" s="16" t="s">
        <v>67</v>
      </c>
      <c r="E11" s="406"/>
      <c r="F11" s="119"/>
      <c r="G11" s="413"/>
      <c r="H11" s="449"/>
      <c r="I11" s="451"/>
      <c r="J11" s="104" t="s">
        <v>31</v>
      </c>
      <c r="K11" s="104" t="s">
        <v>32</v>
      </c>
      <c r="L11" s="103" t="s">
        <v>15</v>
      </c>
      <c r="M11" s="102" t="s">
        <v>63</v>
      </c>
      <c r="N11" s="457"/>
      <c r="O11" s="374"/>
      <c r="P11" s="375"/>
      <c r="Q11" s="375"/>
      <c r="R11" s="375"/>
      <c r="S11" s="370"/>
      <c r="T11" s="370"/>
      <c r="U11" s="370"/>
      <c r="V11" s="370"/>
      <c r="W11" s="370"/>
    </row>
    <row r="12" spans="1:23" ht="28.5" customHeight="1" thickTop="1" x14ac:dyDescent="0.2">
      <c r="A12" s="378" t="s">
        <v>77</v>
      </c>
      <c r="B12" s="379" t="s">
        <v>78</v>
      </c>
      <c r="C12" s="380" t="s">
        <v>79</v>
      </c>
      <c r="D12" s="381" t="s">
        <v>80</v>
      </c>
      <c r="E12" s="361">
        <f>'1001'!$G$16</f>
        <v>5921669.1799999997</v>
      </c>
      <c r="F12" s="362">
        <f>'1001'!G17</f>
        <v>0</v>
      </c>
      <c r="G12" s="414">
        <f>'1001'!$G$18</f>
        <v>5984231</v>
      </c>
      <c r="H12" s="363">
        <f>'1001'!$G$21</f>
        <v>62561.820000000298</v>
      </c>
      <c r="I12" s="364">
        <f>'1001'!$G$26</f>
        <v>0</v>
      </c>
      <c r="J12" s="365">
        <f t="shared" ref="J12:J28" si="0">IF((H12&lt;0),0,(IF((H12-I12)&lt;0,0,(H12-I12))))</f>
        <v>62561.820000000298</v>
      </c>
      <c r="K12" s="366">
        <f t="shared" ref="K12:K28" si="1">IF((H12&lt;0),(H12-I12),(IF((H12-I12)&lt;0,(H12-I12),0)))</f>
        <v>0</v>
      </c>
      <c r="L12" s="361">
        <f>'1001'!$G$30</f>
        <v>0</v>
      </c>
      <c r="M12" s="364">
        <f>'1001'!$G$31</f>
        <v>62561.82</v>
      </c>
      <c r="N12" s="418"/>
      <c r="O12" s="376"/>
      <c r="P12" s="375"/>
      <c r="Q12" s="86"/>
      <c r="R12" s="86"/>
      <c r="S12" s="371"/>
      <c r="T12" s="371"/>
      <c r="U12" s="371"/>
      <c r="V12" s="371"/>
      <c r="W12" s="371"/>
    </row>
    <row r="13" spans="1:23" ht="28.5" customHeight="1" x14ac:dyDescent="0.2">
      <c r="A13" s="382">
        <v>1012</v>
      </c>
      <c r="B13" s="383" t="s">
        <v>81</v>
      </c>
      <c r="C13" s="384" t="s">
        <v>82</v>
      </c>
      <c r="D13" s="385" t="s">
        <v>83</v>
      </c>
      <c r="E13" s="373">
        <f>'1012'!$G$16</f>
        <v>77572141.010000005</v>
      </c>
      <c r="F13" s="391">
        <f>'1012'!$G$17</f>
        <v>0</v>
      </c>
      <c r="G13" s="415">
        <f>'1012'!$G$18</f>
        <v>77790297.270000011</v>
      </c>
      <c r="H13" s="263">
        <f>'1012'!$G$21</f>
        <v>218156.26000000536</v>
      </c>
      <c r="I13" s="264">
        <f>'1012'!$G$26</f>
        <v>75306.12000000001</v>
      </c>
      <c r="J13" s="367">
        <f t="shared" si="0"/>
        <v>142850.14000000537</v>
      </c>
      <c r="K13" s="368">
        <f t="shared" si="1"/>
        <v>0</v>
      </c>
      <c r="L13" s="261">
        <f>'1012'!$G$30</f>
        <v>2000</v>
      </c>
      <c r="M13" s="264">
        <f>'1012'!$G$31</f>
        <v>140850.14000000001</v>
      </c>
      <c r="N13" s="419"/>
      <c r="O13" s="376"/>
      <c r="P13" s="375"/>
      <c r="Q13" s="86"/>
      <c r="R13" s="86"/>
      <c r="S13" s="371"/>
      <c r="T13" s="371"/>
      <c r="U13" s="371"/>
      <c r="V13" s="371"/>
      <c r="W13" s="371"/>
    </row>
    <row r="14" spans="1:23" ht="37.5" customHeight="1" x14ac:dyDescent="0.2">
      <c r="A14" s="386">
        <v>1015</v>
      </c>
      <c r="B14" s="383" t="s">
        <v>84</v>
      </c>
      <c r="C14" s="384" t="s">
        <v>85</v>
      </c>
      <c r="D14" s="385" t="s">
        <v>86</v>
      </c>
      <c r="E14" s="373">
        <f>'1015'!$G$16</f>
        <v>94628878.86999999</v>
      </c>
      <c r="F14" s="391">
        <f>'1015'!$G$17</f>
        <v>0</v>
      </c>
      <c r="G14" s="415">
        <f>'1015'!$G$18</f>
        <v>94707575.019999996</v>
      </c>
      <c r="H14" s="263">
        <f>'1015'!$G$21</f>
        <v>78696.15000000596</v>
      </c>
      <c r="I14" s="264">
        <f>'1015'!$G$26</f>
        <v>3024</v>
      </c>
      <c r="J14" s="367">
        <f t="shared" si="0"/>
        <v>75672.15000000596</v>
      </c>
      <c r="K14" s="368">
        <f t="shared" si="1"/>
        <v>0</v>
      </c>
      <c r="L14" s="261">
        <f>'1015'!$G$30</f>
        <v>0</v>
      </c>
      <c r="M14" s="264">
        <f>'1015'!$G$31</f>
        <v>75672.149999999994</v>
      </c>
      <c r="N14" s="419"/>
      <c r="O14" s="376"/>
      <c r="P14" s="375"/>
      <c r="Q14" s="86"/>
      <c r="R14" s="86"/>
      <c r="S14" s="371"/>
      <c r="T14" s="371"/>
      <c r="U14" s="371"/>
      <c r="V14" s="371"/>
      <c r="W14" s="371"/>
    </row>
    <row r="15" spans="1:23" ht="28.5" customHeight="1" x14ac:dyDescent="0.2">
      <c r="A15" s="387" t="s">
        <v>87</v>
      </c>
      <c r="B15" s="383" t="s">
        <v>88</v>
      </c>
      <c r="C15" s="384" t="s">
        <v>89</v>
      </c>
      <c r="D15" s="385" t="s">
        <v>90</v>
      </c>
      <c r="E15" s="373">
        <f>'1032'!$G$16</f>
        <v>12423689.76</v>
      </c>
      <c r="F15" s="391">
        <f>'1032'!$G$17</f>
        <v>0</v>
      </c>
      <c r="G15" s="415">
        <f>'1032'!$G$18</f>
        <v>12424189.76</v>
      </c>
      <c r="H15" s="263">
        <f>'1032'!$G$21</f>
        <v>500</v>
      </c>
      <c r="I15" s="264">
        <f>'1032'!$G$26</f>
        <v>0</v>
      </c>
      <c r="J15" s="367">
        <f t="shared" si="0"/>
        <v>500</v>
      </c>
      <c r="K15" s="368">
        <f t="shared" si="1"/>
        <v>0</v>
      </c>
      <c r="L15" s="261">
        <f>'1032'!$G$30</f>
        <v>0</v>
      </c>
      <c r="M15" s="264">
        <f>'1032'!$G$31</f>
        <v>500</v>
      </c>
      <c r="N15" s="419"/>
      <c r="O15" s="376"/>
      <c r="P15" s="375"/>
      <c r="Q15" s="86"/>
      <c r="R15" s="86"/>
      <c r="S15" s="371"/>
      <c r="T15" s="371"/>
      <c r="U15" s="371"/>
      <c r="V15" s="371"/>
      <c r="W15" s="371"/>
    </row>
    <row r="16" spans="1:23" ht="28.5" customHeight="1" x14ac:dyDescent="0.2">
      <c r="A16" s="387" t="s">
        <v>91</v>
      </c>
      <c r="B16" s="383" t="s">
        <v>92</v>
      </c>
      <c r="C16" s="384" t="s">
        <v>93</v>
      </c>
      <c r="D16" s="385" t="s">
        <v>94</v>
      </c>
      <c r="E16" s="373">
        <f>'1033'!$G$16</f>
        <v>13543851.51</v>
      </c>
      <c r="F16" s="391">
        <f>'1033'!$G$17</f>
        <v>0</v>
      </c>
      <c r="G16" s="415">
        <f>'1033'!$G$18</f>
        <v>13599647</v>
      </c>
      <c r="H16" s="263">
        <f>'1033'!$G$21</f>
        <v>55795.490000000224</v>
      </c>
      <c r="I16" s="264">
        <f>'1033'!$G$26</f>
        <v>0</v>
      </c>
      <c r="J16" s="367">
        <f t="shared" si="0"/>
        <v>55795.490000000224</v>
      </c>
      <c r="K16" s="368">
        <f t="shared" si="1"/>
        <v>0</v>
      </c>
      <c r="L16" s="261">
        <f>'1033'!$G$30</f>
        <v>0</v>
      </c>
      <c r="M16" s="264">
        <f>'1033'!$G$31</f>
        <v>55795.49</v>
      </c>
      <c r="N16" s="419"/>
      <c r="O16" s="376"/>
      <c r="P16" s="375"/>
      <c r="Q16" s="86"/>
      <c r="R16" s="86"/>
      <c r="S16" s="371"/>
      <c r="T16" s="371"/>
      <c r="U16" s="371"/>
      <c r="V16" s="371"/>
      <c r="W16" s="371"/>
    </row>
    <row r="17" spans="1:23" ht="28.5" customHeight="1" x14ac:dyDescent="0.2">
      <c r="A17" s="387" t="s">
        <v>95</v>
      </c>
      <c r="B17" s="383" t="s">
        <v>96</v>
      </c>
      <c r="C17" s="384" t="s">
        <v>97</v>
      </c>
      <c r="D17" s="385" t="s">
        <v>98</v>
      </c>
      <c r="E17" s="373">
        <f>'1034'!$G$16</f>
        <v>19569541.559999999</v>
      </c>
      <c r="F17" s="391">
        <f>'1034'!$G$17</f>
        <v>0</v>
      </c>
      <c r="G17" s="415">
        <f>'1034'!$G$18</f>
        <v>19570041.469999999</v>
      </c>
      <c r="H17" s="263">
        <f>'1034'!$G$21</f>
        <v>499.91000000014901</v>
      </c>
      <c r="I17" s="263">
        <f>'1034'!$G$26</f>
        <v>0</v>
      </c>
      <c r="J17" s="367">
        <f t="shared" si="0"/>
        <v>499.91000000014901</v>
      </c>
      <c r="K17" s="368">
        <f t="shared" si="1"/>
        <v>0</v>
      </c>
      <c r="L17" s="261">
        <f>'1034'!$G$30</f>
        <v>0</v>
      </c>
      <c r="M17" s="263">
        <f>'1034'!$G$31</f>
        <v>499.91</v>
      </c>
      <c r="N17" s="419"/>
      <c r="O17" s="376"/>
      <c r="P17" s="375"/>
      <c r="Q17" s="86"/>
      <c r="R17" s="86"/>
      <c r="S17" s="277"/>
      <c r="T17" s="277"/>
      <c r="U17" s="277"/>
      <c r="V17" s="277"/>
      <c r="W17" s="277"/>
    </row>
    <row r="18" spans="1:23" ht="28.5" customHeight="1" x14ac:dyDescent="0.2">
      <c r="A18" s="387" t="s">
        <v>99</v>
      </c>
      <c r="B18" s="383" t="s">
        <v>100</v>
      </c>
      <c r="C18" s="384" t="s">
        <v>101</v>
      </c>
      <c r="D18" s="385" t="s">
        <v>98</v>
      </c>
      <c r="E18" s="373">
        <f>'1100'!$G$16</f>
        <v>25856138.890000001</v>
      </c>
      <c r="F18" s="391">
        <f>'1100'!$G$17</f>
        <v>0</v>
      </c>
      <c r="G18" s="415">
        <f>'1100'!$G$18</f>
        <v>25869991.370000001</v>
      </c>
      <c r="H18" s="263">
        <f>'1100'!$G$21</f>
        <v>13852.480000000447</v>
      </c>
      <c r="I18" s="264">
        <f>'1100'!$G$26</f>
        <v>9132</v>
      </c>
      <c r="J18" s="367">
        <f t="shared" si="0"/>
        <v>4720.480000000447</v>
      </c>
      <c r="K18" s="368">
        <f t="shared" si="1"/>
        <v>0</v>
      </c>
      <c r="L18" s="261">
        <f>'1100'!$G$30</f>
        <v>0</v>
      </c>
      <c r="M18" s="264">
        <f>'1100'!$G$31</f>
        <v>0</v>
      </c>
      <c r="N18" s="419">
        <v>4720.4799999999996</v>
      </c>
      <c r="O18" s="376"/>
      <c r="P18" s="375"/>
      <c r="Q18" s="86"/>
      <c r="R18" s="86"/>
      <c r="S18" s="371"/>
      <c r="T18" s="371"/>
      <c r="U18" s="371"/>
      <c r="V18" s="371"/>
      <c r="W18" s="371"/>
    </row>
    <row r="19" spans="1:23" ht="28.5" customHeight="1" x14ac:dyDescent="0.2">
      <c r="A19" s="387" t="s">
        <v>102</v>
      </c>
      <c r="B19" s="383" t="s">
        <v>103</v>
      </c>
      <c r="C19" s="384" t="s">
        <v>104</v>
      </c>
      <c r="D19" s="385" t="s">
        <v>83</v>
      </c>
      <c r="E19" s="373">
        <f>'1101'!$G$16</f>
        <v>52125225.560000002</v>
      </c>
      <c r="F19" s="391">
        <f>'1101'!$G$17</f>
        <v>0</v>
      </c>
      <c r="G19" s="415">
        <f>'1101'!$G$18</f>
        <v>52290128.970000006</v>
      </c>
      <c r="H19" s="263">
        <f>'1101'!$G$21</f>
        <v>164903.41000000387</v>
      </c>
      <c r="I19" s="264">
        <f>'1101'!$G$26</f>
        <v>0</v>
      </c>
      <c r="J19" s="427">
        <f t="shared" si="0"/>
        <v>164903.41000000387</v>
      </c>
      <c r="K19" s="391">
        <f t="shared" si="1"/>
        <v>0</v>
      </c>
      <c r="L19" s="422">
        <f>'1101'!$G$30</f>
        <v>0</v>
      </c>
      <c r="M19" s="423">
        <f>'1101'!$G$31</f>
        <v>164903.41</v>
      </c>
      <c r="N19" s="419"/>
      <c r="O19" s="376"/>
      <c r="P19" s="375"/>
      <c r="Q19" s="86"/>
      <c r="R19" s="86"/>
      <c r="S19" s="371"/>
      <c r="T19" s="371"/>
      <c r="U19" s="371"/>
      <c r="V19" s="371"/>
      <c r="W19" s="371"/>
    </row>
    <row r="20" spans="1:23" ht="28.5" customHeight="1" x14ac:dyDescent="0.2">
      <c r="A20" s="387" t="s">
        <v>105</v>
      </c>
      <c r="B20" s="383" t="s">
        <v>106</v>
      </c>
      <c r="C20" s="384" t="s">
        <v>107</v>
      </c>
      <c r="D20" s="385" t="s">
        <v>108</v>
      </c>
      <c r="E20" s="373">
        <f>'1102'!$G$16</f>
        <v>74146003.029999986</v>
      </c>
      <c r="F20" s="391">
        <f>'1102'!$G$17</f>
        <v>35484</v>
      </c>
      <c r="G20" s="415">
        <f>'1102'!$G$18</f>
        <v>74682844.970000014</v>
      </c>
      <c r="H20" s="263">
        <f>'1102'!$G$21</f>
        <v>536841.94000002742</v>
      </c>
      <c r="I20" s="264">
        <f>'1102'!$G$26</f>
        <v>136959.48000000001</v>
      </c>
      <c r="J20" s="367">
        <f t="shared" si="0"/>
        <v>399882.46000002744</v>
      </c>
      <c r="K20" s="368">
        <f t="shared" si="1"/>
        <v>0</v>
      </c>
      <c r="L20" s="261">
        <f>'1102'!$G$30</f>
        <v>0</v>
      </c>
      <c r="M20" s="264">
        <f>'1102'!$G$31</f>
        <v>399882.46</v>
      </c>
      <c r="N20" s="419"/>
      <c r="O20" s="376"/>
      <c r="P20" s="375"/>
      <c r="Q20" s="86"/>
      <c r="R20" s="86"/>
      <c r="S20" s="371"/>
      <c r="T20" s="371"/>
      <c r="U20" s="371"/>
      <c r="V20" s="371"/>
      <c r="W20" s="371"/>
    </row>
    <row r="21" spans="1:23" ht="28.5" customHeight="1" x14ac:dyDescent="0.2">
      <c r="A21" s="387" t="s">
        <v>109</v>
      </c>
      <c r="B21" s="383" t="s">
        <v>110</v>
      </c>
      <c r="C21" s="384" t="s">
        <v>111</v>
      </c>
      <c r="D21" s="385" t="s">
        <v>83</v>
      </c>
      <c r="E21" s="373">
        <f>'1103'!$G$16</f>
        <v>107947598.66</v>
      </c>
      <c r="F21" s="391">
        <f>'1103'!$G$17</f>
        <v>143610</v>
      </c>
      <c r="G21" s="415">
        <f>'1103'!$G$18</f>
        <v>108983986.50999999</v>
      </c>
      <c r="H21" s="263">
        <f>'1103'!$G$21</f>
        <v>1036387.849999994</v>
      </c>
      <c r="I21" s="264">
        <f>'1103'!$G$26</f>
        <v>593515</v>
      </c>
      <c r="J21" s="367">
        <f t="shared" si="0"/>
        <v>442872.84999999404</v>
      </c>
      <c r="K21" s="368">
        <f t="shared" si="1"/>
        <v>0</v>
      </c>
      <c r="L21" s="261">
        <f>'1103'!$G$30</f>
        <v>40000</v>
      </c>
      <c r="M21" s="264">
        <f>'1103'!$G$31</f>
        <v>402872.85</v>
      </c>
      <c r="N21" s="419"/>
      <c r="O21" s="376"/>
      <c r="P21" s="375"/>
      <c r="Q21" s="86"/>
      <c r="R21" s="86"/>
      <c r="S21" s="371"/>
      <c r="T21" s="371"/>
      <c r="U21" s="371"/>
      <c r="V21" s="371"/>
      <c r="W21" s="371"/>
    </row>
    <row r="22" spans="1:23" ht="28.5" customHeight="1" x14ac:dyDescent="0.2">
      <c r="A22" s="387" t="s">
        <v>112</v>
      </c>
      <c r="B22" s="383" t="s">
        <v>113</v>
      </c>
      <c r="C22" s="384" t="s">
        <v>114</v>
      </c>
      <c r="D22" s="385" t="s">
        <v>90</v>
      </c>
      <c r="E22" s="373">
        <f>'1104'!$G$16</f>
        <v>31941671.340000004</v>
      </c>
      <c r="F22" s="391">
        <f>'1104'!$G$17</f>
        <v>0</v>
      </c>
      <c r="G22" s="415">
        <f>'1104'!$G$18</f>
        <v>32192899.040000003</v>
      </c>
      <c r="H22" s="373">
        <f>'1104'!$G$21</f>
        <v>251227.69999999925</v>
      </c>
      <c r="I22" s="264">
        <f>'1104'!$G$26</f>
        <v>204587.8</v>
      </c>
      <c r="J22" s="367">
        <f t="shared" si="0"/>
        <v>46639.899999999267</v>
      </c>
      <c r="K22" s="369">
        <f t="shared" si="1"/>
        <v>0</v>
      </c>
      <c r="L22" s="261">
        <f>'1104'!$G$30</f>
        <v>5000</v>
      </c>
      <c r="M22" s="264">
        <f>'1104'!$G$31</f>
        <v>41639.9</v>
      </c>
      <c r="N22" s="419"/>
      <c r="O22" s="376"/>
      <c r="P22" s="375"/>
      <c r="Q22" s="86"/>
      <c r="R22" s="86"/>
      <c r="S22" s="277"/>
      <c r="T22" s="277"/>
      <c r="U22" s="277"/>
      <c r="V22" s="277"/>
      <c r="W22" s="277"/>
    </row>
    <row r="23" spans="1:23" ht="28.5" customHeight="1" x14ac:dyDescent="0.2">
      <c r="A23" s="387" t="s">
        <v>115</v>
      </c>
      <c r="B23" s="383" t="s">
        <v>116</v>
      </c>
      <c r="C23" s="384" t="s">
        <v>117</v>
      </c>
      <c r="D23" s="385" t="s">
        <v>94</v>
      </c>
      <c r="E23" s="373">
        <f>'1105'!$G$16</f>
        <v>21849964.360000003</v>
      </c>
      <c r="F23" s="391">
        <f>'1105'!$G$17</f>
        <v>0</v>
      </c>
      <c r="G23" s="415">
        <f>'1105'!$G$18</f>
        <v>22038917.989999998</v>
      </c>
      <c r="H23" s="264">
        <f>'1105'!$G$21</f>
        <v>188953.62999999523</v>
      </c>
      <c r="I23" s="264">
        <f>'1105'!$G$26</f>
        <v>101852</v>
      </c>
      <c r="J23" s="264">
        <f t="shared" si="0"/>
        <v>87101.629999995232</v>
      </c>
      <c r="K23" s="262">
        <f t="shared" si="1"/>
        <v>0</v>
      </c>
      <c r="L23" s="261">
        <f>'1105'!$G$30</f>
        <v>5000</v>
      </c>
      <c r="M23" s="264">
        <f>'1105'!$G$31</f>
        <v>82101.63</v>
      </c>
      <c r="N23" s="419"/>
      <c r="O23" s="376"/>
      <c r="P23" s="375"/>
      <c r="Q23" s="86"/>
      <c r="R23" s="86"/>
      <c r="S23" s="371"/>
      <c r="T23" s="371"/>
      <c r="U23" s="371"/>
      <c r="V23" s="371"/>
      <c r="W23" s="371"/>
    </row>
    <row r="24" spans="1:23" ht="38.25" customHeight="1" x14ac:dyDescent="0.2">
      <c r="A24" s="387" t="s">
        <v>118</v>
      </c>
      <c r="B24" s="383" t="s">
        <v>119</v>
      </c>
      <c r="C24" s="384" t="s">
        <v>120</v>
      </c>
      <c r="D24" s="385" t="s">
        <v>80</v>
      </c>
      <c r="E24" s="373">
        <f>'1120'!$G$16</f>
        <v>37598976.700000003</v>
      </c>
      <c r="F24" s="391">
        <f>'1120'!$G$17</f>
        <v>0</v>
      </c>
      <c r="G24" s="415">
        <f>'1120'!$G$18</f>
        <v>38203029.370000005</v>
      </c>
      <c r="H24" s="263">
        <f>'1120'!$G$21</f>
        <v>604052.67000000179</v>
      </c>
      <c r="I24" s="264">
        <f>'1120'!$G$26</f>
        <v>616161.59</v>
      </c>
      <c r="J24" s="367">
        <f t="shared" si="0"/>
        <v>0</v>
      </c>
      <c r="K24" s="368">
        <f t="shared" si="1"/>
        <v>-12108.919999998179</v>
      </c>
      <c r="L24" s="261">
        <f>'1120'!$G$30</f>
        <v>0</v>
      </c>
      <c r="M24" s="264">
        <f>'1120'!$G$31</f>
        <v>0</v>
      </c>
      <c r="N24" s="419"/>
      <c r="O24" s="376"/>
      <c r="P24" s="375"/>
      <c r="Q24" s="86"/>
      <c r="R24" s="86"/>
      <c r="S24" s="371"/>
      <c r="T24" s="371"/>
      <c r="U24" s="371"/>
      <c r="V24" s="371"/>
      <c r="W24" s="371"/>
    </row>
    <row r="25" spans="1:23" ht="28.5" customHeight="1" x14ac:dyDescent="0.2">
      <c r="A25" s="387" t="s">
        <v>121</v>
      </c>
      <c r="B25" s="383" t="s">
        <v>302</v>
      </c>
      <c r="C25" s="384" t="s">
        <v>122</v>
      </c>
      <c r="D25" s="385" t="s">
        <v>123</v>
      </c>
      <c r="E25" s="373">
        <f>'1121'!$G$16</f>
        <v>35002894.039999999</v>
      </c>
      <c r="F25" s="391">
        <f>'1121'!$G$17</f>
        <v>3040</v>
      </c>
      <c r="G25" s="415">
        <f>'1121'!$G$18</f>
        <v>35887841.059999995</v>
      </c>
      <c r="H25" s="263">
        <f>'1121'!$G$21</f>
        <v>884947.01999999583</v>
      </c>
      <c r="I25" s="264">
        <f>'1121'!$G$26</f>
        <v>883737</v>
      </c>
      <c r="J25" s="367">
        <f t="shared" si="0"/>
        <v>1210.0199999958277</v>
      </c>
      <c r="K25" s="368">
        <f t="shared" si="1"/>
        <v>0</v>
      </c>
      <c r="L25" s="261">
        <f>'1121'!$G$30</f>
        <v>0</v>
      </c>
      <c r="M25" s="264">
        <f>'1121'!$G$31</f>
        <v>0</v>
      </c>
      <c r="N25" s="419">
        <v>1210.02</v>
      </c>
      <c r="O25" s="376"/>
      <c r="P25" s="375"/>
      <c r="Q25" s="86"/>
      <c r="R25" s="86"/>
      <c r="S25" s="371"/>
      <c r="T25" s="371"/>
      <c r="U25" s="371"/>
      <c r="V25" s="371"/>
      <c r="W25" s="371"/>
    </row>
    <row r="26" spans="1:23" ht="28.5" customHeight="1" x14ac:dyDescent="0.2">
      <c r="A26" s="387" t="s">
        <v>124</v>
      </c>
      <c r="B26" s="383" t="s">
        <v>125</v>
      </c>
      <c r="C26" s="384" t="s">
        <v>126</v>
      </c>
      <c r="D26" s="385" t="s">
        <v>94</v>
      </c>
      <c r="E26" s="373">
        <f>'1122'!$G$16</f>
        <v>49710011.819999993</v>
      </c>
      <c r="F26" s="391">
        <f>'1122'!$G$17</f>
        <v>0</v>
      </c>
      <c r="G26" s="415">
        <f>'1122'!$G$18</f>
        <v>50438143.420000002</v>
      </c>
      <c r="H26" s="263">
        <f>'1122'!$G$21</f>
        <v>728131.60000000894</v>
      </c>
      <c r="I26" s="264">
        <f>'1122'!$G$26</f>
        <v>594000</v>
      </c>
      <c r="J26" s="367">
        <f t="shared" si="0"/>
        <v>134131.60000000894</v>
      </c>
      <c r="K26" s="368">
        <f t="shared" si="1"/>
        <v>0</v>
      </c>
      <c r="L26" s="261">
        <f>'1122'!$G$30</f>
        <v>26000</v>
      </c>
      <c r="M26" s="264">
        <f>'1122'!$G$31</f>
        <v>108131.6</v>
      </c>
      <c r="N26" s="419"/>
      <c r="O26" s="376"/>
      <c r="P26" s="375"/>
      <c r="Q26" s="86"/>
      <c r="R26" s="86"/>
      <c r="S26" s="371"/>
      <c r="T26" s="371"/>
      <c r="U26" s="371"/>
      <c r="V26" s="371"/>
      <c r="W26" s="371"/>
    </row>
    <row r="27" spans="1:23" ht="28.5" customHeight="1" x14ac:dyDescent="0.2">
      <c r="A27" s="387" t="s">
        <v>127</v>
      </c>
      <c r="B27" s="383" t="s">
        <v>128</v>
      </c>
      <c r="C27" s="384" t="s">
        <v>129</v>
      </c>
      <c r="D27" s="385" t="s">
        <v>83</v>
      </c>
      <c r="E27" s="373">
        <f>'1123'!$G$16</f>
        <v>57013506.970000006</v>
      </c>
      <c r="F27" s="391">
        <f>'1123'!$G$17</f>
        <v>0</v>
      </c>
      <c r="G27" s="415">
        <f>'1123'!$G$18</f>
        <v>57952962.400000006</v>
      </c>
      <c r="H27" s="263">
        <f>'1123'!$G$21</f>
        <v>939455.4299999997</v>
      </c>
      <c r="I27" s="264">
        <f>'1123'!$G$26</f>
        <v>809140.32</v>
      </c>
      <c r="J27" s="367">
        <f t="shared" si="0"/>
        <v>130315.10999999975</v>
      </c>
      <c r="K27" s="368">
        <f t="shared" si="1"/>
        <v>0</v>
      </c>
      <c r="L27" s="261">
        <f>'1123'!$G$30</f>
        <v>0</v>
      </c>
      <c r="M27" s="264">
        <f>'1123'!$G$31</f>
        <v>0</v>
      </c>
      <c r="N27" s="419">
        <v>130315.11</v>
      </c>
      <c r="O27" s="376"/>
      <c r="P27" s="375"/>
      <c r="Q27" s="86"/>
      <c r="R27" s="86"/>
      <c r="S27" s="371"/>
      <c r="T27" s="371"/>
      <c r="U27" s="371"/>
      <c r="V27" s="371"/>
      <c r="W27" s="371"/>
    </row>
    <row r="28" spans="1:23" ht="28.5" customHeight="1" x14ac:dyDescent="0.2">
      <c r="A28" s="387" t="s">
        <v>130</v>
      </c>
      <c r="B28" s="383" t="s">
        <v>131</v>
      </c>
      <c r="C28" s="384" t="s">
        <v>132</v>
      </c>
      <c r="D28" s="385" t="s">
        <v>83</v>
      </c>
      <c r="E28" s="373">
        <f>'1150'!$G$16</f>
        <v>28967544.099999998</v>
      </c>
      <c r="F28" s="391">
        <f>'1150'!$G$17</f>
        <v>0</v>
      </c>
      <c r="G28" s="415">
        <f>'1150'!$G$18</f>
        <v>29102836.760000002</v>
      </c>
      <c r="H28" s="263">
        <f>'1150'!$G$21</f>
        <v>135292.66000000387</v>
      </c>
      <c r="I28" s="264">
        <f>'1150'!$G$26</f>
        <v>0</v>
      </c>
      <c r="J28" s="367">
        <f t="shared" si="0"/>
        <v>135292.66000000387</v>
      </c>
      <c r="K28" s="368">
        <f t="shared" si="1"/>
        <v>0</v>
      </c>
      <c r="L28" s="261">
        <f>'1150'!$G$30</f>
        <v>0</v>
      </c>
      <c r="M28" s="264">
        <f>'1150'!$G$31</f>
        <v>135292.66</v>
      </c>
      <c r="N28" s="419"/>
      <c r="O28" s="376"/>
      <c r="P28" s="375"/>
      <c r="Q28" s="86"/>
      <c r="R28" s="86"/>
      <c r="S28" s="371"/>
      <c r="T28" s="371"/>
      <c r="U28" s="371"/>
      <c r="V28" s="371"/>
      <c r="W28" s="371"/>
    </row>
    <row r="29" spans="1:23" ht="59.25" customHeight="1" x14ac:dyDescent="0.2">
      <c r="A29" s="387" t="s">
        <v>133</v>
      </c>
      <c r="B29" s="383" t="s">
        <v>134</v>
      </c>
      <c r="C29" s="384" t="s">
        <v>135</v>
      </c>
      <c r="D29" s="385" t="s">
        <v>136</v>
      </c>
      <c r="E29" s="407">
        <f>'1160'!G16</f>
        <v>82123206.270000011</v>
      </c>
      <c r="F29" s="218">
        <f>'1160'!G17</f>
        <v>0</v>
      </c>
      <c r="G29" s="416">
        <f>'1160'!G18</f>
        <v>82537803.900000006</v>
      </c>
      <c r="H29" s="216">
        <f>'1160'!G21</f>
        <v>414597.62999999523</v>
      </c>
      <c r="I29" s="215">
        <f>'1160'!G26</f>
        <v>222278.48</v>
      </c>
      <c r="J29" s="359">
        <f t="shared" ref="J29:J47" si="2">IF((H29&lt;0),0,(IF((H29-I29)&lt;0,0,(H29-I29))))</f>
        <v>192319.14999999522</v>
      </c>
      <c r="K29" s="360">
        <f t="shared" ref="K29:K46" si="3">IF((H29&lt;0),(H29-I29),(IF((H29-I29)&lt;0,(H29-I29),0)))</f>
        <v>0</v>
      </c>
      <c r="L29" s="216">
        <f>'1160'!G30</f>
        <v>17000</v>
      </c>
      <c r="M29" s="215">
        <f>'1160'!G31</f>
        <v>175319.15</v>
      </c>
      <c r="N29" s="419"/>
      <c r="O29" s="376"/>
      <c r="P29" s="375"/>
      <c r="Q29" s="86"/>
      <c r="R29" s="86"/>
      <c r="S29" s="371"/>
      <c r="T29" s="371"/>
      <c r="U29" s="371"/>
      <c r="V29" s="371"/>
      <c r="W29" s="371"/>
    </row>
    <row r="30" spans="1:23" ht="28.5" customHeight="1" x14ac:dyDescent="0.2">
      <c r="A30" s="387" t="s">
        <v>137</v>
      </c>
      <c r="B30" s="383" t="s">
        <v>138</v>
      </c>
      <c r="C30" s="384" t="s">
        <v>139</v>
      </c>
      <c r="D30" s="385" t="s">
        <v>98</v>
      </c>
      <c r="E30" s="407">
        <f>'1200'!G16</f>
        <v>29693008.509999998</v>
      </c>
      <c r="F30" s="218">
        <f>'1200'!G17</f>
        <v>0</v>
      </c>
      <c r="G30" s="416">
        <f>'1200'!G18</f>
        <v>29877828.550000004</v>
      </c>
      <c r="H30" s="216">
        <f>'1200'!G21</f>
        <v>184820.04000000656</v>
      </c>
      <c r="I30" s="215">
        <f>'1200'!G26</f>
        <v>91452</v>
      </c>
      <c r="J30" s="359">
        <f t="shared" si="2"/>
        <v>93368.040000006557</v>
      </c>
      <c r="K30" s="360">
        <f t="shared" si="3"/>
        <v>0</v>
      </c>
      <c r="L30" s="216">
        <f>'1200'!G30</f>
        <v>15000</v>
      </c>
      <c r="M30" s="215">
        <f>'1200'!G31</f>
        <v>78368.039999999994</v>
      </c>
      <c r="N30" s="419"/>
      <c r="O30" s="376"/>
      <c r="P30" s="375"/>
      <c r="Q30" s="86"/>
      <c r="R30" s="86"/>
      <c r="S30" s="277"/>
      <c r="T30" s="277"/>
      <c r="U30" s="277"/>
      <c r="V30" s="277"/>
      <c r="W30" s="277"/>
    </row>
    <row r="31" spans="1:23" ht="28.5" customHeight="1" x14ac:dyDescent="0.2">
      <c r="A31" s="387" t="s">
        <v>140</v>
      </c>
      <c r="B31" s="383" t="s">
        <v>141</v>
      </c>
      <c r="C31" s="384" t="s">
        <v>142</v>
      </c>
      <c r="D31" s="385" t="s">
        <v>143</v>
      </c>
      <c r="E31" s="407">
        <f>'1201'!G16</f>
        <v>47751073.820000008</v>
      </c>
      <c r="F31" s="218">
        <f>'1201'!G17</f>
        <v>117420</v>
      </c>
      <c r="G31" s="416">
        <f>'1201'!G18</f>
        <v>51089688.030000001</v>
      </c>
      <c r="H31" s="216">
        <f>'1201'!G21</f>
        <v>3338614.2099999934</v>
      </c>
      <c r="I31" s="215">
        <f>'1201'!G26</f>
        <v>3103926</v>
      </c>
      <c r="J31" s="359">
        <f t="shared" si="2"/>
        <v>234688.20999999344</v>
      </c>
      <c r="K31" s="360">
        <f t="shared" si="3"/>
        <v>0</v>
      </c>
      <c r="L31" s="216">
        <f>'1201'!G30</f>
        <v>26000</v>
      </c>
      <c r="M31" s="215">
        <f>'1201'!G31</f>
        <v>208688.21</v>
      </c>
      <c r="N31" s="419"/>
      <c r="O31" s="376"/>
      <c r="P31" s="375"/>
      <c r="Q31" s="86"/>
      <c r="R31" s="86"/>
      <c r="S31" s="371"/>
      <c r="T31" s="371"/>
      <c r="U31" s="371"/>
      <c r="V31" s="371"/>
      <c r="W31" s="371"/>
    </row>
    <row r="32" spans="1:23" ht="28.5" customHeight="1" x14ac:dyDescent="0.2">
      <c r="A32" s="387" t="s">
        <v>144</v>
      </c>
      <c r="B32" s="383" t="s">
        <v>145</v>
      </c>
      <c r="C32" s="384" t="s">
        <v>146</v>
      </c>
      <c r="D32" s="385" t="s">
        <v>83</v>
      </c>
      <c r="E32" s="407">
        <f>'1202'!G16</f>
        <v>52421064.729999989</v>
      </c>
      <c r="F32" s="218">
        <f>'1202'!G17</f>
        <v>0</v>
      </c>
      <c r="G32" s="416">
        <f>'1202'!G18</f>
        <v>53069113.68</v>
      </c>
      <c r="H32" s="216">
        <f>'1202'!G21</f>
        <v>648048.95000001043</v>
      </c>
      <c r="I32" s="215">
        <f>'1202'!G26</f>
        <v>355091.42000000004</v>
      </c>
      <c r="J32" s="359">
        <f t="shared" si="2"/>
        <v>292957.53000001039</v>
      </c>
      <c r="K32" s="360">
        <f t="shared" si="3"/>
        <v>0</v>
      </c>
      <c r="L32" s="216">
        <f>'1202'!G30</f>
        <v>10000</v>
      </c>
      <c r="M32" s="215">
        <f>'1202'!G31</f>
        <v>282957.53000000003</v>
      </c>
      <c r="N32" s="419"/>
      <c r="O32" s="376"/>
      <c r="P32" s="375"/>
      <c r="Q32" s="86"/>
      <c r="R32" s="86"/>
      <c r="S32" s="371"/>
      <c r="T32" s="371"/>
      <c r="U32" s="371"/>
      <c r="V32" s="371"/>
      <c r="W32" s="371"/>
    </row>
    <row r="33" spans="1:23" ht="28.5" customHeight="1" x14ac:dyDescent="0.2">
      <c r="A33" s="387" t="s">
        <v>147</v>
      </c>
      <c r="B33" s="383" t="s">
        <v>148</v>
      </c>
      <c r="C33" s="384" t="s">
        <v>149</v>
      </c>
      <c r="D33" s="385" t="s">
        <v>83</v>
      </c>
      <c r="E33" s="407">
        <f>'1204'!G16</f>
        <v>84881499.420000002</v>
      </c>
      <c r="F33" s="218">
        <f>'1204'!G17</f>
        <v>0</v>
      </c>
      <c r="G33" s="416">
        <f>'1204'!G18</f>
        <v>86953956.329999983</v>
      </c>
      <c r="H33" s="216">
        <f>'1204'!G21</f>
        <v>2072456.9099999815</v>
      </c>
      <c r="I33" s="215">
        <f>'1204'!G26</f>
        <v>2044212</v>
      </c>
      <c r="J33" s="359">
        <f t="shared" si="2"/>
        <v>28244.909999981523</v>
      </c>
      <c r="K33" s="360">
        <f t="shared" si="3"/>
        <v>0</v>
      </c>
      <c r="L33" s="216">
        <f>'1204'!G30</f>
        <v>22000</v>
      </c>
      <c r="M33" s="215">
        <f>'1204'!G31</f>
        <v>6244.91</v>
      </c>
      <c r="N33" s="419"/>
      <c r="O33" s="376"/>
      <c r="P33" s="375"/>
      <c r="Q33" s="86"/>
      <c r="R33" s="86"/>
      <c r="S33" s="371"/>
      <c r="T33" s="371"/>
      <c r="U33" s="371"/>
      <c r="V33" s="371"/>
      <c r="W33" s="371"/>
    </row>
    <row r="34" spans="1:23" ht="28.5" customHeight="1" x14ac:dyDescent="0.2">
      <c r="A34" s="387" t="s">
        <v>150</v>
      </c>
      <c r="B34" s="383" t="s">
        <v>151</v>
      </c>
      <c r="C34" s="384" t="s">
        <v>152</v>
      </c>
      <c r="D34" s="385" t="s">
        <v>83</v>
      </c>
      <c r="E34" s="407">
        <f>'1205'!G16</f>
        <v>32078900.489999998</v>
      </c>
      <c r="F34" s="218">
        <f>'1205'!G17</f>
        <v>0</v>
      </c>
      <c r="G34" s="416">
        <f>'1205'!G18</f>
        <v>34039122.600000001</v>
      </c>
      <c r="H34" s="216">
        <f>'1205'!G21</f>
        <v>1960222.1100000031</v>
      </c>
      <c r="I34" s="215">
        <f>'1205'!G26</f>
        <v>1513346</v>
      </c>
      <c r="J34" s="359">
        <f t="shared" si="2"/>
        <v>446876.11000000313</v>
      </c>
      <c r="K34" s="360">
        <f t="shared" si="3"/>
        <v>0</v>
      </c>
      <c r="L34" s="216">
        <f>'1205'!G30</f>
        <v>25000</v>
      </c>
      <c r="M34" s="215">
        <f>'1205'!G31</f>
        <v>421876.11</v>
      </c>
      <c r="N34" s="419"/>
      <c r="O34" s="376"/>
      <c r="P34" s="375"/>
      <c r="Q34" s="86"/>
      <c r="R34" s="86"/>
      <c r="S34" s="371"/>
      <c r="T34" s="371"/>
      <c r="U34" s="371"/>
      <c r="V34" s="371"/>
      <c r="W34" s="371"/>
    </row>
    <row r="35" spans="1:23" ht="28.5" customHeight="1" x14ac:dyDescent="0.2">
      <c r="A35" s="387" t="s">
        <v>153</v>
      </c>
      <c r="B35" s="383" t="s">
        <v>154</v>
      </c>
      <c r="C35" s="384" t="s">
        <v>155</v>
      </c>
      <c r="D35" s="385" t="s">
        <v>83</v>
      </c>
      <c r="E35" s="407">
        <f>'1206'!G16</f>
        <v>46796084.520000003</v>
      </c>
      <c r="F35" s="218">
        <f>'1206'!G17</f>
        <v>0</v>
      </c>
      <c r="G35" s="416">
        <f>'1206'!G18</f>
        <v>47350151.820000008</v>
      </c>
      <c r="H35" s="216">
        <f>'1206'!G21</f>
        <v>554067.30000000447</v>
      </c>
      <c r="I35" s="215">
        <f>'1206'!G26</f>
        <v>301096.31</v>
      </c>
      <c r="J35" s="359">
        <f t="shared" si="2"/>
        <v>252970.99000000447</v>
      </c>
      <c r="K35" s="360">
        <f t="shared" si="3"/>
        <v>0</v>
      </c>
      <c r="L35" s="216">
        <f>'1206'!G30</f>
        <v>5000</v>
      </c>
      <c r="M35" s="215">
        <f>'1206'!G31</f>
        <v>247970.99</v>
      </c>
      <c r="N35" s="419"/>
      <c r="O35" s="376"/>
      <c r="P35" s="375"/>
      <c r="Q35" s="86"/>
      <c r="R35" s="86"/>
      <c r="S35" s="371"/>
      <c r="T35" s="371"/>
      <c r="U35" s="371"/>
      <c r="V35" s="371"/>
      <c r="W35" s="371"/>
    </row>
    <row r="36" spans="1:23" ht="28.5" customHeight="1" x14ac:dyDescent="0.2">
      <c r="A36" s="387" t="s">
        <v>156</v>
      </c>
      <c r="B36" s="383" t="s">
        <v>157</v>
      </c>
      <c r="C36" s="384" t="s">
        <v>158</v>
      </c>
      <c r="D36" s="385" t="s">
        <v>80</v>
      </c>
      <c r="E36" s="407">
        <f>'1207'!G16</f>
        <v>49413248.75</v>
      </c>
      <c r="F36" s="218">
        <f>'1207'!G17</f>
        <v>106620</v>
      </c>
      <c r="G36" s="416">
        <f>'1207'!G18</f>
        <v>49935898.759999998</v>
      </c>
      <c r="H36" s="216">
        <f>'1207'!G21</f>
        <v>522650.00999999791</v>
      </c>
      <c r="I36" s="215">
        <f>'1207'!G26</f>
        <v>140904</v>
      </c>
      <c r="J36" s="359">
        <f t="shared" si="2"/>
        <v>381746.00999999791</v>
      </c>
      <c r="K36" s="360">
        <f t="shared" si="3"/>
        <v>0</v>
      </c>
      <c r="L36" s="216">
        <f>'1207'!G30</f>
        <v>40000</v>
      </c>
      <c r="M36" s="215">
        <f>'1207'!G31</f>
        <v>341746.01</v>
      </c>
      <c r="N36" s="419"/>
      <c r="O36" s="376"/>
      <c r="P36" s="375"/>
      <c r="Q36" s="86"/>
      <c r="R36" s="86"/>
      <c r="S36" s="371"/>
      <c r="T36" s="371"/>
      <c r="U36" s="371"/>
      <c r="V36" s="371"/>
      <c r="W36" s="371"/>
    </row>
    <row r="37" spans="1:23" ht="28.5" customHeight="1" x14ac:dyDescent="0.2">
      <c r="A37" s="387" t="s">
        <v>159</v>
      </c>
      <c r="B37" s="383" t="s">
        <v>160</v>
      </c>
      <c r="C37" s="384" t="s">
        <v>161</v>
      </c>
      <c r="D37" s="385" t="s">
        <v>90</v>
      </c>
      <c r="E37" s="407">
        <f>'1208'!G16</f>
        <v>41702297.159999996</v>
      </c>
      <c r="F37" s="218">
        <f>'1208'!G17</f>
        <v>53960</v>
      </c>
      <c r="G37" s="416">
        <f>'1208'!G18</f>
        <v>42062783.32</v>
      </c>
      <c r="H37" s="216">
        <f>'1208'!G21</f>
        <v>360486.16000000387</v>
      </c>
      <c r="I37" s="215">
        <f>'1208'!G26</f>
        <v>948724.71</v>
      </c>
      <c r="J37" s="359">
        <f t="shared" si="2"/>
        <v>0</v>
      </c>
      <c r="K37" s="360">
        <f t="shared" si="3"/>
        <v>-588238.54999999609</v>
      </c>
      <c r="L37" s="216">
        <f>'1208'!G30</f>
        <v>0</v>
      </c>
      <c r="M37" s="215">
        <f>'1208'!G31</f>
        <v>0</v>
      </c>
      <c r="N37" s="419"/>
      <c r="O37" s="376"/>
      <c r="P37" s="375"/>
      <c r="Q37" s="86"/>
      <c r="R37" s="86"/>
      <c r="S37" s="371"/>
      <c r="T37" s="371"/>
      <c r="U37" s="371"/>
      <c r="V37" s="371"/>
      <c r="W37" s="371"/>
    </row>
    <row r="38" spans="1:23" ht="28.5" customHeight="1" x14ac:dyDescent="0.2">
      <c r="A38" s="387" t="s">
        <v>162</v>
      </c>
      <c r="B38" s="383" t="s">
        <v>163</v>
      </c>
      <c r="C38" s="384" t="s">
        <v>164</v>
      </c>
      <c r="D38" s="385" t="s">
        <v>83</v>
      </c>
      <c r="E38" s="407">
        <f>'1300'!G16</f>
        <v>25696826.599999998</v>
      </c>
      <c r="F38" s="218">
        <f>'1300'!G17</f>
        <v>0</v>
      </c>
      <c r="G38" s="416">
        <f>'1300'!G18</f>
        <v>25949895.25</v>
      </c>
      <c r="H38" s="216">
        <f>'1300'!G21</f>
        <v>253068.65000000224</v>
      </c>
      <c r="I38" s="215">
        <f>'1300'!G26</f>
        <v>0</v>
      </c>
      <c r="J38" s="359">
        <f t="shared" si="2"/>
        <v>253068.65000000224</v>
      </c>
      <c r="K38" s="360">
        <f t="shared" si="3"/>
        <v>0</v>
      </c>
      <c r="L38" s="216">
        <f>'1300'!G30</f>
        <v>0</v>
      </c>
      <c r="M38" s="215">
        <f>'1300'!G31</f>
        <v>253068.65</v>
      </c>
      <c r="N38" s="419"/>
      <c r="O38" s="376"/>
      <c r="P38" s="375"/>
      <c r="Q38" s="86"/>
      <c r="R38" s="86"/>
      <c r="S38" s="371"/>
      <c r="T38" s="371"/>
      <c r="U38" s="371"/>
      <c r="V38" s="371"/>
      <c r="W38" s="371"/>
    </row>
    <row r="39" spans="1:23" ht="28.5" customHeight="1" x14ac:dyDescent="0.2">
      <c r="A39" s="387" t="s">
        <v>165</v>
      </c>
      <c r="B39" s="383" t="s">
        <v>166</v>
      </c>
      <c r="C39" s="384" t="s">
        <v>167</v>
      </c>
      <c r="D39" s="385" t="s">
        <v>80</v>
      </c>
      <c r="E39" s="407">
        <f>'1301'!G16</f>
        <v>47155786.399999999</v>
      </c>
      <c r="F39" s="218">
        <f>'1301'!G17</f>
        <v>0</v>
      </c>
      <c r="G39" s="416">
        <f>'1301'!G18</f>
        <v>47709459.109999999</v>
      </c>
      <c r="H39" s="216">
        <f>'1301'!G21</f>
        <v>553672.71000000089</v>
      </c>
      <c r="I39" s="215">
        <f>'1301'!G26</f>
        <v>0</v>
      </c>
      <c r="J39" s="359">
        <f t="shared" si="2"/>
        <v>553672.71000000089</v>
      </c>
      <c r="K39" s="360">
        <f t="shared" si="3"/>
        <v>0</v>
      </c>
      <c r="L39" s="216">
        <f>'1301'!G30</f>
        <v>0</v>
      </c>
      <c r="M39" s="215">
        <f>'1301'!G31</f>
        <v>553672.71</v>
      </c>
      <c r="N39" s="419"/>
      <c r="O39" s="376"/>
      <c r="P39" s="375"/>
      <c r="Q39" s="86"/>
      <c r="R39" s="86"/>
      <c r="S39" s="371"/>
      <c r="T39" s="371"/>
      <c r="U39" s="371"/>
      <c r="V39" s="371"/>
      <c r="W39" s="371"/>
    </row>
    <row r="40" spans="1:23" ht="28.5" customHeight="1" x14ac:dyDescent="0.2">
      <c r="A40" s="387" t="s">
        <v>168</v>
      </c>
      <c r="B40" s="383" t="s">
        <v>169</v>
      </c>
      <c r="C40" s="384" t="s">
        <v>170</v>
      </c>
      <c r="D40" s="385" t="s">
        <v>83</v>
      </c>
      <c r="E40" s="407">
        <f>'1302'!G16</f>
        <v>8066014.0199999996</v>
      </c>
      <c r="F40" s="218">
        <f>'1302'!G17</f>
        <v>0</v>
      </c>
      <c r="G40" s="416">
        <f>'1302'!G18</f>
        <v>8127156</v>
      </c>
      <c r="H40" s="216">
        <f>'1302'!G21</f>
        <v>61141.980000000447</v>
      </c>
      <c r="I40" s="215">
        <f>'1302'!G26</f>
        <v>0</v>
      </c>
      <c r="J40" s="359">
        <f t="shared" si="2"/>
        <v>61141.980000000447</v>
      </c>
      <c r="K40" s="360">
        <f t="shared" si="3"/>
        <v>0</v>
      </c>
      <c r="L40" s="216">
        <f>'1302'!G30</f>
        <v>5000</v>
      </c>
      <c r="M40" s="215">
        <f>'1302'!G31</f>
        <v>56141.98</v>
      </c>
      <c r="N40" s="419"/>
      <c r="O40" s="376"/>
      <c r="P40" s="375"/>
      <c r="Q40" s="86"/>
      <c r="R40" s="86"/>
      <c r="S40" s="371"/>
      <c r="T40" s="371"/>
      <c r="U40" s="371"/>
      <c r="V40" s="371"/>
      <c r="W40" s="371"/>
    </row>
    <row r="41" spans="1:23" ht="28.5" customHeight="1" x14ac:dyDescent="0.2">
      <c r="A41" s="387" t="s">
        <v>171</v>
      </c>
      <c r="B41" s="383" t="s">
        <v>172</v>
      </c>
      <c r="C41" s="384" t="s">
        <v>173</v>
      </c>
      <c r="D41" s="385" t="s">
        <v>98</v>
      </c>
      <c r="E41" s="407">
        <f>'1303'!G16</f>
        <v>12430297.949999999</v>
      </c>
      <c r="F41" s="218">
        <f>'1303'!G17</f>
        <v>0</v>
      </c>
      <c r="G41" s="416">
        <f>'1303'!G18</f>
        <v>12339521</v>
      </c>
      <c r="H41" s="216">
        <f>'1303'!G21</f>
        <v>-90776.949999999255</v>
      </c>
      <c r="I41" s="215">
        <f>'1303'!G26</f>
        <v>30780</v>
      </c>
      <c r="J41" s="359">
        <f t="shared" si="2"/>
        <v>0</v>
      </c>
      <c r="K41" s="218">
        <f t="shared" si="3"/>
        <v>-121556.94999999925</v>
      </c>
      <c r="L41" s="216">
        <f>'1303'!G30</f>
        <v>0</v>
      </c>
      <c r="M41" s="215">
        <f>'1303'!G31</f>
        <v>0</v>
      </c>
      <c r="N41" s="419"/>
      <c r="O41" s="376"/>
      <c r="P41" s="375"/>
      <c r="Q41" s="86"/>
      <c r="R41" s="86"/>
      <c r="S41" s="371"/>
      <c r="T41" s="371"/>
      <c r="U41" s="371"/>
      <c r="V41" s="371"/>
      <c r="W41" s="371"/>
    </row>
    <row r="42" spans="1:23" ht="28.5" customHeight="1" x14ac:dyDescent="0.2">
      <c r="A42" s="387" t="s">
        <v>174</v>
      </c>
      <c r="B42" s="383" t="s">
        <v>175</v>
      </c>
      <c r="C42" s="384" t="s">
        <v>176</v>
      </c>
      <c r="D42" s="385" t="s">
        <v>94</v>
      </c>
      <c r="E42" s="407">
        <f>'1304'!G16</f>
        <v>19065924.869999997</v>
      </c>
      <c r="F42" s="218">
        <f>'1304'!G17</f>
        <v>0</v>
      </c>
      <c r="G42" s="416">
        <f>'1304'!G18</f>
        <v>19084381.670000002</v>
      </c>
      <c r="H42" s="216">
        <f>'1304'!G21</f>
        <v>18456.80000000447</v>
      </c>
      <c r="I42" s="215">
        <f>'1304'!G26</f>
        <v>0</v>
      </c>
      <c r="J42" s="359">
        <f t="shared" si="2"/>
        <v>18456.80000000447</v>
      </c>
      <c r="K42" s="360">
        <f t="shared" si="3"/>
        <v>0</v>
      </c>
      <c r="L42" s="216">
        <f>'1304'!G30</f>
        <v>0</v>
      </c>
      <c r="M42" s="215">
        <f>'1304'!G31</f>
        <v>18456.8</v>
      </c>
      <c r="N42" s="419"/>
      <c r="O42" s="376"/>
      <c r="P42" s="375"/>
      <c r="Q42" s="86"/>
      <c r="R42" s="86"/>
      <c r="S42" s="371"/>
      <c r="T42" s="371"/>
      <c r="U42" s="371"/>
      <c r="V42" s="371"/>
      <c r="W42" s="371"/>
    </row>
    <row r="43" spans="1:23" ht="28.5" customHeight="1" x14ac:dyDescent="0.2">
      <c r="A43" s="387" t="s">
        <v>177</v>
      </c>
      <c r="B43" s="383" t="s">
        <v>178</v>
      </c>
      <c r="C43" s="384" t="s">
        <v>179</v>
      </c>
      <c r="D43" s="385" t="s">
        <v>180</v>
      </c>
      <c r="E43" s="407">
        <f>ROUND('1350'!G16,2)</f>
        <v>28944123.899999999</v>
      </c>
      <c r="F43" s="218">
        <f>'1350'!G17</f>
        <v>0</v>
      </c>
      <c r="G43" s="416">
        <f>ROUND('1350'!G18,2)</f>
        <v>29234247.050000001</v>
      </c>
      <c r="H43" s="216">
        <f>'1350'!G21</f>
        <v>290123.14999999851</v>
      </c>
      <c r="I43" s="215">
        <f>'1350'!G26</f>
        <v>0</v>
      </c>
      <c r="J43" s="359">
        <f t="shared" si="2"/>
        <v>290123.14999999851</v>
      </c>
      <c r="K43" s="360">
        <f t="shared" si="3"/>
        <v>0</v>
      </c>
      <c r="L43" s="216">
        <f>'1350'!G30</f>
        <v>24000</v>
      </c>
      <c r="M43" s="215">
        <f>'1350'!G31</f>
        <v>266123.15000000002</v>
      </c>
      <c r="N43" s="419"/>
      <c r="O43" s="376"/>
      <c r="P43" s="375"/>
      <c r="Q43" s="86"/>
      <c r="R43" s="86"/>
      <c r="S43" s="371"/>
      <c r="T43" s="371"/>
      <c r="U43" s="371"/>
      <c r="V43" s="371"/>
      <c r="W43" s="371"/>
    </row>
    <row r="44" spans="1:23" ht="28.5" customHeight="1" x14ac:dyDescent="0.2">
      <c r="A44" s="387" t="s">
        <v>181</v>
      </c>
      <c r="B44" s="383" t="s">
        <v>182</v>
      </c>
      <c r="C44" s="384" t="s">
        <v>183</v>
      </c>
      <c r="D44" s="385" t="s">
        <v>98</v>
      </c>
      <c r="E44" s="407">
        <f>'1351'!G16</f>
        <v>8889759.8300000001</v>
      </c>
      <c r="F44" s="218">
        <f>'1351'!G17</f>
        <v>0</v>
      </c>
      <c r="G44" s="416">
        <f>'1351'!G18</f>
        <v>9129575</v>
      </c>
      <c r="H44" s="216">
        <f>'1351'!G21</f>
        <v>239815.16999999993</v>
      </c>
      <c r="I44" s="215">
        <f>'1351'!G26</f>
        <v>0</v>
      </c>
      <c r="J44" s="359">
        <f t="shared" si="2"/>
        <v>239815.16999999993</v>
      </c>
      <c r="K44" s="360">
        <f t="shared" si="3"/>
        <v>0</v>
      </c>
      <c r="L44" s="216">
        <f>'1351'!G30</f>
        <v>0</v>
      </c>
      <c r="M44" s="215">
        <f>'1351'!G31</f>
        <v>239815.17</v>
      </c>
      <c r="N44" s="419"/>
      <c r="O44" s="376"/>
      <c r="P44" s="375"/>
      <c r="Q44" s="86"/>
      <c r="R44" s="86"/>
      <c r="S44" s="371"/>
      <c r="T44" s="371"/>
      <c r="U44" s="371"/>
      <c r="V44" s="371"/>
      <c r="W44" s="371"/>
    </row>
    <row r="45" spans="1:23" ht="28.5" customHeight="1" x14ac:dyDescent="0.2">
      <c r="A45" s="387" t="s">
        <v>184</v>
      </c>
      <c r="B45" s="383" t="s">
        <v>185</v>
      </c>
      <c r="C45" s="384" t="s">
        <v>186</v>
      </c>
      <c r="D45" s="385" t="s">
        <v>94</v>
      </c>
      <c r="E45" s="407">
        <f>'1352'!G16</f>
        <v>6791526.2799999993</v>
      </c>
      <c r="F45" s="218">
        <f>'1352'!G17</f>
        <v>0</v>
      </c>
      <c r="G45" s="416">
        <f>'1352'!G18</f>
        <v>6806189.6699999999</v>
      </c>
      <c r="H45" s="216">
        <f>'1352'!G21</f>
        <v>14663.390000000596</v>
      </c>
      <c r="I45" s="215">
        <f>'1352'!G26</f>
        <v>0</v>
      </c>
      <c r="J45" s="359">
        <f t="shared" si="2"/>
        <v>14663.390000000596</v>
      </c>
      <c r="K45" s="360">
        <f t="shared" si="3"/>
        <v>0</v>
      </c>
      <c r="L45" s="216">
        <f>'1352'!G30</f>
        <v>0</v>
      </c>
      <c r="M45" s="215">
        <f>'1352'!G31</f>
        <v>14663.39</v>
      </c>
      <c r="N45" s="419"/>
      <c r="O45" s="376"/>
      <c r="P45" s="375"/>
      <c r="Q45" s="86"/>
      <c r="R45" s="86"/>
      <c r="S45" s="371"/>
      <c r="T45" s="371"/>
      <c r="U45" s="371"/>
      <c r="V45" s="371"/>
      <c r="W45" s="371"/>
    </row>
    <row r="46" spans="1:23" ht="28.5" customHeight="1" x14ac:dyDescent="0.2">
      <c r="A46" s="387" t="s">
        <v>187</v>
      </c>
      <c r="B46" s="383" t="s">
        <v>300</v>
      </c>
      <c r="C46" s="384" t="s">
        <v>188</v>
      </c>
      <c r="D46" s="385" t="s">
        <v>80</v>
      </c>
      <c r="E46" s="407">
        <f>'1400'!G16</f>
        <v>26215067.990000002</v>
      </c>
      <c r="F46" s="218">
        <f>'1400'!G17</f>
        <v>0</v>
      </c>
      <c r="G46" s="416">
        <f>'1400'!G18</f>
        <v>26283693.59</v>
      </c>
      <c r="H46" s="216">
        <f>'1400'!G21</f>
        <v>68625.599999997765</v>
      </c>
      <c r="I46" s="215">
        <f>'1400'!G26</f>
        <v>34437.060000000012</v>
      </c>
      <c r="J46" s="359">
        <f t="shared" si="2"/>
        <v>34188.539999997753</v>
      </c>
      <c r="K46" s="360">
        <f t="shared" si="3"/>
        <v>0</v>
      </c>
      <c r="L46" s="216">
        <f>'1400'!G30</f>
        <v>6000</v>
      </c>
      <c r="M46" s="215">
        <f>'1400'!G31</f>
        <v>28188.54</v>
      </c>
      <c r="N46" s="419"/>
      <c r="O46" s="376"/>
      <c r="P46" s="375"/>
      <c r="Q46" s="86"/>
      <c r="R46" s="86"/>
      <c r="S46" s="371"/>
      <c r="T46" s="371"/>
      <c r="U46" s="371"/>
      <c r="V46" s="371"/>
      <c r="W46" s="371"/>
    </row>
    <row r="47" spans="1:23" ht="51" customHeight="1" thickBot="1" x14ac:dyDescent="0.25">
      <c r="A47" s="388" t="s">
        <v>189</v>
      </c>
      <c r="B47" s="425" t="s">
        <v>190</v>
      </c>
      <c r="C47" s="389" t="s">
        <v>188</v>
      </c>
      <c r="D47" s="390" t="s">
        <v>80</v>
      </c>
      <c r="E47" s="407">
        <f>'1450'!G16</f>
        <v>66433556.629999995</v>
      </c>
      <c r="F47" s="218">
        <f>'1450'!G17</f>
        <v>0</v>
      </c>
      <c r="G47" s="416">
        <f>'1450'!G18</f>
        <v>66433556.630000003</v>
      </c>
      <c r="H47" s="216">
        <f>'1450'!G21</f>
        <v>7.4505805969238281E-9</v>
      </c>
      <c r="I47" s="215">
        <f>'1450'!G26</f>
        <v>0</v>
      </c>
      <c r="J47" s="359">
        <f t="shared" si="2"/>
        <v>7.4505805969238281E-9</v>
      </c>
      <c r="K47" s="360">
        <f>IF((H47&lt;0),(H47-I47),(IF((H47-I47)&lt;0,(H47-I47),0)))</f>
        <v>0</v>
      </c>
      <c r="L47" s="216">
        <f>'1450'!G30</f>
        <v>0</v>
      </c>
      <c r="M47" s="215">
        <f>'1450'!G31</f>
        <v>0</v>
      </c>
      <c r="N47" s="419"/>
      <c r="O47" s="376"/>
      <c r="P47" s="375"/>
      <c r="Q47" s="86"/>
      <c r="R47" s="86"/>
      <c r="S47" s="371"/>
      <c r="T47" s="371"/>
      <c r="U47" s="371"/>
      <c r="V47" s="371"/>
      <c r="W47" s="371"/>
    </row>
    <row r="48" spans="1:23" ht="15.75" thickTop="1" x14ac:dyDescent="0.25">
      <c r="A48" s="99" t="s">
        <v>54</v>
      </c>
      <c r="B48" s="100"/>
      <c r="C48" s="217"/>
      <c r="D48" s="217"/>
      <c r="E48" s="393">
        <f t="shared" ref="E48:N48" si="4">SUM(E12:E47)</f>
        <v>1462368575.5</v>
      </c>
      <c r="F48" s="392">
        <f>SUM(F12:F47)</f>
        <v>460134</v>
      </c>
      <c r="G48" s="394">
        <f>SUM(G12:G47)</f>
        <v>1479733585.3399994</v>
      </c>
      <c r="H48" s="393">
        <f>SUM(H12:H47)</f>
        <v>17365009.840000052</v>
      </c>
      <c r="I48" s="394">
        <f t="shared" si="4"/>
        <v>12813663.290000001</v>
      </c>
      <c r="J48" s="428">
        <f t="shared" si="4"/>
        <v>5273250.9700000463</v>
      </c>
      <c r="K48" s="392">
        <f t="shared" si="4"/>
        <v>-721904.41999999352</v>
      </c>
      <c r="L48" s="393">
        <f t="shared" si="4"/>
        <v>273000</v>
      </c>
      <c r="M48" s="429">
        <f t="shared" si="4"/>
        <v>4864005.3600000003</v>
      </c>
      <c r="N48" s="395">
        <f t="shared" si="4"/>
        <v>136245.60999999999</v>
      </c>
      <c r="Q48" s="10"/>
      <c r="R48" s="10"/>
      <c r="S48" s="372"/>
      <c r="T48" s="372"/>
      <c r="U48" s="372"/>
      <c r="V48" s="372"/>
      <c r="W48" s="372"/>
    </row>
    <row r="49" spans="1:23" ht="15.75" customHeight="1" thickBot="1" x14ac:dyDescent="0.25">
      <c r="A49" s="84"/>
      <c r="B49" s="85"/>
      <c r="C49" s="17"/>
      <c r="D49" s="17"/>
      <c r="E49" s="396"/>
      <c r="F49" s="397"/>
      <c r="G49" s="417"/>
      <c r="H49" s="398"/>
      <c r="I49" s="399"/>
      <c r="J49" s="400" t="s">
        <v>33</v>
      </c>
      <c r="K49" s="430">
        <f>J48+K48</f>
        <v>4551346.5500000529</v>
      </c>
      <c r="L49" s="401" t="s">
        <v>55</v>
      </c>
      <c r="M49" s="402"/>
      <c r="N49" s="431">
        <f>L48+M48+N48</f>
        <v>5273250.9700000007</v>
      </c>
      <c r="O49" s="86"/>
      <c r="P49" s="86"/>
      <c r="Q49" s="10"/>
      <c r="R49" s="10"/>
      <c r="S49" s="278"/>
      <c r="T49" s="278"/>
      <c r="U49" s="278"/>
      <c r="V49" s="278"/>
      <c r="W49" s="278"/>
    </row>
    <row r="50" spans="1:23" ht="15" thickTop="1" x14ac:dyDescent="0.2">
      <c r="A50" s="18"/>
      <c r="B50" s="87"/>
      <c r="C50" s="20"/>
      <c r="D50" s="20"/>
      <c r="E50" s="408"/>
      <c r="F50" s="19"/>
      <c r="G50" s="376"/>
      <c r="H50" s="88"/>
      <c r="I50" s="88"/>
      <c r="J50" s="88"/>
      <c r="K50" s="4"/>
      <c r="L50" s="18"/>
      <c r="M50" s="18"/>
      <c r="O50" s="86"/>
      <c r="Q50" s="10"/>
      <c r="R50" s="10"/>
    </row>
    <row r="51" spans="1:23" ht="14.25" x14ac:dyDescent="0.2">
      <c r="A51" s="87" t="s">
        <v>192</v>
      </c>
      <c r="B51" s="87"/>
      <c r="C51" s="87"/>
      <c r="D51" s="87"/>
      <c r="E51" s="89"/>
      <c r="F51" s="89"/>
      <c r="G51" s="89"/>
      <c r="H51" s="90"/>
      <c r="I51" s="426"/>
      <c r="J51" s="90"/>
      <c r="K51" s="4"/>
      <c r="L51" s="18"/>
      <c r="M51" s="18"/>
      <c r="N51" s="376"/>
      <c r="P51" s="86"/>
      <c r="Q51" s="10"/>
      <c r="R51" s="10"/>
    </row>
    <row r="52" spans="1:23" ht="14.25" customHeight="1" x14ac:dyDescent="0.2">
      <c r="A52" s="87"/>
      <c r="B52" s="92"/>
      <c r="C52" s="92" t="s">
        <v>196</v>
      </c>
      <c r="D52" s="92"/>
      <c r="E52" s="409"/>
      <c r="F52" s="92"/>
      <c r="G52" s="409"/>
      <c r="H52" s="118">
        <f>SUMIF(H12:H47,"&gt;0")</f>
        <v>17455786.790000055</v>
      </c>
      <c r="I52" s="92" t="s">
        <v>65</v>
      </c>
      <c r="J52" s="424"/>
      <c r="K52" s="420"/>
      <c r="L52" s="18"/>
      <c r="M52" s="18"/>
      <c r="Q52" s="10"/>
      <c r="R52" s="10"/>
    </row>
    <row r="53" spans="1:23" ht="14.25" customHeight="1" x14ac:dyDescent="0.2">
      <c r="A53" s="87"/>
      <c r="B53" s="92"/>
      <c r="C53" s="4" t="s">
        <v>306</v>
      </c>
      <c r="D53" s="18"/>
      <c r="E53" s="377"/>
      <c r="F53" s="4"/>
      <c r="G53" s="377"/>
      <c r="H53" s="118">
        <f>SUMIF(H12:H47,"&lt;0")</f>
        <v>-90776.949999999255</v>
      </c>
      <c r="I53" s="92" t="s">
        <v>65</v>
      </c>
      <c r="J53" s="10"/>
      <c r="K53" s="421"/>
      <c r="L53" s="18"/>
      <c r="M53" s="18"/>
      <c r="Q53" s="10"/>
      <c r="R53" s="10"/>
    </row>
    <row r="54" spans="1:23" ht="14.25" customHeight="1" x14ac:dyDescent="0.2">
      <c r="A54" s="87"/>
      <c r="B54" s="92"/>
      <c r="C54" s="18" t="s">
        <v>303</v>
      </c>
      <c r="D54" s="18"/>
      <c r="E54" s="377"/>
      <c r="F54" s="4"/>
      <c r="G54" s="377"/>
      <c r="H54" s="92"/>
      <c r="I54" s="92"/>
      <c r="J54" s="10"/>
      <c r="K54" s="420"/>
      <c r="L54" s="18"/>
      <c r="M54" s="18"/>
      <c r="Q54" s="10"/>
      <c r="R54" s="10"/>
    </row>
    <row r="55" spans="1:23" ht="14.25" x14ac:dyDescent="0.2">
      <c r="A55" s="87"/>
      <c r="B55" s="92"/>
      <c r="C55" s="92"/>
      <c r="D55" s="92"/>
      <c r="E55" s="409"/>
      <c r="F55" s="92"/>
      <c r="G55" s="409"/>
      <c r="H55" s="92"/>
      <c r="I55" s="92"/>
      <c r="J55" s="10"/>
      <c r="K55" s="4"/>
      <c r="L55" s="18"/>
      <c r="M55" s="18"/>
      <c r="Q55" s="10"/>
      <c r="R55" s="10"/>
    </row>
    <row r="56" spans="1:23" ht="14.25" x14ac:dyDescent="0.2">
      <c r="A56" s="87" t="s">
        <v>57</v>
      </c>
      <c r="B56" s="92"/>
      <c r="C56" s="92"/>
      <c r="D56" s="92"/>
      <c r="E56" s="409"/>
      <c r="F56" s="92"/>
      <c r="G56" s="409"/>
      <c r="H56" s="92"/>
      <c r="I56" s="92"/>
      <c r="J56" s="10"/>
      <c r="K56" s="4"/>
      <c r="L56" s="18"/>
      <c r="M56" s="18"/>
      <c r="Q56" s="10"/>
      <c r="R56" s="10"/>
    </row>
    <row r="57" spans="1:23" ht="14.25" x14ac:dyDescent="0.2">
      <c r="A57" s="90"/>
      <c r="B57" s="90"/>
      <c r="C57" s="18" t="s">
        <v>304</v>
      </c>
      <c r="D57" s="87"/>
      <c r="E57" s="89"/>
      <c r="F57" s="90"/>
      <c r="G57" s="89"/>
      <c r="H57" s="118">
        <f>SUMIF(J12:J47,"&gt;0")</f>
        <v>5273250.9700000463</v>
      </c>
      <c r="I57" s="432" t="s">
        <v>65</v>
      </c>
      <c r="J57" s="424"/>
      <c r="K57" s="420"/>
      <c r="L57" s="18"/>
      <c r="M57" s="18"/>
      <c r="Q57" s="10"/>
      <c r="R57" s="10"/>
    </row>
    <row r="58" spans="1:23" s="7" customFormat="1" ht="14.25" x14ac:dyDescent="0.2">
      <c r="A58" s="90"/>
      <c r="B58" s="90"/>
      <c r="C58" s="4" t="s">
        <v>305</v>
      </c>
      <c r="D58" s="4"/>
      <c r="E58" s="377"/>
      <c r="F58" s="4"/>
      <c r="G58" s="377"/>
      <c r="H58" s="118">
        <f>SUMIF(K12:K47,"&lt;0")</f>
        <v>-721904.41999999352</v>
      </c>
      <c r="I58" s="432" t="s">
        <v>65</v>
      </c>
      <c r="J58" s="424"/>
      <c r="K58" s="421"/>
      <c r="L58" s="18"/>
      <c r="M58" s="18"/>
      <c r="N58" s="18"/>
      <c r="O58" s="8"/>
      <c r="P58" s="8"/>
      <c r="Q58" s="10"/>
      <c r="R58" s="10"/>
    </row>
    <row r="59" spans="1:23" x14ac:dyDescent="0.2">
      <c r="C59" s="18" t="s">
        <v>303</v>
      </c>
      <c r="D59" s="97"/>
      <c r="E59" s="377"/>
      <c r="F59" s="4"/>
      <c r="G59" s="377"/>
      <c r="J59" s="10"/>
      <c r="K59" s="420"/>
      <c r="Q59" s="10"/>
      <c r="R59" s="10"/>
    </row>
    <row r="60" spans="1:23" s="7" customFormat="1" ht="15" x14ac:dyDescent="0.2">
      <c r="A60" s="91"/>
      <c r="B60" s="91"/>
      <c r="C60" s="10"/>
      <c r="D60" s="10"/>
      <c r="E60" s="377"/>
      <c r="F60" s="4"/>
      <c r="G60" s="377"/>
      <c r="L60" s="8"/>
      <c r="M60" s="8"/>
      <c r="N60" s="18"/>
      <c r="O60" s="8"/>
      <c r="P60" s="8"/>
      <c r="Q60" s="10"/>
      <c r="R60" s="10"/>
    </row>
    <row r="61" spans="1:23" s="7" customFormat="1" ht="15.75" x14ac:dyDescent="0.25">
      <c r="A61" s="434"/>
      <c r="B61" s="435"/>
      <c r="C61" s="10"/>
      <c r="D61" s="10"/>
      <c r="E61" s="12"/>
      <c r="G61" s="12"/>
      <c r="L61" s="8"/>
      <c r="M61" s="8"/>
      <c r="N61" s="18"/>
      <c r="O61" s="8"/>
      <c r="P61" s="8"/>
      <c r="Q61" s="10"/>
      <c r="R61" s="10"/>
    </row>
    <row r="62" spans="1:23" s="7" customFormat="1" ht="35.25" customHeight="1" x14ac:dyDescent="0.2">
      <c r="A62" s="436"/>
      <c r="B62" s="437"/>
      <c r="C62" s="437"/>
      <c r="D62" s="437"/>
      <c r="E62" s="437"/>
      <c r="F62" s="437"/>
      <c r="G62" s="437"/>
      <c r="H62" s="437"/>
      <c r="I62" s="437"/>
      <c r="J62" s="437"/>
      <c r="K62" s="437"/>
      <c r="L62" s="437"/>
      <c r="M62" s="437"/>
      <c r="N62" s="437"/>
      <c r="O62" s="8"/>
      <c r="P62" s="8"/>
      <c r="Q62" s="10"/>
      <c r="R62" s="10"/>
    </row>
    <row r="63" spans="1:23" s="7" customFormat="1" ht="27" customHeight="1" x14ac:dyDescent="0.2">
      <c r="A63" s="437"/>
      <c r="B63" s="437"/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8"/>
      <c r="P63" s="8"/>
      <c r="Q63" s="10"/>
      <c r="R63" s="10"/>
    </row>
    <row r="64" spans="1:23" s="10" customFormat="1" ht="15" x14ac:dyDescent="0.2">
      <c r="A64" s="91"/>
      <c r="B64" s="91"/>
      <c r="E64" s="12"/>
      <c r="F64" s="7"/>
      <c r="G64" s="12"/>
      <c r="H64" s="7"/>
      <c r="I64" s="7"/>
      <c r="J64" s="7"/>
      <c r="K64" s="7"/>
      <c r="L64" s="8"/>
      <c r="M64" s="8"/>
      <c r="N64" s="18"/>
      <c r="O64" s="8"/>
      <c r="P64" s="8"/>
    </row>
    <row r="65" spans="1:16" s="10" customFormat="1" ht="15" x14ac:dyDescent="0.2">
      <c r="A65" s="91"/>
      <c r="B65" s="91"/>
      <c r="E65" s="12"/>
      <c r="F65" s="7"/>
      <c r="G65" s="12"/>
      <c r="H65" s="7"/>
      <c r="I65" s="7"/>
      <c r="J65" s="7"/>
      <c r="K65" s="7"/>
      <c r="L65" s="8"/>
      <c r="M65" s="8"/>
      <c r="N65" s="18"/>
      <c r="O65" s="8"/>
      <c r="P65" s="8"/>
    </row>
    <row r="66" spans="1:16" s="10" customFormat="1" ht="15" x14ac:dyDescent="0.2">
      <c r="A66" s="91"/>
      <c r="B66" s="91"/>
      <c r="E66" s="12"/>
      <c r="F66" s="7"/>
      <c r="G66" s="12"/>
      <c r="H66" s="7"/>
      <c r="I66" s="7"/>
      <c r="J66" s="7"/>
      <c r="K66" s="7"/>
      <c r="L66" s="8"/>
      <c r="M66" s="8"/>
      <c r="N66" s="18"/>
      <c r="O66" s="8"/>
      <c r="P66" s="8"/>
    </row>
    <row r="67" spans="1:16" s="10" customFormat="1" ht="15" x14ac:dyDescent="0.2">
      <c r="A67" s="91"/>
      <c r="B67" s="91"/>
      <c r="E67" s="12"/>
      <c r="F67" s="7"/>
      <c r="G67" s="12"/>
      <c r="H67" s="7"/>
      <c r="I67" s="7"/>
      <c r="J67" s="7"/>
      <c r="K67" s="7"/>
      <c r="L67" s="8"/>
      <c r="M67" s="8"/>
      <c r="N67" s="18"/>
      <c r="O67" s="8"/>
      <c r="P67" s="8"/>
    </row>
    <row r="68" spans="1:16" s="10" customFormat="1" ht="15" x14ac:dyDescent="0.2">
      <c r="A68" s="91"/>
      <c r="B68" s="91"/>
      <c r="E68" s="12"/>
      <c r="F68" s="7"/>
      <c r="G68" s="12"/>
      <c r="H68" s="7"/>
      <c r="I68" s="7"/>
      <c r="J68" s="7"/>
      <c r="K68" s="7"/>
      <c r="L68" s="8"/>
      <c r="M68" s="8"/>
      <c r="N68" s="18"/>
      <c r="O68" s="8"/>
      <c r="P68" s="8"/>
    </row>
    <row r="69" spans="1:16" s="10" customFormat="1" ht="15" x14ac:dyDescent="0.2">
      <c r="A69" s="91"/>
      <c r="B69" s="91"/>
      <c r="E69" s="12"/>
      <c r="F69" s="7"/>
      <c r="G69" s="12"/>
      <c r="H69" s="7"/>
      <c r="I69" s="7"/>
      <c r="J69" s="7"/>
      <c r="K69" s="7"/>
      <c r="L69" s="8"/>
      <c r="M69" s="8"/>
      <c r="N69" s="18"/>
      <c r="O69" s="8"/>
      <c r="P69" s="8"/>
    </row>
    <row r="70" spans="1:16" s="10" customFormat="1" ht="15" x14ac:dyDescent="0.2">
      <c r="A70" s="91"/>
      <c r="B70" s="91"/>
      <c r="E70" s="12"/>
      <c r="F70" s="7"/>
      <c r="G70" s="12"/>
      <c r="H70" s="7"/>
      <c r="I70" s="7"/>
      <c r="J70" s="7"/>
      <c r="K70" s="7"/>
      <c r="L70" s="8"/>
      <c r="M70" s="8"/>
      <c r="N70" s="18"/>
      <c r="O70" s="8"/>
      <c r="P70" s="8"/>
    </row>
    <row r="71" spans="1:16" s="10" customFormat="1" ht="15" x14ac:dyDescent="0.2">
      <c r="A71" s="91"/>
      <c r="B71" s="91"/>
      <c r="E71" s="12"/>
      <c r="F71" s="7"/>
      <c r="G71" s="12"/>
      <c r="H71" s="7"/>
      <c r="I71" s="7"/>
      <c r="J71" s="7"/>
      <c r="K71" s="7"/>
      <c r="L71" s="8"/>
      <c r="M71" s="8"/>
      <c r="N71" s="18"/>
      <c r="O71" s="8"/>
      <c r="P71" s="8"/>
    </row>
    <row r="72" spans="1:16" s="10" customFormat="1" ht="15" x14ac:dyDescent="0.2">
      <c r="A72" s="91"/>
      <c r="B72" s="91"/>
      <c r="E72" s="12"/>
      <c r="F72" s="7"/>
      <c r="G72" s="12"/>
      <c r="H72" s="7"/>
      <c r="I72" s="7"/>
      <c r="J72" s="7"/>
      <c r="K72" s="7"/>
      <c r="L72" s="8"/>
      <c r="M72" s="8"/>
      <c r="N72" s="18"/>
      <c r="O72" s="8"/>
      <c r="P72" s="8"/>
    </row>
    <row r="73" spans="1:16" s="10" customFormat="1" ht="15" x14ac:dyDescent="0.2">
      <c r="A73" s="91"/>
      <c r="B73" s="91"/>
      <c r="E73" s="12"/>
      <c r="F73" s="7"/>
      <c r="G73" s="12"/>
      <c r="H73" s="7"/>
      <c r="I73" s="7"/>
      <c r="J73" s="7"/>
      <c r="K73" s="7"/>
      <c r="L73" s="8"/>
      <c r="M73" s="8"/>
      <c r="N73" s="18"/>
      <c r="O73" s="8"/>
      <c r="P73" s="8"/>
    </row>
    <row r="74" spans="1:16" s="10" customFormat="1" ht="15" x14ac:dyDescent="0.2">
      <c r="A74" s="91"/>
      <c r="B74" s="91"/>
      <c r="E74" s="12"/>
      <c r="F74" s="7"/>
      <c r="G74" s="12"/>
      <c r="H74" s="7"/>
      <c r="I74" s="7"/>
      <c r="J74" s="7"/>
      <c r="K74" s="7"/>
      <c r="L74" s="8"/>
      <c r="M74" s="8"/>
      <c r="N74" s="18"/>
      <c r="O74" s="8"/>
      <c r="P74" s="8"/>
    </row>
    <row r="75" spans="1:16" s="10" customFormat="1" ht="15" x14ac:dyDescent="0.2">
      <c r="A75" s="91"/>
      <c r="B75" s="91"/>
      <c r="E75" s="12"/>
      <c r="F75" s="7"/>
      <c r="G75" s="12"/>
      <c r="H75" s="7"/>
      <c r="I75" s="7"/>
      <c r="J75" s="7"/>
      <c r="K75" s="7"/>
      <c r="L75" s="8"/>
      <c r="M75" s="8"/>
      <c r="N75" s="18"/>
      <c r="O75" s="8"/>
      <c r="P75" s="8"/>
    </row>
    <row r="76" spans="1:16" s="10" customFormat="1" ht="15" x14ac:dyDescent="0.2">
      <c r="A76" s="91"/>
      <c r="B76" s="91"/>
      <c r="E76" s="12"/>
      <c r="F76" s="7"/>
      <c r="G76" s="12"/>
      <c r="H76" s="7"/>
      <c r="I76" s="7"/>
      <c r="J76" s="7"/>
      <c r="K76" s="7"/>
      <c r="L76" s="8"/>
      <c r="M76" s="8"/>
      <c r="N76" s="18"/>
      <c r="O76" s="8"/>
      <c r="P76" s="8"/>
    </row>
    <row r="77" spans="1:16" s="10" customFormat="1" ht="15" x14ac:dyDescent="0.2">
      <c r="A77" s="91"/>
      <c r="B77" s="91"/>
      <c r="E77" s="12"/>
      <c r="F77" s="7"/>
      <c r="G77" s="12"/>
      <c r="H77" s="7"/>
      <c r="I77" s="7"/>
      <c r="J77" s="7"/>
      <c r="K77" s="7"/>
      <c r="L77" s="8"/>
      <c r="M77" s="8"/>
      <c r="N77" s="18"/>
      <c r="O77" s="8"/>
      <c r="P77" s="8"/>
    </row>
    <row r="78" spans="1:16" s="10" customFormat="1" ht="15" x14ac:dyDescent="0.2">
      <c r="A78" s="91"/>
      <c r="B78" s="91"/>
      <c r="E78" s="12"/>
      <c r="F78" s="7"/>
      <c r="G78" s="12"/>
      <c r="H78" s="7"/>
      <c r="I78" s="7"/>
      <c r="J78" s="7"/>
      <c r="K78" s="7"/>
      <c r="L78" s="8"/>
      <c r="M78" s="8"/>
      <c r="N78" s="18"/>
      <c r="O78" s="8"/>
      <c r="P78" s="8"/>
    </row>
    <row r="79" spans="1:16" s="10" customFormat="1" ht="15" x14ac:dyDescent="0.2">
      <c r="A79" s="91"/>
      <c r="B79" s="91"/>
      <c r="E79" s="12"/>
      <c r="F79" s="7"/>
      <c r="G79" s="12"/>
      <c r="H79" s="7"/>
      <c r="I79" s="7"/>
      <c r="J79" s="7"/>
      <c r="K79" s="7"/>
      <c r="L79" s="8"/>
      <c r="M79" s="8"/>
      <c r="N79" s="18"/>
      <c r="O79" s="8"/>
      <c r="P79" s="8"/>
    </row>
    <row r="80" spans="1:16" s="10" customFormat="1" ht="15" x14ac:dyDescent="0.2">
      <c r="A80" s="91"/>
      <c r="B80" s="91"/>
      <c r="E80" s="12"/>
      <c r="F80" s="7"/>
      <c r="G80" s="12"/>
      <c r="H80" s="7"/>
      <c r="I80" s="7"/>
      <c r="J80" s="7"/>
      <c r="K80" s="7"/>
      <c r="L80" s="8"/>
      <c r="M80" s="8"/>
      <c r="N80" s="18"/>
      <c r="O80" s="8"/>
      <c r="P80" s="8"/>
    </row>
    <row r="81" spans="1:16" s="10" customFormat="1" ht="15" x14ac:dyDescent="0.2">
      <c r="A81" s="91"/>
      <c r="B81" s="91"/>
      <c r="E81" s="12"/>
      <c r="F81" s="7"/>
      <c r="G81" s="12"/>
      <c r="H81" s="7"/>
      <c r="I81" s="7"/>
      <c r="J81" s="7"/>
      <c r="K81" s="7"/>
      <c r="L81" s="8"/>
      <c r="M81" s="8"/>
      <c r="N81" s="18"/>
      <c r="O81" s="8"/>
      <c r="P81" s="8"/>
    </row>
    <row r="82" spans="1:16" s="10" customFormat="1" ht="15" x14ac:dyDescent="0.2">
      <c r="A82" s="91"/>
      <c r="B82" s="91"/>
      <c r="E82" s="12"/>
      <c r="F82" s="7"/>
      <c r="G82" s="12"/>
      <c r="H82" s="7"/>
      <c r="I82" s="7"/>
      <c r="J82" s="7"/>
      <c r="K82" s="7"/>
      <c r="L82" s="8"/>
      <c r="M82" s="8"/>
      <c r="N82" s="18"/>
      <c r="O82" s="8"/>
      <c r="P82" s="8"/>
    </row>
    <row r="83" spans="1:16" s="10" customFormat="1" ht="15" x14ac:dyDescent="0.2">
      <c r="A83" s="91"/>
      <c r="B83" s="91"/>
      <c r="E83" s="12"/>
      <c r="F83" s="7"/>
      <c r="G83" s="12"/>
      <c r="H83" s="7"/>
      <c r="I83" s="7"/>
      <c r="J83" s="7"/>
      <c r="K83" s="7"/>
      <c r="L83" s="8"/>
      <c r="M83" s="8"/>
      <c r="N83" s="18"/>
      <c r="O83" s="8"/>
      <c r="P83" s="8"/>
    </row>
    <row r="84" spans="1:16" s="10" customFormat="1" ht="15" x14ac:dyDescent="0.2">
      <c r="A84" s="91"/>
      <c r="B84" s="91"/>
      <c r="E84" s="12"/>
      <c r="F84" s="7"/>
      <c r="G84" s="12"/>
      <c r="H84" s="7"/>
      <c r="I84" s="7"/>
      <c r="J84" s="7"/>
      <c r="K84" s="7"/>
      <c r="L84" s="8"/>
      <c r="M84" s="8"/>
      <c r="N84" s="18"/>
      <c r="O84" s="8"/>
      <c r="P84" s="8"/>
    </row>
    <row r="85" spans="1:16" s="10" customFormat="1" ht="15" x14ac:dyDescent="0.2">
      <c r="A85" s="91"/>
      <c r="B85" s="91"/>
      <c r="E85" s="12"/>
      <c r="F85" s="7"/>
      <c r="G85" s="12"/>
      <c r="H85" s="7"/>
      <c r="I85" s="7"/>
      <c r="J85" s="7"/>
      <c r="K85" s="7"/>
      <c r="L85" s="8"/>
      <c r="M85" s="8"/>
      <c r="N85" s="18"/>
      <c r="O85" s="8"/>
      <c r="P85" s="8"/>
    </row>
    <row r="86" spans="1:16" s="10" customFormat="1" ht="15" x14ac:dyDescent="0.2">
      <c r="A86" s="91"/>
      <c r="B86" s="91"/>
      <c r="E86" s="12"/>
      <c r="F86" s="7"/>
      <c r="G86" s="12"/>
      <c r="H86" s="7"/>
      <c r="I86" s="7"/>
      <c r="J86" s="7"/>
      <c r="K86" s="7"/>
      <c r="L86" s="8"/>
      <c r="M86" s="8"/>
      <c r="N86" s="18"/>
      <c r="O86" s="8"/>
      <c r="P86" s="8"/>
    </row>
    <row r="87" spans="1:16" s="10" customFormat="1" ht="15" x14ac:dyDescent="0.2">
      <c r="A87" s="91"/>
      <c r="B87" s="91"/>
      <c r="E87" s="12"/>
      <c r="F87" s="7"/>
      <c r="G87" s="12"/>
      <c r="H87" s="7"/>
      <c r="I87" s="7"/>
      <c r="J87" s="7"/>
      <c r="K87" s="7"/>
      <c r="L87" s="8"/>
      <c r="M87" s="8"/>
      <c r="N87" s="18"/>
      <c r="O87" s="8"/>
      <c r="P87" s="8"/>
    </row>
    <row r="88" spans="1:16" s="10" customFormat="1" ht="15" x14ac:dyDescent="0.2">
      <c r="A88" s="91"/>
      <c r="B88" s="91"/>
      <c r="E88" s="12"/>
      <c r="F88" s="7"/>
      <c r="G88" s="12"/>
      <c r="H88" s="7"/>
      <c r="I88" s="7"/>
      <c r="J88" s="7"/>
      <c r="K88" s="7"/>
      <c r="L88" s="8"/>
      <c r="M88" s="8"/>
      <c r="N88" s="18"/>
      <c r="O88" s="8"/>
      <c r="P88" s="8"/>
    </row>
    <row r="89" spans="1:16" s="10" customFormat="1" ht="15" x14ac:dyDescent="0.2">
      <c r="A89" s="91"/>
      <c r="B89" s="91"/>
      <c r="E89" s="12"/>
      <c r="F89" s="7"/>
      <c r="G89" s="12"/>
      <c r="H89" s="7"/>
      <c r="I89" s="7"/>
      <c r="J89" s="7"/>
      <c r="K89" s="7"/>
      <c r="L89" s="8"/>
      <c r="M89" s="8"/>
      <c r="N89" s="18"/>
      <c r="O89" s="8"/>
      <c r="P89" s="8"/>
    </row>
    <row r="90" spans="1:16" s="10" customFormat="1" ht="15" x14ac:dyDescent="0.2">
      <c r="A90" s="91"/>
      <c r="B90" s="91"/>
      <c r="E90" s="12"/>
      <c r="F90" s="7"/>
      <c r="G90" s="12"/>
      <c r="H90" s="7"/>
      <c r="I90" s="7"/>
      <c r="J90" s="7"/>
      <c r="K90" s="7"/>
      <c r="L90" s="8"/>
      <c r="M90" s="8"/>
      <c r="N90" s="18"/>
      <c r="O90" s="8"/>
      <c r="P90" s="8"/>
    </row>
    <row r="91" spans="1:16" s="10" customFormat="1" ht="15" x14ac:dyDescent="0.2">
      <c r="A91" s="91"/>
      <c r="B91" s="91"/>
      <c r="E91" s="12"/>
      <c r="F91" s="7"/>
      <c r="G91" s="12"/>
      <c r="H91" s="7"/>
      <c r="I91" s="7"/>
      <c r="J91" s="7"/>
      <c r="K91" s="7"/>
      <c r="L91" s="8"/>
      <c r="M91" s="8"/>
      <c r="N91" s="18"/>
      <c r="O91" s="8"/>
      <c r="P91" s="8"/>
    </row>
    <row r="92" spans="1:16" s="10" customFormat="1" ht="15" x14ac:dyDescent="0.2">
      <c r="A92" s="91"/>
      <c r="B92" s="91"/>
      <c r="E92" s="12"/>
      <c r="F92" s="7"/>
      <c r="G92" s="12"/>
      <c r="H92" s="7"/>
      <c r="I92" s="7"/>
      <c r="J92" s="7"/>
      <c r="K92" s="7"/>
      <c r="L92" s="8"/>
      <c r="M92" s="8"/>
      <c r="N92" s="18"/>
      <c r="O92" s="8"/>
      <c r="P92" s="8"/>
    </row>
    <row r="93" spans="1:16" s="10" customFormat="1" ht="15" x14ac:dyDescent="0.2">
      <c r="A93" s="91"/>
      <c r="B93" s="91"/>
      <c r="E93" s="12"/>
      <c r="F93" s="7"/>
      <c r="G93" s="12"/>
      <c r="H93" s="7"/>
      <c r="I93" s="7"/>
      <c r="J93" s="7"/>
      <c r="K93" s="7"/>
      <c r="L93" s="8"/>
      <c r="M93" s="8"/>
      <c r="N93" s="18"/>
      <c r="O93" s="8"/>
      <c r="P93" s="8"/>
    </row>
    <row r="94" spans="1:16" s="10" customFormat="1" ht="15" x14ac:dyDescent="0.2">
      <c r="A94" s="91"/>
      <c r="B94" s="91"/>
      <c r="E94" s="12"/>
      <c r="F94" s="7"/>
      <c r="G94" s="12"/>
      <c r="H94" s="7"/>
      <c r="I94" s="7"/>
      <c r="J94" s="7"/>
      <c r="K94" s="7"/>
      <c r="L94" s="8"/>
      <c r="M94" s="8"/>
      <c r="N94" s="18"/>
      <c r="O94" s="8"/>
      <c r="P94" s="8"/>
    </row>
    <row r="95" spans="1:16" s="10" customFormat="1" ht="15" x14ac:dyDescent="0.2">
      <c r="A95" s="91"/>
      <c r="B95" s="91"/>
      <c r="E95" s="12"/>
      <c r="F95" s="7"/>
      <c r="G95" s="12"/>
      <c r="H95" s="7"/>
      <c r="I95" s="7"/>
      <c r="J95" s="7"/>
      <c r="K95" s="7"/>
      <c r="L95" s="8"/>
      <c r="M95" s="8"/>
      <c r="N95" s="18"/>
      <c r="O95" s="8"/>
      <c r="P95" s="8"/>
    </row>
    <row r="96" spans="1:16" s="10" customFormat="1" ht="15" x14ac:dyDescent="0.2">
      <c r="A96" s="91"/>
      <c r="B96" s="91"/>
      <c r="E96" s="12"/>
      <c r="F96" s="7"/>
      <c r="G96" s="12"/>
      <c r="H96" s="7"/>
      <c r="I96" s="7"/>
      <c r="J96" s="7"/>
      <c r="K96" s="7"/>
      <c r="L96" s="8"/>
      <c r="M96" s="8"/>
      <c r="N96" s="18"/>
      <c r="O96" s="8"/>
      <c r="P96" s="8"/>
    </row>
    <row r="97" spans="1:16" s="10" customFormat="1" ht="15" x14ac:dyDescent="0.2">
      <c r="A97" s="91"/>
      <c r="B97" s="91"/>
      <c r="E97" s="12"/>
      <c r="F97" s="7"/>
      <c r="G97" s="12"/>
      <c r="H97" s="7"/>
      <c r="I97" s="7"/>
      <c r="J97" s="7"/>
      <c r="K97" s="7"/>
      <c r="L97" s="8"/>
      <c r="M97" s="8"/>
      <c r="N97" s="18"/>
      <c r="O97" s="8"/>
      <c r="P97" s="8"/>
    </row>
    <row r="98" spans="1:16" s="10" customFormat="1" ht="15" x14ac:dyDescent="0.2">
      <c r="A98" s="91"/>
      <c r="B98" s="91"/>
      <c r="E98" s="12"/>
      <c r="F98" s="7"/>
      <c r="G98" s="12"/>
      <c r="H98" s="7"/>
      <c r="I98" s="7"/>
      <c r="J98" s="7"/>
      <c r="K98" s="7"/>
      <c r="L98" s="8"/>
      <c r="M98" s="8"/>
      <c r="N98" s="18"/>
      <c r="O98" s="8"/>
      <c r="P98" s="8"/>
    </row>
    <row r="99" spans="1:16" s="10" customFormat="1" ht="15" x14ac:dyDescent="0.2">
      <c r="A99" s="91"/>
      <c r="B99" s="91"/>
      <c r="E99" s="12"/>
      <c r="F99" s="7"/>
      <c r="G99" s="12"/>
      <c r="H99" s="7"/>
      <c r="I99" s="7"/>
      <c r="J99" s="7"/>
      <c r="K99" s="7"/>
      <c r="L99" s="8"/>
      <c r="M99" s="8"/>
      <c r="N99" s="18"/>
      <c r="O99" s="8"/>
      <c r="P99" s="8"/>
    </row>
    <row r="100" spans="1:16" s="10" customFormat="1" ht="15" x14ac:dyDescent="0.2">
      <c r="A100" s="91"/>
      <c r="B100" s="91"/>
      <c r="E100" s="12"/>
      <c r="F100" s="7"/>
      <c r="G100" s="12"/>
      <c r="H100" s="7"/>
      <c r="I100" s="7"/>
      <c r="J100" s="7"/>
      <c r="K100" s="7"/>
      <c r="L100" s="8"/>
      <c r="M100" s="8"/>
      <c r="N100" s="18"/>
      <c r="O100" s="8"/>
      <c r="P100" s="8"/>
    </row>
    <row r="101" spans="1:16" s="10" customFormat="1" ht="15" x14ac:dyDescent="0.2">
      <c r="A101" s="91"/>
      <c r="B101" s="91"/>
      <c r="E101" s="12"/>
      <c r="F101" s="7"/>
      <c r="G101" s="12"/>
      <c r="H101" s="7"/>
      <c r="I101" s="7"/>
      <c r="J101" s="7"/>
      <c r="K101" s="7"/>
      <c r="L101" s="8"/>
      <c r="M101" s="8"/>
      <c r="N101" s="18"/>
      <c r="O101" s="8"/>
      <c r="P101" s="8"/>
    </row>
    <row r="102" spans="1:16" s="10" customFormat="1" ht="15" x14ac:dyDescent="0.2">
      <c r="A102" s="91"/>
      <c r="B102" s="91"/>
      <c r="E102" s="12"/>
      <c r="F102" s="7"/>
      <c r="G102" s="12"/>
      <c r="H102" s="7"/>
      <c r="I102" s="7"/>
      <c r="J102" s="7"/>
      <c r="K102" s="7"/>
      <c r="L102" s="8"/>
      <c r="M102" s="8"/>
      <c r="N102" s="18"/>
      <c r="O102" s="8"/>
      <c r="P102" s="8"/>
    </row>
    <row r="103" spans="1:16" s="10" customFormat="1" ht="15" x14ac:dyDescent="0.2">
      <c r="A103" s="91"/>
      <c r="B103" s="91"/>
      <c r="E103" s="12"/>
      <c r="F103" s="7"/>
      <c r="G103" s="12"/>
      <c r="H103" s="7"/>
      <c r="I103" s="7"/>
      <c r="J103" s="7"/>
      <c r="K103" s="7"/>
      <c r="L103" s="8"/>
      <c r="M103" s="8"/>
      <c r="N103" s="18"/>
      <c r="O103" s="8"/>
      <c r="P103" s="8"/>
    </row>
    <row r="104" spans="1:16" s="10" customFormat="1" ht="15" x14ac:dyDescent="0.2">
      <c r="A104" s="91"/>
      <c r="B104" s="91"/>
      <c r="E104" s="12"/>
      <c r="F104" s="7"/>
      <c r="G104" s="12"/>
      <c r="H104" s="7"/>
      <c r="I104" s="7"/>
      <c r="J104" s="7"/>
      <c r="K104" s="7"/>
      <c r="L104" s="8"/>
      <c r="M104" s="8"/>
      <c r="N104" s="18"/>
      <c r="O104" s="8"/>
      <c r="P104" s="8"/>
    </row>
    <row r="105" spans="1:16" s="10" customFormat="1" ht="15" x14ac:dyDescent="0.2">
      <c r="A105" s="91"/>
      <c r="B105" s="91"/>
      <c r="E105" s="12"/>
      <c r="F105" s="7"/>
      <c r="G105" s="12"/>
      <c r="H105" s="7"/>
      <c r="I105" s="7"/>
      <c r="J105" s="7"/>
      <c r="K105" s="7"/>
      <c r="L105" s="8"/>
      <c r="M105" s="8"/>
      <c r="N105" s="18"/>
      <c r="O105" s="8"/>
      <c r="P105" s="8"/>
    </row>
    <row r="106" spans="1:16" s="10" customFormat="1" ht="15" x14ac:dyDescent="0.2">
      <c r="A106" s="91"/>
      <c r="B106" s="91"/>
      <c r="E106" s="12"/>
      <c r="F106" s="7"/>
      <c r="G106" s="12"/>
      <c r="H106" s="7"/>
      <c r="I106" s="7"/>
      <c r="J106" s="7"/>
      <c r="K106" s="7"/>
      <c r="L106" s="8"/>
      <c r="M106" s="8"/>
      <c r="N106" s="18"/>
      <c r="O106" s="8"/>
      <c r="P106" s="8"/>
    </row>
    <row r="107" spans="1:16" s="10" customFormat="1" ht="15" x14ac:dyDescent="0.2">
      <c r="A107" s="91"/>
      <c r="B107" s="91"/>
      <c r="E107" s="12"/>
      <c r="F107" s="7"/>
      <c r="G107" s="12"/>
      <c r="H107" s="7"/>
      <c r="I107" s="7"/>
      <c r="J107" s="7"/>
      <c r="K107" s="7"/>
      <c r="L107" s="8"/>
      <c r="M107" s="8"/>
      <c r="N107" s="18"/>
      <c r="O107" s="8"/>
      <c r="P107" s="8"/>
    </row>
    <row r="108" spans="1:16" s="10" customFormat="1" ht="15" x14ac:dyDescent="0.2">
      <c r="A108" s="91"/>
      <c r="B108" s="91"/>
      <c r="E108" s="12"/>
      <c r="F108" s="7"/>
      <c r="G108" s="12"/>
      <c r="H108" s="7"/>
      <c r="I108" s="7"/>
      <c r="J108" s="7"/>
      <c r="K108" s="7"/>
      <c r="L108" s="8"/>
      <c r="M108" s="8"/>
      <c r="N108" s="18"/>
      <c r="O108" s="8"/>
      <c r="P108" s="8"/>
    </row>
    <row r="109" spans="1:16" s="10" customFormat="1" ht="15" x14ac:dyDescent="0.2">
      <c r="A109" s="91"/>
      <c r="B109" s="91"/>
      <c r="E109" s="12"/>
      <c r="F109" s="7"/>
      <c r="G109" s="12"/>
      <c r="H109" s="7"/>
      <c r="I109" s="7"/>
      <c r="J109" s="7"/>
      <c r="K109" s="7"/>
      <c r="L109" s="8"/>
      <c r="M109" s="8"/>
      <c r="N109" s="18"/>
      <c r="O109" s="8"/>
      <c r="P109" s="8"/>
    </row>
    <row r="110" spans="1:16" s="10" customFormat="1" ht="15" x14ac:dyDescent="0.2">
      <c r="A110" s="91"/>
      <c r="B110" s="91"/>
      <c r="E110" s="12"/>
      <c r="F110" s="7"/>
      <c r="G110" s="12"/>
      <c r="H110" s="7"/>
      <c r="I110" s="7"/>
      <c r="J110" s="7"/>
      <c r="K110" s="7"/>
      <c r="L110" s="8"/>
      <c r="M110" s="8"/>
      <c r="N110" s="18"/>
      <c r="O110" s="8"/>
      <c r="P110" s="8"/>
    </row>
    <row r="111" spans="1:16" s="10" customFormat="1" ht="15" x14ac:dyDescent="0.2">
      <c r="A111" s="91"/>
      <c r="B111" s="91"/>
      <c r="E111" s="12"/>
      <c r="F111" s="7"/>
      <c r="G111" s="12"/>
      <c r="H111" s="7"/>
      <c r="I111" s="7"/>
      <c r="J111" s="7"/>
      <c r="K111" s="7"/>
      <c r="L111" s="8"/>
      <c r="M111" s="8"/>
      <c r="N111" s="18"/>
      <c r="O111" s="8"/>
      <c r="P111" s="8"/>
    </row>
    <row r="112" spans="1:16" s="10" customFormat="1" ht="15" x14ac:dyDescent="0.2">
      <c r="A112" s="91"/>
      <c r="B112" s="91"/>
      <c r="E112" s="12"/>
      <c r="F112" s="7"/>
      <c r="G112" s="12"/>
      <c r="H112" s="7"/>
      <c r="I112" s="7"/>
      <c r="J112" s="7"/>
      <c r="K112" s="7"/>
      <c r="L112" s="8"/>
      <c r="M112" s="8"/>
      <c r="N112" s="18"/>
      <c r="O112" s="8"/>
      <c r="P112" s="8"/>
    </row>
    <row r="113" spans="1:16" s="10" customFormat="1" ht="15" x14ac:dyDescent="0.2">
      <c r="A113" s="91"/>
      <c r="B113" s="91"/>
      <c r="E113" s="12"/>
      <c r="F113" s="7"/>
      <c r="G113" s="12"/>
      <c r="H113" s="7"/>
      <c r="I113" s="7"/>
      <c r="J113" s="7"/>
      <c r="K113" s="7"/>
      <c r="L113" s="8"/>
      <c r="M113" s="8"/>
      <c r="N113" s="18"/>
      <c r="O113" s="8"/>
      <c r="P113" s="8"/>
    </row>
    <row r="114" spans="1:16" s="10" customFormat="1" ht="15" x14ac:dyDescent="0.2">
      <c r="A114" s="91"/>
      <c r="B114" s="91"/>
      <c r="E114" s="12"/>
      <c r="F114" s="7"/>
      <c r="G114" s="12"/>
      <c r="H114" s="7"/>
      <c r="I114" s="7"/>
      <c r="J114" s="7"/>
      <c r="K114" s="7"/>
      <c r="L114" s="8"/>
      <c r="M114" s="8"/>
      <c r="N114" s="18"/>
      <c r="O114" s="8"/>
      <c r="P114" s="8"/>
    </row>
    <row r="115" spans="1:16" s="10" customFormat="1" ht="15" x14ac:dyDescent="0.2">
      <c r="A115" s="91"/>
      <c r="B115" s="91"/>
      <c r="E115" s="12"/>
      <c r="F115" s="7"/>
      <c r="G115" s="12"/>
      <c r="H115" s="7"/>
      <c r="I115" s="7"/>
      <c r="J115" s="7"/>
      <c r="K115" s="7"/>
      <c r="L115" s="8"/>
      <c r="M115" s="8"/>
      <c r="N115" s="18"/>
      <c r="O115" s="8"/>
      <c r="P115" s="8"/>
    </row>
    <row r="116" spans="1:16" s="10" customFormat="1" ht="15" x14ac:dyDescent="0.2">
      <c r="A116" s="91"/>
      <c r="B116" s="91"/>
      <c r="E116" s="12"/>
      <c r="F116" s="7"/>
      <c r="G116" s="12"/>
      <c r="H116" s="7"/>
      <c r="I116" s="7"/>
      <c r="J116" s="7"/>
      <c r="K116" s="7"/>
      <c r="L116" s="8"/>
      <c r="M116" s="8"/>
      <c r="N116" s="18"/>
      <c r="O116" s="8"/>
      <c r="P116" s="8"/>
    </row>
    <row r="117" spans="1:16" s="10" customFormat="1" ht="15" x14ac:dyDescent="0.2">
      <c r="A117" s="91"/>
      <c r="B117" s="91"/>
      <c r="E117" s="12"/>
      <c r="F117" s="7"/>
      <c r="G117" s="12"/>
      <c r="H117" s="7"/>
      <c r="I117" s="7"/>
      <c r="J117" s="7"/>
      <c r="K117" s="7"/>
      <c r="L117" s="8"/>
      <c r="M117" s="8"/>
      <c r="N117" s="18"/>
      <c r="O117" s="8"/>
      <c r="P117" s="8"/>
    </row>
    <row r="118" spans="1:16" s="10" customFormat="1" ht="15" x14ac:dyDescent="0.2">
      <c r="A118" s="91"/>
      <c r="B118" s="91"/>
      <c r="E118" s="12"/>
      <c r="F118" s="7"/>
      <c r="G118" s="12"/>
      <c r="H118" s="7"/>
      <c r="I118" s="7"/>
      <c r="J118" s="7"/>
      <c r="K118" s="7"/>
      <c r="L118" s="8"/>
      <c r="M118" s="8"/>
      <c r="N118" s="18"/>
      <c r="O118" s="8"/>
      <c r="P118" s="8"/>
    </row>
    <row r="119" spans="1:16" s="10" customFormat="1" ht="15" x14ac:dyDescent="0.2">
      <c r="A119" s="91"/>
      <c r="B119" s="91"/>
      <c r="E119" s="12"/>
      <c r="F119" s="7"/>
      <c r="G119" s="12"/>
      <c r="H119" s="7"/>
      <c r="I119" s="7"/>
      <c r="J119" s="7"/>
      <c r="K119" s="7"/>
      <c r="L119" s="8"/>
      <c r="M119" s="8"/>
      <c r="N119" s="18"/>
      <c r="O119" s="8"/>
      <c r="P119" s="8"/>
    </row>
    <row r="120" spans="1:16" s="10" customFormat="1" ht="15" x14ac:dyDescent="0.2">
      <c r="A120" s="91"/>
      <c r="B120" s="91"/>
      <c r="E120" s="12"/>
      <c r="F120" s="7"/>
      <c r="G120" s="12"/>
      <c r="H120" s="7"/>
      <c r="I120" s="7"/>
      <c r="J120" s="7"/>
      <c r="K120" s="7"/>
      <c r="L120" s="8"/>
      <c r="M120" s="8"/>
      <c r="N120" s="18"/>
      <c r="O120" s="8"/>
      <c r="P120" s="8"/>
    </row>
    <row r="121" spans="1:16" s="10" customFormat="1" ht="15" x14ac:dyDescent="0.2">
      <c r="A121" s="91"/>
      <c r="B121" s="91"/>
      <c r="E121" s="12"/>
      <c r="F121" s="7"/>
      <c r="G121" s="12"/>
      <c r="H121" s="7"/>
      <c r="I121" s="7"/>
      <c r="J121" s="7"/>
      <c r="K121" s="7"/>
      <c r="L121" s="8"/>
      <c r="M121" s="8"/>
      <c r="N121" s="18"/>
      <c r="O121" s="8"/>
      <c r="P121" s="8"/>
    </row>
    <row r="122" spans="1:16" s="10" customFormat="1" ht="15" x14ac:dyDescent="0.2">
      <c r="A122" s="91"/>
      <c r="B122" s="91"/>
      <c r="E122" s="12"/>
      <c r="F122" s="7"/>
      <c r="G122" s="12"/>
      <c r="H122" s="7"/>
      <c r="I122" s="7"/>
      <c r="J122" s="7"/>
      <c r="K122" s="7"/>
      <c r="L122" s="8"/>
      <c r="M122" s="8"/>
      <c r="N122" s="18"/>
      <c r="O122" s="8"/>
      <c r="P122" s="8"/>
    </row>
    <row r="123" spans="1:16" s="10" customFormat="1" ht="15" x14ac:dyDescent="0.2">
      <c r="A123" s="91"/>
      <c r="B123" s="91"/>
      <c r="E123" s="12"/>
      <c r="F123" s="7"/>
      <c r="G123" s="12"/>
      <c r="H123" s="7"/>
      <c r="I123" s="7"/>
      <c r="J123" s="7"/>
      <c r="K123" s="7"/>
      <c r="L123" s="8"/>
      <c r="M123" s="8"/>
      <c r="N123" s="18"/>
      <c r="O123" s="8"/>
      <c r="P123" s="8"/>
    </row>
    <row r="124" spans="1:16" s="10" customFormat="1" ht="15" x14ac:dyDescent="0.2">
      <c r="A124" s="91"/>
      <c r="B124" s="91"/>
      <c r="E124" s="12"/>
      <c r="F124" s="7"/>
      <c r="G124" s="12"/>
      <c r="H124" s="7"/>
      <c r="I124" s="7"/>
      <c r="J124" s="7"/>
      <c r="K124" s="7"/>
      <c r="L124" s="8"/>
      <c r="M124" s="8"/>
      <c r="N124" s="18"/>
      <c r="O124" s="8"/>
      <c r="P124" s="8"/>
    </row>
    <row r="125" spans="1:16" s="10" customFormat="1" ht="15" x14ac:dyDescent="0.2">
      <c r="A125" s="91"/>
      <c r="B125" s="91"/>
      <c r="E125" s="12"/>
      <c r="F125" s="7"/>
      <c r="G125" s="12"/>
      <c r="H125" s="7"/>
      <c r="I125" s="7"/>
      <c r="J125" s="7"/>
      <c r="K125" s="7"/>
      <c r="L125" s="8"/>
      <c r="M125" s="8"/>
      <c r="N125" s="18"/>
      <c r="O125" s="8"/>
      <c r="P125" s="8"/>
    </row>
    <row r="126" spans="1:16" s="10" customFormat="1" ht="15" x14ac:dyDescent="0.2">
      <c r="A126" s="91"/>
      <c r="B126" s="91"/>
      <c r="E126" s="12"/>
      <c r="F126" s="7"/>
      <c r="G126" s="12"/>
      <c r="H126" s="7"/>
      <c r="I126" s="7"/>
      <c r="J126" s="7"/>
      <c r="K126" s="7"/>
      <c r="L126" s="8"/>
      <c r="M126" s="8"/>
      <c r="N126" s="18"/>
      <c r="O126" s="8"/>
      <c r="P126" s="8"/>
    </row>
    <row r="127" spans="1:16" s="10" customFormat="1" ht="15" x14ac:dyDescent="0.2">
      <c r="A127" s="91"/>
      <c r="B127" s="91"/>
      <c r="E127" s="12"/>
      <c r="F127" s="7"/>
      <c r="G127" s="12"/>
      <c r="H127" s="7"/>
      <c r="I127" s="7"/>
      <c r="J127" s="7"/>
      <c r="K127" s="7"/>
      <c r="L127" s="8"/>
      <c r="M127" s="8"/>
      <c r="N127" s="18"/>
      <c r="O127" s="8"/>
      <c r="P127" s="8"/>
    </row>
    <row r="128" spans="1:16" s="10" customFormat="1" ht="15" x14ac:dyDescent="0.2">
      <c r="A128" s="91"/>
      <c r="B128" s="91"/>
      <c r="E128" s="12"/>
      <c r="F128" s="7"/>
      <c r="G128" s="12"/>
      <c r="H128" s="7"/>
      <c r="I128" s="7"/>
      <c r="J128" s="7"/>
      <c r="K128" s="7"/>
      <c r="L128" s="8"/>
      <c r="M128" s="8"/>
      <c r="N128" s="18"/>
      <c r="O128" s="8"/>
      <c r="P128" s="8"/>
    </row>
    <row r="129" spans="1:16" s="10" customFormat="1" ht="15" x14ac:dyDescent="0.2">
      <c r="A129" s="91"/>
      <c r="B129" s="91"/>
      <c r="E129" s="12"/>
      <c r="F129" s="7"/>
      <c r="G129" s="12"/>
      <c r="H129" s="7"/>
      <c r="I129" s="7"/>
      <c r="J129" s="7"/>
      <c r="K129" s="7"/>
      <c r="L129" s="8"/>
      <c r="M129" s="8"/>
      <c r="N129" s="18"/>
      <c r="O129" s="8"/>
      <c r="P129" s="8"/>
    </row>
    <row r="130" spans="1:16" s="10" customFormat="1" ht="15" x14ac:dyDescent="0.2">
      <c r="A130" s="91"/>
      <c r="B130" s="91"/>
      <c r="E130" s="12"/>
      <c r="F130" s="7"/>
      <c r="G130" s="12"/>
      <c r="H130" s="7"/>
      <c r="I130" s="7"/>
      <c r="J130" s="7"/>
      <c r="K130" s="7"/>
      <c r="L130" s="8"/>
      <c r="M130" s="8"/>
      <c r="N130" s="18"/>
      <c r="O130" s="8"/>
      <c r="P130" s="8"/>
    </row>
    <row r="131" spans="1:16" s="10" customFormat="1" ht="15" x14ac:dyDescent="0.2">
      <c r="A131" s="91"/>
      <c r="B131" s="91"/>
      <c r="E131" s="12"/>
      <c r="F131" s="7"/>
      <c r="G131" s="12"/>
      <c r="H131" s="7"/>
      <c r="I131" s="7"/>
      <c r="J131" s="7"/>
      <c r="K131" s="7"/>
      <c r="L131" s="8"/>
      <c r="M131" s="8"/>
      <c r="N131" s="18"/>
      <c r="O131" s="8"/>
      <c r="P131" s="8"/>
    </row>
    <row r="132" spans="1:16" s="10" customFormat="1" ht="15" x14ac:dyDescent="0.2">
      <c r="A132" s="91"/>
      <c r="B132" s="91"/>
      <c r="E132" s="12"/>
      <c r="F132" s="7"/>
      <c r="G132" s="12"/>
      <c r="H132" s="7"/>
      <c r="I132" s="7"/>
      <c r="J132" s="7"/>
      <c r="K132" s="7"/>
      <c r="L132" s="8"/>
      <c r="M132" s="8"/>
      <c r="N132" s="18"/>
      <c r="O132" s="8"/>
      <c r="P132" s="8"/>
    </row>
    <row r="133" spans="1:16" s="10" customFormat="1" ht="15" x14ac:dyDescent="0.2">
      <c r="A133" s="91"/>
      <c r="B133" s="91"/>
      <c r="E133" s="12"/>
      <c r="F133" s="7"/>
      <c r="G133" s="12"/>
      <c r="H133" s="7"/>
      <c r="I133" s="7"/>
      <c r="J133" s="7"/>
      <c r="K133" s="7"/>
      <c r="L133" s="8"/>
      <c r="M133" s="8"/>
      <c r="N133" s="18"/>
      <c r="O133" s="8"/>
      <c r="P133" s="8"/>
    </row>
    <row r="134" spans="1:16" s="10" customFormat="1" ht="15" x14ac:dyDescent="0.2">
      <c r="A134" s="91"/>
      <c r="B134" s="91"/>
      <c r="E134" s="12"/>
      <c r="F134" s="7"/>
      <c r="G134" s="12"/>
      <c r="H134" s="7"/>
      <c r="I134" s="7"/>
      <c r="J134" s="7"/>
      <c r="K134" s="7"/>
      <c r="L134" s="8"/>
      <c r="M134" s="8"/>
      <c r="N134" s="18"/>
      <c r="O134" s="8"/>
      <c r="P134" s="8"/>
    </row>
    <row r="135" spans="1:16" s="10" customFormat="1" ht="15" x14ac:dyDescent="0.2">
      <c r="A135" s="91"/>
      <c r="B135" s="91"/>
      <c r="E135" s="12"/>
      <c r="F135" s="7"/>
      <c r="G135" s="12"/>
      <c r="H135" s="7"/>
      <c r="I135" s="7"/>
      <c r="J135" s="7"/>
      <c r="K135" s="7"/>
      <c r="L135" s="8"/>
      <c r="M135" s="8"/>
      <c r="N135" s="18"/>
      <c r="O135" s="8"/>
      <c r="P135" s="8"/>
    </row>
    <row r="136" spans="1:16" s="10" customFormat="1" ht="15" x14ac:dyDescent="0.2">
      <c r="A136" s="91"/>
      <c r="B136" s="91"/>
      <c r="E136" s="12"/>
      <c r="F136" s="7"/>
      <c r="G136" s="12"/>
      <c r="H136" s="7"/>
      <c r="I136" s="7"/>
      <c r="J136" s="7"/>
      <c r="K136" s="7"/>
      <c r="L136" s="8"/>
      <c r="M136" s="8"/>
      <c r="N136" s="18"/>
      <c r="O136" s="8"/>
      <c r="P136" s="8"/>
    </row>
    <row r="137" spans="1:16" s="10" customFormat="1" ht="15" x14ac:dyDescent="0.2">
      <c r="A137" s="91"/>
      <c r="B137" s="91"/>
      <c r="E137" s="12"/>
      <c r="F137" s="7"/>
      <c r="G137" s="12"/>
      <c r="H137" s="7"/>
      <c r="I137" s="7"/>
      <c r="J137" s="7"/>
      <c r="K137" s="7"/>
      <c r="L137" s="8"/>
      <c r="M137" s="8"/>
      <c r="N137" s="18"/>
      <c r="O137" s="8"/>
      <c r="P137" s="8"/>
    </row>
    <row r="138" spans="1:16" s="10" customFormat="1" ht="15" x14ac:dyDescent="0.2">
      <c r="A138" s="91"/>
      <c r="B138" s="91"/>
      <c r="E138" s="12"/>
      <c r="F138" s="7"/>
      <c r="G138" s="12"/>
      <c r="H138" s="7"/>
      <c r="I138" s="7"/>
      <c r="J138" s="7"/>
      <c r="K138" s="7"/>
      <c r="L138" s="8"/>
      <c r="M138" s="8"/>
      <c r="N138" s="18"/>
      <c r="O138" s="8"/>
      <c r="P138" s="8"/>
    </row>
    <row r="139" spans="1:16" s="10" customFormat="1" ht="15" x14ac:dyDescent="0.2">
      <c r="A139" s="91"/>
      <c r="B139" s="91"/>
      <c r="E139" s="12"/>
      <c r="F139" s="7"/>
      <c r="G139" s="12"/>
      <c r="H139" s="7"/>
      <c r="I139" s="7"/>
      <c r="J139" s="7"/>
      <c r="K139" s="7"/>
      <c r="L139" s="8"/>
      <c r="M139" s="8"/>
      <c r="N139" s="18"/>
      <c r="O139" s="8"/>
      <c r="P139" s="8"/>
    </row>
    <row r="140" spans="1:16" s="10" customFormat="1" ht="15" x14ac:dyDescent="0.2">
      <c r="A140" s="91"/>
      <c r="B140" s="91"/>
      <c r="E140" s="12"/>
      <c r="F140" s="7"/>
      <c r="G140" s="12"/>
      <c r="H140" s="7"/>
      <c r="I140" s="7"/>
      <c r="J140" s="7"/>
      <c r="K140" s="7"/>
      <c r="L140" s="8"/>
      <c r="M140" s="8"/>
      <c r="N140" s="18"/>
      <c r="O140" s="8"/>
      <c r="P140" s="8"/>
    </row>
    <row r="141" spans="1:16" s="10" customFormat="1" ht="15" x14ac:dyDescent="0.2">
      <c r="A141" s="91"/>
      <c r="B141" s="91"/>
      <c r="E141" s="12"/>
      <c r="F141" s="7"/>
      <c r="G141" s="12"/>
      <c r="H141" s="7"/>
      <c r="I141" s="7"/>
      <c r="J141" s="7"/>
      <c r="K141" s="7"/>
      <c r="L141" s="8"/>
      <c r="M141" s="8"/>
      <c r="N141" s="18"/>
      <c r="O141" s="8"/>
      <c r="P141" s="8"/>
    </row>
    <row r="142" spans="1:16" s="10" customFormat="1" ht="15" x14ac:dyDescent="0.2">
      <c r="A142" s="91"/>
      <c r="B142" s="91"/>
      <c r="E142" s="12"/>
      <c r="F142" s="7"/>
      <c r="G142" s="12"/>
      <c r="H142" s="7"/>
      <c r="I142" s="7"/>
      <c r="J142" s="7"/>
      <c r="K142" s="7"/>
      <c r="L142" s="8"/>
      <c r="M142" s="8"/>
      <c r="N142" s="18"/>
      <c r="O142" s="8"/>
      <c r="P142" s="8"/>
    </row>
    <row r="143" spans="1:16" s="10" customFormat="1" ht="15" x14ac:dyDescent="0.2">
      <c r="A143" s="91"/>
      <c r="B143" s="91"/>
      <c r="E143" s="12"/>
      <c r="F143" s="7"/>
      <c r="G143" s="12"/>
      <c r="H143" s="7"/>
      <c r="I143" s="7"/>
      <c r="J143" s="7"/>
      <c r="K143" s="7"/>
      <c r="L143" s="8"/>
      <c r="M143" s="8"/>
      <c r="N143" s="18"/>
      <c r="O143" s="8"/>
      <c r="P143" s="8"/>
    </row>
    <row r="144" spans="1:16" s="10" customFormat="1" ht="15" x14ac:dyDescent="0.2">
      <c r="A144" s="91"/>
      <c r="B144" s="91"/>
      <c r="E144" s="12"/>
      <c r="F144" s="7"/>
      <c r="G144" s="12"/>
      <c r="H144" s="7"/>
      <c r="I144" s="7"/>
      <c r="J144" s="7"/>
      <c r="K144" s="7"/>
      <c r="L144" s="8"/>
      <c r="M144" s="8"/>
      <c r="N144" s="18"/>
      <c r="O144" s="8"/>
      <c r="P144" s="8"/>
    </row>
    <row r="145" spans="1:16" s="10" customFormat="1" ht="15" x14ac:dyDescent="0.2">
      <c r="A145" s="91"/>
      <c r="B145" s="91"/>
      <c r="E145" s="12"/>
      <c r="F145" s="7"/>
      <c r="G145" s="12"/>
      <c r="H145" s="7"/>
      <c r="I145" s="7"/>
      <c r="J145" s="7"/>
      <c r="K145" s="7"/>
      <c r="L145" s="8"/>
      <c r="M145" s="8"/>
      <c r="N145" s="18"/>
      <c r="O145" s="8"/>
      <c r="P145" s="8"/>
    </row>
    <row r="146" spans="1:16" s="10" customFormat="1" ht="15" x14ac:dyDescent="0.2">
      <c r="A146" s="91"/>
      <c r="B146" s="91"/>
      <c r="E146" s="12"/>
      <c r="F146" s="7"/>
      <c r="G146" s="12"/>
      <c r="H146" s="7"/>
      <c r="I146" s="7"/>
      <c r="J146" s="7"/>
      <c r="K146" s="7"/>
      <c r="L146" s="8"/>
      <c r="M146" s="8"/>
      <c r="N146" s="18"/>
      <c r="O146" s="8"/>
      <c r="P146" s="8"/>
    </row>
    <row r="147" spans="1:16" s="10" customFormat="1" ht="15" x14ac:dyDescent="0.2">
      <c r="A147" s="91"/>
      <c r="B147" s="91"/>
      <c r="E147" s="12"/>
      <c r="F147" s="7"/>
      <c r="G147" s="12"/>
      <c r="H147" s="7"/>
      <c r="I147" s="7"/>
      <c r="J147" s="7"/>
      <c r="K147" s="7"/>
      <c r="L147" s="8"/>
      <c r="M147" s="8"/>
      <c r="N147" s="18"/>
      <c r="O147" s="8"/>
      <c r="P147" s="8"/>
    </row>
    <row r="148" spans="1:16" s="10" customFormat="1" ht="15" x14ac:dyDescent="0.2">
      <c r="A148" s="91"/>
      <c r="B148" s="91"/>
      <c r="E148" s="12"/>
      <c r="F148" s="7"/>
      <c r="G148" s="12"/>
      <c r="H148" s="7"/>
      <c r="I148" s="7"/>
      <c r="J148" s="7"/>
      <c r="K148" s="7"/>
      <c r="L148" s="8"/>
      <c r="M148" s="8"/>
      <c r="N148" s="18"/>
      <c r="O148" s="8"/>
      <c r="P148" s="8"/>
    </row>
    <row r="149" spans="1:16" s="10" customFormat="1" ht="15" x14ac:dyDescent="0.2">
      <c r="A149" s="91"/>
      <c r="B149" s="91"/>
      <c r="E149" s="12"/>
      <c r="F149" s="7"/>
      <c r="G149" s="12"/>
      <c r="H149" s="7"/>
      <c r="I149" s="7"/>
      <c r="J149" s="7"/>
      <c r="K149" s="7"/>
      <c r="L149" s="8"/>
      <c r="M149" s="8"/>
      <c r="N149" s="18"/>
      <c r="O149" s="8"/>
      <c r="P149" s="8"/>
    </row>
    <row r="150" spans="1:16" s="10" customFormat="1" ht="15" x14ac:dyDescent="0.2">
      <c r="A150" s="91"/>
      <c r="B150" s="91"/>
      <c r="E150" s="12"/>
      <c r="F150" s="7"/>
      <c r="G150" s="12"/>
      <c r="H150" s="7"/>
      <c r="I150" s="7"/>
      <c r="J150" s="7"/>
      <c r="K150" s="7"/>
      <c r="L150" s="8"/>
      <c r="M150" s="8"/>
      <c r="N150" s="18"/>
      <c r="O150" s="8"/>
      <c r="P150" s="8"/>
    </row>
    <row r="151" spans="1:16" s="10" customFormat="1" ht="15" x14ac:dyDescent="0.2">
      <c r="A151" s="91"/>
      <c r="B151" s="91"/>
      <c r="E151" s="12"/>
      <c r="F151" s="7"/>
      <c r="G151" s="12"/>
      <c r="H151" s="7"/>
      <c r="I151" s="7"/>
      <c r="J151" s="7"/>
      <c r="K151" s="7"/>
      <c r="L151" s="8"/>
      <c r="M151" s="8"/>
      <c r="N151" s="18"/>
      <c r="O151" s="8"/>
      <c r="P151" s="8"/>
    </row>
    <row r="152" spans="1:16" s="10" customFormat="1" ht="15" x14ac:dyDescent="0.2">
      <c r="A152" s="91"/>
      <c r="B152" s="91"/>
      <c r="E152" s="12"/>
      <c r="F152" s="7"/>
      <c r="G152" s="12"/>
      <c r="H152" s="7"/>
      <c r="I152" s="7"/>
      <c r="J152" s="7"/>
      <c r="K152" s="7"/>
      <c r="L152" s="8"/>
      <c r="M152" s="8"/>
      <c r="N152" s="18"/>
      <c r="O152" s="8"/>
      <c r="P152" s="8"/>
    </row>
    <row r="153" spans="1:16" s="10" customFormat="1" ht="15" x14ac:dyDescent="0.2">
      <c r="A153" s="91"/>
      <c r="B153" s="91"/>
      <c r="E153" s="12"/>
      <c r="F153" s="7"/>
      <c r="G153" s="12"/>
      <c r="H153" s="7"/>
      <c r="I153" s="7"/>
      <c r="J153" s="7"/>
      <c r="K153" s="7"/>
      <c r="L153" s="8"/>
      <c r="M153" s="8"/>
      <c r="N153" s="18"/>
      <c r="O153" s="8"/>
      <c r="P153" s="8"/>
    </row>
    <row r="154" spans="1:16" s="10" customFormat="1" ht="15" x14ac:dyDescent="0.2">
      <c r="A154" s="91"/>
      <c r="B154" s="91"/>
      <c r="E154" s="12"/>
      <c r="F154" s="7"/>
      <c r="G154" s="12"/>
      <c r="H154" s="7"/>
      <c r="I154" s="7"/>
      <c r="J154" s="7"/>
      <c r="K154" s="7"/>
      <c r="L154" s="8"/>
      <c r="M154" s="8"/>
      <c r="N154" s="18"/>
      <c r="O154" s="8"/>
      <c r="P154" s="8"/>
    </row>
    <row r="155" spans="1:16" s="10" customFormat="1" ht="15" x14ac:dyDescent="0.2">
      <c r="A155" s="91"/>
      <c r="B155" s="91"/>
      <c r="E155" s="12"/>
      <c r="F155" s="7"/>
      <c r="G155" s="12"/>
      <c r="H155" s="7"/>
      <c r="I155" s="7"/>
      <c r="J155" s="7"/>
      <c r="K155" s="7"/>
      <c r="L155" s="8"/>
      <c r="M155" s="8"/>
      <c r="N155" s="18"/>
      <c r="O155" s="8"/>
      <c r="P155" s="8"/>
    </row>
    <row r="156" spans="1:16" s="10" customFormat="1" ht="15" x14ac:dyDescent="0.2">
      <c r="A156" s="91"/>
      <c r="B156" s="91"/>
      <c r="E156" s="12"/>
      <c r="F156" s="7"/>
      <c r="G156" s="12"/>
      <c r="H156" s="7"/>
      <c r="I156" s="7"/>
      <c r="J156" s="7"/>
      <c r="K156" s="7"/>
      <c r="L156" s="8"/>
      <c r="M156" s="8"/>
      <c r="N156" s="18"/>
      <c r="O156" s="8"/>
      <c r="P156" s="8"/>
    </row>
    <row r="157" spans="1:16" s="10" customFormat="1" ht="15" x14ac:dyDescent="0.2">
      <c r="A157" s="91"/>
      <c r="B157" s="91"/>
      <c r="E157" s="12"/>
      <c r="F157" s="7"/>
      <c r="G157" s="12"/>
      <c r="H157" s="7"/>
      <c r="I157" s="7"/>
      <c r="J157" s="7"/>
      <c r="K157" s="7"/>
      <c r="L157" s="8"/>
      <c r="M157" s="8"/>
      <c r="N157" s="18"/>
      <c r="O157" s="8"/>
      <c r="P157" s="8"/>
    </row>
    <row r="158" spans="1:16" s="10" customFormat="1" ht="15" x14ac:dyDescent="0.2">
      <c r="A158" s="91"/>
      <c r="B158" s="91"/>
      <c r="E158" s="12"/>
      <c r="F158" s="7"/>
      <c r="G158" s="12"/>
      <c r="H158" s="7"/>
      <c r="I158" s="7"/>
      <c r="J158" s="7"/>
      <c r="K158" s="7"/>
      <c r="L158" s="8"/>
      <c r="M158" s="8"/>
      <c r="N158" s="18"/>
      <c r="O158" s="8"/>
      <c r="P158" s="8"/>
    </row>
    <row r="159" spans="1:16" s="10" customFormat="1" ht="15" x14ac:dyDescent="0.2">
      <c r="A159" s="91"/>
      <c r="B159" s="91"/>
      <c r="E159" s="12"/>
      <c r="F159" s="7"/>
      <c r="G159" s="12"/>
      <c r="H159" s="7"/>
      <c r="I159" s="7"/>
      <c r="J159" s="7"/>
      <c r="K159" s="7"/>
      <c r="L159" s="8"/>
      <c r="M159" s="8"/>
      <c r="N159" s="18"/>
      <c r="O159" s="8"/>
      <c r="P159" s="8"/>
    </row>
    <row r="160" spans="1:16" s="10" customFormat="1" ht="15" x14ac:dyDescent="0.2">
      <c r="A160" s="91"/>
      <c r="B160" s="91"/>
      <c r="E160" s="12"/>
      <c r="F160" s="7"/>
      <c r="G160" s="12"/>
      <c r="H160" s="7"/>
      <c r="I160" s="7"/>
      <c r="J160" s="7"/>
      <c r="K160" s="7"/>
      <c r="L160" s="8"/>
      <c r="M160" s="8"/>
      <c r="N160" s="18"/>
      <c r="O160" s="8"/>
      <c r="P160" s="8"/>
    </row>
    <row r="161" spans="1:16" s="10" customFormat="1" ht="15" x14ac:dyDescent="0.2">
      <c r="A161" s="91"/>
      <c r="B161" s="91"/>
      <c r="E161" s="12"/>
      <c r="F161" s="7"/>
      <c r="G161" s="12"/>
      <c r="H161" s="7"/>
      <c r="I161" s="7"/>
      <c r="J161" s="7"/>
      <c r="K161" s="7"/>
      <c r="L161" s="8"/>
      <c r="M161" s="8"/>
      <c r="N161" s="18"/>
      <c r="O161" s="8"/>
      <c r="P161" s="8"/>
    </row>
    <row r="162" spans="1:16" s="10" customFormat="1" ht="15" x14ac:dyDescent="0.2">
      <c r="A162" s="91"/>
      <c r="B162" s="91"/>
      <c r="E162" s="12"/>
      <c r="F162" s="7"/>
      <c r="G162" s="12"/>
      <c r="H162" s="7"/>
      <c r="I162" s="7"/>
      <c r="J162" s="7"/>
      <c r="K162" s="7"/>
      <c r="L162" s="8"/>
      <c r="M162" s="8"/>
      <c r="N162" s="18"/>
      <c r="O162" s="8"/>
      <c r="P162" s="8"/>
    </row>
    <row r="163" spans="1:16" s="10" customFormat="1" ht="15" x14ac:dyDescent="0.2">
      <c r="A163" s="91"/>
      <c r="B163" s="91"/>
      <c r="E163" s="12"/>
      <c r="F163" s="7"/>
      <c r="G163" s="12"/>
      <c r="H163" s="7"/>
      <c r="I163" s="7"/>
      <c r="J163" s="7"/>
      <c r="K163" s="7"/>
      <c r="L163" s="8"/>
      <c r="M163" s="8"/>
      <c r="N163" s="18"/>
      <c r="O163" s="8"/>
      <c r="P163" s="8"/>
    </row>
    <row r="164" spans="1:16" s="10" customFormat="1" ht="15" x14ac:dyDescent="0.2">
      <c r="A164" s="91"/>
      <c r="B164" s="91"/>
      <c r="E164" s="12"/>
      <c r="F164" s="7"/>
      <c r="G164" s="12"/>
      <c r="H164" s="7"/>
      <c r="I164" s="7"/>
      <c r="J164" s="7"/>
      <c r="K164" s="7"/>
      <c r="L164" s="8"/>
      <c r="M164" s="8"/>
      <c r="N164" s="18"/>
      <c r="O164" s="8"/>
      <c r="P164" s="8"/>
    </row>
    <row r="165" spans="1:16" s="10" customFormat="1" ht="15" x14ac:dyDescent="0.2">
      <c r="A165" s="91"/>
      <c r="B165" s="91"/>
      <c r="E165" s="12"/>
      <c r="F165" s="7"/>
      <c r="G165" s="12"/>
      <c r="H165" s="7"/>
      <c r="I165" s="7"/>
      <c r="J165" s="7"/>
      <c r="K165" s="7"/>
      <c r="L165" s="8"/>
      <c r="M165" s="8"/>
      <c r="N165" s="18"/>
      <c r="O165" s="8"/>
      <c r="P165" s="8"/>
    </row>
    <row r="166" spans="1:16" s="10" customFormat="1" ht="15" x14ac:dyDescent="0.2">
      <c r="A166" s="91"/>
      <c r="B166" s="91"/>
      <c r="E166" s="12"/>
      <c r="F166" s="7"/>
      <c r="G166" s="12"/>
      <c r="H166" s="7"/>
      <c r="I166" s="7"/>
      <c r="J166" s="7"/>
      <c r="K166" s="7"/>
      <c r="L166" s="8"/>
      <c r="M166" s="8"/>
      <c r="N166" s="18"/>
      <c r="O166" s="8"/>
      <c r="P166" s="8"/>
    </row>
    <row r="167" spans="1:16" s="10" customFormat="1" ht="15" x14ac:dyDescent="0.2">
      <c r="A167" s="91"/>
      <c r="B167" s="91"/>
      <c r="E167" s="12"/>
      <c r="F167" s="7"/>
      <c r="G167" s="12"/>
      <c r="H167" s="7"/>
      <c r="I167" s="7"/>
      <c r="J167" s="7"/>
      <c r="K167" s="7"/>
      <c r="L167" s="8"/>
      <c r="M167" s="8"/>
      <c r="N167" s="18"/>
      <c r="O167" s="8"/>
      <c r="P167" s="8"/>
    </row>
    <row r="168" spans="1:16" s="10" customFormat="1" ht="15" x14ac:dyDescent="0.2">
      <c r="A168" s="91"/>
      <c r="B168" s="91"/>
      <c r="E168" s="12"/>
      <c r="F168" s="7"/>
      <c r="G168" s="12"/>
      <c r="H168" s="7"/>
      <c r="I168" s="7"/>
      <c r="J168" s="7"/>
      <c r="K168" s="7"/>
      <c r="L168" s="8"/>
      <c r="M168" s="8"/>
      <c r="N168" s="18"/>
      <c r="O168" s="8"/>
      <c r="P168" s="8"/>
    </row>
    <row r="169" spans="1:16" s="10" customFormat="1" ht="15" x14ac:dyDescent="0.2">
      <c r="A169" s="91"/>
      <c r="B169" s="91"/>
      <c r="E169" s="12"/>
      <c r="F169" s="7"/>
      <c r="G169" s="12"/>
      <c r="H169" s="7"/>
      <c r="I169" s="7"/>
      <c r="J169" s="7"/>
      <c r="K169" s="7"/>
      <c r="L169" s="8"/>
      <c r="M169" s="8"/>
      <c r="N169" s="18"/>
      <c r="O169" s="8"/>
      <c r="P169" s="8"/>
    </row>
    <row r="170" spans="1:16" s="10" customFormat="1" ht="15" x14ac:dyDescent="0.2">
      <c r="A170" s="91"/>
      <c r="B170" s="91"/>
      <c r="E170" s="12"/>
      <c r="F170" s="7"/>
      <c r="G170" s="12"/>
      <c r="H170" s="7"/>
      <c r="I170" s="7"/>
      <c r="J170" s="7"/>
      <c r="K170" s="7"/>
      <c r="L170" s="8"/>
      <c r="M170" s="8"/>
      <c r="N170" s="18"/>
      <c r="O170" s="8"/>
      <c r="P170" s="8"/>
    </row>
    <row r="171" spans="1:16" s="10" customFormat="1" ht="15" x14ac:dyDescent="0.2">
      <c r="A171" s="91"/>
      <c r="B171" s="91"/>
      <c r="E171" s="12"/>
      <c r="F171" s="7"/>
      <c r="G171" s="12"/>
      <c r="H171" s="7"/>
      <c r="I171" s="7"/>
      <c r="J171" s="7"/>
      <c r="K171" s="7"/>
      <c r="L171" s="8"/>
      <c r="M171" s="8"/>
      <c r="N171" s="18"/>
      <c r="O171" s="8"/>
      <c r="P171" s="8"/>
    </row>
    <row r="172" spans="1:16" s="10" customFormat="1" ht="15" x14ac:dyDescent="0.2">
      <c r="A172" s="91"/>
      <c r="B172" s="91"/>
      <c r="E172" s="12"/>
      <c r="F172" s="7"/>
      <c r="G172" s="12"/>
      <c r="H172" s="7"/>
      <c r="I172" s="7"/>
      <c r="J172" s="7"/>
      <c r="K172" s="7"/>
      <c r="L172" s="8"/>
      <c r="M172" s="8"/>
      <c r="N172" s="18"/>
      <c r="O172" s="8"/>
      <c r="P172" s="8"/>
    </row>
    <row r="173" spans="1:16" s="10" customFormat="1" ht="15" x14ac:dyDescent="0.2">
      <c r="A173" s="91"/>
      <c r="B173" s="91"/>
      <c r="E173" s="12"/>
      <c r="F173" s="7"/>
      <c r="G173" s="12"/>
      <c r="H173" s="7"/>
      <c r="I173" s="7"/>
      <c r="J173" s="7"/>
      <c r="K173" s="7"/>
      <c r="L173" s="8"/>
      <c r="M173" s="8"/>
      <c r="N173" s="18"/>
      <c r="O173" s="8"/>
      <c r="P173" s="8"/>
    </row>
    <row r="174" spans="1:16" s="10" customFormat="1" ht="15" x14ac:dyDescent="0.2">
      <c r="A174" s="91"/>
      <c r="B174" s="91"/>
      <c r="E174" s="12"/>
      <c r="F174" s="7"/>
      <c r="G174" s="12"/>
      <c r="H174" s="7"/>
      <c r="I174" s="7"/>
      <c r="J174" s="7"/>
      <c r="K174" s="7"/>
      <c r="L174" s="8"/>
      <c r="M174" s="8"/>
      <c r="N174" s="18"/>
      <c r="O174" s="8"/>
      <c r="P174" s="8"/>
    </row>
    <row r="175" spans="1:16" s="10" customFormat="1" ht="15" x14ac:dyDescent="0.2">
      <c r="A175" s="91"/>
      <c r="B175" s="91"/>
      <c r="E175" s="12"/>
      <c r="F175" s="7"/>
      <c r="G175" s="12"/>
      <c r="H175" s="7"/>
      <c r="I175" s="7"/>
      <c r="J175" s="7"/>
      <c r="K175" s="7"/>
      <c r="L175" s="8"/>
      <c r="M175" s="8"/>
      <c r="N175" s="18"/>
      <c r="O175" s="8"/>
      <c r="P175" s="8"/>
    </row>
    <row r="176" spans="1:16" s="10" customFormat="1" ht="15" x14ac:dyDescent="0.2">
      <c r="A176" s="91"/>
      <c r="B176" s="91"/>
      <c r="E176" s="12"/>
      <c r="F176" s="7"/>
      <c r="G176" s="12"/>
      <c r="H176" s="7"/>
      <c r="I176" s="7"/>
      <c r="J176" s="7"/>
      <c r="K176" s="7"/>
      <c r="L176" s="8"/>
      <c r="M176" s="8"/>
      <c r="N176" s="18"/>
      <c r="O176" s="8"/>
      <c r="P176" s="8"/>
    </row>
    <row r="177" spans="1:16" s="10" customFormat="1" ht="15" x14ac:dyDescent="0.2">
      <c r="A177" s="91"/>
      <c r="B177" s="91"/>
      <c r="E177" s="12"/>
      <c r="F177" s="7"/>
      <c r="G177" s="12"/>
      <c r="H177" s="7"/>
      <c r="I177" s="7"/>
      <c r="J177" s="7"/>
      <c r="K177" s="7"/>
      <c r="L177" s="8"/>
      <c r="M177" s="8"/>
      <c r="N177" s="18"/>
      <c r="O177" s="8"/>
      <c r="P177" s="8"/>
    </row>
    <row r="178" spans="1:16" s="10" customFormat="1" ht="15" x14ac:dyDescent="0.2">
      <c r="A178" s="91"/>
      <c r="B178" s="91"/>
      <c r="E178" s="12"/>
      <c r="F178" s="7"/>
      <c r="G178" s="12"/>
      <c r="H178" s="7"/>
      <c r="I178" s="7"/>
      <c r="J178" s="7"/>
      <c r="K178" s="7"/>
      <c r="L178" s="8"/>
      <c r="M178" s="8"/>
      <c r="N178" s="18"/>
      <c r="O178" s="8"/>
      <c r="P178" s="8"/>
    </row>
    <row r="179" spans="1:16" s="10" customFormat="1" ht="15" x14ac:dyDescent="0.2">
      <c r="A179" s="91"/>
      <c r="B179" s="91"/>
      <c r="E179" s="12"/>
      <c r="F179" s="7"/>
      <c r="G179" s="12"/>
      <c r="H179" s="7"/>
      <c r="I179" s="7"/>
      <c r="J179" s="7"/>
      <c r="K179" s="7"/>
      <c r="L179" s="8"/>
      <c r="M179" s="8"/>
      <c r="N179" s="18"/>
      <c r="O179" s="8"/>
      <c r="P179" s="8"/>
    </row>
    <row r="180" spans="1:16" s="10" customFormat="1" ht="15" x14ac:dyDescent="0.2">
      <c r="A180" s="91"/>
      <c r="B180" s="91"/>
      <c r="E180" s="12"/>
      <c r="F180" s="7"/>
      <c r="G180" s="12"/>
      <c r="H180" s="7"/>
      <c r="I180" s="7"/>
      <c r="J180" s="7"/>
      <c r="K180" s="7"/>
      <c r="L180" s="8"/>
      <c r="M180" s="8"/>
      <c r="N180" s="18"/>
      <c r="O180" s="8"/>
      <c r="P180" s="8"/>
    </row>
    <row r="181" spans="1:16" s="10" customFormat="1" ht="15" x14ac:dyDescent="0.2">
      <c r="A181" s="91"/>
      <c r="B181" s="91"/>
      <c r="E181" s="12"/>
      <c r="F181" s="7"/>
      <c r="G181" s="12"/>
      <c r="H181" s="7"/>
      <c r="I181" s="7"/>
      <c r="J181" s="7"/>
      <c r="K181" s="7"/>
      <c r="L181" s="8"/>
      <c r="M181" s="8"/>
      <c r="N181" s="18"/>
      <c r="O181" s="8"/>
      <c r="P181" s="8"/>
    </row>
    <row r="182" spans="1:16" s="10" customFormat="1" ht="15" x14ac:dyDescent="0.2">
      <c r="A182" s="91"/>
      <c r="B182" s="91"/>
      <c r="E182" s="12"/>
      <c r="F182" s="7"/>
      <c r="G182" s="12"/>
      <c r="H182" s="7"/>
      <c r="I182" s="7"/>
      <c r="J182" s="7"/>
      <c r="K182" s="7"/>
      <c r="L182" s="8"/>
      <c r="M182" s="8"/>
      <c r="N182" s="18"/>
      <c r="O182" s="8"/>
      <c r="P182" s="8"/>
    </row>
    <row r="183" spans="1:16" s="10" customFormat="1" ht="15" x14ac:dyDescent="0.2">
      <c r="A183" s="91"/>
      <c r="B183" s="91"/>
      <c r="E183" s="12"/>
      <c r="F183" s="7"/>
      <c r="G183" s="12"/>
      <c r="H183" s="7"/>
      <c r="I183" s="7"/>
      <c r="J183" s="7"/>
      <c r="K183" s="7"/>
      <c r="L183" s="8"/>
      <c r="M183" s="8"/>
      <c r="N183" s="18"/>
      <c r="O183" s="8"/>
      <c r="P183" s="8"/>
    </row>
    <row r="184" spans="1:16" s="10" customFormat="1" ht="15" x14ac:dyDescent="0.2">
      <c r="A184" s="91"/>
      <c r="B184" s="91"/>
      <c r="E184" s="12"/>
      <c r="F184" s="7"/>
      <c r="G184" s="12"/>
      <c r="H184" s="7"/>
      <c r="I184" s="7"/>
      <c r="J184" s="7"/>
      <c r="K184" s="7"/>
      <c r="L184" s="8"/>
      <c r="M184" s="8"/>
      <c r="N184" s="18"/>
      <c r="O184" s="8"/>
      <c r="P184" s="8"/>
    </row>
    <row r="185" spans="1:16" s="10" customFormat="1" ht="15" x14ac:dyDescent="0.2">
      <c r="A185" s="91"/>
      <c r="B185" s="91"/>
      <c r="E185" s="12"/>
      <c r="F185" s="7"/>
      <c r="G185" s="12"/>
      <c r="H185" s="7"/>
      <c r="I185" s="7"/>
      <c r="J185" s="7"/>
      <c r="K185" s="7"/>
      <c r="L185" s="8"/>
      <c r="M185" s="8"/>
      <c r="N185" s="18"/>
      <c r="O185" s="8"/>
      <c r="P185" s="8"/>
    </row>
    <row r="186" spans="1:16" s="10" customFormat="1" ht="15" x14ac:dyDescent="0.2">
      <c r="A186" s="91"/>
      <c r="B186" s="91"/>
      <c r="E186" s="12"/>
      <c r="F186" s="7"/>
      <c r="G186" s="12"/>
      <c r="H186" s="7"/>
      <c r="I186" s="7"/>
      <c r="J186" s="7"/>
      <c r="K186" s="7"/>
      <c r="L186" s="8"/>
      <c r="M186" s="8"/>
      <c r="N186" s="18"/>
      <c r="O186" s="8"/>
      <c r="P186" s="8"/>
    </row>
    <row r="187" spans="1:16" s="10" customFormat="1" ht="15" x14ac:dyDescent="0.2">
      <c r="A187" s="91"/>
      <c r="B187" s="91"/>
      <c r="E187" s="12"/>
      <c r="F187" s="7"/>
      <c r="G187" s="12"/>
      <c r="H187" s="7"/>
      <c r="I187" s="7"/>
      <c r="J187" s="7"/>
      <c r="K187" s="7"/>
      <c r="L187" s="8"/>
      <c r="M187" s="8"/>
      <c r="N187" s="18"/>
      <c r="O187" s="8"/>
      <c r="P187" s="8"/>
    </row>
    <row r="188" spans="1:16" s="10" customFormat="1" ht="15" x14ac:dyDescent="0.2">
      <c r="A188" s="91"/>
      <c r="B188" s="91"/>
      <c r="E188" s="12"/>
      <c r="F188" s="7"/>
      <c r="G188" s="12"/>
      <c r="H188" s="7"/>
      <c r="I188" s="7"/>
      <c r="J188" s="7"/>
      <c r="K188" s="7"/>
      <c r="L188" s="8"/>
      <c r="M188" s="8"/>
      <c r="N188" s="18"/>
      <c r="O188" s="8"/>
      <c r="P188" s="8"/>
    </row>
    <row r="189" spans="1:16" s="10" customFormat="1" ht="15" x14ac:dyDescent="0.2">
      <c r="A189" s="91"/>
      <c r="B189" s="91"/>
      <c r="E189" s="12"/>
      <c r="F189" s="7"/>
      <c r="G189" s="12"/>
      <c r="H189" s="7"/>
      <c r="I189" s="7"/>
      <c r="J189" s="7"/>
      <c r="K189" s="7"/>
      <c r="L189" s="8"/>
      <c r="M189" s="8"/>
      <c r="N189" s="18"/>
      <c r="O189" s="8"/>
      <c r="P189" s="8"/>
    </row>
    <row r="190" spans="1:16" s="10" customFormat="1" ht="15" x14ac:dyDescent="0.2">
      <c r="A190" s="91"/>
      <c r="B190" s="91"/>
      <c r="E190" s="12"/>
      <c r="F190" s="7"/>
      <c r="G190" s="12"/>
      <c r="H190" s="7"/>
      <c r="I190" s="7"/>
      <c r="J190" s="7"/>
      <c r="K190" s="7"/>
      <c r="L190" s="8"/>
      <c r="M190" s="8"/>
      <c r="N190" s="18"/>
      <c r="O190" s="8"/>
      <c r="P190" s="8"/>
    </row>
    <row r="191" spans="1:16" s="10" customFormat="1" ht="15" x14ac:dyDescent="0.2">
      <c r="A191" s="91"/>
      <c r="B191" s="91"/>
      <c r="E191" s="12"/>
      <c r="F191" s="7"/>
      <c r="G191" s="12"/>
      <c r="H191" s="7"/>
      <c r="I191" s="7"/>
      <c r="J191" s="7"/>
      <c r="K191" s="7"/>
      <c r="L191" s="8"/>
      <c r="M191" s="8"/>
      <c r="N191" s="18"/>
      <c r="O191" s="8"/>
      <c r="P191" s="8"/>
    </row>
    <row r="192" spans="1:16" s="10" customFormat="1" ht="15" x14ac:dyDescent="0.2">
      <c r="A192" s="91"/>
      <c r="B192" s="91"/>
      <c r="E192" s="12"/>
      <c r="F192" s="7"/>
      <c r="G192" s="12"/>
      <c r="H192" s="7"/>
      <c r="I192" s="7"/>
      <c r="J192" s="7"/>
      <c r="K192" s="7"/>
      <c r="L192" s="8"/>
      <c r="M192" s="8"/>
      <c r="N192" s="18"/>
      <c r="O192" s="8"/>
      <c r="P192" s="8"/>
    </row>
    <row r="193" spans="1:16" s="10" customFormat="1" ht="15" x14ac:dyDescent="0.2">
      <c r="A193" s="91"/>
      <c r="B193" s="91"/>
      <c r="E193" s="12"/>
      <c r="F193" s="7"/>
      <c r="G193" s="12"/>
      <c r="H193" s="7"/>
      <c r="I193" s="7"/>
      <c r="J193" s="7"/>
      <c r="K193" s="7"/>
      <c r="L193" s="8"/>
      <c r="M193" s="8"/>
      <c r="N193" s="18"/>
      <c r="O193" s="8"/>
      <c r="P193" s="8"/>
    </row>
    <row r="194" spans="1:16" s="10" customFormat="1" ht="15" x14ac:dyDescent="0.2">
      <c r="A194" s="91"/>
      <c r="B194" s="91"/>
      <c r="E194" s="12"/>
      <c r="F194" s="7"/>
      <c r="G194" s="12"/>
      <c r="H194" s="7"/>
      <c r="I194" s="7"/>
      <c r="J194" s="7"/>
      <c r="K194" s="7"/>
      <c r="L194" s="8"/>
      <c r="M194" s="8"/>
      <c r="N194" s="18"/>
      <c r="O194" s="8"/>
      <c r="P194" s="8"/>
    </row>
    <row r="195" spans="1:16" s="10" customFormat="1" ht="15" x14ac:dyDescent="0.2">
      <c r="A195" s="91"/>
      <c r="B195" s="91"/>
      <c r="E195" s="12"/>
      <c r="F195" s="7"/>
      <c r="G195" s="12"/>
      <c r="H195" s="7"/>
      <c r="I195" s="7"/>
      <c r="J195" s="7"/>
      <c r="K195" s="7"/>
      <c r="L195" s="8"/>
      <c r="M195" s="8"/>
      <c r="N195" s="18"/>
      <c r="O195" s="8"/>
      <c r="P195" s="8"/>
    </row>
    <row r="196" spans="1:16" s="10" customFormat="1" ht="15" x14ac:dyDescent="0.2">
      <c r="A196" s="91"/>
      <c r="B196" s="91"/>
      <c r="E196" s="12"/>
      <c r="F196" s="7"/>
      <c r="G196" s="12"/>
      <c r="H196" s="7"/>
      <c r="I196" s="7"/>
      <c r="J196" s="7"/>
      <c r="K196" s="7"/>
      <c r="L196" s="8"/>
      <c r="M196" s="8"/>
      <c r="N196" s="18"/>
      <c r="O196" s="8"/>
      <c r="P196" s="8"/>
    </row>
    <row r="197" spans="1:16" s="10" customFormat="1" ht="15" x14ac:dyDescent="0.2">
      <c r="A197" s="91"/>
      <c r="B197" s="91"/>
      <c r="E197" s="12"/>
      <c r="F197" s="7"/>
      <c r="G197" s="12"/>
      <c r="H197" s="7"/>
      <c r="I197" s="7"/>
      <c r="J197" s="7"/>
      <c r="K197" s="7"/>
      <c r="L197" s="8"/>
      <c r="M197" s="8"/>
      <c r="N197" s="18"/>
      <c r="O197" s="8"/>
      <c r="P197" s="8"/>
    </row>
    <row r="198" spans="1:16" s="10" customFormat="1" ht="15" x14ac:dyDescent="0.2">
      <c r="A198" s="91"/>
      <c r="B198" s="91"/>
      <c r="E198" s="12"/>
      <c r="F198" s="7"/>
      <c r="G198" s="12"/>
      <c r="H198" s="7"/>
      <c r="I198" s="7"/>
      <c r="J198" s="7"/>
      <c r="K198" s="7"/>
      <c r="L198" s="8"/>
      <c r="M198" s="8"/>
      <c r="N198" s="18"/>
      <c r="O198" s="8"/>
      <c r="P198" s="8"/>
    </row>
    <row r="199" spans="1:16" s="10" customFormat="1" ht="15" x14ac:dyDescent="0.2">
      <c r="A199" s="91"/>
      <c r="B199" s="91"/>
      <c r="E199" s="12"/>
      <c r="F199" s="7"/>
      <c r="G199" s="12"/>
      <c r="H199" s="7"/>
      <c r="I199" s="7"/>
      <c r="J199" s="7"/>
      <c r="K199" s="7"/>
      <c r="L199" s="8"/>
      <c r="M199" s="8"/>
      <c r="N199" s="18"/>
      <c r="O199" s="8"/>
      <c r="P199" s="8"/>
    </row>
    <row r="200" spans="1:16" s="10" customFormat="1" ht="15" x14ac:dyDescent="0.2">
      <c r="A200" s="91"/>
      <c r="B200" s="91"/>
      <c r="E200" s="12"/>
      <c r="F200" s="7"/>
      <c r="G200" s="12"/>
      <c r="H200" s="7"/>
      <c r="I200" s="7"/>
      <c r="J200" s="7"/>
      <c r="K200" s="7"/>
      <c r="L200" s="8"/>
      <c r="M200" s="8"/>
      <c r="N200" s="18"/>
      <c r="O200" s="8"/>
      <c r="P200" s="8"/>
    </row>
    <row r="201" spans="1:16" s="10" customFormat="1" ht="15" x14ac:dyDescent="0.2">
      <c r="A201" s="91"/>
      <c r="B201" s="91"/>
      <c r="E201" s="12"/>
      <c r="F201" s="7"/>
      <c r="G201" s="12"/>
      <c r="H201" s="7"/>
      <c r="I201" s="7"/>
      <c r="J201" s="7"/>
      <c r="K201" s="7"/>
      <c r="L201" s="8"/>
      <c r="M201" s="8"/>
      <c r="N201" s="18"/>
      <c r="O201" s="8"/>
      <c r="P201" s="8"/>
    </row>
    <row r="202" spans="1:16" s="10" customFormat="1" ht="15" x14ac:dyDescent="0.2">
      <c r="A202" s="91"/>
      <c r="B202" s="91"/>
      <c r="E202" s="12"/>
      <c r="F202" s="7"/>
      <c r="G202" s="12"/>
      <c r="H202" s="7"/>
      <c r="I202" s="7"/>
      <c r="J202" s="7"/>
      <c r="K202" s="7"/>
      <c r="L202" s="8"/>
      <c r="M202" s="8"/>
      <c r="N202" s="18"/>
      <c r="O202" s="8"/>
      <c r="P202" s="8"/>
    </row>
    <row r="203" spans="1:16" s="10" customFormat="1" ht="15" x14ac:dyDescent="0.2">
      <c r="A203" s="91"/>
      <c r="B203" s="91"/>
      <c r="E203" s="12"/>
      <c r="F203" s="7"/>
      <c r="G203" s="12"/>
      <c r="H203" s="7"/>
      <c r="I203" s="7"/>
      <c r="J203" s="7"/>
      <c r="K203" s="7"/>
      <c r="L203" s="8"/>
      <c r="M203" s="8"/>
      <c r="N203" s="18"/>
      <c r="O203" s="8"/>
      <c r="P203" s="8"/>
    </row>
    <row r="204" spans="1:16" s="10" customFormat="1" ht="15" x14ac:dyDescent="0.2">
      <c r="A204" s="91"/>
      <c r="B204" s="91"/>
      <c r="E204" s="12"/>
      <c r="F204" s="7"/>
      <c r="G204" s="12"/>
      <c r="H204" s="7"/>
      <c r="I204" s="7"/>
      <c r="J204" s="7"/>
      <c r="K204" s="7"/>
      <c r="L204" s="8"/>
      <c r="M204" s="8"/>
      <c r="N204" s="18"/>
      <c r="O204" s="8"/>
      <c r="P204" s="8"/>
    </row>
    <row r="205" spans="1:16" s="10" customFormat="1" ht="15" x14ac:dyDescent="0.2">
      <c r="A205" s="91"/>
      <c r="B205" s="91"/>
      <c r="E205" s="12"/>
      <c r="F205" s="7"/>
      <c r="G205" s="12"/>
      <c r="H205" s="7"/>
      <c r="I205" s="7"/>
      <c r="J205" s="7"/>
      <c r="K205" s="7"/>
      <c r="L205" s="8"/>
      <c r="M205" s="8"/>
      <c r="N205" s="18"/>
      <c r="O205" s="8"/>
      <c r="P205" s="8"/>
    </row>
    <row r="206" spans="1:16" s="10" customFormat="1" ht="15" x14ac:dyDescent="0.2">
      <c r="A206" s="91"/>
      <c r="B206" s="91"/>
      <c r="E206" s="12"/>
      <c r="F206" s="7"/>
      <c r="G206" s="12"/>
      <c r="H206" s="7"/>
      <c r="I206" s="7"/>
      <c r="J206" s="7"/>
      <c r="K206" s="7"/>
      <c r="L206" s="8"/>
      <c r="M206" s="8"/>
      <c r="N206" s="18"/>
      <c r="O206" s="8"/>
      <c r="P206" s="8"/>
    </row>
    <row r="207" spans="1:16" s="10" customFormat="1" ht="15" x14ac:dyDescent="0.2">
      <c r="A207" s="91"/>
      <c r="B207" s="91"/>
      <c r="E207" s="12"/>
      <c r="F207" s="7"/>
      <c r="G207" s="12"/>
      <c r="H207" s="7"/>
      <c r="I207" s="7"/>
      <c r="J207" s="7"/>
      <c r="K207" s="7"/>
      <c r="L207" s="8"/>
      <c r="M207" s="8"/>
      <c r="N207" s="18"/>
      <c r="O207" s="8"/>
      <c r="P207" s="8"/>
    </row>
    <row r="208" spans="1:16" s="10" customFormat="1" ht="15" x14ac:dyDescent="0.2">
      <c r="A208" s="91"/>
      <c r="B208" s="91"/>
      <c r="E208" s="12"/>
      <c r="F208" s="7"/>
      <c r="G208" s="12"/>
      <c r="H208" s="7"/>
      <c r="I208" s="7"/>
      <c r="J208" s="7"/>
      <c r="K208" s="7"/>
      <c r="L208" s="8"/>
      <c r="M208" s="8"/>
      <c r="N208" s="18"/>
      <c r="O208" s="8"/>
      <c r="P208" s="8"/>
    </row>
    <row r="209" spans="1:16" s="10" customFormat="1" ht="15" x14ac:dyDescent="0.2">
      <c r="A209" s="91"/>
      <c r="B209" s="91"/>
      <c r="E209" s="12"/>
      <c r="F209" s="7"/>
      <c r="G209" s="12"/>
      <c r="H209" s="7"/>
      <c r="I209" s="7"/>
      <c r="J209" s="7"/>
      <c r="K209" s="7"/>
      <c r="L209" s="8"/>
      <c r="M209" s="8"/>
      <c r="N209" s="18"/>
      <c r="O209" s="8"/>
      <c r="P209" s="8"/>
    </row>
    <row r="210" spans="1:16" s="10" customFormat="1" ht="15" x14ac:dyDescent="0.2">
      <c r="A210" s="91"/>
      <c r="B210" s="91"/>
      <c r="E210" s="12"/>
      <c r="F210" s="7"/>
      <c r="G210" s="12"/>
      <c r="H210" s="7"/>
      <c r="I210" s="7"/>
      <c r="J210" s="7"/>
      <c r="K210" s="7"/>
      <c r="L210" s="8"/>
      <c r="M210" s="8"/>
      <c r="N210" s="18"/>
      <c r="O210" s="8"/>
      <c r="P210" s="8"/>
    </row>
    <row r="211" spans="1:16" s="10" customFormat="1" ht="15" x14ac:dyDescent="0.2">
      <c r="A211" s="91"/>
      <c r="B211" s="91"/>
      <c r="E211" s="12"/>
      <c r="F211" s="7"/>
      <c r="G211" s="12"/>
      <c r="H211" s="7"/>
      <c r="I211" s="7"/>
      <c r="J211" s="7"/>
      <c r="K211" s="7"/>
      <c r="L211" s="8"/>
      <c r="M211" s="8"/>
      <c r="N211" s="18"/>
      <c r="O211" s="8"/>
      <c r="P211" s="8"/>
    </row>
    <row r="212" spans="1:16" s="10" customFormat="1" ht="15" x14ac:dyDescent="0.2">
      <c r="A212" s="91"/>
      <c r="B212" s="91"/>
      <c r="E212" s="12"/>
      <c r="F212" s="7"/>
      <c r="G212" s="12"/>
      <c r="H212" s="7"/>
      <c r="I212" s="7"/>
      <c r="J212" s="7"/>
      <c r="K212" s="7"/>
      <c r="L212" s="8"/>
      <c r="M212" s="8"/>
      <c r="N212" s="18"/>
      <c r="O212" s="8"/>
      <c r="P212" s="8"/>
    </row>
    <row r="213" spans="1:16" s="10" customFormat="1" ht="15" x14ac:dyDescent="0.2">
      <c r="A213" s="91"/>
      <c r="B213" s="91"/>
      <c r="E213" s="12"/>
      <c r="F213" s="7"/>
      <c r="G213" s="12"/>
      <c r="H213" s="7"/>
      <c r="I213" s="7"/>
      <c r="J213" s="7"/>
      <c r="K213" s="7"/>
      <c r="L213" s="8"/>
      <c r="M213" s="8"/>
      <c r="N213" s="18"/>
      <c r="O213" s="8"/>
      <c r="P213" s="8"/>
    </row>
    <row r="214" spans="1:16" s="10" customFormat="1" ht="15" x14ac:dyDescent="0.2">
      <c r="A214" s="91"/>
      <c r="B214" s="91"/>
      <c r="E214" s="12"/>
      <c r="F214" s="7"/>
      <c r="G214" s="12"/>
      <c r="H214" s="7"/>
      <c r="I214" s="7"/>
      <c r="J214" s="7"/>
      <c r="K214" s="7"/>
      <c r="L214" s="8"/>
      <c r="M214" s="8"/>
      <c r="N214" s="18"/>
      <c r="O214" s="8"/>
      <c r="P214" s="8"/>
    </row>
    <row r="215" spans="1:16" s="10" customFormat="1" ht="15" x14ac:dyDescent="0.2">
      <c r="A215" s="91"/>
      <c r="B215" s="91"/>
      <c r="E215" s="12"/>
      <c r="F215" s="7"/>
      <c r="G215" s="12"/>
      <c r="H215" s="7"/>
      <c r="I215" s="7"/>
      <c r="J215" s="7"/>
      <c r="K215" s="7"/>
      <c r="L215" s="8"/>
      <c r="M215" s="8"/>
      <c r="N215" s="18"/>
      <c r="O215" s="8"/>
      <c r="P215" s="8"/>
    </row>
    <row r="216" spans="1:16" s="10" customFormat="1" ht="15" x14ac:dyDescent="0.2">
      <c r="A216" s="91"/>
      <c r="B216" s="91"/>
      <c r="E216" s="12"/>
      <c r="F216" s="7"/>
      <c r="G216" s="12"/>
      <c r="H216" s="7"/>
      <c r="I216" s="7"/>
      <c r="J216" s="7"/>
      <c r="K216" s="7"/>
      <c r="L216" s="8"/>
      <c r="M216" s="8"/>
      <c r="N216" s="18"/>
      <c r="O216" s="8"/>
      <c r="P216" s="8"/>
    </row>
    <row r="217" spans="1:16" s="10" customFormat="1" ht="15" x14ac:dyDescent="0.2">
      <c r="A217" s="91"/>
      <c r="B217" s="91"/>
      <c r="E217" s="12"/>
      <c r="F217" s="7"/>
      <c r="G217" s="12"/>
      <c r="H217" s="7"/>
      <c r="I217" s="7"/>
      <c r="J217" s="7"/>
      <c r="K217" s="7"/>
      <c r="L217" s="8"/>
      <c r="M217" s="8"/>
      <c r="N217" s="18"/>
      <c r="O217" s="8"/>
      <c r="P217" s="8"/>
    </row>
    <row r="218" spans="1:16" s="10" customFormat="1" ht="15" x14ac:dyDescent="0.2">
      <c r="A218" s="91"/>
      <c r="B218" s="91"/>
      <c r="E218" s="12"/>
      <c r="F218" s="7"/>
      <c r="G218" s="12"/>
      <c r="H218" s="7"/>
      <c r="I218" s="7"/>
      <c r="J218" s="7"/>
      <c r="K218" s="7"/>
      <c r="L218" s="8"/>
      <c r="M218" s="8"/>
      <c r="N218" s="18"/>
      <c r="O218" s="8"/>
      <c r="P218" s="8"/>
    </row>
    <row r="219" spans="1:16" s="10" customFormat="1" ht="15" x14ac:dyDescent="0.2">
      <c r="A219" s="91"/>
      <c r="B219" s="91"/>
      <c r="E219" s="12"/>
      <c r="F219" s="7"/>
      <c r="G219" s="12"/>
      <c r="H219" s="7"/>
      <c r="I219" s="7"/>
      <c r="J219" s="7"/>
      <c r="K219" s="7"/>
      <c r="L219" s="8"/>
      <c r="M219" s="8"/>
      <c r="N219" s="18"/>
      <c r="O219" s="8"/>
      <c r="P219" s="8"/>
    </row>
    <row r="220" spans="1:16" s="10" customFormat="1" ht="15" x14ac:dyDescent="0.2">
      <c r="A220" s="91"/>
      <c r="B220" s="91"/>
      <c r="E220" s="12"/>
      <c r="F220" s="7"/>
      <c r="G220" s="12"/>
      <c r="H220" s="7"/>
      <c r="I220" s="7"/>
      <c r="J220" s="7"/>
      <c r="K220" s="7"/>
      <c r="L220" s="8"/>
      <c r="M220" s="8"/>
      <c r="N220" s="18"/>
      <c r="O220" s="8"/>
      <c r="P220" s="8"/>
    </row>
    <row r="221" spans="1:16" s="10" customFormat="1" ht="15" x14ac:dyDescent="0.2">
      <c r="A221" s="91"/>
      <c r="B221" s="91"/>
      <c r="E221" s="12"/>
      <c r="F221" s="7"/>
      <c r="G221" s="12"/>
      <c r="H221" s="7"/>
      <c r="I221" s="7"/>
      <c r="J221" s="7"/>
      <c r="K221" s="7"/>
      <c r="L221" s="8"/>
      <c r="M221" s="8"/>
      <c r="N221" s="18"/>
      <c r="O221" s="8"/>
      <c r="P221" s="8"/>
    </row>
    <row r="222" spans="1:16" s="10" customFormat="1" ht="15" x14ac:dyDescent="0.2">
      <c r="A222" s="91"/>
      <c r="B222" s="91"/>
      <c r="E222" s="12"/>
      <c r="F222" s="7"/>
      <c r="G222" s="12"/>
      <c r="H222" s="7"/>
      <c r="I222" s="7"/>
      <c r="J222" s="7"/>
      <c r="K222" s="7"/>
      <c r="L222" s="8"/>
      <c r="M222" s="8"/>
      <c r="N222" s="18"/>
      <c r="O222" s="8"/>
      <c r="P222" s="8"/>
    </row>
    <row r="223" spans="1:16" s="10" customFormat="1" ht="15" x14ac:dyDescent="0.2">
      <c r="A223" s="91"/>
      <c r="B223" s="91"/>
      <c r="E223" s="12"/>
      <c r="F223" s="7"/>
      <c r="G223" s="12"/>
      <c r="H223" s="7"/>
      <c r="I223" s="7"/>
      <c r="J223" s="7"/>
      <c r="K223" s="7"/>
      <c r="L223" s="8"/>
      <c r="M223" s="8"/>
      <c r="N223" s="18"/>
      <c r="O223" s="8"/>
      <c r="P223" s="8"/>
    </row>
    <row r="224" spans="1:16" s="10" customFormat="1" ht="15" x14ac:dyDescent="0.2">
      <c r="A224" s="91"/>
      <c r="B224" s="91"/>
      <c r="E224" s="12"/>
      <c r="F224" s="7"/>
      <c r="G224" s="12"/>
      <c r="H224" s="7"/>
      <c r="I224" s="7"/>
      <c r="J224" s="7"/>
      <c r="K224" s="7"/>
      <c r="L224" s="8"/>
      <c r="M224" s="8"/>
      <c r="N224" s="18"/>
      <c r="O224" s="8"/>
      <c r="P224" s="8"/>
    </row>
    <row r="225" spans="1:16" s="10" customFormat="1" ht="15" x14ac:dyDescent="0.2">
      <c r="A225" s="91"/>
      <c r="B225" s="91"/>
      <c r="E225" s="12"/>
      <c r="F225" s="7"/>
      <c r="G225" s="12"/>
      <c r="H225" s="7"/>
      <c r="I225" s="7"/>
      <c r="J225" s="7"/>
      <c r="K225" s="7"/>
      <c r="L225" s="8"/>
      <c r="M225" s="8"/>
      <c r="N225" s="18"/>
      <c r="O225" s="8"/>
      <c r="P225" s="8"/>
    </row>
    <row r="226" spans="1:16" s="10" customFormat="1" ht="15" x14ac:dyDescent="0.2">
      <c r="A226" s="91"/>
      <c r="B226" s="91"/>
      <c r="E226" s="12"/>
      <c r="F226" s="7"/>
      <c r="G226" s="12"/>
      <c r="H226" s="7"/>
      <c r="I226" s="7"/>
      <c r="J226" s="7"/>
      <c r="K226" s="7"/>
      <c r="L226" s="8"/>
      <c r="M226" s="8"/>
      <c r="N226" s="18"/>
      <c r="O226" s="8"/>
      <c r="P226" s="8"/>
    </row>
    <row r="227" spans="1:16" s="10" customFormat="1" ht="15" x14ac:dyDescent="0.2">
      <c r="A227" s="91"/>
      <c r="B227" s="91"/>
      <c r="E227" s="12"/>
      <c r="F227" s="7"/>
      <c r="G227" s="12"/>
      <c r="H227" s="7"/>
      <c r="I227" s="7"/>
      <c r="J227" s="7"/>
      <c r="K227" s="7"/>
      <c r="L227" s="8"/>
      <c r="M227" s="8"/>
      <c r="N227" s="18"/>
      <c r="O227" s="8"/>
      <c r="P227" s="8"/>
    </row>
    <row r="228" spans="1:16" s="10" customFormat="1" ht="15" x14ac:dyDescent="0.2">
      <c r="A228" s="91"/>
      <c r="B228" s="91"/>
      <c r="E228" s="12"/>
      <c r="F228" s="7"/>
      <c r="G228" s="12"/>
      <c r="H228" s="7"/>
      <c r="I228" s="7"/>
      <c r="J228" s="7"/>
      <c r="K228" s="7"/>
      <c r="L228" s="8"/>
      <c r="M228" s="8"/>
      <c r="N228" s="18"/>
      <c r="O228" s="8"/>
      <c r="P228" s="8"/>
    </row>
    <row r="229" spans="1:16" s="10" customFormat="1" ht="15" x14ac:dyDescent="0.2">
      <c r="A229" s="91"/>
      <c r="B229" s="91"/>
      <c r="E229" s="12"/>
      <c r="F229" s="7"/>
      <c r="G229" s="12"/>
      <c r="H229" s="7"/>
      <c r="I229" s="7"/>
      <c r="J229" s="7"/>
      <c r="K229" s="7"/>
      <c r="L229" s="8"/>
      <c r="M229" s="8"/>
      <c r="N229" s="18"/>
      <c r="O229" s="8"/>
      <c r="P229" s="8"/>
    </row>
    <row r="230" spans="1:16" s="10" customFormat="1" ht="15" x14ac:dyDescent="0.2">
      <c r="A230" s="91"/>
      <c r="B230" s="91"/>
      <c r="E230" s="12"/>
      <c r="F230" s="7"/>
      <c r="G230" s="12"/>
      <c r="H230" s="7"/>
      <c r="I230" s="7"/>
      <c r="J230" s="7"/>
      <c r="K230" s="7"/>
      <c r="L230" s="8"/>
      <c r="M230" s="8"/>
      <c r="N230" s="18"/>
      <c r="O230" s="8"/>
      <c r="P230" s="8"/>
    </row>
    <row r="231" spans="1:16" s="10" customFormat="1" ht="15" x14ac:dyDescent="0.2">
      <c r="A231" s="91"/>
      <c r="B231" s="91"/>
      <c r="E231" s="12"/>
      <c r="F231" s="7"/>
      <c r="G231" s="12"/>
      <c r="H231" s="7"/>
      <c r="I231" s="7"/>
      <c r="J231" s="7"/>
      <c r="K231" s="7"/>
      <c r="L231" s="8"/>
      <c r="M231" s="8"/>
      <c r="N231" s="18"/>
      <c r="O231" s="8"/>
      <c r="P231" s="8"/>
    </row>
    <row r="232" spans="1:16" s="10" customFormat="1" ht="15" x14ac:dyDescent="0.2">
      <c r="A232" s="91"/>
      <c r="B232" s="91"/>
      <c r="E232" s="12"/>
      <c r="F232" s="7"/>
      <c r="G232" s="12"/>
      <c r="H232" s="7"/>
      <c r="I232" s="7"/>
      <c r="J232" s="7"/>
      <c r="K232" s="7"/>
      <c r="L232" s="8"/>
      <c r="M232" s="8"/>
      <c r="N232" s="18"/>
      <c r="O232" s="8"/>
      <c r="P232" s="8"/>
    </row>
    <row r="233" spans="1:16" s="10" customFormat="1" ht="15" x14ac:dyDescent="0.2">
      <c r="A233" s="91"/>
      <c r="B233" s="91"/>
      <c r="E233" s="12"/>
      <c r="F233" s="7"/>
      <c r="G233" s="12"/>
      <c r="H233" s="7"/>
      <c r="I233" s="7"/>
      <c r="J233" s="7"/>
      <c r="K233" s="7"/>
      <c r="L233" s="8"/>
      <c r="M233" s="8"/>
      <c r="N233" s="18"/>
      <c r="O233" s="8"/>
      <c r="P233" s="8"/>
    </row>
    <row r="234" spans="1:16" s="10" customFormat="1" ht="15" x14ac:dyDescent="0.2">
      <c r="A234" s="91"/>
      <c r="B234" s="91"/>
      <c r="E234" s="12"/>
      <c r="F234" s="7"/>
      <c r="G234" s="12"/>
      <c r="H234" s="7"/>
      <c r="I234" s="7"/>
      <c r="J234" s="7"/>
      <c r="K234" s="7"/>
      <c r="L234" s="8"/>
      <c r="M234" s="8"/>
      <c r="N234" s="18"/>
      <c r="O234" s="8"/>
      <c r="P234" s="8"/>
    </row>
    <row r="235" spans="1:16" s="10" customFormat="1" ht="15" x14ac:dyDescent="0.2">
      <c r="A235" s="91"/>
      <c r="B235" s="91"/>
      <c r="E235" s="12"/>
      <c r="F235" s="7"/>
      <c r="G235" s="12"/>
      <c r="H235" s="7"/>
      <c r="I235" s="7"/>
      <c r="J235" s="7"/>
      <c r="K235" s="7"/>
      <c r="L235" s="8"/>
      <c r="M235" s="8"/>
      <c r="N235" s="18"/>
      <c r="O235" s="8"/>
      <c r="P235" s="8"/>
    </row>
    <row r="236" spans="1:16" s="10" customFormat="1" ht="15" x14ac:dyDescent="0.2">
      <c r="A236" s="91"/>
      <c r="B236" s="91"/>
      <c r="E236" s="12"/>
      <c r="F236" s="7"/>
      <c r="G236" s="12"/>
      <c r="H236" s="7"/>
      <c r="I236" s="7"/>
      <c r="J236" s="7"/>
      <c r="K236" s="7"/>
      <c r="L236" s="8"/>
      <c r="M236" s="8"/>
      <c r="N236" s="18"/>
      <c r="O236" s="8"/>
      <c r="P236" s="8"/>
    </row>
    <row r="237" spans="1:16" s="10" customFormat="1" ht="15" x14ac:dyDescent="0.2">
      <c r="A237" s="91"/>
      <c r="B237" s="91"/>
      <c r="E237" s="12"/>
      <c r="F237" s="7"/>
      <c r="G237" s="12"/>
      <c r="H237" s="7"/>
      <c r="I237" s="7"/>
      <c r="J237" s="7"/>
      <c r="K237" s="7"/>
      <c r="L237" s="8"/>
      <c r="M237" s="8"/>
      <c r="N237" s="18"/>
      <c r="O237" s="8"/>
      <c r="P237" s="8"/>
    </row>
    <row r="238" spans="1:16" s="10" customFormat="1" ht="15" x14ac:dyDescent="0.2">
      <c r="A238" s="91"/>
      <c r="B238" s="91"/>
      <c r="E238" s="12"/>
      <c r="F238" s="7"/>
      <c r="G238" s="12"/>
      <c r="H238" s="7"/>
      <c r="I238" s="7"/>
      <c r="J238" s="7"/>
      <c r="K238" s="7"/>
      <c r="L238" s="8"/>
      <c r="M238" s="8"/>
      <c r="N238" s="18"/>
      <c r="O238" s="8"/>
      <c r="P238" s="8"/>
    </row>
    <row r="239" spans="1:16" s="10" customFormat="1" ht="15" x14ac:dyDescent="0.2">
      <c r="A239" s="91"/>
      <c r="B239" s="91"/>
      <c r="E239" s="12"/>
      <c r="F239" s="7"/>
      <c r="G239" s="12"/>
      <c r="H239" s="7"/>
      <c r="I239" s="7"/>
      <c r="J239" s="7"/>
      <c r="K239" s="7"/>
      <c r="L239" s="8"/>
      <c r="M239" s="8"/>
      <c r="N239" s="18"/>
      <c r="O239" s="8"/>
      <c r="P239" s="8"/>
    </row>
    <row r="240" spans="1:16" s="10" customFormat="1" ht="15" x14ac:dyDescent="0.2">
      <c r="A240" s="91"/>
      <c r="B240" s="91"/>
      <c r="E240" s="12"/>
      <c r="F240" s="7"/>
      <c r="G240" s="12"/>
      <c r="H240" s="7"/>
      <c r="I240" s="7"/>
      <c r="J240" s="7"/>
      <c r="K240" s="7"/>
      <c r="L240" s="8"/>
      <c r="M240" s="8"/>
      <c r="N240" s="18"/>
      <c r="O240" s="8"/>
      <c r="P240" s="8"/>
    </row>
    <row r="241" spans="1:16" s="10" customFormat="1" ht="15" x14ac:dyDescent="0.2">
      <c r="A241" s="91"/>
      <c r="B241" s="91"/>
      <c r="E241" s="12"/>
      <c r="F241" s="7"/>
      <c r="G241" s="12"/>
      <c r="H241" s="7"/>
      <c r="I241" s="7"/>
      <c r="J241" s="7"/>
      <c r="K241" s="7"/>
      <c r="L241" s="8"/>
      <c r="M241" s="8"/>
      <c r="N241" s="18"/>
      <c r="O241" s="8"/>
      <c r="P241" s="8"/>
    </row>
    <row r="242" spans="1:16" s="10" customFormat="1" ht="15" x14ac:dyDescent="0.2">
      <c r="A242" s="91"/>
      <c r="B242" s="91"/>
      <c r="E242" s="12"/>
      <c r="F242" s="7"/>
      <c r="G242" s="12"/>
      <c r="H242" s="7"/>
      <c r="I242" s="7"/>
      <c r="J242" s="7"/>
      <c r="K242" s="7"/>
      <c r="L242" s="8"/>
      <c r="M242" s="8"/>
      <c r="N242" s="18"/>
      <c r="O242" s="8"/>
      <c r="P242" s="8"/>
    </row>
    <row r="243" spans="1:16" s="10" customFormat="1" ht="15" x14ac:dyDescent="0.2">
      <c r="A243" s="91"/>
      <c r="B243" s="91"/>
      <c r="E243" s="12"/>
      <c r="F243" s="7"/>
      <c r="G243" s="12"/>
      <c r="H243" s="7"/>
      <c r="I243" s="7"/>
      <c r="J243" s="7"/>
      <c r="K243" s="7"/>
      <c r="L243" s="8"/>
      <c r="M243" s="8"/>
      <c r="N243" s="18"/>
      <c r="O243" s="8"/>
      <c r="P243" s="8"/>
    </row>
    <row r="244" spans="1:16" s="10" customFormat="1" ht="15" x14ac:dyDescent="0.2">
      <c r="A244" s="91"/>
      <c r="B244" s="91"/>
      <c r="E244" s="12"/>
      <c r="F244" s="7"/>
      <c r="G244" s="12"/>
      <c r="H244" s="7"/>
      <c r="I244" s="7"/>
      <c r="J244" s="7"/>
      <c r="K244" s="7"/>
      <c r="L244" s="8"/>
      <c r="M244" s="8"/>
      <c r="N244" s="18"/>
      <c r="O244" s="8"/>
      <c r="P244" s="8"/>
    </row>
    <row r="245" spans="1:16" s="10" customFormat="1" ht="15" x14ac:dyDescent="0.2">
      <c r="A245" s="91"/>
      <c r="B245" s="91"/>
      <c r="E245" s="12"/>
      <c r="F245" s="7"/>
      <c r="G245" s="12"/>
      <c r="H245" s="7"/>
      <c r="I245" s="7"/>
      <c r="J245" s="7"/>
      <c r="K245" s="7"/>
      <c r="L245" s="8"/>
      <c r="M245" s="8"/>
      <c r="N245" s="18"/>
      <c r="O245" s="8"/>
      <c r="P245" s="8"/>
    </row>
    <row r="246" spans="1:16" s="10" customFormat="1" ht="15" x14ac:dyDescent="0.2">
      <c r="A246" s="91"/>
      <c r="B246" s="91"/>
      <c r="E246" s="12"/>
      <c r="F246" s="7"/>
      <c r="G246" s="12"/>
      <c r="H246" s="7"/>
      <c r="I246" s="7"/>
      <c r="J246" s="7"/>
      <c r="K246" s="7"/>
      <c r="L246" s="8"/>
      <c r="M246" s="8"/>
      <c r="N246" s="18"/>
      <c r="O246" s="8"/>
      <c r="P246" s="8"/>
    </row>
    <row r="247" spans="1:16" s="10" customFormat="1" ht="15" x14ac:dyDescent="0.2">
      <c r="A247" s="91"/>
      <c r="B247" s="91"/>
      <c r="E247" s="12"/>
      <c r="F247" s="7"/>
      <c r="G247" s="12"/>
      <c r="H247" s="7"/>
      <c r="I247" s="7"/>
      <c r="J247" s="7"/>
      <c r="K247" s="7"/>
      <c r="L247" s="8"/>
      <c r="M247" s="8"/>
      <c r="N247" s="18"/>
      <c r="O247" s="8"/>
      <c r="P247" s="8"/>
    </row>
    <row r="248" spans="1:16" s="10" customFormat="1" ht="15" x14ac:dyDescent="0.2">
      <c r="A248" s="91"/>
      <c r="B248" s="91"/>
      <c r="E248" s="12"/>
      <c r="F248" s="7"/>
      <c r="G248" s="12"/>
      <c r="H248" s="7"/>
      <c r="I248" s="7"/>
      <c r="J248" s="7"/>
      <c r="K248" s="7"/>
      <c r="L248" s="8"/>
      <c r="M248" s="8"/>
      <c r="N248" s="18"/>
      <c r="O248" s="8"/>
      <c r="P248" s="8"/>
    </row>
    <row r="249" spans="1:16" s="10" customFormat="1" ht="15" x14ac:dyDescent="0.2">
      <c r="A249" s="91"/>
      <c r="B249" s="91"/>
      <c r="E249" s="12"/>
      <c r="F249" s="7"/>
      <c r="G249" s="12"/>
      <c r="H249" s="7"/>
      <c r="I249" s="7"/>
      <c r="J249" s="7"/>
      <c r="K249" s="7"/>
      <c r="L249" s="8"/>
      <c r="M249" s="8"/>
      <c r="N249" s="18"/>
      <c r="O249" s="8"/>
      <c r="P249" s="8"/>
    </row>
    <row r="250" spans="1:16" s="10" customFormat="1" ht="15" x14ac:dyDescent="0.2">
      <c r="A250" s="91"/>
      <c r="B250" s="91"/>
      <c r="E250" s="12"/>
      <c r="F250" s="7"/>
      <c r="G250" s="12"/>
      <c r="H250" s="7"/>
      <c r="I250" s="7"/>
      <c r="J250" s="7"/>
      <c r="K250" s="7"/>
      <c r="L250" s="8"/>
      <c r="M250" s="8"/>
      <c r="N250" s="18"/>
      <c r="O250" s="8"/>
      <c r="P250" s="8"/>
    </row>
    <row r="251" spans="1:16" s="10" customFormat="1" ht="15" x14ac:dyDescent="0.2">
      <c r="A251" s="91"/>
      <c r="B251" s="91"/>
      <c r="E251" s="12"/>
      <c r="F251" s="7"/>
      <c r="G251" s="12"/>
      <c r="H251" s="7"/>
      <c r="I251" s="7"/>
      <c r="J251" s="7"/>
      <c r="K251" s="7"/>
      <c r="L251" s="8"/>
      <c r="M251" s="8"/>
      <c r="N251" s="18"/>
      <c r="O251" s="8"/>
      <c r="P251" s="8"/>
    </row>
    <row r="252" spans="1:16" s="10" customFormat="1" ht="15" x14ac:dyDescent="0.2">
      <c r="A252" s="91"/>
      <c r="B252" s="91"/>
      <c r="E252" s="12"/>
      <c r="F252" s="7"/>
      <c r="G252" s="12"/>
      <c r="H252" s="7"/>
      <c r="I252" s="7"/>
      <c r="J252" s="7"/>
      <c r="K252" s="7"/>
      <c r="L252" s="8"/>
      <c r="M252" s="8"/>
      <c r="N252" s="18"/>
      <c r="O252" s="8"/>
      <c r="P252" s="8"/>
    </row>
    <row r="253" spans="1:16" s="10" customFormat="1" ht="15" x14ac:dyDescent="0.2">
      <c r="A253" s="91"/>
      <c r="B253" s="91"/>
      <c r="E253" s="12"/>
      <c r="F253" s="7"/>
      <c r="G253" s="12"/>
      <c r="H253" s="7"/>
      <c r="I253" s="7"/>
      <c r="J253" s="7"/>
      <c r="K253" s="7"/>
      <c r="L253" s="8"/>
      <c r="M253" s="8"/>
      <c r="N253" s="18"/>
      <c r="O253" s="8"/>
      <c r="P253" s="8"/>
    </row>
    <row r="254" spans="1:16" s="10" customFormat="1" ht="15" x14ac:dyDescent="0.2">
      <c r="A254" s="91"/>
      <c r="B254" s="91"/>
      <c r="E254" s="12"/>
      <c r="F254" s="7"/>
      <c r="G254" s="12"/>
      <c r="H254" s="7"/>
      <c r="I254" s="7"/>
      <c r="J254" s="7"/>
      <c r="K254" s="7"/>
      <c r="L254" s="8"/>
      <c r="M254" s="8"/>
      <c r="N254" s="18"/>
      <c r="O254" s="8"/>
      <c r="P254" s="8"/>
    </row>
    <row r="255" spans="1:16" s="10" customFormat="1" ht="15" x14ac:dyDescent="0.2">
      <c r="A255" s="91"/>
      <c r="B255" s="91"/>
      <c r="E255" s="12"/>
      <c r="F255" s="7"/>
      <c r="G255" s="12"/>
      <c r="H255" s="7"/>
      <c r="I255" s="7"/>
      <c r="J255" s="7"/>
      <c r="K255" s="7"/>
      <c r="L255" s="8"/>
      <c r="M255" s="8"/>
      <c r="N255" s="18"/>
      <c r="O255" s="8"/>
      <c r="P255" s="8"/>
    </row>
    <row r="256" spans="1:16" s="10" customFormat="1" ht="15" x14ac:dyDescent="0.2">
      <c r="A256" s="91"/>
      <c r="B256" s="91"/>
      <c r="E256" s="12"/>
      <c r="F256" s="7"/>
      <c r="G256" s="12"/>
      <c r="H256" s="7"/>
      <c r="I256" s="7"/>
      <c r="J256" s="7"/>
      <c r="K256" s="7"/>
      <c r="L256" s="8"/>
      <c r="M256" s="8"/>
      <c r="N256" s="18"/>
      <c r="O256" s="8"/>
      <c r="P256" s="8"/>
    </row>
    <row r="257" spans="1:16" s="10" customFormat="1" ht="15" x14ac:dyDescent="0.2">
      <c r="A257" s="91"/>
      <c r="B257" s="91"/>
      <c r="E257" s="12"/>
      <c r="F257" s="7"/>
      <c r="G257" s="12"/>
      <c r="H257" s="7"/>
      <c r="I257" s="7"/>
      <c r="J257" s="7"/>
      <c r="K257" s="7"/>
      <c r="L257" s="8"/>
      <c r="M257" s="8"/>
      <c r="N257" s="18"/>
      <c r="O257" s="8"/>
      <c r="P257" s="8"/>
    </row>
    <row r="258" spans="1:16" s="10" customFormat="1" ht="15" x14ac:dyDescent="0.2">
      <c r="A258" s="91"/>
      <c r="B258" s="91"/>
      <c r="E258" s="12"/>
      <c r="F258" s="7"/>
      <c r="G258" s="12"/>
      <c r="H258" s="7"/>
      <c r="I258" s="7"/>
      <c r="J258" s="7"/>
      <c r="K258" s="7"/>
      <c r="L258" s="8"/>
      <c r="M258" s="8"/>
      <c r="N258" s="18"/>
      <c r="O258" s="8"/>
      <c r="P258" s="8"/>
    </row>
    <row r="259" spans="1:16" s="10" customFormat="1" ht="15" x14ac:dyDescent="0.2">
      <c r="A259" s="91"/>
      <c r="B259" s="91"/>
      <c r="E259" s="12"/>
      <c r="F259" s="7"/>
      <c r="G259" s="12"/>
      <c r="H259" s="7"/>
      <c r="I259" s="7"/>
      <c r="J259" s="7"/>
      <c r="K259" s="7"/>
      <c r="L259" s="8"/>
      <c r="M259" s="8"/>
      <c r="N259" s="18"/>
      <c r="O259" s="8"/>
      <c r="P259" s="8"/>
    </row>
    <row r="260" spans="1:16" s="10" customFormat="1" ht="15" x14ac:dyDescent="0.2">
      <c r="A260" s="91"/>
      <c r="B260" s="91"/>
      <c r="E260" s="12"/>
      <c r="F260" s="7"/>
      <c r="G260" s="12"/>
      <c r="H260" s="7"/>
      <c r="I260" s="7"/>
      <c r="J260" s="7"/>
      <c r="K260" s="7"/>
      <c r="L260" s="8"/>
      <c r="M260" s="8"/>
      <c r="N260" s="18"/>
      <c r="O260" s="8"/>
      <c r="P260" s="8"/>
    </row>
    <row r="261" spans="1:16" s="10" customFormat="1" ht="15" x14ac:dyDescent="0.2">
      <c r="A261" s="91"/>
      <c r="B261" s="91"/>
      <c r="E261" s="12"/>
      <c r="F261" s="7"/>
      <c r="G261" s="12"/>
      <c r="H261" s="7"/>
      <c r="I261" s="7"/>
      <c r="J261" s="7"/>
      <c r="K261" s="7"/>
      <c r="L261" s="8"/>
      <c r="M261" s="8"/>
      <c r="N261" s="18"/>
      <c r="O261" s="8"/>
      <c r="P261" s="8"/>
    </row>
    <row r="262" spans="1:16" s="10" customFormat="1" ht="15" x14ac:dyDescent="0.2">
      <c r="A262" s="91"/>
      <c r="B262" s="91"/>
      <c r="E262" s="12"/>
      <c r="F262" s="7"/>
      <c r="G262" s="12"/>
      <c r="H262" s="7"/>
      <c r="I262" s="7"/>
      <c r="J262" s="7"/>
      <c r="K262" s="7"/>
      <c r="L262" s="8"/>
      <c r="M262" s="8"/>
      <c r="N262" s="18"/>
      <c r="O262" s="8"/>
      <c r="P262" s="8"/>
    </row>
    <row r="263" spans="1:16" s="10" customFormat="1" ht="15" x14ac:dyDescent="0.2">
      <c r="A263" s="91"/>
      <c r="B263" s="91"/>
      <c r="E263" s="12"/>
      <c r="F263" s="7"/>
      <c r="G263" s="12"/>
      <c r="H263" s="7"/>
      <c r="I263" s="7"/>
      <c r="J263" s="7"/>
      <c r="K263" s="7"/>
      <c r="L263" s="8"/>
      <c r="M263" s="8"/>
      <c r="N263" s="18"/>
      <c r="O263" s="8"/>
      <c r="P263" s="8"/>
    </row>
    <row r="264" spans="1:16" s="10" customFormat="1" ht="15" x14ac:dyDescent="0.2">
      <c r="A264" s="91"/>
      <c r="B264" s="91"/>
      <c r="E264" s="12"/>
      <c r="F264" s="7"/>
      <c r="G264" s="12"/>
      <c r="H264" s="7"/>
      <c r="I264" s="7"/>
      <c r="J264" s="7"/>
      <c r="K264" s="7"/>
      <c r="L264" s="8"/>
      <c r="M264" s="8"/>
      <c r="N264" s="18"/>
      <c r="O264" s="8"/>
      <c r="P264" s="8"/>
    </row>
    <row r="265" spans="1:16" s="10" customFormat="1" ht="15" x14ac:dyDescent="0.2">
      <c r="A265" s="91"/>
      <c r="B265" s="91"/>
      <c r="E265" s="12"/>
      <c r="F265" s="7"/>
      <c r="G265" s="12"/>
      <c r="H265" s="7"/>
      <c r="I265" s="7"/>
      <c r="J265" s="7"/>
      <c r="K265" s="7"/>
      <c r="L265" s="8"/>
      <c r="M265" s="8"/>
      <c r="N265" s="18"/>
      <c r="O265" s="8"/>
      <c r="P265" s="8"/>
    </row>
    <row r="266" spans="1:16" s="10" customFormat="1" ht="15" x14ac:dyDescent="0.2">
      <c r="A266" s="91"/>
      <c r="B266" s="91"/>
      <c r="E266" s="12"/>
      <c r="F266" s="7"/>
      <c r="G266" s="12"/>
      <c r="H266" s="7"/>
      <c r="I266" s="7"/>
      <c r="J266" s="7"/>
      <c r="K266" s="7"/>
      <c r="L266" s="8"/>
      <c r="M266" s="8"/>
      <c r="N266" s="18"/>
      <c r="O266" s="8"/>
      <c r="P266" s="8"/>
    </row>
    <row r="267" spans="1:16" s="10" customFormat="1" ht="15" x14ac:dyDescent="0.2">
      <c r="A267" s="91"/>
      <c r="B267" s="91"/>
      <c r="E267" s="12"/>
      <c r="F267" s="7"/>
      <c r="G267" s="12"/>
      <c r="H267" s="7"/>
      <c r="I267" s="7"/>
      <c r="J267" s="7"/>
      <c r="K267" s="7"/>
      <c r="L267" s="8"/>
      <c r="M267" s="8"/>
      <c r="N267" s="18"/>
      <c r="O267" s="8"/>
      <c r="P267" s="8"/>
    </row>
    <row r="268" spans="1:16" s="10" customFormat="1" ht="15" x14ac:dyDescent="0.2">
      <c r="A268" s="91"/>
      <c r="B268" s="91"/>
      <c r="E268" s="12"/>
      <c r="F268" s="7"/>
      <c r="G268" s="12"/>
      <c r="H268" s="7"/>
      <c r="I268" s="7"/>
      <c r="J268" s="7"/>
      <c r="K268" s="7"/>
      <c r="L268" s="8"/>
      <c r="M268" s="8"/>
      <c r="N268" s="18"/>
      <c r="O268" s="8"/>
      <c r="P268" s="8"/>
    </row>
    <row r="269" spans="1:16" s="10" customFormat="1" ht="15" x14ac:dyDescent="0.2">
      <c r="A269" s="91"/>
      <c r="B269" s="91"/>
      <c r="E269" s="12"/>
      <c r="F269" s="7"/>
      <c r="G269" s="12"/>
      <c r="H269" s="7"/>
      <c r="I269" s="7"/>
      <c r="J269" s="7"/>
      <c r="K269" s="7"/>
      <c r="L269" s="8"/>
      <c r="M269" s="8"/>
      <c r="N269" s="18"/>
      <c r="O269" s="8"/>
      <c r="P269" s="8"/>
    </row>
    <row r="270" spans="1:16" s="10" customFormat="1" ht="15" x14ac:dyDescent="0.2">
      <c r="A270" s="91"/>
      <c r="B270" s="91"/>
      <c r="E270" s="12"/>
      <c r="F270" s="7"/>
      <c r="G270" s="12"/>
      <c r="H270" s="7"/>
      <c r="I270" s="7"/>
      <c r="J270" s="7"/>
      <c r="K270" s="7"/>
      <c r="L270" s="8"/>
      <c r="M270" s="8"/>
      <c r="N270" s="18"/>
      <c r="O270" s="8"/>
      <c r="P270" s="8"/>
    </row>
    <row r="271" spans="1:16" s="10" customFormat="1" ht="15" x14ac:dyDescent="0.2">
      <c r="A271" s="91"/>
      <c r="B271" s="91"/>
      <c r="E271" s="12"/>
      <c r="F271" s="7"/>
      <c r="G271" s="12"/>
      <c r="H271" s="7"/>
      <c r="I271" s="7"/>
      <c r="J271" s="7"/>
      <c r="K271" s="7"/>
      <c r="L271" s="8"/>
      <c r="M271" s="8"/>
      <c r="N271" s="18"/>
      <c r="O271" s="8"/>
      <c r="P271" s="8"/>
    </row>
    <row r="272" spans="1:16" s="10" customFormat="1" ht="15" x14ac:dyDescent="0.2">
      <c r="A272" s="91"/>
      <c r="B272" s="91"/>
      <c r="E272" s="12"/>
      <c r="F272" s="7"/>
      <c r="G272" s="12"/>
      <c r="H272" s="7"/>
      <c r="I272" s="7"/>
      <c r="J272" s="7"/>
      <c r="K272" s="7"/>
      <c r="L272" s="8"/>
      <c r="M272" s="8"/>
      <c r="N272" s="18"/>
      <c r="O272" s="8"/>
      <c r="P272" s="8"/>
    </row>
    <row r="273" spans="1:16" s="10" customFormat="1" ht="15" x14ac:dyDescent="0.2">
      <c r="A273" s="91"/>
      <c r="B273" s="91"/>
      <c r="E273" s="12"/>
      <c r="F273" s="7"/>
      <c r="G273" s="12"/>
      <c r="H273" s="7"/>
      <c r="I273" s="7"/>
      <c r="J273" s="7"/>
      <c r="K273" s="7"/>
      <c r="L273" s="8"/>
      <c r="M273" s="8"/>
      <c r="N273" s="18"/>
      <c r="O273" s="8"/>
      <c r="P273" s="8"/>
    </row>
    <row r="274" spans="1:16" s="10" customFormat="1" ht="15" x14ac:dyDescent="0.2">
      <c r="A274" s="91"/>
      <c r="B274" s="91"/>
      <c r="E274" s="12"/>
      <c r="F274" s="7"/>
      <c r="G274" s="12"/>
      <c r="H274" s="7"/>
      <c r="I274" s="7"/>
      <c r="J274" s="7"/>
      <c r="K274" s="7"/>
      <c r="L274" s="8"/>
      <c r="M274" s="8"/>
      <c r="N274" s="18"/>
      <c r="O274" s="8"/>
      <c r="P274" s="8"/>
    </row>
    <row r="275" spans="1:16" s="10" customFormat="1" ht="15" x14ac:dyDescent="0.2">
      <c r="A275" s="91"/>
      <c r="B275" s="91"/>
      <c r="E275" s="12"/>
      <c r="F275" s="7"/>
      <c r="G275" s="12"/>
      <c r="H275" s="7"/>
      <c r="I275" s="7"/>
      <c r="J275" s="7"/>
      <c r="K275" s="7"/>
      <c r="L275" s="8"/>
      <c r="M275" s="8"/>
      <c r="N275" s="18"/>
      <c r="O275" s="8"/>
      <c r="P275" s="8"/>
    </row>
    <row r="276" spans="1:16" s="10" customFormat="1" ht="15" x14ac:dyDescent="0.2">
      <c r="A276" s="91"/>
      <c r="B276" s="91"/>
      <c r="E276" s="12"/>
      <c r="F276" s="7"/>
      <c r="G276" s="12"/>
      <c r="H276" s="7"/>
      <c r="I276" s="7"/>
      <c r="J276" s="7"/>
      <c r="K276" s="7"/>
      <c r="L276" s="8"/>
      <c r="M276" s="8"/>
      <c r="N276" s="18"/>
      <c r="O276" s="8"/>
      <c r="P276" s="8"/>
    </row>
    <row r="277" spans="1:16" s="10" customFormat="1" ht="15" x14ac:dyDescent="0.2">
      <c r="A277" s="91"/>
      <c r="B277" s="91"/>
      <c r="E277" s="12"/>
      <c r="F277" s="7"/>
      <c r="G277" s="12"/>
      <c r="H277" s="7"/>
      <c r="I277" s="7"/>
      <c r="J277" s="7"/>
      <c r="K277" s="7"/>
      <c r="L277" s="8"/>
      <c r="M277" s="8"/>
      <c r="N277" s="18"/>
      <c r="O277" s="8"/>
      <c r="P277" s="8"/>
    </row>
    <row r="278" spans="1:16" s="10" customFormat="1" ht="15" x14ac:dyDescent="0.2">
      <c r="A278" s="91"/>
      <c r="B278" s="91"/>
      <c r="E278" s="12"/>
      <c r="F278" s="7"/>
      <c r="G278" s="12"/>
      <c r="H278" s="7"/>
      <c r="I278" s="7"/>
      <c r="J278" s="7"/>
      <c r="K278" s="7"/>
      <c r="L278" s="8"/>
      <c r="M278" s="8"/>
      <c r="N278" s="18"/>
      <c r="O278" s="8"/>
      <c r="P278" s="8"/>
    </row>
    <row r="279" spans="1:16" s="10" customFormat="1" ht="15" x14ac:dyDescent="0.2">
      <c r="A279" s="91"/>
      <c r="B279" s="91"/>
      <c r="E279" s="12"/>
      <c r="F279" s="7"/>
      <c r="G279" s="12"/>
      <c r="H279" s="7"/>
      <c r="I279" s="7"/>
      <c r="J279" s="7"/>
      <c r="K279" s="7"/>
      <c r="L279" s="8"/>
      <c r="M279" s="8"/>
      <c r="N279" s="18"/>
      <c r="O279" s="8"/>
      <c r="P279" s="8"/>
    </row>
    <row r="280" spans="1:16" s="10" customFormat="1" ht="15" x14ac:dyDescent="0.2">
      <c r="A280" s="91"/>
      <c r="B280" s="91"/>
      <c r="E280" s="12"/>
      <c r="F280" s="7"/>
      <c r="G280" s="12"/>
      <c r="H280" s="7"/>
      <c r="I280" s="7"/>
      <c r="J280" s="7"/>
      <c r="K280" s="7"/>
      <c r="L280" s="8"/>
      <c r="M280" s="8"/>
      <c r="N280" s="18"/>
      <c r="O280" s="8"/>
      <c r="P280" s="8"/>
    </row>
    <row r="281" spans="1:16" s="10" customFormat="1" ht="15" x14ac:dyDescent="0.2">
      <c r="A281" s="91"/>
      <c r="B281" s="91"/>
      <c r="E281" s="12"/>
      <c r="F281" s="7"/>
      <c r="G281" s="12"/>
      <c r="H281" s="7"/>
      <c r="I281" s="7"/>
      <c r="J281" s="7"/>
      <c r="K281" s="7"/>
      <c r="L281" s="8"/>
      <c r="M281" s="8"/>
      <c r="N281" s="18"/>
      <c r="O281" s="8"/>
      <c r="P281" s="8"/>
    </row>
    <row r="282" spans="1:16" s="10" customFormat="1" ht="15" x14ac:dyDescent="0.2">
      <c r="A282" s="91"/>
      <c r="B282" s="91"/>
      <c r="E282" s="12"/>
      <c r="F282" s="7"/>
      <c r="G282" s="12"/>
      <c r="H282" s="7"/>
      <c r="I282" s="7"/>
      <c r="J282" s="7"/>
      <c r="K282" s="7"/>
      <c r="L282" s="8"/>
      <c r="M282" s="8"/>
      <c r="N282" s="18"/>
      <c r="O282" s="8"/>
      <c r="P282" s="8"/>
    </row>
    <row r="283" spans="1:16" s="10" customFormat="1" ht="15" x14ac:dyDescent="0.2">
      <c r="A283" s="91"/>
      <c r="B283" s="91"/>
      <c r="E283" s="12"/>
      <c r="F283" s="7"/>
      <c r="G283" s="12"/>
      <c r="H283" s="7"/>
      <c r="I283" s="7"/>
      <c r="J283" s="7"/>
      <c r="K283" s="7"/>
      <c r="L283" s="8"/>
      <c r="M283" s="8"/>
      <c r="N283" s="18"/>
      <c r="O283" s="8"/>
      <c r="P283" s="8"/>
    </row>
    <row r="284" spans="1:16" s="10" customFormat="1" ht="15" x14ac:dyDescent="0.2">
      <c r="A284" s="91"/>
      <c r="B284" s="91"/>
      <c r="E284" s="12"/>
      <c r="F284" s="7"/>
      <c r="G284" s="12"/>
      <c r="H284" s="7"/>
      <c r="I284" s="7"/>
      <c r="J284" s="7"/>
      <c r="K284" s="7"/>
      <c r="L284" s="8"/>
      <c r="M284" s="8"/>
      <c r="N284" s="18"/>
      <c r="O284" s="8"/>
      <c r="P284" s="8"/>
    </row>
    <row r="285" spans="1:16" s="10" customFormat="1" ht="15" x14ac:dyDescent="0.2">
      <c r="A285" s="91"/>
      <c r="B285" s="91"/>
      <c r="E285" s="12"/>
      <c r="F285" s="7"/>
      <c r="G285" s="12"/>
      <c r="H285" s="7"/>
      <c r="I285" s="7"/>
      <c r="J285" s="7"/>
      <c r="K285" s="7"/>
      <c r="L285" s="8"/>
      <c r="M285" s="8"/>
      <c r="N285" s="18"/>
      <c r="O285" s="8"/>
      <c r="P285" s="8"/>
    </row>
    <row r="286" spans="1:16" s="10" customFormat="1" ht="15" x14ac:dyDescent="0.2">
      <c r="A286" s="91"/>
      <c r="B286" s="91"/>
      <c r="E286" s="12"/>
      <c r="F286" s="7"/>
      <c r="G286" s="12"/>
      <c r="H286" s="7"/>
      <c r="I286" s="7"/>
      <c r="J286" s="7"/>
      <c r="K286" s="7"/>
      <c r="L286" s="8"/>
      <c r="M286" s="8"/>
      <c r="N286" s="18"/>
      <c r="O286" s="8"/>
      <c r="P286" s="8"/>
    </row>
    <row r="287" spans="1:16" s="10" customFormat="1" ht="15" x14ac:dyDescent="0.2">
      <c r="A287" s="91"/>
      <c r="B287" s="91"/>
      <c r="E287" s="12"/>
      <c r="F287" s="7"/>
      <c r="G287" s="12"/>
      <c r="H287" s="7"/>
      <c r="I287" s="7"/>
      <c r="J287" s="7"/>
      <c r="K287" s="7"/>
      <c r="L287" s="8"/>
      <c r="M287" s="8"/>
      <c r="N287" s="18"/>
      <c r="O287" s="8"/>
      <c r="P287" s="8"/>
    </row>
    <row r="288" spans="1:16" s="10" customFormat="1" ht="15" x14ac:dyDescent="0.2">
      <c r="A288" s="91"/>
      <c r="B288" s="91"/>
      <c r="E288" s="12"/>
      <c r="F288" s="7"/>
      <c r="G288" s="12"/>
      <c r="H288" s="7"/>
      <c r="I288" s="7"/>
      <c r="J288" s="7"/>
      <c r="K288" s="7"/>
      <c r="L288" s="8"/>
      <c r="M288" s="8"/>
      <c r="N288" s="18"/>
      <c r="O288" s="8"/>
      <c r="P288" s="8"/>
    </row>
    <row r="289" spans="1:16" s="10" customFormat="1" ht="15" x14ac:dyDescent="0.2">
      <c r="A289" s="91"/>
      <c r="B289" s="91"/>
      <c r="E289" s="12"/>
      <c r="F289" s="7"/>
      <c r="G289" s="12"/>
      <c r="H289" s="7"/>
      <c r="I289" s="7"/>
      <c r="J289" s="7"/>
      <c r="K289" s="7"/>
      <c r="L289" s="8"/>
      <c r="M289" s="8"/>
      <c r="N289" s="18"/>
      <c r="O289" s="8"/>
      <c r="P289" s="8"/>
    </row>
    <row r="290" spans="1:16" s="10" customFormat="1" ht="15" x14ac:dyDescent="0.2">
      <c r="A290" s="91"/>
      <c r="B290" s="91"/>
      <c r="E290" s="12"/>
      <c r="F290" s="7"/>
      <c r="G290" s="12"/>
      <c r="H290" s="7"/>
      <c r="I290" s="7"/>
      <c r="J290" s="7"/>
      <c r="K290" s="7"/>
      <c r="L290" s="8"/>
      <c r="M290" s="8"/>
      <c r="N290" s="18"/>
      <c r="O290" s="8"/>
      <c r="P290" s="8"/>
    </row>
    <row r="291" spans="1:16" s="10" customFormat="1" ht="15" x14ac:dyDescent="0.2">
      <c r="A291" s="91"/>
      <c r="B291" s="91"/>
      <c r="E291" s="12"/>
      <c r="F291" s="7"/>
      <c r="G291" s="12"/>
      <c r="H291" s="7"/>
      <c r="I291" s="7"/>
      <c r="J291" s="7"/>
      <c r="K291" s="7"/>
      <c r="L291" s="8"/>
      <c r="M291" s="8"/>
      <c r="N291" s="18"/>
      <c r="O291" s="8"/>
      <c r="P291" s="8"/>
    </row>
    <row r="292" spans="1:16" s="10" customFormat="1" ht="15" x14ac:dyDescent="0.2">
      <c r="A292" s="91"/>
      <c r="B292" s="91"/>
      <c r="E292" s="12"/>
      <c r="F292" s="7"/>
      <c r="G292" s="12"/>
      <c r="H292" s="7"/>
      <c r="I292" s="7"/>
      <c r="J292" s="7"/>
      <c r="K292" s="7"/>
      <c r="L292" s="8"/>
      <c r="M292" s="8"/>
      <c r="N292" s="18"/>
      <c r="O292" s="8"/>
      <c r="P292" s="8"/>
    </row>
    <row r="293" spans="1:16" s="10" customFormat="1" ht="15" x14ac:dyDescent="0.2">
      <c r="A293" s="91"/>
      <c r="B293" s="91"/>
      <c r="E293" s="12"/>
      <c r="F293" s="7"/>
      <c r="G293" s="12"/>
      <c r="H293" s="7"/>
      <c r="I293" s="7"/>
      <c r="J293" s="7"/>
      <c r="K293" s="7"/>
      <c r="L293" s="8"/>
      <c r="M293" s="8"/>
      <c r="N293" s="18"/>
      <c r="O293" s="8"/>
      <c r="P293" s="8"/>
    </row>
    <row r="294" spans="1:16" s="10" customFormat="1" ht="15" x14ac:dyDescent="0.2">
      <c r="A294" s="91"/>
      <c r="B294" s="91"/>
      <c r="E294" s="12"/>
      <c r="F294" s="7"/>
      <c r="G294" s="12"/>
      <c r="H294" s="7"/>
      <c r="I294" s="7"/>
      <c r="J294" s="7"/>
      <c r="K294" s="7"/>
      <c r="L294" s="8"/>
      <c r="M294" s="8"/>
      <c r="N294" s="18"/>
      <c r="O294" s="8"/>
      <c r="P294" s="8"/>
    </row>
    <row r="295" spans="1:16" s="10" customFormat="1" ht="15" x14ac:dyDescent="0.2">
      <c r="A295" s="91"/>
      <c r="B295" s="91"/>
      <c r="E295" s="12"/>
      <c r="F295" s="7"/>
      <c r="G295" s="12"/>
      <c r="H295" s="7"/>
      <c r="I295" s="7"/>
      <c r="J295" s="7"/>
      <c r="K295" s="7"/>
      <c r="L295" s="8"/>
      <c r="M295" s="8"/>
      <c r="N295" s="18"/>
      <c r="O295" s="8"/>
      <c r="P295" s="8"/>
    </row>
    <row r="296" spans="1:16" s="10" customFormat="1" ht="15" x14ac:dyDescent="0.2">
      <c r="A296" s="91"/>
      <c r="B296" s="91"/>
      <c r="E296" s="12"/>
      <c r="F296" s="7"/>
      <c r="G296" s="12"/>
      <c r="H296" s="7"/>
      <c r="I296" s="7"/>
      <c r="J296" s="7"/>
      <c r="K296" s="7"/>
      <c r="L296" s="8"/>
      <c r="M296" s="8"/>
      <c r="N296" s="18"/>
      <c r="O296" s="8"/>
      <c r="P296" s="8"/>
    </row>
    <row r="297" spans="1:16" s="10" customFormat="1" ht="15" x14ac:dyDescent="0.2">
      <c r="A297" s="91"/>
      <c r="B297" s="91"/>
      <c r="E297" s="12"/>
      <c r="F297" s="7"/>
      <c r="G297" s="12"/>
      <c r="H297" s="7"/>
      <c r="I297" s="7"/>
      <c r="J297" s="7"/>
      <c r="K297" s="7"/>
      <c r="L297" s="8"/>
      <c r="M297" s="8"/>
      <c r="N297" s="18"/>
      <c r="O297" s="8"/>
      <c r="P297" s="8"/>
    </row>
    <row r="298" spans="1:16" s="10" customFormat="1" ht="15" x14ac:dyDescent="0.2">
      <c r="A298" s="91"/>
      <c r="B298" s="91"/>
      <c r="E298" s="12"/>
      <c r="F298" s="7"/>
      <c r="G298" s="12"/>
      <c r="H298" s="7"/>
      <c r="I298" s="7"/>
      <c r="J298" s="7"/>
      <c r="K298" s="7"/>
      <c r="L298" s="8"/>
      <c r="M298" s="8"/>
      <c r="N298" s="18"/>
      <c r="O298" s="8"/>
      <c r="P298" s="8"/>
    </row>
    <row r="299" spans="1:16" s="10" customFormat="1" ht="15" x14ac:dyDescent="0.2">
      <c r="A299" s="91"/>
      <c r="B299" s="91"/>
      <c r="E299" s="12"/>
      <c r="F299" s="7"/>
      <c r="G299" s="12"/>
      <c r="H299" s="7"/>
      <c r="I299" s="7"/>
      <c r="J299" s="7"/>
      <c r="K299" s="7"/>
      <c r="L299" s="8"/>
      <c r="M299" s="8"/>
      <c r="N299" s="18"/>
      <c r="O299" s="8"/>
      <c r="P299" s="8"/>
    </row>
    <row r="300" spans="1:16" s="10" customFormat="1" ht="15" x14ac:dyDescent="0.2">
      <c r="A300" s="91"/>
      <c r="B300" s="91"/>
      <c r="E300" s="12"/>
      <c r="F300" s="7"/>
      <c r="G300" s="12"/>
      <c r="H300" s="7"/>
      <c r="I300" s="7"/>
      <c r="J300" s="7"/>
      <c r="K300" s="7"/>
      <c r="L300" s="8"/>
      <c r="M300" s="8"/>
      <c r="N300" s="18"/>
      <c r="O300" s="8"/>
      <c r="P300" s="8"/>
    </row>
    <row r="301" spans="1:16" s="10" customFormat="1" ht="15" x14ac:dyDescent="0.2">
      <c r="A301" s="91"/>
      <c r="B301" s="91"/>
      <c r="E301" s="12"/>
      <c r="F301" s="7"/>
      <c r="G301" s="12"/>
      <c r="H301" s="7"/>
      <c r="I301" s="7"/>
      <c r="J301" s="7"/>
      <c r="K301" s="7"/>
      <c r="L301" s="8"/>
      <c r="M301" s="8"/>
      <c r="N301" s="18"/>
      <c r="O301" s="8"/>
      <c r="P301" s="8"/>
    </row>
    <row r="302" spans="1:16" s="10" customFormat="1" ht="15" x14ac:dyDescent="0.2">
      <c r="A302" s="91"/>
      <c r="B302" s="91"/>
      <c r="E302" s="12"/>
      <c r="F302" s="7"/>
      <c r="G302" s="12"/>
      <c r="H302" s="7"/>
      <c r="I302" s="7"/>
      <c r="J302" s="7"/>
      <c r="K302" s="7"/>
      <c r="L302" s="8"/>
      <c r="M302" s="8"/>
      <c r="N302" s="18"/>
      <c r="O302" s="8"/>
      <c r="P302" s="8"/>
    </row>
    <row r="303" spans="1:16" s="10" customFormat="1" ht="15" x14ac:dyDescent="0.2">
      <c r="A303" s="91"/>
      <c r="B303" s="91"/>
      <c r="E303" s="12"/>
      <c r="F303" s="7"/>
      <c r="G303" s="12"/>
      <c r="H303" s="7"/>
      <c r="I303" s="7"/>
      <c r="J303" s="7"/>
      <c r="K303" s="7"/>
      <c r="L303" s="8"/>
      <c r="M303" s="8"/>
      <c r="N303" s="18"/>
      <c r="O303" s="8"/>
      <c r="P303" s="8"/>
    </row>
    <row r="304" spans="1:16" s="10" customFormat="1" ht="15" x14ac:dyDescent="0.2">
      <c r="A304" s="91"/>
      <c r="B304" s="91"/>
      <c r="E304" s="12"/>
      <c r="F304" s="7"/>
      <c r="G304" s="12"/>
      <c r="H304" s="7"/>
      <c r="I304" s="7"/>
      <c r="J304" s="7"/>
      <c r="K304" s="7"/>
      <c r="L304" s="8"/>
      <c r="M304" s="8"/>
      <c r="N304" s="18"/>
      <c r="O304" s="8"/>
      <c r="P304" s="8"/>
    </row>
    <row r="305" spans="1:16" s="10" customFormat="1" ht="15" x14ac:dyDescent="0.2">
      <c r="A305" s="91"/>
      <c r="B305" s="91"/>
      <c r="E305" s="12"/>
      <c r="F305" s="7"/>
      <c r="G305" s="12"/>
      <c r="H305" s="7"/>
      <c r="I305" s="7"/>
      <c r="J305" s="7"/>
      <c r="K305" s="7"/>
      <c r="L305" s="8"/>
      <c r="M305" s="8"/>
      <c r="N305" s="18"/>
      <c r="O305" s="8"/>
      <c r="P305" s="8"/>
    </row>
    <row r="306" spans="1:16" s="10" customFormat="1" ht="15" x14ac:dyDescent="0.2">
      <c r="A306" s="91"/>
      <c r="B306" s="91"/>
      <c r="E306" s="12"/>
      <c r="F306" s="7"/>
      <c r="G306" s="12"/>
      <c r="H306" s="7"/>
      <c r="I306" s="7"/>
      <c r="J306" s="7"/>
      <c r="K306" s="7"/>
      <c r="L306" s="8"/>
      <c r="M306" s="8"/>
      <c r="N306" s="18"/>
      <c r="O306" s="8"/>
      <c r="P306" s="8"/>
    </row>
    <row r="307" spans="1:16" s="10" customFormat="1" ht="15" x14ac:dyDescent="0.2">
      <c r="A307" s="91"/>
      <c r="B307" s="91"/>
      <c r="E307" s="12"/>
      <c r="F307" s="7"/>
      <c r="G307" s="12"/>
      <c r="H307" s="7"/>
      <c r="I307" s="7"/>
      <c r="J307" s="7"/>
      <c r="K307" s="7"/>
      <c r="L307" s="8"/>
      <c r="M307" s="8"/>
      <c r="N307" s="18"/>
      <c r="O307" s="8"/>
      <c r="P307" s="8"/>
    </row>
    <row r="308" spans="1:16" s="10" customFormat="1" ht="15" x14ac:dyDescent="0.2">
      <c r="A308" s="91"/>
      <c r="B308" s="91"/>
      <c r="E308" s="12"/>
      <c r="F308" s="7"/>
      <c r="G308" s="12"/>
      <c r="H308" s="7"/>
      <c r="I308" s="7"/>
      <c r="J308" s="7"/>
      <c r="K308" s="7"/>
      <c r="L308" s="8"/>
      <c r="M308" s="8"/>
      <c r="N308" s="18"/>
      <c r="O308" s="8"/>
      <c r="P308" s="8"/>
    </row>
    <row r="309" spans="1:16" s="10" customFormat="1" ht="15" x14ac:dyDescent="0.2">
      <c r="A309" s="91"/>
      <c r="B309" s="91"/>
      <c r="E309" s="12"/>
      <c r="F309" s="7"/>
      <c r="G309" s="12"/>
      <c r="H309" s="7"/>
      <c r="I309" s="7"/>
      <c r="J309" s="7"/>
      <c r="K309" s="7"/>
      <c r="L309" s="8"/>
      <c r="M309" s="8"/>
      <c r="N309" s="18"/>
      <c r="O309" s="8"/>
      <c r="P309" s="8"/>
    </row>
    <row r="310" spans="1:16" s="10" customFormat="1" ht="15" x14ac:dyDescent="0.2">
      <c r="A310" s="91"/>
      <c r="B310" s="91"/>
      <c r="E310" s="12"/>
      <c r="F310" s="7"/>
      <c r="G310" s="12"/>
      <c r="H310" s="7"/>
      <c r="I310" s="7"/>
      <c r="J310" s="7"/>
      <c r="K310" s="7"/>
      <c r="L310" s="8"/>
      <c r="M310" s="8"/>
      <c r="N310" s="18"/>
      <c r="O310" s="8"/>
      <c r="P310" s="8"/>
    </row>
    <row r="311" spans="1:16" s="10" customFormat="1" ht="15" x14ac:dyDescent="0.2">
      <c r="A311" s="91"/>
      <c r="B311" s="91"/>
      <c r="E311" s="12"/>
      <c r="F311" s="7"/>
      <c r="G311" s="12"/>
      <c r="H311" s="7"/>
      <c r="I311" s="7"/>
      <c r="J311" s="7"/>
      <c r="K311" s="7"/>
      <c r="L311" s="8"/>
      <c r="M311" s="8"/>
      <c r="N311" s="18"/>
      <c r="O311" s="8"/>
      <c r="P311" s="8"/>
    </row>
    <row r="312" spans="1:16" s="10" customFormat="1" ht="15" x14ac:dyDescent="0.2">
      <c r="A312" s="91"/>
      <c r="B312" s="91"/>
      <c r="E312" s="12"/>
      <c r="F312" s="7"/>
      <c r="G312" s="12"/>
      <c r="H312" s="7"/>
      <c r="I312" s="7"/>
      <c r="J312" s="7"/>
      <c r="K312" s="7"/>
      <c r="L312" s="8"/>
      <c r="M312" s="8"/>
      <c r="N312" s="18"/>
      <c r="O312" s="8"/>
      <c r="P312" s="8"/>
    </row>
    <row r="313" spans="1:16" s="10" customFormat="1" ht="15" x14ac:dyDescent="0.2">
      <c r="A313" s="91"/>
      <c r="B313" s="91"/>
      <c r="E313" s="12"/>
      <c r="F313" s="7"/>
      <c r="G313" s="12"/>
      <c r="H313" s="7"/>
      <c r="I313" s="7"/>
      <c r="J313" s="7"/>
      <c r="K313" s="7"/>
      <c r="L313" s="8"/>
      <c r="M313" s="8"/>
      <c r="N313" s="18"/>
      <c r="O313" s="8"/>
      <c r="P313" s="8"/>
    </row>
    <row r="314" spans="1:16" s="10" customFormat="1" ht="15" x14ac:dyDescent="0.2">
      <c r="A314" s="91"/>
      <c r="B314" s="91"/>
      <c r="E314" s="12"/>
      <c r="F314" s="7"/>
      <c r="G314" s="12"/>
      <c r="H314" s="7"/>
      <c r="I314" s="7"/>
      <c r="J314" s="7"/>
      <c r="K314" s="7"/>
      <c r="L314" s="8"/>
      <c r="M314" s="8"/>
      <c r="N314" s="18"/>
      <c r="O314" s="8"/>
      <c r="P314" s="8"/>
    </row>
    <row r="315" spans="1:16" s="10" customFormat="1" ht="15" x14ac:dyDescent="0.2">
      <c r="A315" s="91"/>
      <c r="B315" s="91"/>
      <c r="E315" s="12"/>
      <c r="F315" s="7"/>
      <c r="G315" s="12"/>
      <c r="H315" s="7"/>
      <c r="I315" s="7"/>
      <c r="J315" s="7"/>
      <c r="K315" s="7"/>
      <c r="L315" s="8"/>
      <c r="M315" s="8"/>
      <c r="N315" s="18"/>
      <c r="O315" s="8"/>
      <c r="P315" s="8"/>
    </row>
    <row r="316" spans="1:16" s="10" customFormat="1" ht="15" x14ac:dyDescent="0.2">
      <c r="A316" s="91"/>
      <c r="B316" s="91"/>
      <c r="E316" s="12"/>
      <c r="F316" s="7"/>
      <c r="G316" s="12"/>
      <c r="H316" s="7"/>
      <c r="I316" s="7"/>
      <c r="J316" s="7"/>
      <c r="K316" s="7"/>
      <c r="L316" s="8"/>
      <c r="M316" s="8"/>
      <c r="N316" s="18"/>
      <c r="O316" s="8"/>
      <c r="P316" s="8"/>
    </row>
    <row r="317" spans="1:16" s="10" customFormat="1" ht="15" x14ac:dyDescent="0.2">
      <c r="A317" s="91"/>
      <c r="B317" s="91"/>
      <c r="E317" s="12"/>
      <c r="F317" s="7"/>
      <c r="G317" s="12"/>
      <c r="H317" s="7"/>
      <c r="I317" s="7"/>
      <c r="J317" s="7"/>
      <c r="K317" s="7"/>
      <c r="L317" s="8"/>
      <c r="M317" s="8"/>
      <c r="N317" s="18"/>
      <c r="O317" s="8"/>
      <c r="P317" s="8"/>
    </row>
    <row r="318" spans="1:16" s="10" customFormat="1" ht="15" x14ac:dyDescent="0.2">
      <c r="A318" s="91"/>
      <c r="B318" s="91"/>
      <c r="E318" s="12"/>
      <c r="F318" s="7"/>
      <c r="G318" s="12"/>
      <c r="H318" s="7"/>
      <c r="I318" s="7"/>
      <c r="J318" s="7"/>
      <c r="K318" s="7"/>
      <c r="L318" s="8"/>
      <c r="M318" s="8"/>
      <c r="N318" s="18"/>
      <c r="O318" s="8"/>
      <c r="P318" s="8"/>
    </row>
    <row r="319" spans="1:16" s="10" customFormat="1" ht="15" x14ac:dyDescent="0.2">
      <c r="A319" s="91"/>
      <c r="B319" s="91"/>
      <c r="E319" s="12"/>
      <c r="F319" s="7"/>
      <c r="G319" s="12"/>
      <c r="H319" s="7"/>
      <c r="I319" s="7"/>
      <c r="J319" s="7"/>
      <c r="K319" s="7"/>
      <c r="L319" s="8"/>
      <c r="M319" s="8"/>
      <c r="N319" s="18"/>
      <c r="O319" s="8"/>
      <c r="P319" s="8"/>
    </row>
    <row r="320" spans="1:16" s="10" customFormat="1" ht="15" x14ac:dyDescent="0.2">
      <c r="A320" s="91"/>
      <c r="B320" s="91"/>
      <c r="E320" s="12"/>
      <c r="F320" s="7"/>
      <c r="G320" s="12"/>
      <c r="H320" s="7"/>
      <c r="I320" s="7"/>
      <c r="J320" s="7"/>
      <c r="K320" s="7"/>
      <c r="L320" s="8"/>
      <c r="M320" s="8"/>
      <c r="N320" s="18"/>
      <c r="O320" s="8"/>
      <c r="P320" s="8"/>
    </row>
    <row r="321" spans="1:16" s="10" customFormat="1" ht="15" x14ac:dyDescent="0.2">
      <c r="A321" s="91"/>
      <c r="B321" s="91"/>
      <c r="E321" s="12"/>
      <c r="F321" s="7"/>
      <c r="G321" s="12"/>
      <c r="H321" s="7"/>
      <c r="I321" s="7"/>
      <c r="J321" s="7"/>
      <c r="K321" s="7"/>
      <c r="L321" s="8"/>
      <c r="M321" s="8"/>
      <c r="N321" s="18"/>
      <c r="O321" s="8"/>
      <c r="P321" s="8"/>
    </row>
    <row r="322" spans="1:16" s="10" customFormat="1" ht="15" x14ac:dyDescent="0.2">
      <c r="A322" s="91"/>
      <c r="B322" s="91"/>
      <c r="E322" s="12"/>
      <c r="F322" s="7"/>
      <c r="G322" s="12"/>
      <c r="H322" s="7"/>
      <c r="I322" s="7"/>
      <c r="J322" s="7"/>
      <c r="K322" s="7"/>
      <c r="L322" s="8"/>
      <c r="M322" s="8"/>
      <c r="N322" s="18"/>
      <c r="O322" s="8"/>
      <c r="P322" s="8"/>
    </row>
    <row r="323" spans="1:16" s="10" customFormat="1" ht="15" x14ac:dyDescent="0.2">
      <c r="A323" s="91"/>
      <c r="B323" s="91"/>
      <c r="E323" s="12"/>
      <c r="F323" s="7"/>
      <c r="G323" s="12"/>
      <c r="H323" s="7"/>
      <c r="I323" s="7"/>
      <c r="J323" s="7"/>
      <c r="K323" s="7"/>
      <c r="L323" s="8"/>
      <c r="M323" s="8"/>
      <c r="N323" s="18"/>
      <c r="O323" s="8"/>
      <c r="P323" s="8"/>
    </row>
    <row r="324" spans="1:16" s="10" customFormat="1" ht="15" x14ac:dyDescent="0.2">
      <c r="A324" s="91"/>
      <c r="B324" s="91"/>
      <c r="E324" s="12"/>
      <c r="F324" s="7"/>
      <c r="G324" s="12"/>
      <c r="H324" s="7"/>
      <c r="I324" s="7"/>
      <c r="J324" s="7"/>
      <c r="K324" s="7"/>
      <c r="L324" s="8"/>
      <c r="M324" s="8"/>
      <c r="N324" s="18"/>
      <c r="O324" s="8"/>
      <c r="P324" s="8"/>
    </row>
    <row r="325" spans="1:16" s="10" customFormat="1" ht="15" x14ac:dyDescent="0.2">
      <c r="A325" s="91"/>
      <c r="B325" s="91"/>
      <c r="E325" s="12"/>
      <c r="F325" s="7"/>
      <c r="G325" s="12"/>
      <c r="H325" s="7"/>
      <c r="I325" s="7"/>
      <c r="J325" s="7"/>
      <c r="K325" s="7"/>
      <c r="L325" s="8"/>
      <c r="M325" s="8"/>
      <c r="N325" s="18"/>
      <c r="O325" s="8"/>
      <c r="P325" s="8"/>
    </row>
    <row r="326" spans="1:16" s="10" customFormat="1" ht="15" x14ac:dyDescent="0.2">
      <c r="A326" s="91"/>
      <c r="B326" s="91"/>
      <c r="E326" s="12"/>
      <c r="F326" s="7"/>
      <c r="G326" s="12"/>
      <c r="H326" s="7"/>
      <c r="I326" s="7"/>
      <c r="J326" s="7"/>
      <c r="K326" s="7"/>
      <c r="L326" s="8"/>
      <c r="M326" s="8"/>
      <c r="N326" s="18"/>
      <c r="O326" s="8"/>
      <c r="P326" s="8"/>
    </row>
    <row r="327" spans="1:16" s="10" customFormat="1" ht="15" x14ac:dyDescent="0.2">
      <c r="A327" s="91"/>
      <c r="B327" s="91"/>
      <c r="E327" s="12"/>
      <c r="F327" s="7"/>
      <c r="G327" s="12"/>
      <c r="H327" s="7"/>
      <c r="I327" s="7"/>
      <c r="J327" s="7"/>
      <c r="K327" s="7"/>
      <c r="L327" s="8"/>
      <c r="M327" s="8"/>
      <c r="N327" s="18"/>
      <c r="O327" s="8"/>
      <c r="P327" s="8"/>
    </row>
    <row r="328" spans="1:16" s="10" customFormat="1" ht="15" x14ac:dyDescent="0.2">
      <c r="A328" s="91"/>
      <c r="B328" s="91"/>
      <c r="E328" s="12"/>
      <c r="F328" s="7"/>
      <c r="G328" s="12"/>
      <c r="H328" s="7"/>
      <c r="I328" s="7"/>
      <c r="J328" s="7"/>
      <c r="K328" s="7"/>
      <c r="L328" s="8"/>
      <c r="M328" s="8"/>
      <c r="N328" s="18"/>
      <c r="O328" s="8"/>
      <c r="P328" s="8"/>
    </row>
    <row r="329" spans="1:16" s="10" customFormat="1" ht="15" x14ac:dyDescent="0.2">
      <c r="A329" s="91"/>
      <c r="B329" s="91"/>
      <c r="E329" s="12"/>
      <c r="F329" s="7"/>
      <c r="G329" s="12"/>
      <c r="H329" s="7"/>
      <c r="I329" s="7"/>
      <c r="J329" s="7"/>
      <c r="K329" s="7"/>
      <c r="L329" s="8"/>
      <c r="M329" s="8"/>
      <c r="N329" s="18"/>
      <c r="O329" s="8"/>
      <c r="P329" s="8"/>
    </row>
    <row r="330" spans="1:16" s="10" customFormat="1" ht="15" x14ac:dyDescent="0.2">
      <c r="A330" s="91"/>
      <c r="B330" s="91"/>
      <c r="E330" s="12"/>
      <c r="F330" s="7"/>
      <c r="G330" s="12"/>
      <c r="H330" s="7"/>
      <c r="I330" s="7"/>
      <c r="J330" s="7"/>
      <c r="K330" s="7"/>
      <c r="L330" s="8"/>
      <c r="M330" s="8"/>
      <c r="N330" s="18"/>
      <c r="O330" s="8"/>
      <c r="P330" s="8"/>
    </row>
    <row r="331" spans="1:16" s="10" customFormat="1" ht="15" x14ac:dyDescent="0.2">
      <c r="A331" s="91"/>
      <c r="B331" s="91"/>
      <c r="E331" s="12"/>
      <c r="F331" s="7"/>
      <c r="G331" s="12"/>
      <c r="H331" s="7"/>
      <c r="I331" s="7"/>
      <c r="J331" s="7"/>
      <c r="K331" s="7"/>
      <c r="L331" s="8"/>
      <c r="M331" s="8"/>
      <c r="N331" s="18"/>
      <c r="O331" s="8"/>
      <c r="P331" s="8"/>
    </row>
    <row r="332" spans="1:16" s="10" customFormat="1" ht="15" x14ac:dyDescent="0.2">
      <c r="A332" s="91"/>
      <c r="B332" s="91"/>
      <c r="E332" s="12"/>
      <c r="F332" s="7"/>
      <c r="G332" s="12"/>
      <c r="H332" s="7"/>
      <c r="I332" s="7"/>
      <c r="J332" s="7"/>
      <c r="K332" s="7"/>
      <c r="L332" s="8"/>
      <c r="M332" s="8"/>
      <c r="N332" s="18"/>
      <c r="O332" s="8"/>
      <c r="P332" s="8"/>
    </row>
    <row r="333" spans="1:16" s="10" customFormat="1" ht="15" x14ac:dyDescent="0.2">
      <c r="A333" s="91"/>
      <c r="B333" s="91"/>
      <c r="E333" s="12"/>
      <c r="F333" s="7"/>
      <c r="G333" s="12"/>
      <c r="H333" s="7"/>
      <c r="I333" s="7"/>
      <c r="J333" s="7"/>
      <c r="K333" s="7"/>
      <c r="L333" s="8"/>
      <c r="M333" s="8"/>
      <c r="N333" s="18"/>
      <c r="O333" s="8"/>
      <c r="P333" s="8"/>
    </row>
    <row r="334" spans="1:16" s="10" customFormat="1" ht="15" x14ac:dyDescent="0.2">
      <c r="A334" s="91"/>
      <c r="B334" s="91"/>
      <c r="E334" s="12"/>
      <c r="F334" s="7"/>
      <c r="G334" s="12"/>
      <c r="H334" s="7"/>
      <c r="I334" s="7"/>
      <c r="J334" s="7"/>
      <c r="K334" s="7"/>
      <c r="L334" s="8"/>
      <c r="M334" s="8"/>
      <c r="N334" s="18"/>
      <c r="O334" s="8"/>
      <c r="P334" s="8"/>
    </row>
    <row r="335" spans="1:16" s="10" customFormat="1" ht="15" x14ac:dyDescent="0.2">
      <c r="A335" s="91"/>
      <c r="B335" s="91"/>
      <c r="E335" s="12"/>
      <c r="F335" s="7"/>
      <c r="G335" s="12"/>
      <c r="H335" s="7"/>
      <c r="I335" s="7"/>
      <c r="J335" s="7"/>
      <c r="K335" s="7"/>
      <c r="L335" s="8"/>
      <c r="M335" s="8"/>
      <c r="N335" s="18"/>
      <c r="O335" s="8"/>
      <c r="P335" s="8"/>
    </row>
    <row r="336" spans="1:16" s="10" customFormat="1" ht="15" x14ac:dyDescent="0.2">
      <c r="A336" s="91"/>
      <c r="B336" s="91"/>
      <c r="E336" s="12"/>
      <c r="F336" s="7"/>
      <c r="G336" s="12"/>
      <c r="H336" s="7"/>
      <c r="I336" s="7"/>
      <c r="J336" s="7"/>
      <c r="K336" s="7"/>
      <c r="L336" s="8"/>
      <c r="M336" s="8"/>
      <c r="N336" s="18"/>
      <c r="O336" s="8"/>
      <c r="P336" s="8"/>
    </row>
    <row r="337" spans="1:16" s="10" customFormat="1" ht="15" x14ac:dyDescent="0.2">
      <c r="A337" s="91"/>
      <c r="B337" s="91"/>
      <c r="E337" s="12"/>
      <c r="F337" s="7"/>
      <c r="G337" s="12"/>
      <c r="H337" s="7"/>
      <c r="I337" s="7"/>
      <c r="J337" s="7"/>
      <c r="K337" s="7"/>
      <c r="L337" s="8"/>
      <c r="M337" s="8"/>
      <c r="N337" s="18"/>
      <c r="O337" s="8"/>
      <c r="P337" s="8"/>
    </row>
    <row r="338" spans="1:16" s="10" customFormat="1" ht="15" x14ac:dyDescent="0.2">
      <c r="A338" s="91"/>
      <c r="B338" s="91"/>
      <c r="E338" s="12"/>
      <c r="F338" s="7"/>
      <c r="G338" s="12"/>
      <c r="H338" s="7"/>
      <c r="I338" s="7"/>
      <c r="J338" s="7"/>
      <c r="K338" s="7"/>
      <c r="L338" s="8"/>
      <c r="M338" s="8"/>
      <c r="N338" s="18"/>
      <c r="O338" s="8"/>
      <c r="P338" s="8"/>
    </row>
    <row r="339" spans="1:16" s="10" customFormat="1" ht="15" x14ac:dyDescent="0.2">
      <c r="A339" s="91"/>
      <c r="B339" s="91"/>
      <c r="E339" s="12"/>
      <c r="F339" s="7"/>
      <c r="G339" s="12"/>
      <c r="H339" s="7"/>
      <c r="I339" s="7"/>
      <c r="J339" s="7"/>
      <c r="K339" s="7"/>
      <c r="L339" s="8"/>
      <c r="M339" s="8"/>
      <c r="N339" s="18"/>
      <c r="O339" s="8"/>
      <c r="P339" s="8"/>
    </row>
    <row r="340" spans="1:16" s="10" customFormat="1" ht="15" x14ac:dyDescent="0.2">
      <c r="A340" s="91"/>
      <c r="B340" s="91"/>
      <c r="E340" s="12"/>
      <c r="F340" s="7"/>
      <c r="G340" s="12"/>
      <c r="H340" s="7"/>
      <c r="I340" s="7"/>
      <c r="J340" s="7"/>
      <c r="K340" s="7"/>
      <c r="L340" s="8"/>
      <c r="M340" s="8"/>
      <c r="N340" s="18"/>
      <c r="O340" s="8"/>
      <c r="P340" s="8"/>
    </row>
    <row r="341" spans="1:16" s="10" customFormat="1" ht="15" x14ac:dyDescent="0.2">
      <c r="A341" s="91"/>
      <c r="B341" s="91"/>
      <c r="E341" s="12"/>
      <c r="F341" s="7"/>
      <c r="G341" s="12"/>
      <c r="H341" s="7"/>
      <c r="I341" s="7"/>
      <c r="J341" s="7"/>
      <c r="K341" s="7"/>
      <c r="L341" s="8"/>
      <c r="M341" s="8"/>
      <c r="N341" s="18"/>
      <c r="O341" s="8"/>
      <c r="P341" s="8"/>
    </row>
    <row r="342" spans="1:16" s="10" customFormat="1" ht="15" x14ac:dyDescent="0.2">
      <c r="A342" s="91"/>
      <c r="B342" s="91"/>
      <c r="E342" s="12"/>
      <c r="F342" s="7"/>
      <c r="G342" s="12"/>
      <c r="H342" s="7"/>
      <c r="I342" s="7"/>
      <c r="J342" s="7"/>
      <c r="K342" s="7"/>
      <c r="L342" s="8"/>
      <c r="M342" s="8"/>
      <c r="N342" s="18"/>
      <c r="O342" s="8"/>
      <c r="P342" s="8"/>
    </row>
    <row r="343" spans="1:16" s="10" customFormat="1" ht="15" x14ac:dyDescent="0.2">
      <c r="A343" s="91"/>
      <c r="B343" s="91"/>
      <c r="E343" s="12"/>
      <c r="F343" s="7"/>
      <c r="G343" s="12"/>
      <c r="H343" s="7"/>
      <c r="I343" s="7"/>
      <c r="J343" s="7"/>
      <c r="K343" s="7"/>
      <c r="L343" s="8"/>
      <c r="M343" s="8"/>
      <c r="N343" s="18"/>
      <c r="O343" s="8"/>
      <c r="P343" s="8"/>
    </row>
    <row r="344" spans="1:16" s="10" customFormat="1" ht="15" x14ac:dyDescent="0.2">
      <c r="A344" s="91"/>
      <c r="B344" s="91"/>
      <c r="E344" s="12"/>
      <c r="F344" s="7"/>
      <c r="G344" s="12"/>
      <c r="H344" s="7"/>
      <c r="I344" s="7"/>
      <c r="J344" s="7"/>
      <c r="K344" s="7"/>
      <c r="L344" s="8"/>
      <c r="M344" s="8"/>
      <c r="N344" s="18"/>
      <c r="O344" s="8"/>
      <c r="P344" s="8"/>
    </row>
    <row r="345" spans="1:16" s="10" customFormat="1" ht="15" x14ac:dyDescent="0.2">
      <c r="A345" s="91"/>
      <c r="B345" s="91"/>
      <c r="E345" s="12"/>
      <c r="F345" s="7"/>
      <c r="G345" s="12"/>
      <c r="H345" s="7"/>
      <c r="I345" s="7"/>
      <c r="J345" s="7"/>
      <c r="K345" s="7"/>
      <c r="L345" s="8"/>
      <c r="M345" s="8"/>
      <c r="N345" s="18"/>
      <c r="O345" s="8"/>
      <c r="P345" s="8"/>
    </row>
    <row r="346" spans="1:16" s="10" customFormat="1" ht="15" x14ac:dyDescent="0.2">
      <c r="A346" s="91"/>
      <c r="B346" s="91"/>
      <c r="E346" s="12"/>
      <c r="F346" s="7"/>
      <c r="G346" s="12"/>
      <c r="H346" s="7"/>
      <c r="I346" s="7"/>
      <c r="J346" s="7"/>
      <c r="K346" s="7"/>
      <c r="L346" s="8"/>
      <c r="M346" s="8"/>
      <c r="N346" s="18"/>
      <c r="O346" s="8"/>
      <c r="P346" s="8"/>
    </row>
    <row r="347" spans="1:16" s="10" customFormat="1" ht="15" x14ac:dyDescent="0.2">
      <c r="A347" s="91"/>
      <c r="B347" s="91"/>
      <c r="E347" s="12"/>
      <c r="F347" s="7"/>
      <c r="G347" s="12"/>
      <c r="H347" s="7"/>
      <c r="I347" s="7"/>
      <c r="J347" s="7"/>
      <c r="K347" s="7"/>
      <c r="L347" s="8"/>
      <c r="M347" s="8"/>
      <c r="N347" s="18"/>
      <c r="O347" s="8"/>
      <c r="P347" s="8"/>
    </row>
    <row r="348" spans="1:16" s="10" customFormat="1" ht="15" x14ac:dyDescent="0.2">
      <c r="A348" s="91"/>
      <c r="B348" s="91"/>
      <c r="E348" s="12"/>
      <c r="F348" s="7"/>
      <c r="G348" s="12"/>
      <c r="H348" s="7"/>
      <c r="I348" s="7"/>
      <c r="J348" s="7"/>
      <c r="K348" s="7"/>
      <c r="L348" s="8"/>
      <c r="M348" s="8"/>
      <c r="N348" s="18"/>
      <c r="O348" s="8"/>
      <c r="P348" s="8"/>
    </row>
    <row r="349" spans="1:16" s="10" customFormat="1" ht="15" x14ac:dyDescent="0.2">
      <c r="A349" s="91"/>
      <c r="B349" s="91"/>
      <c r="E349" s="12"/>
      <c r="F349" s="7"/>
      <c r="G349" s="12"/>
      <c r="H349" s="7"/>
      <c r="I349" s="7"/>
      <c r="J349" s="7"/>
      <c r="K349" s="7"/>
      <c r="L349" s="8"/>
      <c r="M349" s="8"/>
      <c r="N349" s="18"/>
      <c r="O349" s="8"/>
      <c r="P349" s="8"/>
    </row>
    <row r="350" spans="1:16" s="10" customFormat="1" ht="15" x14ac:dyDescent="0.2">
      <c r="A350" s="91"/>
      <c r="B350" s="91"/>
      <c r="E350" s="12"/>
      <c r="F350" s="7"/>
      <c r="G350" s="12"/>
      <c r="H350" s="7"/>
      <c r="I350" s="7"/>
      <c r="J350" s="7"/>
      <c r="K350" s="7"/>
      <c r="L350" s="8"/>
      <c r="M350" s="8"/>
      <c r="N350" s="18"/>
      <c r="O350" s="8"/>
      <c r="P350" s="8"/>
    </row>
    <row r="351" spans="1:16" s="10" customFormat="1" ht="15" x14ac:dyDescent="0.2">
      <c r="A351" s="91"/>
      <c r="B351" s="91"/>
      <c r="E351" s="12"/>
      <c r="F351" s="7"/>
      <c r="G351" s="12"/>
      <c r="H351" s="7"/>
      <c r="I351" s="7"/>
      <c r="J351" s="7"/>
      <c r="K351" s="7"/>
      <c r="L351" s="8"/>
      <c r="M351" s="8"/>
      <c r="N351" s="18"/>
      <c r="O351" s="8"/>
      <c r="P351" s="8"/>
    </row>
    <row r="352" spans="1:16" s="10" customFormat="1" ht="15" x14ac:dyDescent="0.2">
      <c r="A352" s="91"/>
      <c r="B352" s="91"/>
      <c r="E352" s="12"/>
      <c r="F352" s="7"/>
      <c r="G352" s="12"/>
      <c r="H352" s="7"/>
      <c r="I352" s="7"/>
      <c r="J352" s="7"/>
      <c r="K352" s="7"/>
      <c r="L352" s="8"/>
      <c r="M352" s="8"/>
      <c r="N352" s="18"/>
      <c r="O352" s="8"/>
      <c r="P352" s="8"/>
    </row>
    <row r="353" spans="1:16" s="10" customFormat="1" ht="15" x14ac:dyDescent="0.2">
      <c r="A353" s="91"/>
      <c r="B353" s="91"/>
      <c r="E353" s="12"/>
      <c r="F353" s="7"/>
      <c r="G353" s="12"/>
      <c r="H353" s="7"/>
      <c r="I353" s="7"/>
      <c r="J353" s="7"/>
      <c r="K353" s="7"/>
      <c r="L353" s="8"/>
      <c r="M353" s="8"/>
      <c r="N353" s="18"/>
      <c r="O353" s="8"/>
      <c r="P353" s="8"/>
    </row>
    <row r="354" spans="1:16" s="10" customFormat="1" ht="15" x14ac:dyDescent="0.2">
      <c r="A354" s="91"/>
      <c r="B354" s="91"/>
      <c r="E354" s="12"/>
      <c r="F354" s="7"/>
      <c r="G354" s="12"/>
      <c r="H354" s="7"/>
      <c r="I354" s="7"/>
      <c r="J354" s="7"/>
      <c r="K354" s="7"/>
      <c r="L354" s="8"/>
      <c r="M354" s="8"/>
      <c r="N354" s="18"/>
      <c r="O354" s="8"/>
      <c r="P354" s="8"/>
    </row>
    <row r="355" spans="1:16" s="10" customFormat="1" ht="15" x14ac:dyDescent="0.2">
      <c r="A355" s="91"/>
      <c r="B355" s="91"/>
      <c r="E355" s="12"/>
      <c r="F355" s="7"/>
      <c r="G355" s="12"/>
      <c r="H355" s="7"/>
      <c r="I355" s="7"/>
      <c r="J355" s="7"/>
      <c r="K355" s="7"/>
      <c r="L355" s="8"/>
      <c r="M355" s="8"/>
      <c r="N355" s="18"/>
      <c r="O355" s="8"/>
      <c r="P355" s="8"/>
    </row>
    <row r="356" spans="1:16" s="10" customFormat="1" ht="15" x14ac:dyDescent="0.2">
      <c r="A356" s="91"/>
      <c r="B356" s="91"/>
      <c r="E356" s="12"/>
      <c r="F356" s="7"/>
      <c r="G356" s="12"/>
      <c r="H356" s="7"/>
      <c r="I356" s="7"/>
      <c r="J356" s="7"/>
      <c r="K356" s="7"/>
      <c r="L356" s="8"/>
      <c r="M356" s="8"/>
      <c r="N356" s="18"/>
      <c r="O356" s="8"/>
      <c r="P356" s="8"/>
    </row>
    <row r="357" spans="1:16" s="10" customFormat="1" ht="15" x14ac:dyDescent="0.2">
      <c r="A357" s="91"/>
      <c r="B357" s="91"/>
      <c r="E357" s="12"/>
      <c r="F357" s="7"/>
      <c r="G357" s="12"/>
      <c r="H357" s="7"/>
      <c r="I357" s="7"/>
      <c r="J357" s="7"/>
      <c r="K357" s="7"/>
      <c r="L357" s="8"/>
      <c r="M357" s="8"/>
      <c r="N357" s="18"/>
      <c r="O357" s="8"/>
      <c r="P357" s="8"/>
    </row>
    <row r="358" spans="1:16" s="10" customFormat="1" ht="15" x14ac:dyDescent="0.2">
      <c r="A358" s="91"/>
      <c r="B358" s="91"/>
      <c r="E358" s="12"/>
      <c r="F358" s="7"/>
      <c r="G358" s="12"/>
      <c r="H358" s="7"/>
      <c r="I358" s="7"/>
      <c r="J358" s="7"/>
      <c r="K358" s="7"/>
      <c r="L358" s="8"/>
      <c r="M358" s="8"/>
      <c r="N358" s="18"/>
      <c r="O358" s="8"/>
      <c r="P358" s="8"/>
    </row>
    <row r="359" spans="1:16" s="10" customFormat="1" ht="15" x14ac:dyDescent="0.2">
      <c r="A359" s="91"/>
      <c r="B359" s="91"/>
      <c r="E359" s="12"/>
      <c r="F359" s="7"/>
      <c r="G359" s="12"/>
      <c r="H359" s="7"/>
      <c r="I359" s="7"/>
      <c r="J359" s="7"/>
      <c r="K359" s="7"/>
      <c r="L359" s="8"/>
      <c r="M359" s="8"/>
      <c r="N359" s="18"/>
      <c r="O359" s="8"/>
      <c r="P359" s="8"/>
    </row>
    <row r="360" spans="1:16" s="10" customFormat="1" ht="15" x14ac:dyDescent="0.2">
      <c r="A360" s="91"/>
      <c r="B360" s="91"/>
      <c r="E360" s="12"/>
      <c r="F360" s="7"/>
      <c r="G360" s="12"/>
      <c r="H360" s="7"/>
      <c r="I360" s="7"/>
      <c r="J360" s="7"/>
      <c r="K360" s="7"/>
      <c r="L360" s="8"/>
      <c r="M360" s="8"/>
      <c r="N360" s="18"/>
      <c r="O360" s="8"/>
      <c r="P360" s="8"/>
    </row>
    <row r="361" spans="1:16" s="10" customFormat="1" ht="15" x14ac:dyDescent="0.2">
      <c r="A361" s="91"/>
      <c r="B361" s="91"/>
      <c r="E361" s="12"/>
      <c r="F361" s="7"/>
      <c r="G361" s="12"/>
      <c r="H361" s="7"/>
      <c r="I361" s="7"/>
      <c r="J361" s="7"/>
      <c r="K361" s="7"/>
      <c r="L361" s="8"/>
      <c r="M361" s="8"/>
      <c r="N361" s="18"/>
      <c r="O361" s="8"/>
      <c r="P361" s="8"/>
    </row>
    <row r="362" spans="1:16" s="10" customFormat="1" ht="15" x14ac:dyDescent="0.2">
      <c r="A362" s="91"/>
      <c r="B362" s="91"/>
      <c r="E362" s="12"/>
      <c r="F362" s="7"/>
      <c r="G362" s="12"/>
      <c r="H362" s="7"/>
      <c r="I362" s="7"/>
      <c r="J362" s="7"/>
      <c r="K362" s="7"/>
      <c r="L362" s="8"/>
      <c r="M362" s="8"/>
      <c r="N362" s="18"/>
      <c r="O362" s="8"/>
      <c r="P362" s="8"/>
    </row>
    <row r="363" spans="1:16" s="10" customFormat="1" ht="15" x14ac:dyDescent="0.2">
      <c r="A363" s="91"/>
      <c r="B363" s="91"/>
      <c r="E363" s="12"/>
      <c r="F363" s="7"/>
      <c r="G363" s="12"/>
      <c r="H363" s="7"/>
      <c r="I363" s="7"/>
      <c r="J363" s="7"/>
      <c r="K363" s="7"/>
      <c r="L363" s="8"/>
      <c r="M363" s="8"/>
      <c r="N363" s="18"/>
      <c r="O363" s="8"/>
      <c r="P363" s="8"/>
    </row>
    <row r="364" spans="1:16" s="10" customFormat="1" ht="15" x14ac:dyDescent="0.2">
      <c r="A364" s="91"/>
      <c r="B364" s="91"/>
      <c r="E364" s="12"/>
      <c r="F364" s="7"/>
      <c r="G364" s="12"/>
      <c r="H364" s="7"/>
      <c r="I364" s="7"/>
      <c r="J364" s="7"/>
      <c r="K364" s="7"/>
      <c r="L364" s="8"/>
      <c r="M364" s="8"/>
      <c r="N364" s="18"/>
      <c r="O364" s="8"/>
      <c r="P364" s="8"/>
    </row>
    <row r="365" spans="1:16" s="10" customFormat="1" ht="15" x14ac:dyDescent="0.2">
      <c r="A365" s="91"/>
      <c r="B365" s="91"/>
      <c r="E365" s="12"/>
      <c r="F365" s="7"/>
      <c r="G365" s="12"/>
      <c r="H365" s="7"/>
      <c r="I365" s="7"/>
      <c r="J365" s="7"/>
      <c r="K365" s="7"/>
      <c r="L365" s="8"/>
      <c r="M365" s="8"/>
      <c r="N365" s="18"/>
      <c r="O365" s="8"/>
      <c r="P365" s="8"/>
    </row>
    <row r="366" spans="1:16" s="10" customFormat="1" ht="15" x14ac:dyDescent="0.2">
      <c r="A366" s="91"/>
      <c r="B366" s="91"/>
      <c r="E366" s="12"/>
      <c r="F366" s="7"/>
      <c r="G366" s="12"/>
      <c r="H366" s="7"/>
      <c r="I366" s="7"/>
      <c r="J366" s="7"/>
      <c r="K366" s="7"/>
      <c r="L366" s="8"/>
      <c r="M366" s="8"/>
      <c r="N366" s="18"/>
      <c r="O366" s="8"/>
      <c r="P366" s="8"/>
    </row>
    <row r="367" spans="1:16" s="10" customFormat="1" ht="15" x14ac:dyDescent="0.2">
      <c r="A367" s="91"/>
      <c r="B367" s="91"/>
      <c r="E367" s="12"/>
      <c r="F367" s="7"/>
      <c r="G367" s="12"/>
      <c r="H367" s="7"/>
      <c r="I367" s="7"/>
      <c r="J367" s="7"/>
      <c r="K367" s="7"/>
      <c r="L367" s="8"/>
      <c r="M367" s="8"/>
      <c r="N367" s="18"/>
      <c r="O367" s="8"/>
      <c r="P367" s="8"/>
    </row>
    <row r="368" spans="1:16" s="10" customFormat="1" ht="15" x14ac:dyDescent="0.2">
      <c r="A368" s="91"/>
      <c r="B368" s="91"/>
      <c r="E368" s="12"/>
      <c r="F368" s="7"/>
      <c r="G368" s="12"/>
      <c r="H368" s="7"/>
      <c r="I368" s="7"/>
      <c r="J368" s="7"/>
      <c r="K368" s="7"/>
      <c r="L368" s="8"/>
      <c r="M368" s="8"/>
      <c r="N368" s="18"/>
      <c r="O368" s="8"/>
      <c r="P368" s="8"/>
    </row>
    <row r="369" spans="1:16" s="10" customFormat="1" ht="15" x14ac:dyDescent="0.2">
      <c r="A369" s="91"/>
      <c r="B369" s="91"/>
      <c r="E369" s="12"/>
      <c r="F369" s="7"/>
      <c r="G369" s="12"/>
      <c r="H369" s="7"/>
      <c r="I369" s="7"/>
      <c r="J369" s="7"/>
      <c r="K369" s="7"/>
      <c r="L369" s="8"/>
      <c r="M369" s="8"/>
      <c r="N369" s="18"/>
      <c r="O369" s="8"/>
      <c r="P369" s="8"/>
    </row>
    <row r="370" spans="1:16" s="10" customFormat="1" ht="15" x14ac:dyDescent="0.2">
      <c r="A370" s="91"/>
      <c r="B370" s="91"/>
      <c r="E370" s="12"/>
      <c r="F370" s="7"/>
      <c r="G370" s="12"/>
      <c r="H370" s="7"/>
      <c r="I370" s="7"/>
      <c r="J370" s="7"/>
      <c r="K370" s="7"/>
      <c r="L370" s="8"/>
      <c r="M370" s="8"/>
      <c r="N370" s="18"/>
      <c r="O370" s="8"/>
      <c r="P370" s="8"/>
    </row>
    <row r="371" spans="1:16" s="10" customFormat="1" ht="15" x14ac:dyDescent="0.2">
      <c r="A371" s="91"/>
      <c r="B371" s="91"/>
      <c r="E371" s="12"/>
      <c r="F371" s="7"/>
      <c r="G371" s="12"/>
      <c r="H371" s="7"/>
      <c r="I371" s="7"/>
      <c r="J371" s="7"/>
      <c r="K371" s="7"/>
      <c r="L371" s="8"/>
      <c r="M371" s="8"/>
      <c r="N371" s="18"/>
      <c r="O371" s="8"/>
      <c r="P371" s="8"/>
    </row>
    <row r="372" spans="1:16" s="10" customFormat="1" ht="15" x14ac:dyDescent="0.2">
      <c r="A372" s="91"/>
      <c r="B372" s="91"/>
      <c r="E372" s="12"/>
      <c r="F372" s="7"/>
      <c r="G372" s="12"/>
      <c r="H372" s="7"/>
      <c r="I372" s="7"/>
      <c r="J372" s="7"/>
      <c r="K372" s="7"/>
      <c r="L372" s="8"/>
      <c r="M372" s="8"/>
      <c r="N372" s="18"/>
      <c r="O372" s="8"/>
      <c r="P372" s="8"/>
    </row>
    <row r="373" spans="1:16" s="10" customFormat="1" ht="15" x14ac:dyDescent="0.2">
      <c r="A373" s="91"/>
      <c r="B373" s="91"/>
      <c r="E373" s="12"/>
      <c r="F373" s="7"/>
      <c r="G373" s="12"/>
      <c r="H373" s="7"/>
      <c r="I373" s="7"/>
      <c r="J373" s="7"/>
      <c r="K373" s="7"/>
      <c r="L373" s="8"/>
      <c r="M373" s="8"/>
      <c r="N373" s="18"/>
      <c r="O373" s="8"/>
      <c r="P373" s="8"/>
    </row>
    <row r="374" spans="1:16" s="10" customFormat="1" ht="15" x14ac:dyDescent="0.2">
      <c r="A374" s="91"/>
      <c r="B374" s="91"/>
      <c r="E374" s="12"/>
      <c r="F374" s="7"/>
      <c r="G374" s="12"/>
      <c r="H374" s="7"/>
      <c r="I374" s="7"/>
      <c r="J374" s="7"/>
      <c r="K374" s="7"/>
      <c r="L374" s="8"/>
      <c r="M374" s="8"/>
      <c r="N374" s="18"/>
      <c r="O374" s="8"/>
      <c r="P374" s="8"/>
    </row>
    <row r="375" spans="1:16" s="10" customFormat="1" ht="15" x14ac:dyDescent="0.2">
      <c r="A375" s="91"/>
      <c r="B375" s="91"/>
      <c r="E375" s="12"/>
      <c r="F375" s="7"/>
      <c r="G375" s="12"/>
      <c r="H375" s="7"/>
      <c r="I375" s="7"/>
      <c r="J375" s="7"/>
      <c r="K375" s="7"/>
      <c r="L375" s="8"/>
      <c r="M375" s="8"/>
      <c r="N375" s="18"/>
      <c r="O375" s="8"/>
      <c r="P375" s="8"/>
    </row>
    <row r="376" spans="1:16" s="10" customFormat="1" ht="15" x14ac:dyDescent="0.2">
      <c r="A376" s="91"/>
      <c r="B376" s="91"/>
      <c r="E376" s="12"/>
      <c r="F376" s="7"/>
      <c r="G376" s="12"/>
      <c r="H376" s="7"/>
      <c r="I376" s="7"/>
      <c r="J376" s="7"/>
      <c r="K376" s="7"/>
      <c r="L376" s="8"/>
      <c r="M376" s="8"/>
      <c r="N376" s="18"/>
      <c r="O376" s="8"/>
      <c r="P376" s="8"/>
    </row>
    <row r="377" spans="1:16" s="10" customFormat="1" ht="15" x14ac:dyDescent="0.2">
      <c r="A377" s="91"/>
      <c r="B377" s="91"/>
      <c r="E377" s="12"/>
      <c r="F377" s="7"/>
      <c r="G377" s="12"/>
      <c r="H377" s="7"/>
      <c r="I377" s="7"/>
      <c r="J377" s="7"/>
      <c r="K377" s="7"/>
      <c r="L377" s="8"/>
      <c r="M377" s="8"/>
      <c r="N377" s="18"/>
      <c r="O377" s="8"/>
      <c r="P377" s="8"/>
    </row>
    <row r="378" spans="1:16" s="10" customFormat="1" ht="15" x14ac:dyDescent="0.2">
      <c r="A378" s="91"/>
      <c r="B378" s="91"/>
      <c r="E378" s="12"/>
      <c r="F378" s="7"/>
      <c r="G378" s="12"/>
      <c r="H378" s="7"/>
      <c r="I378" s="7"/>
      <c r="J378" s="7"/>
      <c r="K378" s="7"/>
      <c r="L378" s="8"/>
      <c r="M378" s="8"/>
      <c r="N378" s="18"/>
      <c r="O378" s="8"/>
      <c r="P378" s="8"/>
    </row>
    <row r="379" spans="1:16" s="10" customFormat="1" ht="15" x14ac:dyDescent="0.2">
      <c r="A379" s="91"/>
      <c r="B379" s="91"/>
      <c r="E379" s="12"/>
      <c r="F379" s="7"/>
      <c r="G379" s="12"/>
      <c r="H379" s="7"/>
      <c r="I379" s="7"/>
      <c r="J379" s="7"/>
      <c r="K379" s="7"/>
      <c r="L379" s="8"/>
      <c r="M379" s="8"/>
      <c r="N379" s="18"/>
      <c r="O379" s="8"/>
      <c r="P379" s="8"/>
    </row>
    <row r="380" spans="1:16" s="10" customFormat="1" ht="15" x14ac:dyDescent="0.2">
      <c r="A380" s="91"/>
      <c r="B380" s="91"/>
      <c r="E380" s="12"/>
      <c r="F380" s="7"/>
      <c r="G380" s="12"/>
      <c r="H380" s="7"/>
      <c r="I380" s="7"/>
      <c r="J380" s="7"/>
      <c r="K380" s="7"/>
      <c r="L380" s="8"/>
      <c r="M380" s="8"/>
      <c r="N380" s="18"/>
      <c r="O380" s="8"/>
      <c r="P380" s="8"/>
    </row>
    <row r="381" spans="1:16" s="10" customFormat="1" ht="15" x14ac:dyDescent="0.2">
      <c r="A381" s="91"/>
      <c r="B381" s="91"/>
      <c r="E381" s="12"/>
      <c r="F381" s="7"/>
      <c r="G381" s="12"/>
      <c r="H381" s="7"/>
      <c r="I381" s="7"/>
      <c r="J381" s="7"/>
      <c r="K381" s="7"/>
      <c r="L381" s="8"/>
      <c r="M381" s="8"/>
      <c r="N381" s="18"/>
      <c r="O381" s="8"/>
      <c r="P381" s="8"/>
    </row>
    <row r="382" spans="1:16" s="10" customFormat="1" ht="15" x14ac:dyDescent="0.2">
      <c r="A382" s="91"/>
      <c r="B382" s="91"/>
      <c r="E382" s="12"/>
      <c r="F382" s="7"/>
      <c r="G382" s="12"/>
      <c r="H382" s="7"/>
      <c r="I382" s="7"/>
      <c r="J382" s="7"/>
      <c r="K382" s="7"/>
      <c r="L382" s="8"/>
      <c r="M382" s="8"/>
      <c r="N382" s="18"/>
      <c r="O382" s="8"/>
      <c r="P382" s="8"/>
    </row>
    <row r="383" spans="1:16" s="10" customFormat="1" ht="15" x14ac:dyDescent="0.2">
      <c r="A383" s="91"/>
      <c r="B383" s="91"/>
      <c r="E383" s="12"/>
      <c r="F383" s="7"/>
      <c r="G383" s="12"/>
      <c r="H383" s="7"/>
      <c r="I383" s="7"/>
      <c r="J383" s="7"/>
      <c r="K383" s="7"/>
      <c r="L383" s="8"/>
      <c r="M383" s="8"/>
      <c r="N383" s="18"/>
      <c r="O383" s="8"/>
      <c r="P383" s="8"/>
    </row>
    <row r="384" spans="1:16" s="10" customFormat="1" ht="15" x14ac:dyDescent="0.2">
      <c r="A384" s="91"/>
      <c r="B384" s="91"/>
      <c r="E384" s="12"/>
      <c r="F384" s="7"/>
      <c r="G384" s="12"/>
      <c r="H384" s="7"/>
      <c r="I384" s="7"/>
      <c r="J384" s="7"/>
      <c r="K384" s="7"/>
      <c r="L384" s="8"/>
      <c r="M384" s="8"/>
      <c r="N384" s="18"/>
      <c r="O384" s="8"/>
      <c r="P384" s="8"/>
    </row>
    <row r="385" spans="1:16" s="10" customFormat="1" ht="15" x14ac:dyDescent="0.2">
      <c r="A385" s="91"/>
      <c r="B385" s="91"/>
      <c r="E385" s="12"/>
      <c r="F385" s="7"/>
      <c r="G385" s="12"/>
      <c r="H385" s="7"/>
      <c r="I385" s="7"/>
      <c r="J385" s="7"/>
      <c r="K385" s="7"/>
      <c r="L385" s="8"/>
      <c r="M385" s="8"/>
      <c r="N385" s="18"/>
      <c r="O385" s="8"/>
      <c r="P385" s="8"/>
    </row>
    <row r="386" spans="1:16" s="10" customFormat="1" ht="15" x14ac:dyDescent="0.2">
      <c r="A386" s="91"/>
      <c r="B386" s="91"/>
      <c r="E386" s="12"/>
      <c r="F386" s="7"/>
      <c r="G386" s="12"/>
      <c r="H386" s="7"/>
      <c r="I386" s="7"/>
      <c r="J386" s="7"/>
      <c r="K386" s="7"/>
      <c r="L386" s="8"/>
      <c r="M386" s="8"/>
      <c r="N386" s="18"/>
      <c r="O386" s="8"/>
      <c r="P386" s="8"/>
    </row>
    <row r="387" spans="1:16" s="10" customFormat="1" ht="15" x14ac:dyDescent="0.2">
      <c r="A387" s="91"/>
      <c r="B387" s="91"/>
      <c r="E387" s="12"/>
      <c r="F387" s="7"/>
      <c r="G387" s="12"/>
      <c r="H387" s="7"/>
      <c r="I387" s="7"/>
      <c r="J387" s="7"/>
      <c r="K387" s="7"/>
      <c r="L387" s="8"/>
      <c r="M387" s="8"/>
      <c r="N387" s="18"/>
      <c r="O387" s="8"/>
      <c r="P387" s="8"/>
    </row>
    <row r="388" spans="1:16" s="10" customFormat="1" ht="15" x14ac:dyDescent="0.2">
      <c r="A388" s="91"/>
      <c r="B388" s="91"/>
      <c r="E388" s="12"/>
      <c r="F388" s="7"/>
      <c r="G388" s="12"/>
      <c r="H388" s="7"/>
      <c r="I388" s="7"/>
      <c r="J388" s="7"/>
      <c r="K388" s="7"/>
      <c r="L388" s="8"/>
      <c r="M388" s="8"/>
      <c r="N388" s="18"/>
      <c r="O388" s="8"/>
      <c r="P388" s="8"/>
    </row>
    <row r="389" spans="1:16" s="10" customFormat="1" ht="15" x14ac:dyDescent="0.2">
      <c r="A389" s="91"/>
      <c r="B389" s="91"/>
      <c r="E389" s="12"/>
      <c r="F389" s="7"/>
      <c r="G389" s="12"/>
      <c r="H389" s="7"/>
      <c r="I389" s="7"/>
      <c r="J389" s="7"/>
      <c r="K389" s="7"/>
      <c r="L389" s="8"/>
      <c r="M389" s="8"/>
      <c r="N389" s="18"/>
      <c r="O389" s="8"/>
      <c r="P389" s="8"/>
    </row>
    <row r="390" spans="1:16" s="10" customFormat="1" ht="15" x14ac:dyDescent="0.2">
      <c r="A390" s="91"/>
      <c r="B390" s="91"/>
      <c r="E390" s="12"/>
      <c r="F390" s="7"/>
      <c r="G390" s="12"/>
      <c r="H390" s="7"/>
      <c r="I390" s="7"/>
      <c r="J390" s="7"/>
      <c r="K390" s="7"/>
      <c r="L390" s="8"/>
      <c r="M390" s="8"/>
      <c r="N390" s="18"/>
      <c r="O390" s="8"/>
      <c r="P390" s="8"/>
    </row>
    <row r="391" spans="1:16" s="10" customFormat="1" ht="15" x14ac:dyDescent="0.2">
      <c r="A391" s="91"/>
      <c r="B391" s="91"/>
      <c r="E391" s="12"/>
      <c r="F391" s="7"/>
      <c r="G391" s="12"/>
      <c r="H391" s="7"/>
      <c r="I391" s="7"/>
      <c r="J391" s="7"/>
      <c r="K391" s="7"/>
      <c r="L391" s="8"/>
      <c r="M391" s="8"/>
      <c r="N391" s="18"/>
      <c r="O391" s="8"/>
      <c r="P391" s="8"/>
    </row>
    <row r="392" spans="1:16" s="10" customFormat="1" ht="15" x14ac:dyDescent="0.2">
      <c r="A392" s="91"/>
      <c r="B392" s="91"/>
      <c r="E392" s="12"/>
      <c r="F392" s="7"/>
      <c r="G392" s="12"/>
      <c r="H392" s="7"/>
      <c r="I392" s="7"/>
      <c r="J392" s="7"/>
      <c r="K392" s="7"/>
      <c r="L392" s="8"/>
      <c r="M392" s="8"/>
      <c r="N392" s="18"/>
      <c r="O392" s="8"/>
      <c r="P392" s="8"/>
    </row>
    <row r="393" spans="1:16" s="10" customFormat="1" ht="15" x14ac:dyDescent="0.2">
      <c r="A393" s="91"/>
      <c r="B393" s="91"/>
      <c r="E393" s="12"/>
      <c r="F393" s="7"/>
      <c r="G393" s="12"/>
      <c r="H393" s="7"/>
      <c r="I393" s="7"/>
      <c r="J393" s="7"/>
      <c r="K393" s="7"/>
      <c r="L393" s="8"/>
      <c r="M393" s="8"/>
      <c r="N393" s="18"/>
      <c r="O393" s="8"/>
      <c r="P393" s="8"/>
    </row>
    <row r="394" spans="1:16" s="10" customFormat="1" ht="15" x14ac:dyDescent="0.2">
      <c r="A394" s="91"/>
      <c r="B394" s="91"/>
      <c r="E394" s="12"/>
      <c r="F394" s="7"/>
      <c r="G394" s="12"/>
      <c r="H394" s="7"/>
      <c r="I394" s="7"/>
      <c r="J394" s="7"/>
      <c r="K394" s="7"/>
      <c r="L394" s="8"/>
      <c r="M394" s="8"/>
      <c r="N394" s="18"/>
      <c r="O394" s="8"/>
      <c r="P394" s="8"/>
    </row>
    <row r="395" spans="1:16" s="10" customFormat="1" ht="15" x14ac:dyDescent="0.2">
      <c r="A395" s="91"/>
      <c r="B395" s="91"/>
      <c r="E395" s="12"/>
      <c r="F395" s="7"/>
      <c r="G395" s="12"/>
      <c r="H395" s="7"/>
      <c r="I395" s="7"/>
      <c r="J395" s="7"/>
      <c r="K395" s="7"/>
      <c r="L395" s="8"/>
      <c r="M395" s="8"/>
      <c r="N395" s="18"/>
      <c r="O395" s="8"/>
      <c r="P395" s="8"/>
    </row>
    <row r="396" spans="1:16" s="10" customFormat="1" ht="15" x14ac:dyDescent="0.2">
      <c r="A396" s="91"/>
      <c r="B396" s="91"/>
      <c r="E396" s="12"/>
      <c r="F396" s="7"/>
      <c r="G396" s="12"/>
      <c r="H396" s="7"/>
      <c r="I396" s="7"/>
      <c r="J396" s="7"/>
      <c r="K396" s="7"/>
      <c r="L396" s="8"/>
      <c r="M396" s="8"/>
      <c r="N396" s="18"/>
      <c r="O396" s="8"/>
      <c r="P396" s="8"/>
    </row>
    <row r="397" spans="1:16" s="10" customFormat="1" ht="15" x14ac:dyDescent="0.2">
      <c r="A397" s="91"/>
      <c r="B397" s="91"/>
      <c r="E397" s="12"/>
      <c r="F397" s="7"/>
      <c r="G397" s="12"/>
      <c r="H397" s="7"/>
      <c r="I397" s="7"/>
      <c r="J397" s="7"/>
      <c r="K397" s="7"/>
      <c r="L397" s="8"/>
      <c r="M397" s="8"/>
      <c r="N397" s="18"/>
      <c r="O397" s="8"/>
      <c r="P397" s="8"/>
    </row>
    <row r="398" spans="1:16" s="10" customFormat="1" ht="15" x14ac:dyDescent="0.2">
      <c r="A398" s="91"/>
      <c r="B398" s="91"/>
      <c r="E398" s="12"/>
      <c r="F398" s="7"/>
      <c r="G398" s="12"/>
      <c r="H398" s="7"/>
      <c r="I398" s="7"/>
      <c r="J398" s="7"/>
      <c r="K398" s="7"/>
      <c r="L398" s="8"/>
      <c r="M398" s="8"/>
      <c r="N398" s="18"/>
      <c r="O398" s="8"/>
      <c r="P398" s="8"/>
    </row>
    <row r="399" spans="1:16" s="10" customFormat="1" ht="15" x14ac:dyDescent="0.2">
      <c r="A399" s="91"/>
      <c r="B399" s="91"/>
      <c r="E399" s="12"/>
      <c r="F399" s="7"/>
      <c r="G399" s="12"/>
      <c r="H399" s="7"/>
      <c r="I399" s="7"/>
      <c r="J399" s="7"/>
      <c r="K399" s="7"/>
      <c r="L399" s="8"/>
      <c r="M399" s="8"/>
      <c r="N399" s="18"/>
      <c r="O399" s="8"/>
      <c r="P399" s="8"/>
    </row>
    <row r="400" spans="1:16" s="10" customFormat="1" ht="15" x14ac:dyDescent="0.2">
      <c r="A400" s="91"/>
      <c r="B400" s="91"/>
      <c r="E400" s="12"/>
      <c r="F400" s="7"/>
      <c r="G400" s="12"/>
      <c r="H400" s="7"/>
      <c r="I400" s="7"/>
      <c r="J400" s="7"/>
      <c r="K400" s="7"/>
      <c r="L400" s="8"/>
      <c r="M400" s="8"/>
      <c r="N400" s="18"/>
      <c r="O400" s="8"/>
      <c r="P400" s="8"/>
    </row>
    <row r="401" spans="1:16" s="10" customFormat="1" ht="15" x14ac:dyDescent="0.2">
      <c r="A401" s="91"/>
      <c r="B401" s="91"/>
      <c r="E401" s="12"/>
      <c r="F401" s="7"/>
      <c r="G401" s="12"/>
      <c r="H401" s="7"/>
      <c r="I401" s="7"/>
      <c r="J401" s="7"/>
      <c r="K401" s="7"/>
      <c r="L401" s="8"/>
      <c r="M401" s="8"/>
      <c r="N401" s="18"/>
      <c r="O401" s="8"/>
      <c r="P401" s="8"/>
    </row>
    <row r="402" spans="1:16" s="10" customFormat="1" ht="15" x14ac:dyDescent="0.2">
      <c r="A402" s="91"/>
      <c r="B402" s="91"/>
      <c r="E402" s="12"/>
      <c r="F402" s="7"/>
      <c r="G402" s="12"/>
      <c r="H402" s="7"/>
      <c r="I402" s="7"/>
      <c r="J402" s="7"/>
      <c r="K402" s="7"/>
      <c r="L402" s="8"/>
      <c r="M402" s="8"/>
      <c r="N402" s="18"/>
      <c r="O402" s="8"/>
      <c r="P402" s="8"/>
    </row>
    <row r="403" spans="1:16" s="10" customFormat="1" ht="15" x14ac:dyDescent="0.2">
      <c r="A403" s="91"/>
      <c r="B403" s="91"/>
      <c r="E403" s="12"/>
      <c r="F403" s="7"/>
      <c r="G403" s="12"/>
      <c r="H403" s="7"/>
      <c r="I403" s="7"/>
      <c r="J403" s="7"/>
      <c r="K403" s="7"/>
      <c r="L403" s="8"/>
      <c r="M403" s="8"/>
      <c r="N403" s="18"/>
      <c r="O403" s="8"/>
      <c r="P403" s="8"/>
    </row>
    <row r="404" spans="1:16" s="10" customFormat="1" ht="15" x14ac:dyDescent="0.2">
      <c r="A404" s="91"/>
      <c r="B404" s="91"/>
      <c r="E404" s="12"/>
      <c r="F404" s="7"/>
      <c r="G404" s="12"/>
      <c r="H404" s="7"/>
      <c r="I404" s="7"/>
      <c r="J404" s="7"/>
      <c r="K404" s="7"/>
      <c r="L404" s="8"/>
      <c r="M404" s="8"/>
      <c r="N404" s="18"/>
      <c r="O404" s="8"/>
      <c r="P404" s="8"/>
    </row>
    <row r="405" spans="1:16" s="10" customFormat="1" ht="15" x14ac:dyDescent="0.2">
      <c r="A405" s="91"/>
      <c r="B405" s="91"/>
      <c r="E405" s="12"/>
      <c r="F405" s="7"/>
      <c r="G405" s="12"/>
      <c r="H405" s="7"/>
      <c r="I405" s="7"/>
      <c r="J405" s="7"/>
      <c r="K405" s="7"/>
      <c r="L405" s="8"/>
      <c r="M405" s="8"/>
      <c r="N405" s="18"/>
      <c r="O405" s="8"/>
      <c r="P405" s="8"/>
    </row>
    <row r="406" spans="1:16" s="10" customFormat="1" ht="15" x14ac:dyDescent="0.2">
      <c r="A406" s="91"/>
      <c r="B406" s="91"/>
      <c r="E406" s="12"/>
      <c r="F406" s="7"/>
      <c r="G406" s="12"/>
      <c r="H406" s="7"/>
      <c r="I406" s="7"/>
      <c r="J406" s="7"/>
      <c r="K406" s="7"/>
      <c r="L406" s="8"/>
      <c r="M406" s="8"/>
      <c r="N406" s="18"/>
      <c r="O406" s="8"/>
      <c r="P406" s="8"/>
    </row>
    <row r="407" spans="1:16" s="10" customFormat="1" ht="15" x14ac:dyDescent="0.2">
      <c r="A407" s="91"/>
      <c r="B407" s="91"/>
      <c r="E407" s="12"/>
      <c r="F407" s="7"/>
      <c r="G407" s="12"/>
      <c r="H407" s="7"/>
      <c r="I407" s="7"/>
      <c r="J407" s="7"/>
      <c r="K407" s="7"/>
      <c r="L407" s="8"/>
      <c r="M407" s="8"/>
      <c r="N407" s="18"/>
      <c r="O407" s="8"/>
      <c r="P407" s="8"/>
    </row>
    <row r="408" spans="1:16" s="10" customFormat="1" ht="15" x14ac:dyDescent="0.2">
      <c r="A408" s="91"/>
      <c r="B408" s="91"/>
      <c r="E408" s="12"/>
      <c r="F408" s="7"/>
      <c r="G408" s="12"/>
      <c r="H408" s="7"/>
      <c r="I408" s="7"/>
      <c r="J408" s="7"/>
      <c r="K408" s="7"/>
      <c r="L408" s="8"/>
      <c r="M408" s="8"/>
      <c r="N408" s="18"/>
      <c r="O408" s="8"/>
      <c r="P408" s="8"/>
    </row>
    <row r="409" spans="1:16" s="10" customFormat="1" ht="15" x14ac:dyDescent="0.2">
      <c r="A409" s="91"/>
      <c r="B409" s="91"/>
      <c r="E409" s="12"/>
      <c r="F409" s="7"/>
      <c r="G409" s="12"/>
      <c r="H409" s="7"/>
      <c r="I409" s="7"/>
      <c r="J409" s="7"/>
      <c r="K409" s="7"/>
      <c r="L409" s="8"/>
      <c r="M409" s="8"/>
      <c r="N409" s="18"/>
      <c r="O409" s="8"/>
      <c r="P409" s="8"/>
    </row>
    <row r="410" spans="1:16" s="10" customFormat="1" ht="15" x14ac:dyDescent="0.2">
      <c r="A410" s="91"/>
      <c r="B410" s="91"/>
      <c r="E410" s="12"/>
      <c r="F410" s="7"/>
      <c r="G410" s="12"/>
      <c r="H410" s="7"/>
      <c r="I410" s="7"/>
      <c r="J410" s="7"/>
      <c r="K410" s="7"/>
      <c r="L410" s="8"/>
      <c r="M410" s="8"/>
      <c r="N410" s="18"/>
      <c r="O410" s="8"/>
      <c r="P410" s="8"/>
    </row>
    <row r="411" spans="1:16" s="10" customFormat="1" ht="15" x14ac:dyDescent="0.2">
      <c r="A411" s="91"/>
      <c r="B411" s="91"/>
      <c r="E411" s="12"/>
      <c r="F411" s="7"/>
      <c r="G411" s="12"/>
      <c r="H411" s="7"/>
      <c r="I411" s="7"/>
      <c r="J411" s="7"/>
      <c r="K411" s="7"/>
      <c r="L411" s="8"/>
      <c r="M411" s="8"/>
      <c r="N411" s="18"/>
      <c r="O411" s="8"/>
      <c r="P411" s="8"/>
    </row>
    <row r="412" spans="1:16" s="10" customFormat="1" ht="15" x14ac:dyDescent="0.2">
      <c r="A412" s="91"/>
      <c r="B412" s="91"/>
      <c r="E412" s="12"/>
      <c r="F412" s="7"/>
      <c r="G412" s="12"/>
      <c r="H412" s="7"/>
      <c r="I412" s="7"/>
      <c r="J412" s="7"/>
      <c r="K412" s="7"/>
      <c r="L412" s="8"/>
      <c r="M412" s="8"/>
      <c r="N412" s="18"/>
      <c r="O412" s="8"/>
      <c r="P412" s="8"/>
    </row>
    <row r="413" spans="1:16" s="10" customFormat="1" ht="15" x14ac:dyDescent="0.2">
      <c r="A413" s="91"/>
      <c r="B413" s="91"/>
      <c r="E413" s="12"/>
      <c r="F413" s="7"/>
      <c r="G413" s="12"/>
      <c r="H413" s="7"/>
      <c r="I413" s="7"/>
      <c r="J413" s="7"/>
      <c r="K413" s="7"/>
      <c r="L413" s="8"/>
      <c r="M413" s="8"/>
      <c r="N413" s="18"/>
      <c r="O413" s="8"/>
      <c r="P413" s="8"/>
    </row>
    <row r="414" spans="1:16" s="10" customFormat="1" ht="15" x14ac:dyDescent="0.2">
      <c r="A414" s="91"/>
      <c r="B414" s="91"/>
      <c r="E414" s="12"/>
      <c r="F414" s="7"/>
      <c r="G414" s="12"/>
      <c r="H414" s="7"/>
      <c r="I414" s="7"/>
      <c r="J414" s="7"/>
      <c r="K414" s="7"/>
      <c r="L414" s="8"/>
      <c r="M414" s="8"/>
      <c r="N414" s="18"/>
      <c r="O414" s="8"/>
      <c r="P414" s="8"/>
    </row>
    <row r="415" spans="1:16" s="10" customFormat="1" ht="15" x14ac:dyDescent="0.2">
      <c r="A415" s="91"/>
      <c r="B415" s="91"/>
      <c r="E415" s="12"/>
      <c r="F415" s="7"/>
      <c r="G415" s="12"/>
      <c r="H415" s="7"/>
      <c r="I415" s="7"/>
      <c r="J415" s="7"/>
      <c r="K415" s="7"/>
      <c r="L415" s="8"/>
      <c r="M415" s="8"/>
      <c r="N415" s="18"/>
      <c r="O415" s="8"/>
      <c r="P415" s="8"/>
    </row>
    <row r="416" spans="1:16" s="10" customFormat="1" ht="15" x14ac:dyDescent="0.2">
      <c r="A416" s="91"/>
      <c r="B416" s="91"/>
      <c r="E416" s="12"/>
      <c r="F416" s="7"/>
      <c r="G416" s="12"/>
      <c r="H416" s="7"/>
      <c r="I416" s="7"/>
      <c r="J416" s="7"/>
      <c r="K416" s="7"/>
      <c r="L416" s="8"/>
      <c r="M416" s="8"/>
      <c r="N416" s="18"/>
      <c r="O416" s="8"/>
      <c r="P416" s="8"/>
    </row>
    <row r="417" spans="1:16" s="10" customFormat="1" ht="15" x14ac:dyDescent="0.2">
      <c r="A417" s="91"/>
      <c r="B417" s="91"/>
      <c r="E417" s="12"/>
      <c r="F417" s="7"/>
      <c r="G417" s="12"/>
      <c r="H417" s="7"/>
      <c r="I417" s="7"/>
      <c r="J417" s="7"/>
      <c r="K417" s="7"/>
      <c r="L417" s="8"/>
      <c r="M417" s="8"/>
      <c r="N417" s="18"/>
      <c r="O417" s="8"/>
      <c r="P417" s="8"/>
    </row>
    <row r="418" spans="1:16" s="10" customFormat="1" ht="15" x14ac:dyDescent="0.2">
      <c r="A418" s="91"/>
      <c r="B418" s="91"/>
      <c r="E418" s="12"/>
      <c r="F418" s="7"/>
      <c r="G418" s="12"/>
      <c r="H418" s="7"/>
      <c r="I418" s="7"/>
      <c r="J418" s="7"/>
      <c r="K418" s="7"/>
      <c r="L418" s="8"/>
      <c r="M418" s="8"/>
      <c r="N418" s="18"/>
      <c r="O418" s="8"/>
      <c r="P418" s="8"/>
    </row>
    <row r="419" spans="1:16" s="10" customFormat="1" ht="15" x14ac:dyDescent="0.2">
      <c r="A419" s="91"/>
      <c r="B419" s="91"/>
      <c r="E419" s="12"/>
      <c r="F419" s="7"/>
      <c r="G419" s="12"/>
      <c r="H419" s="7"/>
      <c r="I419" s="7"/>
      <c r="J419" s="7"/>
      <c r="K419" s="7"/>
      <c r="L419" s="8"/>
      <c r="M419" s="8"/>
      <c r="N419" s="18"/>
      <c r="O419" s="8"/>
      <c r="P419" s="8"/>
    </row>
    <row r="420" spans="1:16" s="10" customFormat="1" ht="15" x14ac:dyDescent="0.2">
      <c r="A420" s="91"/>
      <c r="B420" s="91"/>
      <c r="E420" s="12"/>
      <c r="F420" s="7"/>
      <c r="G420" s="12"/>
      <c r="H420" s="7"/>
      <c r="I420" s="7"/>
      <c r="J420" s="7"/>
      <c r="K420" s="7"/>
      <c r="L420" s="8"/>
      <c r="M420" s="8"/>
      <c r="N420" s="18"/>
      <c r="O420" s="8"/>
      <c r="P420" s="8"/>
    </row>
    <row r="421" spans="1:16" s="10" customFormat="1" ht="15" x14ac:dyDescent="0.2">
      <c r="A421" s="91"/>
      <c r="B421" s="91"/>
      <c r="E421" s="12"/>
      <c r="F421" s="7"/>
      <c r="G421" s="12"/>
      <c r="H421" s="7"/>
      <c r="I421" s="7"/>
      <c r="J421" s="7"/>
      <c r="K421" s="7"/>
      <c r="L421" s="8"/>
      <c r="M421" s="8"/>
      <c r="N421" s="18"/>
      <c r="O421" s="8"/>
      <c r="P421" s="8"/>
    </row>
    <row r="422" spans="1:16" s="10" customFormat="1" ht="15" x14ac:dyDescent="0.2">
      <c r="A422" s="91"/>
      <c r="B422" s="91"/>
      <c r="E422" s="12"/>
      <c r="F422" s="7"/>
      <c r="G422" s="12"/>
      <c r="H422" s="7"/>
      <c r="I422" s="7"/>
      <c r="J422" s="7"/>
      <c r="K422" s="7"/>
      <c r="L422" s="8"/>
      <c r="M422" s="8"/>
      <c r="N422" s="18"/>
      <c r="O422" s="8"/>
      <c r="P422" s="8"/>
    </row>
    <row r="423" spans="1:16" s="10" customFormat="1" ht="15" x14ac:dyDescent="0.2">
      <c r="A423" s="91"/>
      <c r="B423" s="91"/>
      <c r="E423" s="12"/>
      <c r="F423" s="7"/>
      <c r="G423" s="12"/>
      <c r="H423" s="7"/>
      <c r="I423" s="7"/>
      <c r="J423" s="7"/>
      <c r="K423" s="7"/>
      <c r="L423" s="8"/>
      <c r="M423" s="8"/>
      <c r="N423" s="18"/>
      <c r="O423" s="8"/>
      <c r="P423" s="8"/>
    </row>
    <row r="424" spans="1:16" s="10" customFormat="1" ht="15" x14ac:dyDescent="0.2">
      <c r="A424" s="91"/>
      <c r="B424" s="91"/>
      <c r="E424" s="12"/>
      <c r="F424" s="7"/>
      <c r="G424" s="12"/>
      <c r="H424" s="7"/>
      <c r="I424" s="7"/>
      <c r="J424" s="7"/>
      <c r="K424" s="7"/>
      <c r="L424" s="8"/>
      <c r="M424" s="8"/>
      <c r="N424" s="18"/>
      <c r="O424" s="8"/>
      <c r="P424" s="8"/>
    </row>
    <row r="425" spans="1:16" s="10" customFormat="1" ht="15" x14ac:dyDescent="0.2">
      <c r="A425" s="91"/>
      <c r="B425" s="91"/>
      <c r="E425" s="12"/>
      <c r="F425" s="7"/>
      <c r="G425" s="12"/>
      <c r="H425" s="7"/>
      <c r="I425" s="7"/>
      <c r="J425" s="7"/>
      <c r="K425" s="7"/>
      <c r="L425" s="8"/>
      <c r="M425" s="8"/>
      <c r="N425" s="18"/>
      <c r="O425" s="8"/>
      <c r="P425" s="8"/>
    </row>
    <row r="426" spans="1:16" s="10" customFormat="1" ht="15" x14ac:dyDescent="0.2">
      <c r="A426" s="91"/>
      <c r="B426" s="91"/>
      <c r="E426" s="12"/>
      <c r="F426" s="7"/>
      <c r="G426" s="12"/>
      <c r="H426" s="7"/>
      <c r="I426" s="7"/>
      <c r="J426" s="7"/>
      <c r="K426" s="7"/>
      <c r="L426" s="8"/>
      <c r="M426" s="8"/>
      <c r="N426" s="18"/>
      <c r="O426" s="8"/>
      <c r="P426" s="8"/>
    </row>
    <row r="427" spans="1:16" s="10" customFormat="1" ht="15" x14ac:dyDescent="0.2">
      <c r="A427" s="91"/>
      <c r="B427" s="91"/>
      <c r="E427" s="12"/>
      <c r="F427" s="7"/>
      <c r="G427" s="12"/>
      <c r="H427" s="7"/>
      <c r="I427" s="7"/>
      <c r="J427" s="7"/>
      <c r="K427" s="7"/>
      <c r="L427" s="8"/>
      <c r="M427" s="8"/>
      <c r="N427" s="18"/>
      <c r="O427" s="8"/>
      <c r="P427" s="8"/>
    </row>
    <row r="428" spans="1:16" s="10" customFormat="1" ht="15" x14ac:dyDescent="0.2">
      <c r="A428" s="91"/>
      <c r="B428" s="91"/>
      <c r="E428" s="12"/>
      <c r="F428" s="7"/>
      <c r="G428" s="12"/>
      <c r="H428" s="7"/>
      <c r="I428" s="7"/>
      <c r="J428" s="7"/>
      <c r="K428" s="7"/>
      <c r="L428" s="8"/>
      <c r="M428" s="8"/>
      <c r="N428" s="18"/>
      <c r="O428" s="8"/>
      <c r="P428" s="8"/>
    </row>
    <row r="429" spans="1:16" s="10" customFormat="1" ht="15" x14ac:dyDescent="0.2">
      <c r="A429" s="91"/>
      <c r="B429" s="91"/>
      <c r="E429" s="12"/>
      <c r="F429" s="7"/>
      <c r="G429" s="12"/>
      <c r="H429" s="7"/>
      <c r="I429" s="7"/>
      <c r="J429" s="7"/>
      <c r="K429" s="7"/>
      <c r="L429" s="8"/>
      <c r="M429" s="8"/>
      <c r="N429" s="18"/>
      <c r="O429" s="8"/>
      <c r="P429" s="8"/>
    </row>
    <row r="430" spans="1:16" s="10" customFormat="1" ht="15" x14ac:dyDescent="0.2">
      <c r="A430" s="91"/>
      <c r="B430" s="91"/>
      <c r="E430" s="12"/>
      <c r="F430" s="7"/>
      <c r="G430" s="12"/>
      <c r="H430" s="7"/>
      <c r="I430" s="7"/>
      <c r="J430" s="7"/>
      <c r="K430" s="7"/>
      <c r="L430" s="8"/>
      <c r="M430" s="8"/>
      <c r="N430" s="18"/>
      <c r="O430" s="8"/>
      <c r="P430" s="8"/>
    </row>
    <row r="431" spans="1:16" s="10" customFormat="1" ht="15" x14ac:dyDescent="0.2">
      <c r="A431" s="91"/>
      <c r="B431" s="91"/>
      <c r="E431" s="12"/>
      <c r="F431" s="7"/>
      <c r="G431" s="12"/>
      <c r="H431" s="7"/>
      <c r="I431" s="7"/>
      <c r="J431" s="7"/>
      <c r="K431" s="7"/>
      <c r="L431" s="8"/>
      <c r="M431" s="8"/>
      <c r="N431" s="18"/>
      <c r="O431" s="8"/>
      <c r="P431" s="8"/>
    </row>
    <row r="432" spans="1:16" s="10" customFormat="1" ht="15" x14ac:dyDescent="0.2">
      <c r="A432" s="91"/>
      <c r="B432" s="91"/>
      <c r="E432" s="12"/>
      <c r="F432" s="7"/>
      <c r="G432" s="12"/>
      <c r="H432" s="7"/>
      <c r="I432" s="7"/>
      <c r="J432" s="7"/>
      <c r="K432" s="7"/>
      <c r="L432" s="8"/>
      <c r="M432" s="8"/>
      <c r="N432" s="18"/>
      <c r="O432" s="8"/>
      <c r="P432" s="8"/>
    </row>
    <row r="433" spans="1:16" s="10" customFormat="1" ht="15" x14ac:dyDescent="0.2">
      <c r="A433" s="91"/>
      <c r="B433" s="91"/>
      <c r="E433" s="12"/>
      <c r="F433" s="7"/>
      <c r="G433" s="12"/>
      <c r="H433" s="7"/>
      <c r="I433" s="7"/>
      <c r="J433" s="7"/>
      <c r="K433" s="7"/>
      <c r="L433" s="8"/>
      <c r="M433" s="8"/>
      <c r="N433" s="18"/>
      <c r="O433" s="8"/>
      <c r="P433" s="8"/>
    </row>
    <row r="434" spans="1:16" s="10" customFormat="1" ht="15" x14ac:dyDescent="0.2">
      <c r="A434" s="91"/>
      <c r="B434" s="91"/>
      <c r="E434" s="12"/>
      <c r="F434" s="7"/>
      <c r="G434" s="12"/>
      <c r="H434" s="7"/>
      <c r="I434" s="7"/>
      <c r="J434" s="7"/>
      <c r="K434" s="7"/>
      <c r="L434" s="8"/>
      <c r="M434" s="8"/>
      <c r="N434" s="18"/>
      <c r="O434" s="8"/>
      <c r="P434" s="8"/>
    </row>
    <row r="435" spans="1:16" s="10" customFormat="1" ht="15" x14ac:dyDescent="0.2">
      <c r="A435" s="91"/>
      <c r="B435" s="91"/>
      <c r="E435" s="12"/>
      <c r="F435" s="7"/>
      <c r="G435" s="12"/>
      <c r="H435" s="7"/>
      <c r="I435" s="7"/>
      <c r="J435" s="7"/>
      <c r="K435" s="7"/>
      <c r="L435" s="8"/>
      <c r="M435" s="8"/>
      <c r="N435" s="18"/>
      <c r="O435" s="8"/>
      <c r="P435" s="8"/>
    </row>
    <row r="436" spans="1:16" s="10" customFormat="1" ht="15" x14ac:dyDescent="0.2">
      <c r="A436" s="91"/>
      <c r="B436" s="91"/>
      <c r="E436" s="12"/>
      <c r="F436" s="7"/>
      <c r="G436" s="12"/>
      <c r="H436" s="7"/>
      <c r="I436" s="7"/>
      <c r="J436" s="7"/>
      <c r="K436" s="7"/>
      <c r="L436" s="8"/>
      <c r="M436" s="8"/>
      <c r="N436" s="18"/>
      <c r="O436" s="8"/>
      <c r="P436" s="8"/>
    </row>
    <row r="437" spans="1:16" s="10" customFormat="1" ht="15" x14ac:dyDescent="0.2">
      <c r="A437" s="91"/>
      <c r="B437" s="91"/>
      <c r="E437" s="12"/>
      <c r="F437" s="7"/>
      <c r="G437" s="12"/>
      <c r="H437" s="7"/>
      <c r="I437" s="7"/>
      <c r="J437" s="7"/>
      <c r="K437" s="7"/>
      <c r="L437" s="8"/>
      <c r="M437" s="8"/>
      <c r="N437" s="18"/>
      <c r="O437" s="8"/>
      <c r="P437" s="8"/>
    </row>
    <row r="438" spans="1:16" s="10" customFormat="1" ht="15" x14ac:dyDescent="0.2">
      <c r="A438" s="91"/>
      <c r="B438" s="91"/>
      <c r="E438" s="12"/>
      <c r="F438" s="7"/>
      <c r="G438" s="12"/>
      <c r="H438" s="7"/>
      <c r="I438" s="7"/>
      <c r="J438" s="7"/>
      <c r="K438" s="7"/>
      <c r="L438" s="8"/>
      <c r="M438" s="8"/>
      <c r="N438" s="18"/>
      <c r="O438" s="8"/>
      <c r="P438" s="8"/>
    </row>
    <row r="439" spans="1:16" s="10" customFormat="1" ht="15" x14ac:dyDescent="0.2">
      <c r="A439" s="91"/>
      <c r="B439" s="91"/>
      <c r="E439" s="12"/>
      <c r="F439" s="7"/>
      <c r="G439" s="12"/>
      <c r="H439" s="7"/>
      <c r="I439" s="7"/>
      <c r="J439" s="7"/>
      <c r="K439" s="7"/>
      <c r="L439" s="8"/>
      <c r="M439" s="8"/>
      <c r="N439" s="18"/>
      <c r="O439" s="8"/>
      <c r="P439" s="8"/>
    </row>
    <row r="440" spans="1:16" s="10" customFormat="1" ht="15" x14ac:dyDescent="0.2">
      <c r="A440" s="91"/>
      <c r="B440" s="91"/>
      <c r="E440" s="12"/>
      <c r="F440" s="7"/>
      <c r="G440" s="12"/>
      <c r="H440" s="7"/>
      <c r="I440" s="7"/>
      <c r="J440" s="7"/>
      <c r="K440" s="7"/>
      <c r="L440" s="8"/>
      <c r="M440" s="8"/>
      <c r="N440" s="18"/>
      <c r="O440" s="8"/>
      <c r="P440" s="8"/>
    </row>
    <row r="441" spans="1:16" s="10" customFormat="1" ht="15" x14ac:dyDescent="0.2">
      <c r="A441" s="91"/>
      <c r="B441" s="91"/>
      <c r="E441" s="12"/>
      <c r="F441" s="7"/>
      <c r="G441" s="12"/>
      <c r="H441" s="7"/>
      <c r="I441" s="7"/>
      <c r="J441" s="7"/>
      <c r="K441" s="7"/>
      <c r="L441" s="8"/>
      <c r="M441" s="8"/>
      <c r="N441" s="18"/>
      <c r="O441" s="8"/>
      <c r="P441" s="8"/>
    </row>
    <row r="442" spans="1:16" s="10" customFormat="1" ht="15" x14ac:dyDescent="0.2">
      <c r="A442" s="91"/>
      <c r="B442" s="91"/>
      <c r="E442" s="12"/>
      <c r="F442" s="7"/>
      <c r="G442" s="12"/>
      <c r="H442" s="7"/>
      <c r="I442" s="7"/>
      <c r="J442" s="7"/>
      <c r="K442" s="7"/>
      <c r="L442" s="8"/>
      <c r="M442" s="8"/>
      <c r="N442" s="18"/>
      <c r="O442" s="8"/>
      <c r="P442" s="8"/>
    </row>
    <row r="443" spans="1:16" s="10" customFormat="1" ht="15" x14ac:dyDescent="0.2">
      <c r="A443" s="91"/>
      <c r="B443" s="91"/>
      <c r="E443" s="12"/>
      <c r="F443" s="7"/>
      <c r="G443" s="12"/>
      <c r="H443" s="7"/>
      <c r="I443" s="7"/>
      <c r="J443" s="7"/>
      <c r="K443" s="7"/>
      <c r="L443" s="8"/>
      <c r="M443" s="8"/>
      <c r="N443" s="18"/>
      <c r="O443" s="8"/>
      <c r="P443" s="8"/>
    </row>
    <row r="444" spans="1:16" s="10" customFormat="1" ht="15" x14ac:dyDescent="0.2">
      <c r="A444" s="91"/>
      <c r="B444" s="91"/>
      <c r="E444" s="12"/>
      <c r="F444" s="7"/>
      <c r="G444" s="12"/>
      <c r="H444" s="7"/>
      <c r="I444" s="7"/>
      <c r="J444" s="7"/>
      <c r="K444" s="7"/>
      <c r="L444" s="8"/>
      <c r="M444" s="8"/>
      <c r="N444" s="18"/>
      <c r="O444" s="8"/>
      <c r="P444" s="8"/>
    </row>
    <row r="445" spans="1:16" s="10" customFormat="1" ht="15" x14ac:dyDescent="0.2">
      <c r="A445" s="91"/>
      <c r="B445" s="91"/>
      <c r="E445" s="12"/>
      <c r="F445" s="7"/>
      <c r="G445" s="12"/>
      <c r="H445" s="7"/>
      <c r="I445" s="7"/>
      <c r="J445" s="7"/>
      <c r="K445" s="7"/>
      <c r="L445" s="8"/>
      <c r="M445" s="8"/>
      <c r="N445" s="18"/>
      <c r="O445" s="8"/>
      <c r="P445" s="8"/>
    </row>
    <row r="446" spans="1:16" s="10" customFormat="1" ht="15" x14ac:dyDescent="0.2">
      <c r="A446" s="91"/>
      <c r="B446" s="91"/>
      <c r="E446" s="12"/>
      <c r="F446" s="7"/>
      <c r="G446" s="12"/>
      <c r="H446" s="7"/>
      <c r="I446" s="7"/>
      <c r="J446" s="7"/>
      <c r="K446" s="7"/>
      <c r="L446" s="8"/>
      <c r="M446" s="8"/>
      <c r="N446" s="18"/>
      <c r="O446" s="8"/>
      <c r="P446" s="8"/>
    </row>
    <row r="447" spans="1:16" s="10" customFormat="1" ht="15" x14ac:dyDescent="0.2">
      <c r="A447" s="91"/>
      <c r="B447" s="91"/>
      <c r="E447" s="12"/>
      <c r="F447" s="7"/>
      <c r="G447" s="12"/>
      <c r="H447" s="7"/>
      <c r="I447" s="7"/>
      <c r="J447" s="7"/>
      <c r="K447" s="7"/>
      <c r="L447" s="8"/>
      <c r="M447" s="8"/>
      <c r="N447" s="18"/>
      <c r="O447" s="8"/>
      <c r="P447" s="8"/>
    </row>
    <row r="448" spans="1:16" s="10" customFormat="1" ht="15" x14ac:dyDescent="0.2">
      <c r="A448" s="91"/>
      <c r="B448" s="91"/>
      <c r="E448" s="12"/>
      <c r="F448" s="7"/>
      <c r="G448" s="12"/>
      <c r="H448" s="7"/>
      <c r="I448" s="7"/>
      <c r="J448" s="7"/>
      <c r="K448" s="7"/>
      <c r="L448" s="8"/>
      <c r="M448" s="8"/>
      <c r="N448" s="18"/>
      <c r="O448" s="8"/>
      <c r="P448" s="8"/>
    </row>
    <row r="449" spans="1:16" s="10" customFormat="1" ht="15" x14ac:dyDescent="0.2">
      <c r="A449" s="91"/>
      <c r="B449" s="91"/>
      <c r="E449" s="12"/>
      <c r="F449" s="7"/>
      <c r="G449" s="12"/>
      <c r="H449" s="7"/>
      <c r="I449" s="7"/>
      <c r="J449" s="7"/>
      <c r="K449" s="7"/>
      <c r="L449" s="8"/>
      <c r="M449" s="8"/>
      <c r="N449" s="18"/>
      <c r="O449" s="8"/>
      <c r="P449" s="8"/>
    </row>
    <row r="450" spans="1:16" s="10" customFormat="1" ht="15" x14ac:dyDescent="0.2">
      <c r="A450" s="91"/>
      <c r="B450" s="91"/>
      <c r="E450" s="12"/>
      <c r="F450" s="7"/>
      <c r="G450" s="12"/>
      <c r="H450" s="7"/>
      <c r="I450" s="7"/>
      <c r="J450" s="7"/>
      <c r="K450" s="7"/>
      <c r="L450" s="8"/>
      <c r="M450" s="8"/>
      <c r="N450" s="18"/>
      <c r="O450" s="8"/>
      <c r="P450" s="8"/>
    </row>
    <row r="451" spans="1:16" s="10" customFormat="1" ht="15" x14ac:dyDescent="0.2">
      <c r="A451" s="91"/>
      <c r="B451" s="91"/>
      <c r="E451" s="12"/>
      <c r="F451" s="7"/>
      <c r="G451" s="12"/>
      <c r="H451" s="7"/>
      <c r="I451" s="7"/>
      <c r="J451" s="7"/>
      <c r="K451" s="7"/>
      <c r="L451" s="8"/>
      <c r="M451" s="8"/>
      <c r="N451" s="18"/>
      <c r="O451" s="8"/>
      <c r="P451" s="8"/>
    </row>
    <row r="452" spans="1:16" s="10" customFormat="1" ht="15" x14ac:dyDescent="0.2">
      <c r="A452" s="91"/>
      <c r="B452" s="91"/>
      <c r="E452" s="12"/>
      <c r="F452" s="7"/>
      <c r="G452" s="12"/>
      <c r="H452" s="7"/>
      <c r="I452" s="7"/>
      <c r="J452" s="7"/>
      <c r="K452" s="7"/>
      <c r="L452" s="8"/>
      <c r="M452" s="8"/>
      <c r="N452" s="18"/>
      <c r="O452" s="8"/>
      <c r="P452" s="8"/>
    </row>
    <row r="453" spans="1:16" s="10" customFormat="1" ht="15" x14ac:dyDescent="0.2">
      <c r="A453" s="91"/>
      <c r="B453" s="91"/>
      <c r="E453" s="12"/>
      <c r="F453" s="7"/>
      <c r="G453" s="12"/>
      <c r="H453" s="7"/>
      <c r="I453" s="7"/>
      <c r="J453" s="7"/>
      <c r="K453" s="7"/>
      <c r="L453" s="8"/>
      <c r="M453" s="8"/>
      <c r="N453" s="18"/>
      <c r="O453" s="8"/>
      <c r="P453" s="8"/>
    </row>
    <row r="454" spans="1:16" s="10" customFormat="1" ht="15" x14ac:dyDescent="0.2">
      <c r="A454" s="91"/>
      <c r="B454" s="91"/>
      <c r="E454" s="12"/>
      <c r="F454" s="7"/>
      <c r="G454" s="12"/>
      <c r="H454" s="7"/>
      <c r="I454" s="7"/>
      <c r="J454" s="7"/>
      <c r="K454" s="7"/>
      <c r="L454" s="8"/>
      <c r="M454" s="8"/>
      <c r="N454" s="18"/>
      <c r="O454" s="8"/>
      <c r="P454" s="8"/>
    </row>
    <row r="455" spans="1:16" s="10" customFormat="1" ht="15" x14ac:dyDescent="0.2">
      <c r="A455" s="91"/>
      <c r="B455" s="91"/>
      <c r="E455" s="12"/>
      <c r="F455" s="7"/>
      <c r="G455" s="12"/>
      <c r="H455" s="7"/>
      <c r="I455" s="7"/>
      <c r="J455" s="7"/>
      <c r="K455" s="7"/>
      <c r="L455" s="8"/>
      <c r="M455" s="8"/>
      <c r="N455" s="18"/>
      <c r="O455" s="8"/>
      <c r="P455" s="8"/>
    </row>
    <row r="456" spans="1:16" s="10" customFormat="1" ht="15" x14ac:dyDescent="0.2">
      <c r="A456" s="91"/>
      <c r="B456" s="91"/>
      <c r="E456" s="12"/>
      <c r="F456" s="7"/>
      <c r="G456" s="12"/>
      <c r="H456" s="7"/>
      <c r="I456" s="7"/>
      <c r="J456" s="7"/>
      <c r="K456" s="7"/>
      <c r="L456" s="8"/>
      <c r="M456" s="8"/>
      <c r="N456" s="18"/>
      <c r="O456" s="8"/>
      <c r="P456" s="8"/>
    </row>
    <row r="457" spans="1:16" s="10" customFormat="1" ht="15" x14ac:dyDescent="0.2">
      <c r="A457" s="91"/>
      <c r="B457" s="91"/>
      <c r="E457" s="12"/>
      <c r="F457" s="7"/>
      <c r="G457" s="12"/>
      <c r="H457" s="7"/>
      <c r="I457" s="7"/>
      <c r="J457" s="7"/>
      <c r="K457" s="7"/>
      <c r="L457" s="8"/>
      <c r="M457" s="8"/>
      <c r="N457" s="18"/>
      <c r="O457" s="8"/>
      <c r="P457" s="8"/>
    </row>
    <row r="458" spans="1:16" s="10" customFormat="1" ht="15" x14ac:dyDescent="0.2">
      <c r="A458" s="91"/>
      <c r="B458" s="91"/>
      <c r="E458" s="12"/>
      <c r="F458" s="7"/>
      <c r="G458" s="12"/>
      <c r="H458" s="7"/>
      <c r="I458" s="7"/>
      <c r="J458" s="7"/>
      <c r="K458" s="7"/>
      <c r="L458" s="8"/>
      <c r="M458" s="8"/>
      <c r="N458" s="18"/>
      <c r="O458" s="8"/>
      <c r="P458" s="8"/>
    </row>
    <row r="459" spans="1:16" s="10" customFormat="1" ht="15" x14ac:dyDescent="0.2">
      <c r="A459" s="91"/>
      <c r="B459" s="91"/>
      <c r="E459" s="12"/>
      <c r="F459" s="7"/>
      <c r="G459" s="12"/>
      <c r="H459" s="7"/>
      <c r="I459" s="7"/>
      <c r="J459" s="7"/>
      <c r="K459" s="7"/>
      <c r="L459" s="8"/>
      <c r="M459" s="8"/>
      <c r="N459" s="18"/>
      <c r="O459" s="8"/>
      <c r="P459" s="8"/>
    </row>
    <row r="460" spans="1:16" s="10" customFormat="1" ht="15" x14ac:dyDescent="0.2">
      <c r="A460" s="91"/>
      <c r="B460" s="91"/>
      <c r="E460" s="12"/>
      <c r="F460" s="7"/>
      <c r="G460" s="12"/>
      <c r="H460" s="7"/>
      <c r="I460" s="7"/>
      <c r="J460" s="7"/>
      <c r="K460" s="7"/>
      <c r="L460" s="8"/>
      <c r="M460" s="8"/>
      <c r="N460" s="18"/>
      <c r="O460" s="8"/>
      <c r="P460" s="8"/>
    </row>
    <row r="461" spans="1:16" s="10" customFormat="1" ht="15" x14ac:dyDescent="0.2">
      <c r="A461" s="91"/>
      <c r="B461" s="91"/>
      <c r="E461" s="12"/>
      <c r="F461" s="7"/>
      <c r="G461" s="12"/>
      <c r="H461" s="7"/>
      <c r="I461" s="7"/>
      <c r="J461" s="7"/>
      <c r="K461" s="7"/>
      <c r="L461" s="8"/>
      <c r="M461" s="8"/>
      <c r="N461" s="18"/>
      <c r="O461" s="8"/>
      <c r="P461" s="8"/>
    </row>
    <row r="462" spans="1:16" s="10" customFormat="1" ht="15" x14ac:dyDescent="0.2">
      <c r="A462" s="91"/>
      <c r="B462" s="91"/>
      <c r="E462" s="12"/>
      <c r="F462" s="7"/>
      <c r="G462" s="12"/>
      <c r="H462" s="7"/>
      <c r="I462" s="7"/>
      <c r="J462" s="7"/>
      <c r="K462" s="7"/>
      <c r="L462" s="8"/>
      <c r="M462" s="8"/>
      <c r="N462" s="18"/>
      <c r="O462" s="8"/>
      <c r="P462" s="8"/>
    </row>
    <row r="463" spans="1:16" s="10" customFormat="1" ht="15" x14ac:dyDescent="0.2">
      <c r="A463" s="91"/>
      <c r="B463" s="91"/>
      <c r="E463" s="12"/>
      <c r="F463" s="7"/>
      <c r="G463" s="12"/>
      <c r="H463" s="7"/>
      <c r="I463" s="7"/>
      <c r="J463" s="7"/>
      <c r="K463" s="7"/>
      <c r="L463" s="8"/>
      <c r="M463" s="8"/>
      <c r="N463" s="18"/>
      <c r="O463" s="8"/>
      <c r="P463" s="8"/>
    </row>
    <row r="464" spans="1:16" s="10" customFormat="1" ht="15" x14ac:dyDescent="0.2">
      <c r="A464" s="91"/>
      <c r="B464" s="91"/>
      <c r="E464" s="12"/>
      <c r="F464" s="7"/>
      <c r="G464" s="12"/>
      <c r="H464" s="7"/>
      <c r="I464" s="7"/>
      <c r="J464" s="7"/>
      <c r="K464" s="7"/>
      <c r="L464" s="8"/>
      <c r="M464" s="8"/>
      <c r="N464" s="18"/>
      <c r="O464" s="8"/>
      <c r="P464" s="8"/>
    </row>
    <row r="465" spans="1:16" s="10" customFormat="1" ht="15" x14ac:dyDescent="0.2">
      <c r="A465" s="91"/>
      <c r="B465" s="91"/>
      <c r="E465" s="12"/>
      <c r="F465" s="7"/>
      <c r="G465" s="12"/>
      <c r="H465" s="7"/>
      <c r="I465" s="7"/>
      <c r="J465" s="7"/>
      <c r="K465" s="7"/>
      <c r="L465" s="8"/>
      <c r="M465" s="8"/>
      <c r="N465" s="18"/>
      <c r="O465" s="8"/>
      <c r="P465" s="8"/>
    </row>
    <row r="466" spans="1:16" s="10" customFormat="1" ht="15" x14ac:dyDescent="0.2">
      <c r="A466" s="91"/>
      <c r="B466" s="91"/>
      <c r="E466" s="12"/>
      <c r="F466" s="7"/>
      <c r="G466" s="12"/>
      <c r="H466" s="7"/>
      <c r="I466" s="7"/>
      <c r="J466" s="7"/>
      <c r="K466" s="7"/>
      <c r="L466" s="8"/>
      <c r="M466" s="8"/>
      <c r="N466" s="18"/>
      <c r="O466" s="8"/>
      <c r="P466" s="8"/>
    </row>
    <row r="467" spans="1:16" s="10" customFormat="1" ht="15" x14ac:dyDescent="0.2">
      <c r="A467" s="91"/>
      <c r="B467" s="91"/>
      <c r="E467" s="12"/>
      <c r="F467" s="7"/>
      <c r="G467" s="12"/>
      <c r="H467" s="7"/>
      <c r="I467" s="7"/>
      <c r="J467" s="7"/>
      <c r="K467" s="7"/>
      <c r="L467" s="8"/>
      <c r="M467" s="8"/>
      <c r="N467" s="18"/>
      <c r="O467" s="8"/>
      <c r="P467" s="8"/>
    </row>
    <row r="468" spans="1:16" s="10" customFormat="1" ht="15" x14ac:dyDescent="0.2">
      <c r="A468" s="91"/>
      <c r="B468" s="91"/>
      <c r="E468" s="12"/>
      <c r="F468" s="7"/>
      <c r="G468" s="12"/>
      <c r="H468" s="7"/>
      <c r="I468" s="7"/>
      <c r="J468" s="7"/>
      <c r="K468" s="7"/>
      <c r="L468" s="8"/>
      <c r="M468" s="8"/>
      <c r="N468" s="18"/>
      <c r="O468" s="8"/>
      <c r="P468" s="8"/>
    </row>
    <row r="469" spans="1:16" s="10" customFormat="1" ht="15" x14ac:dyDescent="0.2">
      <c r="A469" s="91"/>
      <c r="B469" s="91"/>
      <c r="E469" s="12"/>
      <c r="F469" s="7"/>
      <c r="G469" s="12"/>
      <c r="H469" s="7"/>
      <c r="I469" s="7"/>
      <c r="J469" s="7"/>
      <c r="K469" s="7"/>
      <c r="L469" s="8"/>
      <c r="M469" s="8"/>
      <c r="N469" s="18"/>
      <c r="O469" s="8"/>
      <c r="P469" s="8"/>
    </row>
    <row r="470" spans="1:16" s="10" customFormat="1" ht="15" x14ac:dyDescent="0.2">
      <c r="A470" s="91"/>
      <c r="B470" s="91"/>
      <c r="E470" s="12"/>
      <c r="F470" s="7"/>
      <c r="G470" s="12"/>
      <c r="H470" s="7"/>
      <c r="I470" s="7"/>
      <c r="J470" s="7"/>
      <c r="K470" s="7"/>
      <c r="L470" s="8"/>
      <c r="M470" s="8"/>
      <c r="N470" s="18"/>
      <c r="O470" s="8"/>
      <c r="P470" s="8"/>
    </row>
    <row r="471" spans="1:16" s="10" customFormat="1" ht="15" x14ac:dyDescent="0.2">
      <c r="A471" s="91"/>
      <c r="B471" s="91"/>
      <c r="E471" s="12"/>
      <c r="F471" s="7"/>
      <c r="G471" s="12"/>
      <c r="H471" s="7"/>
      <c r="I471" s="7"/>
      <c r="J471" s="7"/>
      <c r="K471" s="7"/>
      <c r="L471" s="8"/>
      <c r="M471" s="8"/>
      <c r="N471" s="18"/>
      <c r="O471" s="8"/>
      <c r="P471" s="8"/>
    </row>
    <row r="472" spans="1:16" s="10" customFormat="1" ht="15" x14ac:dyDescent="0.2">
      <c r="A472" s="91"/>
      <c r="B472" s="91"/>
      <c r="E472" s="12"/>
      <c r="F472" s="7"/>
      <c r="G472" s="12"/>
      <c r="H472" s="7"/>
      <c r="I472" s="7"/>
      <c r="J472" s="7"/>
      <c r="K472" s="7"/>
      <c r="L472" s="8"/>
      <c r="M472" s="8"/>
      <c r="N472" s="18"/>
      <c r="O472" s="8"/>
      <c r="P472" s="8"/>
    </row>
    <row r="473" spans="1:16" s="10" customFormat="1" ht="15" x14ac:dyDescent="0.2">
      <c r="A473" s="91"/>
      <c r="B473" s="91"/>
      <c r="E473" s="12"/>
      <c r="F473" s="7"/>
      <c r="G473" s="12"/>
      <c r="H473" s="7"/>
      <c r="I473" s="7"/>
      <c r="J473" s="7"/>
      <c r="K473" s="7"/>
      <c r="L473" s="8"/>
      <c r="M473" s="8"/>
      <c r="N473" s="18"/>
      <c r="O473" s="8"/>
      <c r="P473" s="8"/>
    </row>
    <row r="474" spans="1:16" s="10" customFormat="1" ht="15" x14ac:dyDescent="0.2">
      <c r="A474" s="91"/>
      <c r="B474" s="91"/>
      <c r="E474" s="12"/>
      <c r="F474" s="7"/>
      <c r="G474" s="12"/>
      <c r="H474" s="7"/>
      <c r="I474" s="7"/>
      <c r="J474" s="7"/>
      <c r="K474" s="7"/>
      <c r="L474" s="8"/>
      <c r="M474" s="8"/>
      <c r="N474" s="18"/>
      <c r="O474" s="8"/>
      <c r="P474" s="8"/>
    </row>
    <row r="475" spans="1:16" s="10" customFormat="1" ht="15" x14ac:dyDescent="0.2">
      <c r="A475" s="91"/>
      <c r="B475" s="91"/>
      <c r="E475" s="12"/>
      <c r="F475" s="7"/>
      <c r="G475" s="12"/>
      <c r="H475" s="7"/>
      <c r="I475" s="7"/>
      <c r="J475" s="7"/>
      <c r="K475" s="7"/>
      <c r="L475" s="8"/>
      <c r="M475" s="8"/>
      <c r="N475" s="18"/>
      <c r="O475" s="8"/>
      <c r="P475" s="8"/>
    </row>
    <row r="476" spans="1:16" s="10" customFormat="1" ht="15" x14ac:dyDescent="0.2">
      <c r="A476" s="91"/>
      <c r="B476" s="91"/>
      <c r="E476" s="12"/>
      <c r="F476" s="7"/>
      <c r="G476" s="12"/>
      <c r="H476" s="7"/>
      <c r="I476" s="7"/>
      <c r="J476" s="7"/>
      <c r="K476" s="7"/>
      <c r="L476" s="8"/>
      <c r="M476" s="8"/>
      <c r="N476" s="18"/>
      <c r="O476" s="8"/>
      <c r="P476" s="8"/>
    </row>
    <row r="477" spans="1:16" s="10" customFormat="1" ht="15" x14ac:dyDescent="0.2">
      <c r="A477" s="91"/>
      <c r="B477" s="91"/>
      <c r="E477" s="12"/>
      <c r="F477" s="7"/>
      <c r="G477" s="12"/>
      <c r="H477" s="7"/>
      <c r="I477" s="7"/>
      <c r="J477" s="7"/>
      <c r="K477" s="7"/>
      <c r="L477" s="8"/>
      <c r="M477" s="8"/>
      <c r="N477" s="18"/>
      <c r="O477" s="8"/>
      <c r="P477" s="8"/>
    </row>
    <row r="478" spans="1:16" s="10" customFormat="1" ht="15" x14ac:dyDescent="0.2">
      <c r="A478" s="91"/>
      <c r="B478" s="91"/>
      <c r="E478" s="12"/>
      <c r="F478" s="7"/>
      <c r="G478" s="12"/>
      <c r="H478" s="7"/>
      <c r="I478" s="7"/>
      <c r="J478" s="7"/>
      <c r="K478" s="7"/>
      <c r="L478" s="8"/>
      <c r="M478" s="8"/>
      <c r="N478" s="18"/>
      <c r="O478" s="8"/>
      <c r="P478" s="8"/>
    </row>
    <row r="479" spans="1:16" s="10" customFormat="1" ht="15" x14ac:dyDescent="0.2">
      <c r="A479" s="91"/>
      <c r="B479" s="91"/>
      <c r="E479" s="12"/>
      <c r="F479" s="7"/>
      <c r="G479" s="12"/>
      <c r="H479" s="7"/>
      <c r="I479" s="7"/>
      <c r="J479" s="7"/>
      <c r="K479" s="7"/>
      <c r="L479" s="8"/>
      <c r="M479" s="8"/>
      <c r="N479" s="18"/>
      <c r="O479" s="8"/>
      <c r="P479" s="8"/>
    </row>
    <row r="480" spans="1:16" s="10" customFormat="1" ht="15" x14ac:dyDescent="0.2">
      <c r="A480" s="91"/>
      <c r="B480" s="91"/>
      <c r="E480" s="12"/>
      <c r="F480" s="7"/>
      <c r="G480" s="12"/>
      <c r="H480" s="7"/>
      <c r="I480" s="7"/>
      <c r="J480" s="7"/>
      <c r="K480" s="7"/>
      <c r="L480" s="8"/>
      <c r="M480" s="8"/>
      <c r="N480" s="18"/>
      <c r="O480" s="8"/>
      <c r="P480" s="8"/>
    </row>
    <row r="481" spans="1:16" s="10" customFormat="1" ht="15" x14ac:dyDescent="0.2">
      <c r="A481" s="91"/>
      <c r="B481" s="91"/>
      <c r="E481" s="12"/>
      <c r="F481" s="7"/>
      <c r="G481" s="12"/>
      <c r="H481" s="7"/>
      <c r="I481" s="7"/>
      <c r="J481" s="7"/>
      <c r="K481" s="7"/>
      <c r="L481" s="8"/>
      <c r="M481" s="8"/>
      <c r="N481" s="18"/>
      <c r="O481" s="8"/>
      <c r="P481" s="8"/>
    </row>
    <row r="482" spans="1:16" s="10" customFormat="1" ht="15" x14ac:dyDescent="0.2">
      <c r="A482" s="91"/>
      <c r="B482" s="91"/>
      <c r="E482" s="12"/>
      <c r="F482" s="7"/>
      <c r="G482" s="12"/>
      <c r="H482" s="7"/>
      <c r="I482" s="7"/>
      <c r="J482" s="7"/>
      <c r="K482" s="7"/>
      <c r="L482" s="8"/>
      <c r="M482" s="8"/>
      <c r="N482" s="18"/>
      <c r="O482" s="8"/>
      <c r="P482" s="8"/>
    </row>
    <row r="483" spans="1:16" s="10" customFormat="1" ht="15" x14ac:dyDescent="0.2">
      <c r="A483" s="91"/>
      <c r="B483" s="91"/>
      <c r="E483" s="12"/>
      <c r="F483" s="7"/>
      <c r="G483" s="12"/>
      <c r="H483" s="7"/>
      <c r="I483" s="7"/>
      <c r="J483" s="7"/>
      <c r="K483" s="7"/>
      <c r="L483" s="8"/>
      <c r="M483" s="8"/>
      <c r="N483" s="18"/>
      <c r="O483" s="8"/>
      <c r="P483" s="8"/>
    </row>
    <row r="484" spans="1:16" s="10" customFormat="1" ht="15" x14ac:dyDescent="0.2">
      <c r="A484" s="91"/>
      <c r="B484" s="91"/>
      <c r="E484" s="12"/>
      <c r="F484" s="7"/>
      <c r="G484" s="12"/>
      <c r="H484" s="7"/>
      <c r="I484" s="7"/>
      <c r="J484" s="7"/>
      <c r="K484" s="7"/>
      <c r="L484" s="8"/>
      <c r="M484" s="8"/>
      <c r="N484" s="18"/>
      <c r="O484" s="8"/>
      <c r="P484" s="8"/>
    </row>
    <row r="485" spans="1:16" s="10" customFormat="1" ht="15" x14ac:dyDescent="0.2">
      <c r="A485" s="91"/>
      <c r="B485" s="91"/>
      <c r="E485" s="12"/>
      <c r="F485" s="7"/>
      <c r="G485" s="12"/>
      <c r="H485" s="7"/>
      <c r="I485" s="7"/>
      <c r="J485" s="7"/>
      <c r="K485" s="7"/>
      <c r="L485" s="8"/>
      <c r="M485" s="8"/>
      <c r="N485" s="18"/>
      <c r="O485" s="8"/>
      <c r="P485" s="8"/>
    </row>
    <row r="486" spans="1:16" s="10" customFormat="1" ht="15" x14ac:dyDescent="0.2">
      <c r="A486" s="91"/>
      <c r="B486" s="91"/>
      <c r="E486" s="12"/>
      <c r="F486" s="7"/>
      <c r="G486" s="12"/>
      <c r="H486" s="7"/>
      <c r="I486" s="7"/>
      <c r="J486" s="7"/>
      <c r="K486" s="7"/>
      <c r="L486" s="8"/>
      <c r="M486" s="8"/>
      <c r="N486" s="18"/>
      <c r="O486" s="8"/>
      <c r="P486" s="8"/>
    </row>
    <row r="487" spans="1:16" s="10" customFormat="1" ht="15" x14ac:dyDescent="0.2">
      <c r="A487" s="91"/>
      <c r="B487" s="91"/>
      <c r="E487" s="12"/>
      <c r="F487" s="7"/>
      <c r="G487" s="12"/>
      <c r="H487" s="7"/>
      <c r="I487" s="7"/>
      <c r="J487" s="7"/>
      <c r="K487" s="7"/>
      <c r="L487" s="8"/>
      <c r="M487" s="8"/>
      <c r="N487" s="18"/>
      <c r="O487" s="8"/>
      <c r="P487" s="8"/>
    </row>
    <row r="488" spans="1:16" s="10" customFormat="1" ht="15" x14ac:dyDescent="0.2">
      <c r="A488" s="91"/>
      <c r="B488" s="91"/>
      <c r="E488" s="12"/>
      <c r="F488" s="7"/>
      <c r="G488" s="12"/>
      <c r="H488" s="7"/>
      <c r="I488" s="7"/>
      <c r="J488" s="7"/>
      <c r="K488" s="7"/>
      <c r="L488" s="8"/>
      <c r="M488" s="8"/>
      <c r="N488" s="18"/>
      <c r="O488" s="8"/>
      <c r="P488" s="8"/>
    </row>
    <row r="489" spans="1:16" s="10" customFormat="1" ht="15" x14ac:dyDescent="0.2">
      <c r="A489" s="91"/>
      <c r="B489" s="91"/>
      <c r="E489" s="12"/>
      <c r="F489" s="7"/>
      <c r="G489" s="12"/>
      <c r="H489" s="7"/>
      <c r="I489" s="7"/>
      <c r="J489" s="7"/>
      <c r="K489" s="7"/>
      <c r="L489" s="8"/>
      <c r="M489" s="8"/>
      <c r="N489" s="18"/>
      <c r="O489" s="8"/>
      <c r="P489" s="8"/>
    </row>
    <row r="490" spans="1:16" s="10" customFormat="1" ht="15" x14ac:dyDescent="0.2">
      <c r="A490" s="91"/>
      <c r="B490" s="91"/>
      <c r="E490" s="12"/>
      <c r="F490" s="7"/>
      <c r="G490" s="12"/>
      <c r="H490" s="7"/>
      <c r="I490" s="7"/>
      <c r="J490" s="7"/>
      <c r="K490" s="7"/>
      <c r="L490" s="8"/>
      <c r="M490" s="8"/>
      <c r="N490" s="18"/>
      <c r="O490" s="8"/>
      <c r="P490" s="8"/>
    </row>
    <row r="491" spans="1:16" s="10" customFormat="1" ht="15" x14ac:dyDescent="0.2">
      <c r="A491" s="91"/>
      <c r="B491" s="91"/>
      <c r="E491" s="12"/>
      <c r="F491" s="7"/>
      <c r="G491" s="12"/>
      <c r="H491" s="7"/>
      <c r="I491" s="7"/>
      <c r="J491" s="7"/>
      <c r="K491" s="7"/>
      <c r="L491" s="8"/>
      <c r="M491" s="8"/>
      <c r="N491" s="18"/>
      <c r="O491" s="8"/>
      <c r="P491" s="8"/>
    </row>
    <row r="492" spans="1:16" s="10" customFormat="1" ht="15" x14ac:dyDescent="0.2">
      <c r="A492" s="91"/>
      <c r="B492" s="91"/>
      <c r="E492" s="12"/>
      <c r="F492" s="7"/>
      <c r="G492" s="12"/>
      <c r="H492" s="7"/>
      <c r="I492" s="7"/>
      <c r="J492" s="7"/>
      <c r="K492" s="7"/>
      <c r="L492" s="8"/>
      <c r="M492" s="8"/>
      <c r="N492" s="18"/>
      <c r="O492" s="8"/>
      <c r="P492" s="8"/>
    </row>
    <row r="493" spans="1:16" s="10" customFormat="1" ht="15" x14ac:dyDescent="0.2">
      <c r="A493" s="91"/>
      <c r="B493" s="91"/>
      <c r="E493" s="12"/>
      <c r="F493" s="7"/>
      <c r="G493" s="12"/>
      <c r="H493" s="7"/>
      <c r="I493" s="7"/>
      <c r="J493" s="7"/>
      <c r="K493" s="7"/>
      <c r="L493" s="8"/>
      <c r="M493" s="8"/>
      <c r="N493" s="18"/>
      <c r="O493" s="8"/>
      <c r="P493" s="8"/>
    </row>
    <row r="494" spans="1:16" s="10" customFormat="1" ht="15" x14ac:dyDescent="0.2">
      <c r="A494" s="91"/>
      <c r="B494" s="91"/>
      <c r="E494" s="12"/>
      <c r="F494" s="7"/>
      <c r="G494" s="12"/>
      <c r="H494" s="7"/>
      <c r="I494" s="7"/>
      <c r="J494" s="7"/>
      <c r="K494" s="7"/>
      <c r="L494" s="8"/>
      <c r="M494" s="8"/>
      <c r="N494" s="18"/>
      <c r="O494" s="8"/>
      <c r="P494" s="8"/>
    </row>
    <row r="495" spans="1:16" s="10" customFormat="1" ht="15" x14ac:dyDescent="0.2">
      <c r="A495" s="91"/>
      <c r="B495" s="91"/>
      <c r="E495" s="12"/>
      <c r="F495" s="7"/>
      <c r="G495" s="12"/>
      <c r="H495" s="7"/>
      <c r="I495" s="7"/>
      <c r="J495" s="7"/>
      <c r="K495" s="7"/>
      <c r="L495" s="8"/>
      <c r="M495" s="8"/>
      <c r="N495" s="18"/>
      <c r="O495" s="8"/>
      <c r="P495" s="8"/>
    </row>
    <row r="496" spans="1:16" s="10" customFormat="1" ht="15" x14ac:dyDescent="0.2">
      <c r="A496" s="91"/>
      <c r="B496" s="91"/>
      <c r="E496" s="12"/>
      <c r="F496" s="7"/>
      <c r="G496" s="12"/>
      <c r="H496" s="7"/>
      <c r="I496" s="7"/>
      <c r="J496" s="7"/>
      <c r="K496" s="7"/>
      <c r="L496" s="8"/>
      <c r="M496" s="8"/>
      <c r="N496" s="18"/>
      <c r="O496" s="8"/>
      <c r="P496" s="8"/>
    </row>
    <row r="497" spans="1:16" s="10" customFormat="1" ht="15" x14ac:dyDescent="0.2">
      <c r="A497" s="91"/>
      <c r="B497" s="91"/>
      <c r="E497" s="12"/>
      <c r="F497" s="7"/>
      <c r="G497" s="12"/>
      <c r="H497" s="7"/>
      <c r="I497" s="7"/>
      <c r="J497" s="7"/>
      <c r="K497" s="7"/>
      <c r="L497" s="8"/>
      <c r="M497" s="8"/>
      <c r="N497" s="18"/>
      <c r="O497" s="8"/>
      <c r="P497" s="8"/>
    </row>
    <row r="498" spans="1:16" s="10" customFormat="1" ht="15" x14ac:dyDescent="0.2">
      <c r="A498" s="91"/>
      <c r="B498" s="91"/>
      <c r="E498" s="12"/>
      <c r="F498" s="7"/>
      <c r="G498" s="12"/>
      <c r="H498" s="7"/>
      <c r="I498" s="7"/>
      <c r="J498" s="7"/>
      <c r="K498" s="7"/>
      <c r="L498" s="8"/>
      <c r="M498" s="8"/>
      <c r="N498" s="18"/>
      <c r="O498" s="8"/>
      <c r="P498" s="8"/>
    </row>
    <row r="499" spans="1:16" s="10" customFormat="1" ht="15" x14ac:dyDescent="0.2">
      <c r="A499" s="91"/>
      <c r="B499" s="91"/>
      <c r="E499" s="12"/>
      <c r="F499" s="7"/>
      <c r="G499" s="12"/>
      <c r="H499" s="7"/>
      <c r="I499" s="7"/>
      <c r="J499" s="7"/>
      <c r="K499" s="7"/>
      <c r="L499" s="8"/>
      <c r="M499" s="8"/>
      <c r="N499" s="18"/>
      <c r="O499" s="8"/>
      <c r="P499" s="8"/>
    </row>
    <row r="500" spans="1:16" s="10" customFormat="1" ht="15" x14ac:dyDescent="0.2">
      <c r="A500" s="91"/>
      <c r="B500" s="91"/>
      <c r="E500" s="12"/>
      <c r="F500" s="7"/>
      <c r="G500" s="12"/>
      <c r="H500" s="7"/>
      <c r="I500" s="7"/>
      <c r="J500" s="7"/>
      <c r="K500" s="7"/>
      <c r="L500" s="8"/>
      <c r="M500" s="8"/>
      <c r="N500" s="18"/>
      <c r="O500" s="8"/>
      <c r="P500" s="8"/>
    </row>
    <row r="501" spans="1:16" s="10" customFormat="1" ht="15" x14ac:dyDescent="0.2">
      <c r="A501" s="91"/>
      <c r="B501" s="91"/>
      <c r="E501" s="12"/>
      <c r="F501" s="7"/>
      <c r="G501" s="12"/>
      <c r="H501" s="7"/>
      <c r="I501" s="7"/>
      <c r="J501" s="7"/>
      <c r="K501" s="7"/>
      <c r="L501" s="8"/>
      <c r="M501" s="8"/>
      <c r="N501" s="18"/>
      <c r="O501" s="8"/>
      <c r="P501" s="8"/>
    </row>
    <row r="502" spans="1:16" s="10" customFormat="1" ht="15" x14ac:dyDescent="0.2">
      <c r="A502" s="91"/>
      <c r="B502" s="91"/>
      <c r="E502" s="12"/>
      <c r="F502" s="7"/>
      <c r="G502" s="12"/>
      <c r="H502" s="7"/>
      <c r="I502" s="7"/>
      <c r="J502" s="7"/>
      <c r="K502" s="7"/>
      <c r="L502" s="8"/>
      <c r="M502" s="8"/>
      <c r="N502" s="18"/>
      <c r="O502" s="8"/>
      <c r="P502" s="8"/>
    </row>
    <row r="503" spans="1:16" s="10" customFormat="1" ht="15" x14ac:dyDescent="0.2">
      <c r="A503" s="91"/>
      <c r="B503" s="91"/>
      <c r="E503" s="12"/>
      <c r="F503" s="7"/>
      <c r="G503" s="12"/>
      <c r="H503" s="7"/>
      <c r="I503" s="7"/>
      <c r="J503" s="7"/>
      <c r="K503" s="7"/>
      <c r="L503" s="8"/>
      <c r="M503" s="8"/>
      <c r="N503" s="18"/>
      <c r="O503" s="8"/>
      <c r="P503" s="8"/>
    </row>
    <row r="504" spans="1:16" s="10" customFormat="1" ht="15" x14ac:dyDescent="0.2">
      <c r="A504" s="91"/>
      <c r="B504" s="91"/>
      <c r="E504" s="12"/>
      <c r="F504" s="7"/>
      <c r="G504" s="12"/>
      <c r="H504" s="7"/>
      <c r="I504" s="7"/>
      <c r="J504" s="7"/>
      <c r="K504" s="7"/>
      <c r="L504" s="8"/>
      <c r="M504" s="8"/>
      <c r="N504" s="18"/>
      <c r="O504" s="8"/>
      <c r="P504" s="8"/>
    </row>
    <row r="505" spans="1:16" s="10" customFormat="1" ht="15" x14ac:dyDescent="0.2">
      <c r="A505" s="91"/>
      <c r="B505" s="91"/>
      <c r="E505" s="12"/>
      <c r="F505" s="7"/>
      <c r="G505" s="12"/>
      <c r="H505" s="7"/>
      <c r="I505" s="7"/>
      <c r="J505" s="7"/>
      <c r="K505" s="7"/>
      <c r="L505" s="8"/>
      <c r="M505" s="8"/>
      <c r="N505" s="18"/>
      <c r="O505" s="8"/>
      <c r="P505" s="8"/>
    </row>
    <row r="506" spans="1:16" s="10" customFormat="1" ht="15" x14ac:dyDescent="0.2">
      <c r="A506" s="91"/>
      <c r="B506" s="91"/>
      <c r="E506" s="12"/>
      <c r="F506" s="7"/>
      <c r="G506" s="12"/>
      <c r="H506" s="7"/>
      <c r="I506" s="7"/>
      <c r="J506" s="7"/>
      <c r="K506" s="7"/>
      <c r="L506" s="8"/>
      <c r="M506" s="8"/>
      <c r="N506" s="18"/>
      <c r="O506" s="8"/>
      <c r="P506" s="8"/>
    </row>
    <row r="507" spans="1:16" s="10" customFormat="1" ht="15" x14ac:dyDescent="0.2">
      <c r="A507" s="91"/>
      <c r="B507" s="91"/>
      <c r="E507" s="12"/>
      <c r="F507" s="7"/>
      <c r="G507" s="12"/>
      <c r="H507" s="7"/>
      <c r="I507" s="7"/>
      <c r="J507" s="7"/>
      <c r="K507" s="7"/>
      <c r="L507" s="8"/>
      <c r="M507" s="8"/>
      <c r="N507" s="18"/>
      <c r="O507" s="8"/>
      <c r="P507" s="8"/>
    </row>
    <row r="508" spans="1:16" s="10" customFormat="1" ht="15" x14ac:dyDescent="0.2">
      <c r="A508" s="91"/>
      <c r="B508" s="91"/>
      <c r="E508" s="12"/>
      <c r="F508" s="7"/>
      <c r="G508" s="12"/>
      <c r="H508" s="7"/>
      <c r="I508" s="7"/>
      <c r="J508" s="7"/>
      <c r="K508" s="7"/>
      <c r="L508" s="8"/>
      <c r="M508" s="8"/>
      <c r="N508" s="18"/>
      <c r="O508" s="8"/>
      <c r="P508" s="8"/>
    </row>
    <row r="509" spans="1:16" s="10" customFormat="1" ht="15" x14ac:dyDescent="0.2">
      <c r="A509" s="91"/>
      <c r="B509" s="91"/>
      <c r="E509" s="12"/>
      <c r="F509" s="7"/>
      <c r="G509" s="12"/>
      <c r="H509" s="7"/>
      <c r="I509" s="7"/>
      <c r="J509" s="7"/>
      <c r="K509" s="7"/>
      <c r="L509" s="8"/>
      <c r="M509" s="8"/>
      <c r="N509" s="18"/>
      <c r="O509" s="8"/>
      <c r="P509" s="8"/>
    </row>
    <row r="510" spans="1:16" s="10" customFormat="1" ht="15" x14ac:dyDescent="0.2">
      <c r="A510" s="91"/>
      <c r="B510" s="91"/>
      <c r="E510" s="12"/>
      <c r="F510" s="7"/>
      <c r="G510" s="12"/>
      <c r="H510" s="7"/>
      <c r="I510" s="7"/>
      <c r="J510" s="7"/>
      <c r="K510" s="7"/>
      <c r="L510" s="8"/>
      <c r="M510" s="8"/>
      <c r="N510" s="18"/>
      <c r="O510" s="8"/>
      <c r="P510" s="8"/>
    </row>
    <row r="511" spans="1:16" s="10" customFormat="1" ht="15" x14ac:dyDescent="0.2">
      <c r="A511" s="91"/>
      <c r="B511" s="91"/>
      <c r="E511" s="12"/>
      <c r="F511" s="7"/>
      <c r="G511" s="12"/>
      <c r="H511" s="7"/>
      <c r="I511" s="7"/>
      <c r="J511" s="7"/>
      <c r="K511" s="7"/>
      <c r="L511" s="8"/>
      <c r="M511" s="8"/>
      <c r="N511" s="18"/>
      <c r="O511" s="8"/>
      <c r="P511" s="8"/>
    </row>
    <row r="512" spans="1:16" s="10" customFormat="1" ht="15" x14ac:dyDescent="0.2">
      <c r="A512" s="91"/>
      <c r="B512" s="91"/>
      <c r="E512" s="12"/>
      <c r="F512" s="7"/>
      <c r="G512" s="12"/>
      <c r="H512" s="7"/>
      <c r="I512" s="7"/>
      <c r="J512" s="7"/>
      <c r="K512" s="7"/>
      <c r="L512" s="8"/>
      <c r="M512" s="8"/>
      <c r="N512" s="18"/>
      <c r="O512" s="8"/>
      <c r="P512" s="8"/>
    </row>
    <row r="513" spans="1:16" s="10" customFormat="1" ht="15" x14ac:dyDescent="0.2">
      <c r="A513" s="91"/>
      <c r="B513" s="91"/>
      <c r="E513" s="12"/>
      <c r="F513" s="7"/>
      <c r="G513" s="12"/>
      <c r="H513" s="7"/>
      <c r="I513" s="7"/>
      <c r="J513" s="7"/>
      <c r="K513" s="7"/>
      <c r="L513" s="8"/>
      <c r="M513" s="8"/>
      <c r="N513" s="18"/>
      <c r="O513" s="8"/>
      <c r="P513" s="8"/>
    </row>
    <row r="514" spans="1:16" s="10" customFormat="1" ht="15" x14ac:dyDescent="0.2">
      <c r="A514" s="91"/>
      <c r="B514" s="91"/>
      <c r="E514" s="12"/>
      <c r="F514" s="7"/>
      <c r="G514" s="12"/>
      <c r="H514" s="7"/>
      <c r="I514" s="7"/>
      <c r="J514" s="7"/>
      <c r="K514" s="7"/>
      <c r="L514" s="8"/>
      <c r="M514" s="8"/>
      <c r="N514" s="18"/>
      <c r="O514" s="8"/>
      <c r="P514" s="8"/>
    </row>
    <row r="515" spans="1:16" s="10" customFormat="1" ht="15" x14ac:dyDescent="0.2">
      <c r="A515" s="91"/>
      <c r="B515" s="91"/>
      <c r="E515" s="12"/>
      <c r="F515" s="7"/>
      <c r="G515" s="12"/>
      <c r="H515" s="7"/>
      <c r="I515" s="7"/>
      <c r="J515" s="7"/>
      <c r="K515" s="7"/>
      <c r="L515" s="8"/>
      <c r="M515" s="8"/>
      <c r="N515" s="18"/>
      <c r="O515" s="8"/>
      <c r="P515" s="8"/>
    </row>
    <row r="516" spans="1:16" s="10" customFormat="1" ht="15" x14ac:dyDescent="0.2">
      <c r="A516" s="91"/>
      <c r="B516" s="91"/>
      <c r="E516" s="12"/>
      <c r="F516" s="7"/>
      <c r="G516" s="12"/>
      <c r="H516" s="7"/>
      <c r="I516" s="7"/>
      <c r="J516" s="7"/>
      <c r="K516" s="7"/>
      <c r="L516" s="8"/>
      <c r="M516" s="8"/>
      <c r="N516" s="18"/>
      <c r="O516" s="8"/>
      <c r="P516" s="8"/>
    </row>
    <row r="517" spans="1:16" s="10" customFormat="1" ht="15" x14ac:dyDescent="0.2">
      <c r="A517" s="91"/>
      <c r="B517" s="91"/>
      <c r="E517" s="12"/>
      <c r="F517" s="7"/>
      <c r="G517" s="12"/>
      <c r="H517" s="7"/>
      <c r="I517" s="7"/>
      <c r="J517" s="7"/>
      <c r="K517" s="7"/>
      <c r="L517" s="8"/>
      <c r="M517" s="8"/>
      <c r="N517" s="18"/>
      <c r="O517" s="8"/>
      <c r="P517" s="8"/>
    </row>
    <row r="518" spans="1:16" s="10" customFormat="1" ht="15" x14ac:dyDescent="0.2">
      <c r="A518" s="91"/>
      <c r="B518" s="91"/>
      <c r="E518" s="12"/>
      <c r="F518" s="7"/>
      <c r="G518" s="12"/>
      <c r="H518" s="7"/>
      <c r="I518" s="7"/>
      <c r="J518" s="7"/>
      <c r="K518" s="7"/>
      <c r="L518" s="8"/>
      <c r="M518" s="8"/>
      <c r="N518" s="18"/>
      <c r="O518" s="8"/>
      <c r="P518" s="8"/>
    </row>
    <row r="519" spans="1:16" s="10" customFormat="1" ht="15" x14ac:dyDescent="0.2">
      <c r="A519" s="91"/>
      <c r="B519" s="91"/>
      <c r="E519" s="12"/>
      <c r="F519" s="7"/>
      <c r="G519" s="12"/>
      <c r="H519" s="7"/>
      <c r="I519" s="7"/>
      <c r="J519" s="7"/>
      <c r="K519" s="7"/>
      <c r="L519" s="8"/>
      <c r="M519" s="8"/>
      <c r="N519" s="18"/>
      <c r="O519" s="8"/>
      <c r="P519" s="8"/>
    </row>
    <row r="520" spans="1:16" s="10" customFormat="1" ht="15" x14ac:dyDescent="0.2">
      <c r="A520" s="91"/>
      <c r="B520" s="91"/>
      <c r="E520" s="12"/>
      <c r="F520" s="7"/>
      <c r="G520" s="12"/>
      <c r="H520" s="7"/>
      <c r="I520" s="7"/>
      <c r="J520" s="7"/>
      <c r="K520" s="7"/>
      <c r="L520" s="8"/>
      <c r="M520" s="8"/>
      <c r="N520" s="18"/>
      <c r="O520" s="8"/>
      <c r="P520" s="8"/>
    </row>
    <row r="521" spans="1:16" s="10" customFormat="1" ht="15" x14ac:dyDescent="0.2">
      <c r="A521" s="91"/>
      <c r="B521" s="91"/>
      <c r="E521" s="12"/>
      <c r="F521" s="7"/>
      <c r="G521" s="12"/>
      <c r="H521" s="7"/>
      <c r="I521" s="7"/>
      <c r="J521" s="7"/>
      <c r="K521" s="7"/>
      <c r="L521" s="8"/>
      <c r="M521" s="8"/>
      <c r="N521" s="18"/>
      <c r="O521" s="8"/>
      <c r="P521" s="8"/>
    </row>
    <row r="522" spans="1:16" s="10" customFormat="1" ht="15" x14ac:dyDescent="0.2">
      <c r="A522" s="91"/>
      <c r="B522" s="91"/>
      <c r="E522" s="12"/>
      <c r="F522" s="7"/>
      <c r="G522" s="12"/>
      <c r="H522" s="7"/>
      <c r="I522" s="7"/>
      <c r="J522" s="7"/>
      <c r="K522" s="7"/>
      <c r="L522" s="8"/>
      <c r="M522" s="8"/>
      <c r="N522" s="18"/>
      <c r="O522" s="8"/>
      <c r="P522" s="8"/>
    </row>
    <row r="523" spans="1:16" s="10" customFormat="1" ht="15" x14ac:dyDescent="0.2">
      <c r="A523" s="91"/>
      <c r="B523" s="91"/>
      <c r="E523" s="12"/>
      <c r="F523" s="7"/>
      <c r="G523" s="12"/>
      <c r="H523" s="7"/>
      <c r="I523" s="7"/>
      <c r="J523" s="7"/>
      <c r="K523" s="7"/>
      <c r="L523" s="8"/>
      <c r="M523" s="8"/>
      <c r="N523" s="18"/>
      <c r="O523" s="8"/>
      <c r="P523" s="8"/>
    </row>
    <row r="524" spans="1:16" s="10" customFormat="1" ht="15" x14ac:dyDescent="0.2">
      <c r="A524" s="91"/>
      <c r="B524" s="91"/>
      <c r="E524" s="12"/>
      <c r="F524" s="7"/>
      <c r="G524" s="12"/>
      <c r="H524" s="7"/>
      <c r="I524" s="7"/>
      <c r="J524" s="7"/>
      <c r="K524" s="7"/>
      <c r="L524" s="8"/>
      <c r="M524" s="8"/>
      <c r="N524" s="18"/>
      <c r="O524" s="8"/>
      <c r="P524" s="8"/>
    </row>
    <row r="525" spans="1:16" s="10" customFormat="1" ht="15" x14ac:dyDescent="0.2">
      <c r="A525" s="91"/>
      <c r="B525" s="91"/>
      <c r="E525" s="12"/>
      <c r="F525" s="7"/>
      <c r="G525" s="12"/>
      <c r="H525" s="7"/>
      <c r="I525" s="7"/>
      <c r="J525" s="7"/>
      <c r="K525" s="7"/>
      <c r="L525" s="8"/>
      <c r="M525" s="8"/>
      <c r="N525" s="18"/>
      <c r="O525" s="8"/>
      <c r="P525" s="8"/>
    </row>
    <row r="526" spans="1:16" s="10" customFormat="1" ht="15" x14ac:dyDescent="0.2">
      <c r="A526" s="91"/>
      <c r="B526" s="91"/>
      <c r="E526" s="12"/>
      <c r="F526" s="7"/>
      <c r="G526" s="12"/>
      <c r="H526" s="7"/>
      <c r="I526" s="7"/>
      <c r="J526" s="7"/>
      <c r="K526" s="7"/>
      <c r="L526" s="8"/>
      <c r="M526" s="8"/>
      <c r="N526" s="18"/>
      <c r="O526" s="8"/>
      <c r="P526" s="8"/>
    </row>
    <row r="527" spans="1:16" s="10" customFormat="1" ht="15" x14ac:dyDescent="0.2">
      <c r="A527" s="91"/>
      <c r="B527" s="91"/>
      <c r="E527" s="12"/>
      <c r="F527" s="7"/>
      <c r="G527" s="12"/>
      <c r="H527" s="7"/>
      <c r="I527" s="7"/>
      <c r="J527" s="7"/>
      <c r="K527" s="7"/>
      <c r="L527" s="8"/>
      <c r="M527" s="8"/>
      <c r="N527" s="18"/>
      <c r="O527" s="8"/>
      <c r="P527" s="8"/>
    </row>
    <row r="528" spans="1:16" s="10" customFormat="1" ht="15" x14ac:dyDescent="0.2">
      <c r="A528" s="91"/>
      <c r="B528" s="91"/>
      <c r="E528" s="12"/>
      <c r="F528" s="7"/>
      <c r="G528" s="12"/>
      <c r="H528" s="7"/>
      <c r="I528" s="7"/>
      <c r="J528" s="7"/>
      <c r="K528" s="7"/>
      <c r="L528" s="8"/>
      <c r="M528" s="8"/>
      <c r="N528" s="18"/>
      <c r="O528" s="8"/>
      <c r="P528" s="8"/>
    </row>
    <row r="529" spans="1:16" s="10" customFormat="1" ht="15" x14ac:dyDescent="0.2">
      <c r="A529" s="91"/>
      <c r="B529" s="91"/>
      <c r="E529" s="12"/>
      <c r="F529" s="7"/>
      <c r="G529" s="12"/>
      <c r="H529" s="7"/>
      <c r="I529" s="7"/>
      <c r="J529" s="7"/>
      <c r="K529" s="7"/>
      <c r="L529" s="8"/>
      <c r="M529" s="8"/>
      <c r="N529" s="18"/>
      <c r="O529" s="8"/>
      <c r="P529" s="8"/>
    </row>
    <row r="530" spans="1:16" s="10" customFormat="1" ht="15" x14ac:dyDescent="0.2">
      <c r="A530" s="91"/>
      <c r="B530" s="91"/>
      <c r="E530" s="12"/>
      <c r="F530" s="7"/>
      <c r="G530" s="12"/>
      <c r="H530" s="7"/>
      <c r="I530" s="7"/>
      <c r="J530" s="7"/>
      <c r="K530" s="7"/>
      <c r="L530" s="8"/>
      <c r="M530" s="8"/>
      <c r="N530" s="18"/>
      <c r="O530" s="8"/>
      <c r="P530" s="8"/>
    </row>
    <row r="531" spans="1:16" s="10" customFormat="1" ht="15" x14ac:dyDescent="0.2">
      <c r="A531" s="91"/>
      <c r="B531" s="91"/>
      <c r="E531" s="12"/>
      <c r="F531" s="7"/>
      <c r="G531" s="12"/>
      <c r="H531" s="7"/>
      <c r="I531" s="7"/>
      <c r="J531" s="7"/>
      <c r="K531" s="7"/>
      <c r="L531" s="8"/>
      <c r="M531" s="8"/>
      <c r="N531" s="18"/>
      <c r="O531" s="8"/>
      <c r="P531" s="8"/>
    </row>
    <row r="532" spans="1:16" s="10" customFormat="1" ht="15" x14ac:dyDescent="0.2">
      <c r="A532" s="91"/>
      <c r="B532" s="91"/>
      <c r="E532" s="12"/>
      <c r="F532" s="7"/>
      <c r="G532" s="12"/>
      <c r="H532" s="7"/>
      <c r="I532" s="7"/>
      <c r="J532" s="7"/>
      <c r="K532" s="7"/>
      <c r="L532" s="8"/>
      <c r="M532" s="8"/>
      <c r="N532" s="18"/>
      <c r="O532" s="8"/>
      <c r="P532" s="8"/>
    </row>
    <row r="533" spans="1:16" s="10" customFormat="1" ht="15" x14ac:dyDescent="0.2">
      <c r="A533" s="91"/>
      <c r="B533" s="91"/>
      <c r="E533" s="12"/>
      <c r="F533" s="7"/>
      <c r="G533" s="12"/>
      <c r="H533" s="7"/>
      <c r="I533" s="7"/>
      <c r="J533" s="7"/>
      <c r="K533" s="7"/>
      <c r="L533" s="8"/>
      <c r="M533" s="8"/>
      <c r="N533" s="18"/>
      <c r="O533" s="8"/>
      <c r="P533" s="8"/>
    </row>
    <row r="534" spans="1:16" s="10" customFormat="1" ht="15" x14ac:dyDescent="0.2">
      <c r="A534" s="91"/>
      <c r="B534" s="91"/>
      <c r="E534" s="12"/>
      <c r="F534" s="7"/>
      <c r="G534" s="12"/>
      <c r="H534" s="7"/>
      <c r="I534" s="7"/>
      <c r="J534" s="7"/>
      <c r="K534" s="7"/>
      <c r="L534" s="8"/>
      <c r="M534" s="8"/>
      <c r="N534" s="18"/>
      <c r="O534" s="8"/>
      <c r="P534" s="8"/>
    </row>
    <row r="535" spans="1:16" s="10" customFormat="1" ht="15" x14ac:dyDescent="0.2">
      <c r="A535" s="91"/>
      <c r="B535" s="91"/>
      <c r="E535" s="12"/>
      <c r="F535" s="7"/>
      <c r="G535" s="12"/>
      <c r="H535" s="7"/>
      <c r="I535" s="7"/>
      <c r="J535" s="7"/>
      <c r="K535" s="7"/>
      <c r="L535" s="8"/>
      <c r="M535" s="8"/>
      <c r="N535" s="18"/>
      <c r="O535" s="8"/>
      <c r="P535" s="8"/>
    </row>
    <row r="536" spans="1:16" s="10" customFormat="1" ht="15" x14ac:dyDescent="0.2">
      <c r="A536" s="91"/>
      <c r="B536" s="91"/>
      <c r="E536" s="12"/>
      <c r="F536" s="7"/>
      <c r="G536" s="12"/>
      <c r="H536" s="7"/>
      <c r="I536" s="7"/>
      <c r="J536" s="7"/>
      <c r="K536" s="7"/>
      <c r="L536" s="8"/>
      <c r="M536" s="8"/>
      <c r="N536" s="18"/>
      <c r="O536" s="8"/>
      <c r="P536" s="8"/>
    </row>
    <row r="537" spans="1:16" s="10" customFormat="1" ht="15" x14ac:dyDescent="0.2">
      <c r="A537" s="91"/>
      <c r="B537" s="91"/>
      <c r="E537" s="12"/>
      <c r="F537" s="7"/>
      <c r="G537" s="12"/>
      <c r="H537" s="7"/>
      <c r="I537" s="7"/>
      <c r="J537" s="7"/>
      <c r="K537" s="7"/>
      <c r="L537" s="8"/>
      <c r="M537" s="8"/>
      <c r="N537" s="18"/>
      <c r="O537" s="8"/>
      <c r="P537" s="8"/>
    </row>
    <row r="538" spans="1:16" s="10" customFormat="1" ht="15" x14ac:dyDescent="0.2">
      <c r="A538" s="91"/>
      <c r="B538" s="91"/>
      <c r="E538" s="12"/>
      <c r="F538" s="7"/>
      <c r="G538" s="12"/>
      <c r="H538" s="7"/>
      <c r="I538" s="7"/>
      <c r="J538" s="7"/>
      <c r="K538" s="7"/>
      <c r="L538" s="8"/>
      <c r="M538" s="8"/>
      <c r="N538" s="18"/>
      <c r="O538" s="8"/>
      <c r="P538" s="8"/>
    </row>
    <row r="539" spans="1:16" s="10" customFormat="1" ht="15" x14ac:dyDescent="0.2">
      <c r="A539" s="91"/>
      <c r="B539" s="91"/>
      <c r="E539" s="12"/>
      <c r="F539" s="7"/>
      <c r="G539" s="12"/>
      <c r="H539" s="7"/>
      <c r="I539" s="7"/>
      <c r="J539" s="7"/>
      <c r="K539" s="7"/>
      <c r="L539" s="8"/>
      <c r="M539" s="8"/>
      <c r="N539" s="18"/>
      <c r="O539" s="8"/>
      <c r="P539" s="8"/>
    </row>
    <row r="540" spans="1:16" s="10" customFormat="1" ht="15" x14ac:dyDescent="0.2">
      <c r="A540" s="91"/>
      <c r="B540" s="91"/>
      <c r="E540" s="12"/>
      <c r="F540" s="7"/>
      <c r="G540" s="12"/>
      <c r="H540" s="7"/>
      <c r="I540" s="7"/>
      <c r="J540" s="7"/>
      <c r="K540" s="7"/>
      <c r="L540" s="8"/>
      <c r="M540" s="8"/>
      <c r="N540" s="18"/>
      <c r="O540" s="8"/>
      <c r="P540" s="8"/>
    </row>
    <row r="541" spans="1:16" s="10" customFormat="1" ht="15" x14ac:dyDescent="0.2">
      <c r="A541" s="91"/>
      <c r="B541" s="91"/>
      <c r="E541" s="12"/>
      <c r="F541" s="7"/>
      <c r="G541" s="12"/>
      <c r="H541" s="7"/>
      <c r="I541" s="7"/>
      <c r="J541" s="7"/>
      <c r="K541" s="7"/>
      <c r="L541" s="8"/>
      <c r="M541" s="8"/>
      <c r="N541" s="18"/>
      <c r="O541" s="8"/>
      <c r="P541" s="8"/>
    </row>
    <row r="542" spans="1:16" s="10" customFormat="1" ht="15" x14ac:dyDescent="0.2">
      <c r="A542" s="91"/>
      <c r="B542" s="91"/>
      <c r="E542" s="12"/>
      <c r="F542" s="7"/>
      <c r="G542" s="12"/>
      <c r="H542" s="7"/>
      <c r="I542" s="7"/>
      <c r="J542" s="7"/>
      <c r="K542" s="7"/>
      <c r="L542" s="8"/>
      <c r="M542" s="8"/>
      <c r="N542" s="18"/>
      <c r="O542" s="8"/>
      <c r="P542" s="8"/>
    </row>
    <row r="543" spans="1:16" s="10" customFormat="1" ht="15" x14ac:dyDescent="0.2">
      <c r="A543" s="91"/>
      <c r="B543" s="91"/>
      <c r="E543" s="12"/>
      <c r="F543" s="7"/>
      <c r="G543" s="12"/>
      <c r="H543" s="7"/>
      <c r="I543" s="7"/>
      <c r="J543" s="7"/>
      <c r="K543" s="7"/>
      <c r="L543" s="8"/>
      <c r="M543" s="8"/>
      <c r="N543" s="18"/>
      <c r="O543" s="8"/>
      <c r="P543" s="8"/>
    </row>
    <row r="544" spans="1:16" s="10" customFormat="1" ht="15" x14ac:dyDescent="0.2">
      <c r="A544" s="91"/>
      <c r="B544" s="91"/>
      <c r="E544" s="12"/>
      <c r="F544" s="7"/>
      <c r="G544" s="12"/>
      <c r="H544" s="7"/>
      <c r="I544" s="7"/>
      <c r="J544" s="7"/>
      <c r="K544" s="7"/>
      <c r="L544" s="8"/>
      <c r="M544" s="8"/>
      <c r="N544" s="18"/>
      <c r="O544" s="8"/>
      <c r="P544" s="8"/>
    </row>
    <row r="545" spans="1:16" s="10" customFormat="1" ht="15" x14ac:dyDescent="0.2">
      <c r="A545" s="91"/>
      <c r="B545" s="91"/>
      <c r="E545" s="12"/>
      <c r="F545" s="7"/>
      <c r="G545" s="12"/>
      <c r="H545" s="7"/>
      <c r="I545" s="7"/>
      <c r="J545" s="7"/>
      <c r="K545" s="7"/>
      <c r="L545" s="8"/>
      <c r="M545" s="8"/>
      <c r="N545" s="18"/>
      <c r="O545" s="8"/>
      <c r="P545" s="8"/>
    </row>
    <row r="546" spans="1:16" s="10" customFormat="1" ht="15" x14ac:dyDescent="0.2">
      <c r="A546" s="91"/>
      <c r="B546" s="91"/>
      <c r="E546" s="12"/>
      <c r="F546" s="7"/>
      <c r="G546" s="12"/>
      <c r="H546" s="7"/>
      <c r="I546" s="7"/>
      <c r="J546" s="7"/>
      <c r="K546" s="7"/>
      <c r="L546" s="8"/>
      <c r="M546" s="8"/>
      <c r="N546" s="18"/>
      <c r="O546" s="8"/>
      <c r="P546" s="8"/>
    </row>
    <row r="547" spans="1:16" s="10" customFormat="1" ht="15" x14ac:dyDescent="0.2">
      <c r="A547" s="91"/>
      <c r="B547" s="91"/>
      <c r="E547" s="12"/>
      <c r="F547" s="7"/>
      <c r="G547" s="12"/>
      <c r="H547" s="7"/>
      <c r="I547" s="7"/>
      <c r="J547" s="7"/>
      <c r="K547" s="7"/>
      <c r="L547" s="8"/>
      <c r="M547" s="8"/>
      <c r="N547" s="18"/>
      <c r="O547" s="8"/>
      <c r="P547" s="8"/>
    </row>
    <row r="548" spans="1:16" s="10" customFormat="1" ht="15" x14ac:dyDescent="0.2">
      <c r="A548" s="91"/>
      <c r="B548" s="91"/>
      <c r="E548" s="12"/>
      <c r="F548" s="7"/>
      <c r="G548" s="12"/>
      <c r="H548" s="7"/>
      <c r="I548" s="7"/>
      <c r="J548" s="7"/>
      <c r="K548" s="7"/>
      <c r="L548" s="8"/>
      <c r="M548" s="8"/>
      <c r="N548" s="18"/>
      <c r="O548" s="8"/>
      <c r="P548" s="8"/>
    </row>
    <row r="549" spans="1:16" s="10" customFormat="1" ht="15" x14ac:dyDescent="0.2">
      <c r="A549" s="91"/>
      <c r="B549" s="91"/>
      <c r="E549" s="12"/>
      <c r="F549" s="7"/>
      <c r="G549" s="12"/>
      <c r="H549" s="7"/>
      <c r="I549" s="7"/>
      <c r="J549" s="7"/>
      <c r="K549" s="7"/>
      <c r="L549" s="8"/>
      <c r="M549" s="8"/>
      <c r="N549" s="18"/>
      <c r="O549" s="8"/>
      <c r="P549" s="8"/>
    </row>
    <row r="550" spans="1:16" s="10" customFormat="1" ht="15" x14ac:dyDescent="0.2">
      <c r="A550" s="91"/>
      <c r="B550" s="91"/>
      <c r="E550" s="12"/>
      <c r="F550" s="7"/>
      <c r="G550" s="12"/>
      <c r="H550" s="7"/>
      <c r="I550" s="7"/>
      <c r="J550" s="7"/>
      <c r="K550" s="7"/>
      <c r="L550" s="8"/>
      <c r="M550" s="8"/>
      <c r="N550" s="18"/>
      <c r="O550" s="8"/>
      <c r="P550" s="8"/>
    </row>
    <row r="551" spans="1:16" s="10" customFormat="1" ht="15" x14ac:dyDescent="0.2">
      <c r="A551" s="91"/>
      <c r="B551" s="91"/>
      <c r="E551" s="12"/>
      <c r="F551" s="7"/>
      <c r="G551" s="12"/>
      <c r="H551" s="7"/>
      <c r="I551" s="7"/>
      <c r="J551" s="7"/>
      <c r="K551" s="7"/>
      <c r="L551" s="8"/>
      <c r="M551" s="8"/>
      <c r="N551" s="18"/>
      <c r="O551" s="8"/>
      <c r="P551" s="8"/>
    </row>
    <row r="552" spans="1:16" s="10" customFormat="1" ht="15" x14ac:dyDescent="0.2">
      <c r="A552" s="91"/>
      <c r="B552" s="91"/>
      <c r="E552" s="12"/>
      <c r="F552" s="7"/>
      <c r="G552" s="12"/>
      <c r="H552" s="7"/>
      <c r="I552" s="7"/>
      <c r="J552" s="7"/>
      <c r="K552" s="7"/>
      <c r="L552" s="8"/>
      <c r="M552" s="8"/>
      <c r="N552" s="18"/>
      <c r="O552" s="8"/>
      <c r="P552" s="8"/>
    </row>
    <row r="553" spans="1:16" s="10" customFormat="1" ht="15" x14ac:dyDescent="0.2">
      <c r="A553" s="91"/>
      <c r="B553" s="91"/>
      <c r="E553" s="12"/>
      <c r="F553" s="7"/>
      <c r="G553" s="12"/>
      <c r="H553" s="7"/>
      <c r="I553" s="7"/>
      <c r="J553" s="7"/>
      <c r="K553" s="7"/>
      <c r="L553" s="8"/>
      <c r="M553" s="8"/>
      <c r="N553" s="18"/>
      <c r="O553" s="8"/>
      <c r="P553" s="8"/>
    </row>
    <row r="554" spans="1:16" s="10" customFormat="1" ht="15" x14ac:dyDescent="0.2">
      <c r="A554" s="91"/>
      <c r="B554" s="91"/>
      <c r="E554" s="12"/>
      <c r="F554" s="7"/>
      <c r="G554" s="12"/>
      <c r="H554" s="7"/>
      <c r="I554" s="7"/>
      <c r="J554" s="7"/>
      <c r="K554" s="7"/>
      <c r="L554" s="8"/>
      <c r="M554" s="8"/>
      <c r="N554" s="18"/>
      <c r="O554" s="8"/>
      <c r="P554" s="8"/>
    </row>
    <row r="555" spans="1:16" s="10" customFormat="1" ht="15" x14ac:dyDescent="0.2">
      <c r="A555" s="91"/>
      <c r="B555" s="91"/>
      <c r="E555" s="12"/>
      <c r="F555" s="7"/>
      <c r="G555" s="12"/>
      <c r="H555" s="7"/>
      <c r="I555" s="7"/>
      <c r="J555" s="7"/>
      <c r="K555" s="7"/>
      <c r="L555" s="8"/>
      <c r="M555" s="8"/>
      <c r="N555" s="18"/>
      <c r="O555" s="8"/>
      <c r="P555" s="8"/>
    </row>
    <row r="556" spans="1:16" s="10" customFormat="1" ht="15" x14ac:dyDescent="0.2">
      <c r="A556" s="91"/>
      <c r="B556" s="91"/>
      <c r="E556" s="12"/>
      <c r="F556" s="7"/>
      <c r="G556" s="12"/>
      <c r="H556" s="7"/>
      <c r="I556" s="7"/>
      <c r="J556" s="7"/>
      <c r="K556" s="7"/>
      <c r="L556" s="8"/>
      <c r="M556" s="8"/>
      <c r="N556" s="18"/>
      <c r="O556" s="8"/>
      <c r="P556" s="8"/>
    </row>
    <row r="557" spans="1:16" s="10" customFormat="1" ht="15" x14ac:dyDescent="0.2">
      <c r="A557" s="91"/>
      <c r="B557" s="91"/>
      <c r="E557" s="12"/>
      <c r="F557" s="7"/>
      <c r="G557" s="12"/>
      <c r="H557" s="7"/>
      <c r="I557" s="7"/>
      <c r="J557" s="7"/>
      <c r="K557" s="7"/>
      <c r="L557" s="8"/>
      <c r="M557" s="8"/>
      <c r="N557" s="18"/>
      <c r="O557" s="8"/>
      <c r="P557" s="8"/>
    </row>
    <row r="558" spans="1:16" s="10" customFormat="1" ht="15" x14ac:dyDescent="0.2">
      <c r="A558" s="91"/>
      <c r="B558" s="91"/>
      <c r="E558" s="12"/>
      <c r="F558" s="7"/>
      <c r="G558" s="12"/>
      <c r="H558" s="7"/>
      <c r="I558" s="7"/>
      <c r="J558" s="7"/>
      <c r="K558" s="7"/>
      <c r="L558" s="8"/>
      <c r="M558" s="8"/>
      <c r="N558" s="18"/>
      <c r="O558" s="8"/>
      <c r="P558" s="8"/>
    </row>
    <row r="559" spans="1:16" s="10" customFormat="1" ht="15" x14ac:dyDescent="0.2">
      <c r="A559" s="91"/>
      <c r="B559" s="91"/>
      <c r="E559" s="12"/>
      <c r="F559" s="7"/>
      <c r="G559" s="12"/>
      <c r="H559" s="7"/>
      <c r="I559" s="7"/>
      <c r="J559" s="7"/>
      <c r="K559" s="7"/>
      <c r="L559" s="8"/>
      <c r="M559" s="8"/>
      <c r="N559" s="18"/>
      <c r="O559" s="8"/>
      <c r="P559" s="8"/>
    </row>
    <row r="560" spans="1:16" s="10" customFormat="1" ht="15" x14ac:dyDescent="0.2">
      <c r="A560" s="91"/>
      <c r="B560" s="91"/>
      <c r="E560" s="12"/>
      <c r="F560" s="7"/>
      <c r="G560" s="12"/>
      <c r="H560" s="7"/>
      <c r="I560" s="7"/>
      <c r="J560" s="7"/>
      <c r="K560" s="7"/>
      <c r="L560" s="8"/>
      <c r="M560" s="8"/>
      <c r="N560" s="18"/>
      <c r="O560" s="8"/>
      <c r="P560" s="8"/>
    </row>
    <row r="561" spans="1:16" s="10" customFormat="1" ht="15" x14ac:dyDescent="0.2">
      <c r="A561" s="91"/>
      <c r="B561" s="91"/>
      <c r="E561" s="12"/>
      <c r="F561" s="7"/>
      <c r="G561" s="12"/>
      <c r="H561" s="7"/>
      <c r="I561" s="7"/>
      <c r="J561" s="7"/>
      <c r="K561" s="7"/>
      <c r="L561" s="8"/>
      <c r="M561" s="8"/>
      <c r="N561" s="18"/>
      <c r="O561" s="8"/>
      <c r="P561" s="8"/>
    </row>
    <row r="562" spans="1:16" s="10" customFormat="1" ht="15" x14ac:dyDescent="0.2">
      <c r="A562" s="91"/>
      <c r="B562" s="91"/>
      <c r="E562" s="12"/>
      <c r="F562" s="7"/>
      <c r="G562" s="12"/>
      <c r="H562" s="7"/>
      <c r="I562" s="7"/>
      <c r="J562" s="7"/>
      <c r="K562" s="7"/>
      <c r="L562" s="8"/>
      <c r="M562" s="8"/>
      <c r="N562" s="18"/>
      <c r="O562" s="8"/>
      <c r="P562" s="8"/>
    </row>
    <row r="563" spans="1:16" s="10" customFormat="1" ht="15" x14ac:dyDescent="0.2">
      <c r="A563" s="91"/>
      <c r="B563" s="91"/>
      <c r="E563" s="12"/>
      <c r="F563" s="7"/>
      <c r="G563" s="12"/>
      <c r="H563" s="7"/>
      <c r="I563" s="7"/>
      <c r="J563" s="7"/>
      <c r="K563" s="7"/>
      <c r="L563" s="8"/>
      <c r="M563" s="8"/>
      <c r="N563" s="18"/>
      <c r="O563" s="8"/>
      <c r="P563" s="8"/>
    </row>
    <row r="564" spans="1:16" s="10" customFormat="1" ht="15" x14ac:dyDescent="0.2">
      <c r="A564" s="91"/>
      <c r="B564" s="91"/>
      <c r="E564" s="12"/>
      <c r="F564" s="7"/>
      <c r="G564" s="12"/>
      <c r="H564" s="7"/>
      <c r="I564" s="7"/>
      <c r="J564" s="7"/>
      <c r="K564" s="7"/>
      <c r="L564" s="8"/>
      <c r="M564" s="8"/>
      <c r="N564" s="18"/>
      <c r="O564" s="8"/>
      <c r="P564" s="8"/>
    </row>
    <row r="565" spans="1:16" s="10" customFormat="1" ht="15" x14ac:dyDescent="0.2">
      <c r="A565" s="91"/>
      <c r="B565" s="91"/>
      <c r="E565" s="12"/>
      <c r="F565" s="7"/>
      <c r="G565" s="12"/>
      <c r="H565" s="7"/>
      <c r="I565" s="7"/>
      <c r="J565" s="7"/>
      <c r="K565" s="7"/>
      <c r="L565" s="8"/>
      <c r="M565" s="8"/>
      <c r="N565" s="18"/>
      <c r="O565" s="8"/>
      <c r="P565" s="8"/>
    </row>
    <row r="566" spans="1:16" s="10" customFormat="1" ht="15" x14ac:dyDescent="0.2">
      <c r="A566" s="91"/>
      <c r="B566" s="91"/>
      <c r="E566" s="12"/>
      <c r="F566" s="7"/>
      <c r="G566" s="12"/>
      <c r="H566" s="7"/>
      <c r="I566" s="7"/>
      <c r="J566" s="7"/>
      <c r="K566" s="7"/>
      <c r="L566" s="8"/>
      <c r="M566" s="8"/>
      <c r="N566" s="18"/>
      <c r="O566" s="8"/>
      <c r="P566" s="8"/>
    </row>
    <row r="567" spans="1:16" s="10" customFormat="1" ht="15" x14ac:dyDescent="0.2">
      <c r="A567" s="91"/>
      <c r="B567" s="91"/>
      <c r="E567" s="12"/>
      <c r="F567" s="7"/>
      <c r="G567" s="12"/>
      <c r="H567" s="7"/>
      <c r="I567" s="7"/>
      <c r="J567" s="7"/>
      <c r="K567" s="7"/>
      <c r="L567" s="8"/>
      <c r="M567" s="8"/>
      <c r="N567" s="18"/>
      <c r="O567" s="8"/>
      <c r="P567" s="8"/>
    </row>
    <row r="568" spans="1:16" s="10" customFormat="1" ht="15" x14ac:dyDescent="0.2">
      <c r="A568" s="91"/>
      <c r="B568" s="91"/>
      <c r="E568" s="12"/>
      <c r="F568" s="7"/>
      <c r="G568" s="12"/>
      <c r="H568" s="7"/>
      <c r="I568" s="7"/>
      <c r="J568" s="7"/>
      <c r="K568" s="7"/>
      <c r="L568" s="8"/>
      <c r="M568" s="8"/>
      <c r="N568" s="18"/>
      <c r="O568" s="8"/>
      <c r="P568" s="8"/>
    </row>
    <row r="569" spans="1:16" s="10" customFormat="1" ht="15" x14ac:dyDescent="0.2">
      <c r="A569" s="91"/>
      <c r="B569" s="91"/>
      <c r="E569" s="12"/>
      <c r="F569" s="7"/>
      <c r="G569" s="12"/>
      <c r="H569" s="7"/>
      <c r="I569" s="7"/>
      <c r="J569" s="7"/>
      <c r="K569" s="7"/>
      <c r="L569" s="8"/>
      <c r="M569" s="8"/>
      <c r="N569" s="18"/>
      <c r="O569" s="8"/>
      <c r="P569" s="8"/>
    </row>
    <row r="570" spans="1:16" s="10" customFormat="1" ht="15" x14ac:dyDescent="0.2">
      <c r="A570" s="91"/>
      <c r="B570" s="91"/>
      <c r="E570" s="12"/>
      <c r="F570" s="7"/>
      <c r="G570" s="12"/>
      <c r="H570" s="7"/>
      <c r="I570" s="7"/>
      <c r="J570" s="7"/>
      <c r="K570" s="7"/>
      <c r="L570" s="8"/>
      <c r="M570" s="8"/>
      <c r="N570" s="18"/>
      <c r="O570" s="8"/>
      <c r="P570" s="8"/>
    </row>
    <row r="571" spans="1:16" s="10" customFormat="1" ht="15" x14ac:dyDescent="0.2">
      <c r="A571" s="91"/>
      <c r="B571" s="91"/>
      <c r="E571" s="12"/>
      <c r="F571" s="7"/>
      <c r="G571" s="12"/>
      <c r="H571" s="7"/>
      <c r="I571" s="7"/>
      <c r="J571" s="7"/>
      <c r="K571" s="7"/>
      <c r="L571" s="8"/>
      <c r="M571" s="8"/>
      <c r="N571" s="18"/>
      <c r="O571" s="8"/>
      <c r="P571" s="8"/>
    </row>
    <row r="572" spans="1:16" s="10" customFormat="1" ht="15" x14ac:dyDescent="0.2">
      <c r="A572" s="91"/>
      <c r="B572" s="91"/>
      <c r="E572" s="12"/>
      <c r="F572" s="7"/>
      <c r="G572" s="12"/>
      <c r="H572" s="7"/>
      <c r="I572" s="7"/>
      <c r="J572" s="7"/>
      <c r="K572" s="7"/>
      <c r="L572" s="8"/>
      <c r="M572" s="8"/>
      <c r="N572" s="18"/>
      <c r="O572" s="8"/>
      <c r="P572" s="8"/>
    </row>
    <row r="573" spans="1:16" s="10" customFormat="1" ht="15" x14ac:dyDescent="0.2">
      <c r="A573" s="91"/>
      <c r="B573" s="91"/>
      <c r="E573" s="12"/>
      <c r="F573" s="7"/>
      <c r="G573" s="12"/>
      <c r="H573" s="7"/>
      <c r="I573" s="7"/>
      <c r="J573" s="7"/>
      <c r="K573" s="7"/>
      <c r="L573" s="8"/>
      <c r="M573" s="8"/>
      <c r="N573" s="18"/>
      <c r="O573" s="8"/>
      <c r="P573" s="8"/>
    </row>
    <row r="574" spans="1:16" s="10" customFormat="1" ht="15" x14ac:dyDescent="0.2">
      <c r="A574" s="91"/>
      <c r="B574" s="91"/>
      <c r="E574" s="12"/>
      <c r="F574" s="7"/>
      <c r="G574" s="12"/>
      <c r="H574" s="7"/>
      <c r="I574" s="7"/>
      <c r="J574" s="7"/>
      <c r="K574" s="7"/>
      <c r="L574" s="8"/>
      <c r="M574" s="8"/>
      <c r="N574" s="18"/>
      <c r="O574" s="8"/>
      <c r="P574" s="8"/>
    </row>
    <row r="575" spans="1:16" s="10" customFormat="1" ht="15" x14ac:dyDescent="0.2">
      <c r="A575" s="91"/>
      <c r="B575" s="91"/>
      <c r="E575" s="12"/>
      <c r="F575" s="7"/>
      <c r="G575" s="12"/>
      <c r="H575" s="7"/>
      <c r="I575" s="7"/>
      <c r="J575" s="7"/>
      <c r="K575" s="7"/>
      <c r="L575" s="8"/>
      <c r="M575" s="8"/>
      <c r="N575" s="18"/>
      <c r="O575" s="8"/>
      <c r="P575" s="8"/>
    </row>
    <row r="576" spans="1:16" s="10" customFormat="1" ht="15" x14ac:dyDescent="0.2">
      <c r="A576" s="91"/>
      <c r="B576" s="91"/>
      <c r="E576" s="12"/>
      <c r="F576" s="7"/>
      <c r="G576" s="12"/>
      <c r="H576" s="7"/>
      <c r="I576" s="7"/>
      <c r="J576" s="7"/>
      <c r="K576" s="7"/>
      <c r="L576" s="8"/>
      <c r="M576" s="8"/>
      <c r="N576" s="18"/>
      <c r="O576" s="8"/>
      <c r="P576" s="8"/>
    </row>
    <row r="577" spans="1:16" s="10" customFormat="1" ht="15" x14ac:dyDescent="0.2">
      <c r="A577" s="91"/>
      <c r="B577" s="91"/>
      <c r="E577" s="12"/>
      <c r="F577" s="7"/>
      <c r="G577" s="12"/>
      <c r="H577" s="7"/>
      <c r="I577" s="7"/>
      <c r="J577" s="7"/>
      <c r="K577" s="7"/>
      <c r="L577" s="8"/>
      <c r="M577" s="8"/>
      <c r="N577" s="18"/>
      <c r="O577" s="8"/>
      <c r="P577" s="8"/>
    </row>
    <row r="578" spans="1:16" s="10" customFormat="1" ht="15" x14ac:dyDescent="0.2">
      <c r="A578" s="91"/>
      <c r="B578" s="91"/>
      <c r="E578" s="12"/>
      <c r="F578" s="7"/>
      <c r="G578" s="12"/>
      <c r="H578" s="7"/>
      <c r="I578" s="7"/>
      <c r="J578" s="7"/>
      <c r="K578" s="7"/>
      <c r="L578" s="8"/>
      <c r="M578" s="8"/>
      <c r="N578" s="18"/>
      <c r="O578" s="8"/>
      <c r="P578" s="8"/>
    </row>
    <row r="579" spans="1:16" s="10" customFormat="1" ht="15" x14ac:dyDescent="0.2">
      <c r="A579" s="91"/>
      <c r="B579" s="91"/>
      <c r="E579" s="12"/>
      <c r="F579" s="7"/>
      <c r="G579" s="12"/>
      <c r="H579" s="7"/>
      <c r="I579" s="7"/>
      <c r="J579" s="7"/>
      <c r="K579" s="7"/>
      <c r="L579" s="8"/>
      <c r="M579" s="8"/>
      <c r="N579" s="18"/>
      <c r="O579" s="8"/>
      <c r="P579" s="8"/>
    </row>
    <row r="580" spans="1:16" s="10" customFormat="1" ht="15" x14ac:dyDescent="0.2">
      <c r="A580" s="91"/>
      <c r="B580" s="91"/>
      <c r="E580" s="12"/>
      <c r="F580" s="7"/>
      <c r="G580" s="12"/>
      <c r="H580" s="7"/>
      <c r="I580" s="7"/>
      <c r="J580" s="7"/>
      <c r="K580" s="7"/>
      <c r="L580" s="8"/>
      <c r="M580" s="8"/>
      <c r="N580" s="18"/>
      <c r="O580" s="8"/>
      <c r="P580" s="8"/>
    </row>
    <row r="581" spans="1:16" s="10" customFormat="1" ht="15" x14ac:dyDescent="0.2">
      <c r="A581" s="91"/>
      <c r="B581" s="91"/>
      <c r="E581" s="12"/>
      <c r="F581" s="7"/>
      <c r="G581" s="12"/>
      <c r="H581" s="7"/>
      <c r="I581" s="7"/>
      <c r="J581" s="7"/>
      <c r="K581" s="7"/>
      <c r="L581" s="8"/>
      <c r="M581" s="8"/>
      <c r="N581" s="18"/>
      <c r="O581" s="8"/>
      <c r="P581" s="8"/>
    </row>
    <row r="582" spans="1:16" s="10" customFormat="1" ht="15" x14ac:dyDescent="0.2">
      <c r="A582" s="91"/>
      <c r="B582" s="91"/>
      <c r="E582" s="12"/>
      <c r="F582" s="7"/>
      <c r="G582" s="12"/>
      <c r="H582" s="7"/>
      <c r="I582" s="7"/>
      <c r="J582" s="7"/>
      <c r="K582" s="7"/>
      <c r="L582" s="8"/>
      <c r="M582" s="8"/>
      <c r="N582" s="18"/>
      <c r="O582" s="8"/>
      <c r="P582" s="8"/>
    </row>
    <row r="583" spans="1:16" s="10" customFormat="1" ht="15" x14ac:dyDescent="0.2">
      <c r="A583" s="91"/>
      <c r="B583" s="91"/>
      <c r="E583" s="12"/>
      <c r="F583" s="7"/>
      <c r="G583" s="12"/>
      <c r="H583" s="7"/>
      <c r="I583" s="7"/>
      <c r="J583" s="7"/>
      <c r="K583" s="7"/>
      <c r="L583" s="8"/>
      <c r="M583" s="8"/>
      <c r="N583" s="18"/>
      <c r="O583" s="8"/>
      <c r="P583" s="8"/>
    </row>
    <row r="584" spans="1:16" s="10" customFormat="1" ht="15" x14ac:dyDescent="0.2">
      <c r="A584" s="91"/>
      <c r="B584" s="91"/>
      <c r="E584" s="12"/>
      <c r="F584" s="7"/>
      <c r="G584" s="12"/>
      <c r="H584" s="7"/>
      <c r="I584" s="7"/>
      <c r="J584" s="7"/>
      <c r="K584" s="7"/>
      <c r="L584" s="8"/>
      <c r="M584" s="8"/>
      <c r="N584" s="18"/>
      <c r="O584" s="8"/>
      <c r="P584" s="8"/>
    </row>
    <row r="585" spans="1:16" s="10" customFormat="1" ht="15" x14ac:dyDescent="0.2">
      <c r="A585" s="91"/>
      <c r="B585" s="91"/>
      <c r="E585" s="12"/>
      <c r="F585" s="7"/>
      <c r="G585" s="12"/>
      <c r="H585" s="7"/>
      <c r="I585" s="7"/>
      <c r="J585" s="7"/>
      <c r="K585" s="7"/>
      <c r="L585" s="8"/>
      <c r="M585" s="8"/>
      <c r="N585" s="18"/>
      <c r="O585" s="8"/>
      <c r="P585" s="8"/>
    </row>
    <row r="586" spans="1:16" s="10" customFormat="1" ht="15" x14ac:dyDescent="0.2">
      <c r="A586" s="91"/>
      <c r="B586" s="91"/>
      <c r="E586" s="12"/>
      <c r="F586" s="7"/>
      <c r="G586" s="12"/>
      <c r="H586" s="7"/>
      <c r="I586" s="7"/>
      <c r="J586" s="7"/>
      <c r="K586" s="7"/>
      <c r="L586" s="8"/>
      <c r="M586" s="8"/>
      <c r="N586" s="18"/>
      <c r="O586" s="8"/>
      <c r="P586" s="8"/>
    </row>
    <row r="587" spans="1:16" s="10" customFormat="1" ht="15" x14ac:dyDescent="0.2">
      <c r="A587" s="91"/>
      <c r="B587" s="91"/>
      <c r="E587" s="12"/>
      <c r="F587" s="7"/>
      <c r="G587" s="12"/>
      <c r="H587" s="7"/>
      <c r="I587" s="7"/>
      <c r="J587" s="7"/>
      <c r="K587" s="7"/>
      <c r="L587" s="8"/>
      <c r="M587" s="8"/>
      <c r="N587" s="18"/>
      <c r="O587" s="8"/>
      <c r="P587" s="8"/>
    </row>
    <row r="588" spans="1:16" s="10" customFormat="1" ht="15" x14ac:dyDescent="0.2">
      <c r="A588" s="91"/>
      <c r="B588" s="91"/>
      <c r="E588" s="12"/>
      <c r="F588" s="7"/>
      <c r="G588" s="12"/>
      <c r="H588" s="7"/>
      <c r="I588" s="7"/>
      <c r="J588" s="7"/>
      <c r="K588" s="7"/>
      <c r="L588" s="8"/>
      <c r="M588" s="8"/>
      <c r="N588" s="18"/>
      <c r="O588" s="8"/>
      <c r="P588" s="8"/>
    </row>
    <row r="589" spans="1:16" s="10" customFormat="1" ht="15" x14ac:dyDescent="0.2">
      <c r="A589" s="91"/>
      <c r="B589" s="91"/>
      <c r="E589" s="12"/>
      <c r="F589" s="7"/>
      <c r="G589" s="12"/>
      <c r="H589" s="7"/>
      <c r="I589" s="7"/>
      <c r="J589" s="7"/>
      <c r="K589" s="7"/>
      <c r="L589" s="8"/>
      <c r="M589" s="8"/>
      <c r="N589" s="18"/>
      <c r="O589" s="8"/>
      <c r="P589" s="8"/>
    </row>
    <row r="590" spans="1:16" s="10" customFormat="1" ht="15" x14ac:dyDescent="0.2">
      <c r="A590" s="91"/>
      <c r="B590" s="91"/>
      <c r="E590" s="12"/>
      <c r="F590" s="7"/>
      <c r="G590" s="12"/>
      <c r="H590" s="7"/>
      <c r="I590" s="7"/>
      <c r="J590" s="7"/>
      <c r="K590" s="7"/>
      <c r="L590" s="8"/>
      <c r="M590" s="8"/>
      <c r="N590" s="18"/>
      <c r="O590" s="8"/>
      <c r="P590" s="8"/>
    </row>
    <row r="591" spans="1:16" s="10" customFormat="1" ht="15" x14ac:dyDescent="0.2">
      <c r="A591" s="91"/>
      <c r="B591" s="91"/>
      <c r="E591" s="12"/>
      <c r="F591" s="7"/>
      <c r="G591" s="12"/>
      <c r="H591" s="7"/>
      <c r="I591" s="7"/>
      <c r="J591" s="7"/>
      <c r="K591" s="7"/>
      <c r="L591" s="8"/>
      <c r="M591" s="8"/>
      <c r="N591" s="18"/>
      <c r="O591" s="8"/>
      <c r="P591" s="8"/>
    </row>
    <row r="592" spans="1:16" s="10" customFormat="1" ht="15" x14ac:dyDescent="0.2">
      <c r="A592" s="91"/>
      <c r="B592" s="91"/>
      <c r="E592" s="12"/>
      <c r="F592" s="7"/>
      <c r="G592" s="12"/>
      <c r="H592" s="7"/>
      <c r="I592" s="7"/>
      <c r="J592" s="7"/>
      <c r="K592" s="7"/>
      <c r="L592" s="8"/>
      <c r="M592" s="8"/>
      <c r="N592" s="18"/>
      <c r="O592" s="8"/>
      <c r="P592" s="8"/>
    </row>
    <row r="593" spans="1:16" s="10" customFormat="1" ht="15" x14ac:dyDescent="0.2">
      <c r="A593" s="91"/>
      <c r="B593" s="91"/>
      <c r="E593" s="12"/>
      <c r="F593" s="7"/>
      <c r="G593" s="12"/>
      <c r="H593" s="7"/>
      <c r="I593" s="7"/>
      <c r="J593" s="7"/>
      <c r="K593" s="7"/>
      <c r="L593" s="8"/>
      <c r="M593" s="8"/>
      <c r="N593" s="18"/>
      <c r="O593" s="8"/>
      <c r="P593" s="8"/>
    </row>
    <row r="594" spans="1:16" s="10" customFormat="1" ht="15" x14ac:dyDescent="0.2">
      <c r="A594" s="91"/>
      <c r="B594" s="91"/>
      <c r="E594" s="12"/>
      <c r="F594" s="7"/>
      <c r="G594" s="12"/>
      <c r="H594" s="7"/>
      <c r="I594" s="7"/>
      <c r="J594" s="7"/>
      <c r="K594" s="7"/>
      <c r="L594" s="8"/>
      <c r="M594" s="8"/>
      <c r="N594" s="18"/>
      <c r="O594" s="8"/>
      <c r="P594" s="8"/>
    </row>
    <row r="595" spans="1:16" s="10" customFormat="1" ht="15" x14ac:dyDescent="0.2">
      <c r="A595" s="91"/>
      <c r="B595" s="91"/>
      <c r="E595" s="12"/>
      <c r="F595" s="7"/>
      <c r="G595" s="12"/>
      <c r="H595" s="7"/>
      <c r="I595" s="7"/>
      <c r="J595" s="7"/>
      <c r="K595" s="7"/>
      <c r="L595" s="8"/>
      <c r="M595" s="8"/>
      <c r="N595" s="18"/>
      <c r="O595" s="8"/>
      <c r="P595" s="8"/>
    </row>
    <row r="596" spans="1:16" s="10" customFormat="1" ht="15" x14ac:dyDescent="0.2">
      <c r="A596" s="91"/>
      <c r="B596" s="91"/>
      <c r="E596" s="12"/>
      <c r="F596" s="7"/>
      <c r="G596" s="12"/>
      <c r="H596" s="7"/>
      <c r="I596" s="7"/>
      <c r="J596" s="7"/>
      <c r="K596" s="7"/>
      <c r="L596" s="8"/>
      <c r="M596" s="8"/>
      <c r="N596" s="18"/>
      <c r="O596" s="8"/>
      <c r="P596" s="8"/>
    </row>
    <row r="597" spans="1:16" s="10" customFormat="1" ht="15" x14ac:dyDescent="0.2">
      <c r="A597" s="91"/>
      <c r="B597" s="91"/>
      <c r="E597" s="12"/>
      <c r="F597" s="7"/>
      <c r="G597" s="12"/>
      <c r="H597" s="7"/>
      <c r="I597" s="7"/>
      <c r="J597" s="7"/>
      <c r="K597" s="7"/>
      <c r="L597" s="8"/>
      <c r="M597" s="8"/>
      <c r="N597" s="18"/>
      <c r="O597" s="8"/>
      <c r="P597" s="8"/>
    </row>
    <row r="598" spans="1:16" s="10" customFormat="1" ht="15" x14ac:dyDescent="0.2">
      <c r="A598" s="91"/>
      <c r="B598" s="91"/>
      <c r="E598" s="12"/>
      <c r="F598" s="7"/>
      <c r="G598" s="12"/>
      <c r="H598" s="7"/>
      <c r="I598" s="7"/>
      <c r="J598" s="7"/>
      <c r="K598" s="7"/>
      <c r="L598" s="8"/>
      <c r="M598" s="8"/>
      <c r="N598" s="18"/>
      <c r="O598" s="8"/>
      <c r="P598" s="8"/>
    </row>
    <row r="599" spans="1:16" s="10" customFormat="1" ht="15" x14ac:dyDescent="0.2">
      <c r="A599" s="91"/>
      <c r="B599" s="91"/>
      <c r="E599" s="12"/>
      <c r="F599" s="7"/>
      <c r="G599" s="12"/>
      <c r="H599" s="7"/>
      <c r="I599" s="7"/>
      <c r="J599" s="7"/>
      <c r="K599" s="7"/>
      <c r="L599" s="8"/>
      <c r="M599" s="8"/>
      <c r="N599" s="18"/>
      <c r="O599" s="8"/>
      <c r="P599" s="8"/>
    </row>
    <row r="600" spans="1:16" s="10" customFormat="1" ht="15" x14ac:dyDescent="0.2">
      <c r="A600" s="91"/>
      <c r="B600" s="91"/>
      <c r="E600" s="12"/>
      <c r="F600" s="7"/>
      <c r="G600" s="12"/>
      <c r="H600" s="7"/>
      <c r="I600" s="7"/>
      <c r="J600" s="7"/>
      <c r="K600" s="7"/>
      <c r="L600" s="8"/>
      <c r="M600" s="8"/>
      <c r="N600" s="18"/>
      <c r="O600" s="8"/>
      <c r="P600" s="8"/>
    </row>
    <row r="601" spans="1:16" s="10" customFormat="1" ht="15" x14ac:dyDescent="0.2">
      <c r="A601" s="91"/>
      <c r="B601" s="91"/>
      <c r="E601" s="12"/>
      <c r="F601" s="7"/>
      <c r="G601" s="12"/>
      <c r="H601" s="7"/>
      <c r="I601" s="7"/>
      <c r="J601" s="7"/>
      <c r="K601" s="7"/>
      <c r="L601" s="8"/>
      <c r="M601" s="8"/>
      <c r="N601" s="18"/>
      <c r="O601" s="8"/>
      <c r="P601" s="8"/>
    </row>
    <row r="602" spans="1:16" s="10" customFormat="1" ht="15" x14ac:dyDescent="0.2">
      <c r="A602" s="91"/>
      <c r="B602" s="91"/>
      <c r="E602" s="12"/>
      <c r="F602" s="7"/>
      <c r="G602" s="12"/>
      <c r="H602" s="7"/>
      <c r="I602" s="7"/>
      <c r="J602" s="7"/>
      <c r="K602" s="7"/>
      <c r="L602" s="8"/>
      <c r="M602" s="8"/>
      <c r="N602" s="18"/>
      <c r="O602" s="8"/>
      <c r="P602" s="8"/>
    </row>
    <row r="603" spans="1:16" s="10" customFormat="1" ht="15" x14ac:dyDescent="0.2">
      <c r="A603" s="91"/>
      <c r="B603" s="91"/>
      <c r="E603" s="12"/>
      <c r="F603" s="7"/>
      <c r="G603" s="12"/>
      <c r="H603" s="7"/>
      <c r="I603" s="7"/>
      <c r="J603" s="7"/>
      <c r="K603" s="7"/>
      <c r="L603" s="8"/>
      <c r="M603" s="8"/>
      <c r="N603" s="18"/>
      <c r="O603" s="8"/>
      <c r="P603" s="8"/>
    </row>
    <row r="604" spans="1:16" s="10" customFormat="1" ht="15" x14ac:dyDescent="0.2">
      <c r="A604" s="91"/>
      <c r="B604" s="91"/>
      <c r="E604" s="12"/>
      <c r="F604" s="7"/>
      <c r="G604" s="12"/>
      <c r="H604" s="7"/>
      <c r="I604" s="7"/>
      <c r="J604" s="7"/>
      <c r="K604" s="7"/>
      <c r="L604" s="8"/>
      <c r="M604" s="8"/>
      <c r="N604" s="18"/>
      <c r="O604" s="8"/>
      <c r="P604" s="8"/>
    </row>
    <row r="605" spans="1:16" s="10" customFormat="1" ht="15" x14ac:dyDescent="0.2">
      <c r="A605" s="91"/>
      <c r="B605" s="91"/>
      <c r="E605" s="12"/>
      <c r="F605" s="7"/>
      <c r="G605" s="12"/>
      <c r="H605" s="7"/>
      <c r="I605" s="7"/>
      <c r="J605" s="7"/>
      <c r="K605" s="7"/>
      <c r="L605" s="8"/>
      <c r="M605" s="8"/>
      <c r="N605" s="18"/>
      <c r="O605" s="8"/>
      <c r="P605" s="8"/>
    </row>
    <row r="606" spans="1:16" s="10" customFormat="1" ht="15" x14ac:dyDescent="0.2">
      <c r="A606" s="91"/>
      <c r="B606" s="91"/>
      <c r="E606" s="12"/>
      <c r="F606" s="7"/>
      <c r="G606" s="12"/>
      <c r="H606" s="7"/>
      <c r="I606" s="7"/>
      <c r="J606" s="7"/>
      <c r="K606" s="7"/>
      <c r="L606" s="8"/>
      <c r="M606" s="8"/>
      <c r="N606" s="18"/>
      <c r="O606" s="8"/>
      <c r="P606" s="8"/>
    </row>
    <row r="607" spans="1:16" s="10" customFormat="1" ht="15" x14ac:dyDescent="0.2">
      <c r="A607" s="91"/>
      <c r="B607" s="91"/>
      <c r="E607" s="12"/>
      <c r="F607" s="7"/>
      <c r="G607" s="12"/>
      <c r="H607" s="7"/>
      <c r="I607" s="7"/>
      <c r="J607" s="7"/>
      <c r="K607" s="7"/>
      <c r="L607" s="8"/>
      <c r="M607" s="8"/>
      <c r="N607" s="18"/>
      <c r="O607" s="8"/>
      <c r="P607" s="8"/>
    </row>
    <row r="608" spans="1:16" s="10" customFormat="1" ht="15" x14ac:dyDescent="0.2">
      <c r="A608" s="91"/>
      <c r="B608" s="91"/>
      <c r="E608" s="12"/>
      <c r="F608" s="7"/>
      <c r="G608" s="12"/>
      <c r="H608" s="7"/>
      <c r="I608" s="7"/>
      <c r="J608" s="7"/>
      <c r="K608" s="7"/>
      <c r="L608" s="8"/>
      <c r="M608" s="8"/>
      <c r="N608" s="18"/>
      <c r="O608" s="8"/>
      <c r="P608" s="8"/>
    </row>
    <row r="609" spans="1:16" s="10" customFormat="1" ht="15" x14ac:dyDescent="0.2">
      <c r="A609" s="91"/>
      <c r="B609" s="91"/>
      <c r="E609" s="12"/>
      <c r="F609" s="7"/>
      <c r="G609" s="12"/>
      <c r="H609" s="7"/>
      <c r="I609" s="7"/>
      <c r="J609" s="7"/>
      <c r="K609" s="7"/>
      <c r="L609" s="8"/>
      <c r="M609" s="8"/>
      <c r="N609" s="18"/>
      <c r="O609" s="8"/>
      <c r="P609" s="8"/>
    </row>
    <row r="610" spans="1:16" s="10" customFormat="1" ht="15" x14ac:dyDescent="0.2">
      <c r="A610" s="91"/>
      <c r="B610" s="91"/>
      <c r="E610" s="12"/>
      <c r="F610" s="7"/>
      <c r="G610" s="12"/>
      <c r="H610" s="7"/>
      <c r="I610" s="7"/>
      <c r="J610" s="7"/>
      <c r="K610" s="7"/>
      <c r="L610" s="8"/>
      <c r="M610" s="8"/>
      <c r="N610" s="18"/>
      <c r="O610" s="8"/>
      <c r="P610" s="8"/>
    </row>
    <row r="611" spans="1:16" s="10" customFormat="1" ht="15" x14ac:dyDescent="0.2">
      <c r="A611" s="91"/>
      <c r="B611" s="91"/>
      <c r="E611" s="12"/>
      <c r="F611" s="7"/>
      <c r="G611" s="12"/>
      <c r="H611" s="7"/>
      <c r="I611" s="7"/>
      <c r="J611" s="7"/>
      <c r="K611" s="7"/>
      <c r="L611" s="8"/>
      <c r="M611" s="8"/>
      <c r="N611" s="18"/>
      <c r="O611" s="8"/>
      <c r="P611" s="8"/>
    </row>
    <row r="612" spans="1:16" s="10" customFormat="1" ht="15" x14ac:dyDescent="0.2">
      <c r="A612" s="91"/>
      <c r="B612" s="91"/>
      <c r="E612" s="12"/>
      <c r="F612" s="7"/>
      <c r="G612" s="12"/>
      <c r="H612" s="7"/>
      <c r="I612" s="7"/>
      <c r="J612" s="7"/>
      <c r="K612" s="7"/>
      <c r="L612" s="8"/>
      <c r="M612" s="8"/>
      <c r="N612" s="18"/>
      <c r="O612" s="8"/>
      <c r="P612" s="8"/>
    </row>
    <row r="613" spans="1:16" s="10" customFormat="1" ht="15" x14ac:dyDescent="0.2">
      <c r="A613" s="91"/>
      <c r="B613" s="91"/>
      <c r="E613" s="12"/>
      <c r="F613" s="7"/>
      <c r="G613" s="12"/>
      <c r="H613" s="7"/>
      <c r="I613" s="7"/>
      <c r="J613" s="7"/>
      <c r="K613" s="7"/>
      <c r="L613" s="8"/>
      <c r="M613" s="8"/>
      <c r="N613" s="18"/>
      <c r="O613" s="8"/>
      <c r="P613" s="8"/>
    </row>
    <row r="614" spans="1:16" s="10" customFormat="1" ht="15" x14ac:dyDescent="0.2">
      <c r="A614" s="91"/>
      <c r="B614" s="91"/>
      <c r="E614" s="12"/>
      <c r="F614" s="7"/>
      <c r="G614" s="12"/>
      <c r="H614" s="7"/>
      <c r="I614" s="7"/>
      <c r="J614" s="7"/>
      <c r="K614" s="7"/>
      <c r="L614" s="8"/>
      <c r="M614" s="8"/>
      <c r="N614" s="18"/>
      <c r="O614" s="8"/>
      <c r="P614" s="8"/>
    </row>
    <row r="615" spans="1:16" s="10" customFormat="1" ht="15" x14ac:dyDescent="0.2">
      <c r="A615" s="91"/>
      <c r="B615" s="91"/>
      <c r="E615" s="12"/>
      <c r="F615" s="7"/>
      <c r="G615" s="12"/>
      <c r="H615" s="7"/>
      <c r="I615" s="7"/>
      <c r="J615" s="7"/>
      <c r="K615" s="7"/>
      <c r="L615" s="8"/>
      <c r="M615" s="8"/>
      <c r="N615" s="18"/>
      <c r="O615" s="8"/>
      <c r="P615" s="8"/>
    </row>
    <row r="616" spans="1:16" s="10" customFormat="1" ht="15" x14ac:dyDescent="0.2">
      <c r="A616" s="91"/>
      <c r="B616" s="91"/>
      <c r="E616" s="12"/>
      <c r="F616" s="7"/>
      <c r="G616" s="12"/>
      <c r="H616" s="7"/>
      <c r="I616" s="7"/>
      <c r="J616" s="7"/>
      <c r="K616" s="7"/>
      <c r="L616" s="8"/>
      <c r="M616" s="8"/>
      <c r="N616" s="18"/>
      <c r="O616" s="8"/>
      <c r="P616" s="8"/>
    </row>
    <row r="617" spans="1:16" s="10" customFormat="1" ht="15" x14ac:dyDescent="0.2">
      <c r="A617" s="91"/>
      <c r="B617" s="91"/>
      <c r="E617" s="12"/>
      <c r="F617" s="7"/>
      <c r="G617" s="12"/>
      <c r="H617" s="7"/>
      <c r="I617" s="7"/>
      <c r="J617" s="7"/>
      <c r="K617" s="7"/>
      <c r="L617" s="8"/>
      <c r="M617" s="8"/>
      <c r="N617" s="18"/>
      <c r="O617" s="8"/>
      <c r="P617" s="8"/>
    </row>
    <row r="618" spans="1:16" s="10" customFormat="1" ht="15" x14ac:dyDescent="0.2">
      <c r="A618" s="91"/>
      <c r="B618" s="91"/>
      <c r="E618" s="12"/>
      <c r="F618" s="7"/>
      <c r="G618" s="12"/>
      <c r="H618" s="7"/>
      <c r="I618" s="7"/>
      <c r="J618" s="7"/>
      <c r="K618" s="7"/>
      <c r="L618" s="8"/>
      <c r="M618" s="8"/>
      <c r="N618" s="18"/>
      <c r="O618" s="8"/>
      <c r="P618" s="8"/>
    </row>
    <row r="619" spans="1:16" s="10" customFormat="1" ht="15" x14ac:dyDescent="0.2">
      <c r="A619" s="91"/>
      <c r="B619" s="91"/>
      <c r="E619" s="12"/>
      <c r="F619" s="7"/>
      <c r="G619" s="12"/>
      <c r="H619" s="7"/>
      <c r="I619" s="7"/>
      <c r="J619" s="7"/>
      <c r="K619" s="7"/>
      <c r="L619" s="8"/>
      <c r="M619" s="8"/>
      <c r="N619" s="18"/>
      <c r="O619" s="8"/>
      <c r="P619" s="8"/>
    </row>
    <row r="620" spans="1:16" s="10" customFormat="1" ht="15" x14ac:dyDescent="0.2">
      <c r="A620" s="91"/>
      <c r="B620" s="91"/>
      <c r="E620" s="12"/>
      <c r="F620" s="7"/>
      <c r="G620" s="12"/>
      <c r="H620" s="7"/>
      <c r="I620" s="7"/>
      <c r="J620" s="7"/>
      <c r="K620" s="7"/>
      <c r="L620" s="8"/>
      <c r="M620" s="8"/>
      <c r="N620" s="18"/>
      <c r="O620" s="8"/>
      <c r="P620" s="8"/>
    </row>
    <row r="621" spans="1:16" s="10" customFormat="1" ht="15" x14ac:dyDescent="0.2">
      <c r="A621" s="91"/>
      <c r="B621" s="91"/>
      <c r="E621" s="12"/>
      <c r="F621" s="7"/>
      <c r="G621" s="12"/>
      <c r="H621" s="7"/>
      <c r="I621" s="7"/>
      <c r="J621" s="7"/>
      <c r="K621" s="7"/>
      <c r="L621" s="8"/>
      <c r="M621" s="8"/>
      <c r="N621" s="18"/>
      <c r="O621" s="8"/>
      <c r="P621" s="8"/>
    </row>
    <row r="622" spans="1:16" s="10" customFormat="1" ht="15" x14ac:dyDescent="0.2">
      <c r="A622" s="91"/>
      <c r="B622" s="91"/>
      <c r="E622" s="12"/>
      <c r="F622" s="7"/>
      <c r="G622" s="12"/>
      <c r="H622" s="7"/>
      <c r="I622" s="7"/>
      <c r="J622" s="7"/>
      <c r="K622" s="7"/>
      <c r="L622" s="8"/>
      <c r="M622" s="8"/>
      <c r="N622" s="18"/>
      <c r="O622" s="8"/>
      <c r="P622" s="8"/>
    </row>
    <row r="623" spans="1:16" s="10" customFormat="1" ht="15" x14ac:dyDescent="0.2">
      <c r="A623" s="91"/>
      <c r="B623" s="91"/>
      <c r="E623" s="12"/>
      <c r="F623" s="7"/>
      <c r="G623" s="12"/>
      <c r="H623" s="7"/>
      <c r="I623" s="7"/>
      <c r="J623" s="7"/>
      <c r="K623" s="7"/>
      <c r="L623" s="8"/>
      <c r="M623" s="8"/>
      <c r="N623" s="18"/>
      <c r="O623" s="8"/>
      <c r="P623" s="8"/>
    </row>
    <row r="624" spans="1:16" s="10" customFormat="1" ht="15" x14ac:dyDescent="0.2">
      <c r="A624" s="91"/>
      <c r="B624" s="91"/>
      <c r="E624" s="12"/>
      <c r="F624" s="7"/>
      <c r="G624" s="12"/>
      <c r="H624" s="7"/>
      <c r="I624" s="7"/>
      <c r="J624" s="7"/>
      <c r="K624" s="7"/>
      <c r="L624" s="8"/>
      <c r="M624" s="8"/>
      <c r="N624" s="18"/>
      <c r="O624" s="8"/>
      <c r="P624" s="8"/>
    </row>
    <row r="625" spans="1:18" s="10" customFormat="1" ht="15" x14ac:dyDescent="0.2">
      <c r="A625" s="91"/>
      <c r="B625" s="91"/>
      <c r="E625" s="12"/>
      <c r="F625" s="7"/>
      <c r="G625" s="12"/>
      <c r="H625" s="7"/>
      <c r="I625" s="7"/>
      <c r="J625" s="7"/>
      <c r="K625" s="7"/>
      <c r="L625" s="8"/>
      <c r="M625" s="8"/>
      <c r="N625" s="18"/>
      <c r="O625" s="8"/>
      <c r="P625" s="8"/>
      <c r="Q625" s="8"/>
      <c r="R625" s="8"/>
    </row>
    <row r="626" spans="1:18" s="10" customFormat="1" ht="15" x14ac:dyDescent="0.2">
      <c r="A626" s="91"/>
      <c r="B626" s="91"/>
      <c r="E626" s="12"/>
      <c r="F626" s="7"/>
      <c r="G626" s="12"/>
      <c r="H626" s="7"/>
      <c r="I626" s="7"/>
      <c r="J626" s="7"/>
      <c r="K626" s="7"/>
      <c r="L626" s="8"/>
      <c r="M626" s="8"/>
      <c r="N626" s="18"/>
      <c r="O626" s="8"/>
      <c r="P626" s="8"/>
      <c r="Q626" s="8"/>
      <c r="R626" s="8"/>
    </row>
    <row r="627" spans="1:18" s="10" customFormat="1" ht="15" x14ac:dyDescent="0.2">
      <c r="A627" s="91"/>
      <c r="B627" s="91"/>
      <c r="E627" s="12"/>
      <c r="F627" s="7"/>
      <c r="G627" s="12"/>
      <c r="H627" s="7"/>
      <c r="I627" s="7"/>
      <c r="J627" s="7"/>
      <c r="K627" s="7"/>
      <c r="L627" s="8"/>
      <c r="M627" s="8"/>
      <c r="N627" s="18"/>
      <c r="O627" s="8"/>
      <c r="P627" s="8"/>
      <c r="Q627" s="8"/>
      <c r="R627" s="8"/>
    </row>
    <row r="628" spans="1:18" s="10" customFormat="1" ht="15" x14ac:dyDescent="0.2">
      <c r="A628" s="91"/>
      <c r="B628" s="91"/>
      <c r="E628" s="12"/>
      <c r="F628" s="7"/>
      <c r="G628" s="12"/>
      <c r="H628" s="7"/>
      <c r="I628" s="7"/>
      <c r="J628" s="7"/>
      <c r="K628" s="7"/>
      <c r="L628" s="8"/>
      <c r="M628" s="8"/>
      <c r="N628" s="18"/>
      <c r="O628" s="8"/>
      <c r="P628" s="8"/>
      <c r="Q628" s="8"/>
      <c r="R628" s="8"/>
    </row>
    <row r="629" spans="1:18" s="10" customFormat="1" ht="15" x14ac:dyDescent="0.2">
      <c r="A629" s="91"/>
      <c r="B629" s="91"/>
      <c r="E629" s="12"/>
      <c r="F629" s="7"/>
      <c r="G629" s="12"/>
      <c r="H629" s="7"/>
      <c r="I629" s="7"/>
      <c r="J629" s="7"/>
      <c r="K629" s="7"/>
      <c r="L629" s="8"/>
      <c r="M629" s="8"/>
      <c r="N629" s="18"/>
      <c r="O629" s="8"/>
      <c r="P629" s="8"/>
      <c r="Q629" s="8"/>
      <c r="R629" s="8"/>
    </row>
    <row r="630" spans="1:18" s="10" customFormat="1" ht="15" x14ac:dyDescent="0.2">
      <c r="A630" s="91"/>
      <c r="B630" s="91"/>
      <c r="E630" s="12"/>
      <c r="F630" s="7"/>
      <c r="G630" s="12"/>
      <c r="H630" s="7"/>
      <c r="I630" s="7"/>
      <c r="J630" s="7"/>
      <c r="K630" s="7"/>
      <c r="L630" s="8"/>
      <c r="M630" s="8"/>
      <c r="N630" s="18"/>
      <c r="O630" s="8"/>
      <c r="P630" s="8"/>
      <c r="Q630" s="8"/>
      <c r="R630" s="8"/>
    </row>
    <row r="631" spans="1:18" s="10" customFormat="1" ht="15" x14ac:dyDescent="0.2">
      <c r="A631" s="91"/>
      <c r="B631" s="91"/>
      <c r="E631" s="12"/>
      <c r="F631" s="7"/>
      <c r="G631" s="12"/>
      <c r="H631" s="7"/>
      <c r="I631" s="7"/>
      <c r="J631" s="7"/>
      <c r="K631" s="7"/>
      <c r="L631" s="8"/>
      <c r="M631" s="8"/>
      <c r="N631" s="18"/>
      <c r="O631" s="8"/>
      <c r="P631" s="8"/>
      <c r="Q631" s="8"/>
      <c r="R631" s="8"/>
    </row>
    <row r="632" spans="1:18" s="10" customFormat="1" ht="15" x14ac:dyDescent="0.2">
      <c r="A632" s="91"/>
      <c r="B632" s="91"/>
      <c r="E632" s="12"/>
      <c r="F632" s="7"/>
      <c r="G632" s="12"/>
      <c r="H632" s="7"/>
      <c r="I632" s="7"/>
      <c r="J632" s="7"/>
      <c r="K632" s="7"/>
      <c r="L632" s="8"/>
      <c r="M632" s="8"/>
      <c r="N632" s="18"/>
      <c r="O632" s="8"/>
      <c r="P632" s="8"/>
      <c r="Q632" s="8"/>
      <c r="R632" s="8"/>
    </row>
    <row r="633" spans="1:18" s="10" customFormat="1" ht="15" x14ac:dyDescent="0.2">
      <c r="A633" s="91"/>
      <c r="B633" s="91"/>
      <c r="E633" s="12"/>
      <c r="F633" s="7"/>
      <c r="G633" s="12"/>
      <c r="H633" s="7"/>
      <c r="I633" s="7"/>
      <c r="J633" s="7"/>
      <c r="K633" s="7"/>
      <c r="L633" s="8"/>
      <c r="M633" s="8"/>
      <c r="N633" s="18"/>
      <c r="O633" s="8"/>
      <c r="P633" s="8"/>
      <c r="Q633" s="8"/>
      <c r="R633" s="8"/>
    </row>
    <row r="634" spans="1:18" s="10" customFormat="1" ht="15" x14ac:dyDescent="0.2">
      <c r="A634" s="91"/>
      <c r="B634" s="91"/>
      <c r="E634" s="12"/>
      <c r="F634" s="7"/>
      <c r="G634" s="12"/>
      <c r="H634" s="7"/>
      <c r="I634" s="7"/>
      <c r="J634" s="7"/>
      <c r="K634" s="7"/>
      <c r="L634" s="8"/>
      <c r="M634" s="8"/>
      <c r="N634" s="18"/>
      <c r="O634" s="8"/>
      <c r="P634" s="8"/>
      <c r="Q634" s="8"/>
      <c r="R634" s="8"/>
    </row>
    <row r="635" spans="1:18" s="10" customFormat="1" ht="15" x14ac:dyDescent="0.2">
      <c r="A635" s="91"/>
      <c r="B635" s="91"/>
      <c r="E635" s="12"/>
      <c r="F635" s="7"/>
      <c r="G635" s="12"/>
      <c r="H635" s="7"/>
      <c r="I635" s="7"/>
      <c r="J635" s="7"/>
      <c r="K635" s="7"/>
      <c r="L635" s="8"/>
      <c r="M635" s="8"/>
      <c r="N635" s="18"/>
      <c r="O635" s="8"/>
      <c r="P635" s="8"/>
      <c r="Q635" s="8"/>
      <c r="R635" s="8"/>
    </row>
    <row r="636" spans="1:18" s="10" customFormat="1" ht="15" x14ac:dyDescent="0.2">
      <c r="A636" s="91"/>
      <c r="B636" s="91"/>
      <c r="E636" s="12"/>
      <c r="F636" s="7"/>
      <c r="G636" s="12"/>
      <c r="H636" s="7"/>
      <c r="I636" s="7"/>
      <c r="J636" s="7"/>
      <c r="K636" s="7"/>
      <c r="L636" s="8"/>
      <c r="M636" s="8"/>
      <c r="N636" s="18"/>
      <c r="O636" s="8"/>
      <c r="P636" s="8"/>
      <c r="Q636" s="8"/>
      <c r="R636" s="8"/>
    </row>
    <row r="637" spans="1:18" s="10" customFormat="1" ht="15" x14ac:dyDescent="0.2">
      <c r="A637" s="91"/>
      <c r="B637" s="91"/>
      <c r="E637" s="12"/>
      <c r="F637" s="7"/>
      <c r="G637" s="12"/>
      <c r="H637" s="7"/>
      <c r="I637" s="7"/>
      <c r="J637" s="7"/>
      <c r="K637" s="7"/>
      <c r="L637" s="8"/>
      <c r="M637" s="8"/>
      <c r="N637" s="18"/>
      <c r="O637" s="8"/>
      <c r="P637" s="8"/>
      <c r="Q637" s="8"/>
      <c r="R637" s="8"/>
    </row>
    <row r="638" spans="1:18" s="10" customFormat="1" ht="15" x14ac:dyDescent="0.2">
      <c r="A638" s="91"/>
      <c r="B638" s="91"/>
      <c r="E638" s="12"/>
      <c r="F638" s="7"/>
      <c r="G638" s="12"/>
      <c r="H638" s="7"/>
      <c r="I638" s="7"/>
      <c r="J638" s="7"/>
      <c r="K638" s="7"/>
      <c r="L638" s="8"/>
      <c r="M638" s="8"/>
      <c r="N638" s="18"/>
      <c r="O638" s="8"/>
      <c r="P638" s="8"/>
      <c r="Q638" s="8"/>
      <c r="R638" s="8"/>
    </row>
    <row r="639" spans="1:18" s="10" customFormat="1" ht="15" x14ac:dyDescent="0.2">
      <c r="A639" s="91"/>
      <c r="B639" s="91"/>
      <c r="E639" s="12"/>
      <c r="F639" s="7"/>
      <c r="G639" s="12"/>
      <c r="H639" s="7"/>
      <c r="I639" s="7"/>
      <c r="J639" s="7"/>
      <c r="K639" s="7"/>
      <c r="L639" s="8"/>
      <c r="M639" s="8"/>
      <c r="N639" s="18"/>
      <c r="O639" s="8"/>
      <c r="P639" s="8"/>
      <c r="Q639" s="8"/>
      <c r="R639" s="8"/>
    </row>
    <row r="640" spans="1:18" s="10" customFormat="1" ht="15" x14ac:dyDescent="0.2">
      <c r="A640" s="91"/>
      <c r="B640" s="91"/>
      <c r="E640" s="12"/>
      <c r="F640" s="7"/>
      <c r="G640" s="12"/>
      <c r="H640" s="7"/>
      <c r="I640" s="7"/>
      <c r="J640" s="7"/>
      <c r="K640" s="7"/>
      <c r="L640" s="8"/>
      <c r="M640" s="8"/>
      <c r="N640" s="18"/>
      <c r="O640" s="8"/>
      <c r="P640" s="8"/>
      <c r="Q640" s="8"/>
      <c r="R640" s="8"/>
    </row>
    <row r="641" spans="1:18" s="10" customFormat="1" ht="15" x14ac:dyDescent="0.2">
      <c r="A641" s="91"/>
      <c r="B641" s="91"/>
      <c r="E641" s="12"/>
      <c r="F641" s="7"/>
      <c r="G641" s="12"/>
      <c r="H641" s="7"/>
      <c r="I641" s="7"/>
      <c r="J641" s="7"/>
      <c r="K641" s="7"/>
      <c r="L641" s="8"/>
      <c r="M641" s="8"/>
      <c r="N641" s="18"/>
      <c r="O641" s="8"/>
      <c r="P641" s="8"/>
      <c r="Q641" s="8"/>
      <c r="R641" s="8"/>
    </row>
    <row r="642" spans="1:18" s="10" customFormat="1" ht="15" x14ac:dyDescent="0.2">
      <c r="A642" s="91"/>
      <c r="B642" s="91"/>
      <c r="E642" s="12"/>
      <c r="F642" s="7"/>
      <c r="G642" s="12"/>
      <c r="H642" s="7"/>
      <c r="I642" s="7"/>
      <c r="J642" s="7"/>
      <c r="K642" s="7"/>
      <c r="L642" s="8"/>
      <c r="M642" s="8"/>
      <c r="N642" s="18"/>
      <c r="O642" s="8"/>
      <c r="P642" s="8"/>
      <c r="Q642" s="8"/>
      <c r="R642" s="8"/>
    </row>
    <row r="643" spans="1:18" s="10" customFormat="1" ht="15" x14ac:dyDescent="0.2">
      <c r="A643" s="91"/>
      <c r="B643" s="91"/>
      <c r="E643" s="12"/>
      <c r="F643" s="7"/>
      <c r="G643" s="12"/>
      <c r="H643" s="7"/>
      <c r="I643" s="7"/>
      <c r="J643" s="7"/>
      <c r="K643" s="7"/>
      <c r="L643" s="8"/>
      <c r="M643" s="8"/>
      <c r="N643" s="18"/>
      <c r="O643" s="8"/>
      <c r="P643" s="8"/>
      <c r="Q643" s="8"/>
      <c r="R643" s="8"/>
    </row>
    <row r="644" spans="1:18" s="10" customFormat="1" ht="15" x14ac:dyDescent="0.2">
      <c r="A644" s="91"/>
      <c r="B644" s="91"/>
      <c r="E644" s="12"/>
      <c r="F644" s="7"/>
      <c r="G644" s="12"/>
      <c r="H644" s="7"/>
      <c r="I644" s="7"/>
      <c r="J644" s="7"/>
      <c r="K644" s="7"/>
      <c r="L644" s="8"/>
      <c r="M644" s="8"/>
      <c r="N644" s="18"/>
      <c r="O644" s="8"/>
      <c r="P644" s="8"/>
      <c r="Q644" s="8"/>
      <c r="R644" s="8"/>
    </row>
    <row r="645" spans="1:18" s="10" customFormat="1" ht="15" x14ac:dyDescent="0.2">
      <c r="A645" s="91"/>
      <c r="B645" s="91"/>
      <c r="E645" s="12"/>
      <c r="F645" s="7"/>
      <c r="G645" s="12"/>
      <c r="H645" s="7"/>
      <c r="I645" s="7"/>
      <c r="J645" s="7"/>
      <c r="K645" s="7"/>
      <c r="L645" s="8"/>
      <c r="M645" s="8"/>
      <c r="N645" s="18"/>
      <c r="O645" s="8"/>
      <c r="P645" s="8"/>
      <c r="Q645" s="8"/>
      <c r="R645" s="8"/>
    </row>
    <row r="646" spans="1:18" s="10" customFormat="1" ht="15" x14ac:dyDescent="0.2">
      <c r="A646" s="91"/>
      <c r="B646" s="91"/>
      <c r="E646" s="12"/>
      <c r="F646" s="7"/>
      <c r="G646" s="12"/>
      <c r="H646" s="7"/>
      <c r="I646" s="7"/>
      <c r="J646" s="7"/>
      <c r="K646" s="7"/>
      <c r="L646" s="8"/>
      <c r="M646" s="8"/>
      <c r="N646" s="18"/>
      <c r="O646" s="8"/>
      <c r="P646" s="8"/>
      <c r="Q646" s="8"/>
      <c r="R646" s="8"/>
    </row>
    <row r="647" spans="1:18" s="10" customFormat="1" ht="15" x14ac:dyDescent="0.2">
      <c r="A647" s="91"/>
      <c r="B647" s="91"/>
      <c r="E647" s="12"/>
      <c r="F647" s="7"/>
      <c r="G647" s="12"/>
      <c r="H647" s="7"/>
      <c r="I647" s="7"/>
      <c r="J647" s="7"/>
      <c r="K647" s="7"/>
      <c r="L647" s="8"/>
      <c r="M647" s="8"/>
      <c r="N647" s="18"/>
      <c r="O647" s="8"/>
      <c r="P647" s="8"/>
      <c r="Q647" s="8"/>
      <c r="R647" s="8"/>
    </row>
    <row r="648" spans="1:18" s="10" customFormat="1" ht="15" x14ac:dyDescent="0.2">
      <c r="A648" s="91"/>
      <c r="B648" s="91"/>
      <c r="E648" s="12"/>
      <c r="F648" s="7"/>
      <c r="G648" s="12"/>
      <c r="H648" s="7"/>
      <c r="I648" s="7"/>
      <c r="J648" s="7"/>
      <c r="K648" s="7"/>
      <c r="L648" s="8"/>
      <c r="M648" s="8"/>
      <c r="N648" s="18"/>
      <c r="O648" s="8"/>
      <c r="P648" s="8"/>
      <c r="Q648" s="8"/>
      <c r="R648" s="8"/>
    </row>
    <row r="649" spans="1:18" s="10" customFormat="1" ht="15" x14ac:dyDescent="0.2">
      <c r="A649" s="91"/>
      <c r="B649" s="91"/>
      <c r="E649" s="12"/>
      <c r="F649" s="7"/>
      <c r="G649" s="12"/>
      <c r="H649" s="7"/>
      <c r="I649" s="7"/>
      <c r="J649" s="7"/>
      <c r="K649" s="7"/>
      <c r="L649" s="8"/>
      <c r="M649" s="8"/>
      <c r="N649" s="18"/>
      <c r="O649" s="8"/>
      <c r="P649" s="8"/>
      <c r="Q649" s="8"/>
      <c r="R649" s="8"/>
    </row>
    <row r="650" spans="1:18" s="10" customFormat="1" ht="15" x14ac:dyDescent="0.2">
      <c r="A650" s="91"/>
      <c r="B650" s="91"/>
      <c r="E650" s="12"/>
      <c r="F650" s="7"/>
      <c r="G650" s="12"/>
      <c r="H650" s="7"/>
      <c r="I650" s="7"/>
      <c r="J650" s="7"/>
      <c r="K650" s="7"/>
      <c r="L650" s="8"/>
      <c r="M650" s="8"/>
      <c r="N650" s="18"/>
      <c r="O650" s="8"/>
      <c r="P650" s="8"/>
      <c r="Q650" s="8"/>
      <c r="R650" s="8"/>
    </row>
    <row r="651" spans="1:18" s="10" customFormat="1" ht="15" x14ac:dyDescent="0.2">
      <c r="A651" s="91"/>
      <c r="B651" s="91"/>
      <c r="E651" s="12"/>
      <c r="F651" s="7"/>
      <c r="G651" s="12"/>
      <c r="H651" s="7"/>
      <c r="I651" s="7"/>
      <c r="J651" s="7"/>
      <c r="K651" s="7"/>
      <c r="L651" s="8"/>
      <c r="M651" s="8"/>
      <c r="N651" s="18"/>
      <c r="O651" s="8"/>
      <c r="P651" s="8"/>
      <c r="Q651" s="8"/>
      <c r="R651" s="8"/>
    </row>
    <row r="652" spans="1:18" s="10" customFormat="1" ht="15" x14ac:dyDescent="0.2">
      <c r="A652" s="91"/>
      <c r="B652" s="91"/>
      <c r="E652" s="12"/>
      <c r="F652" s="7"/>
      <c r="G652" s="12"/>
      <c r="H652" s="7"/>
      <c r="I652" s="7"/>
      <c r="J652" s="7"/>
      <c r="K652" s="7"/>
      <c r="L652" s="8"/>
      <c r="M652" s="8"/>
      <c r="N652" s="18"/>
      <c r="O652" s="8"/>
      <c r="P652" s="8"/>
      <c r="Q652" s="8"/>
      <c r="R652" s="8"/>
    </row>
    <row r="653" spans="1:18" s="10" customFormat="1" ht="15" x14ac:dyDescent="0.2">
      <c r="A653" s="91"/>
      <c r="B653" s="91"/>
      <c r="E653" s="12"/>
      <c r="F653" s="7"/>
      <c r="G653" s="12"/>
      <c r="H653" s="7"/>
      <c r="I653" s="7"/>
      <c r="J653" s="7"/>
      <c r="K653" s="7"/>
      <c r="L653" s="8"/>
      <c r="M653" s="8"/>
      <c r="N653" s="18"/>
      <c r="O653" s="8"/>
      <c r="P653" s="8"/>
      <c r="Q653" s="8"/>
      <c r="R653" s="8"/>
    </row>
    <row r="654" spans="1:18" s="10" customFormat="1" ht="15" x14ac:dyDescent="0.2">
      <c r="A654" s="91"/>
      <c r="B654" s="91"/>
      <c r="E654" s="12"/>
      <c r="F654" s="7"/>
      <c r="G654" s="12"/>
      <c r="H654" s="7"/>
      <c r="I654" s="7"/>
      <c r="J654" s="7"/>
      <c r="K654" s="7"/>
      <c r="L654" s="8"/>
      <c r="M654" s="8"/>
      <c r="N654" s="18"/>
      <c r="O654" s="8"/>
      <c r="P654" s="8"/>
      <c r="Q654" s="8"/>
      <c r="R654" s="8"/>
    </row>
    <row r="655" spans="1:18" s="10" customFormat="1" ht="15" x14ac:dyDescent="0.2">
      <c r="A655" s="91"/>
      <c r="B655" s="91"/>
      <c r="E655" s="12"/>
      <c r="F655" s="7"/>
      <c r="G655" s="12"/>
      <c r="H655" s="7"/>
      <c r="I655" s="7"/>
      <c r="J655" s="7"/>
      <c r="K655" s="7"/>
      <c r="L655" s="8"/>
      <c r="M655" s="8"/>
      <c r="N655" s="18"/>
      <c r="O655" s="8"/>
      <c r="P655" s="8"/>
      <c r="Q655" s="8"/>
      <c r="R655" s="8"/>
    </row>
  </sheetData>
  <mergeCells count="15">
    <mergeCell ref="A62:N63"/>
    <mergeCell ref="A1:L2"/>
    <mergeCell ref="H8:K8"/>
    <mergeCell ref="L8:N8"/>
    <mergeCell ref="L9:N9"/>
    <mergeCell ref="H10:H11"/>
    <mergeCell ref="I10:I11"/>
    <mergeCell ref="J10:K10"/>
    <mergeCell ref="L10:M10"/>
    <mergeCell ref="N10:N11"/>
    <mergeCell ref="P8:W9"/>
    <mergeCell ref="R10:S10"/>
    <mergeCell ref="T10:U10"/>
    <mergeCell ref="V10:W10"/>
    <mergeCell ref="A61:B61"/>
  </mergeCells>
  <conditionalFormatting sqref="P10:R11 P12:P14">
    <cfRule type="cellIs" dxfId="2" priority="3" operator="greaterThan">
      <formula>80</formula>
    </cfRule>
  </conditionalFormatting>
  <conditionalFormatting sqref="P15:P18">
    <cfRule type="cellIs" dxfId="1" priority="2" operator="greaterThan">
      <formula>80</formula>
    </cfRule>
  </conditionalFormatting>
  <conditionalFormatting sqref="P19:P47">
    <cfRule type="cellIs" dxfId="0" priority="1" operator="greaterThan">
      <formula>80</formula>
    </cfRule>
  </conditionalFormatting>
  <pageMargins left="0.39370078740157483" right="0.19685039370078741" top="0.19685039370078741" bottom="0.19685039370078741" header="0.51181102362204722" footer="0.11811023622047245"/>
  <pageSetup paperSize="9" scale="69" firstPageNumber="63" fitToHeight="2" orientation="landscape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rowBreaks count="1" manualBreakCount="1">
    <brk id="29" max="13" man="1"/>
  </rowBreaks>
  <ignoredErrors>
    <ignoredError sqref="A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70" customWidth="1"/>
    <col min="2" max="2" width="2.5703125" style="70" customWidth="1"/>
    <col min="3" max="3" width="8.42578125" style="70" customWidth="1"/>
    <col min="4" max="4" width="8.28515625" style="70" customWidth="1"/>
    <col min="5" max="5" width="15.28515625" style="70" customWidth="1"/>
    <col min="6" max="6" width="15.5703125" style="70" customWidth="1"/>
    <col min="7" max="7" width="15" style="70" customWidth="1"/>
    <col min="8" max="8" width="15.28515625" style="70" customWidth="1"/>
    <col min="9" max="9" width="16.28515625" style="70" customWidth="1"/>
    <col min="10" max="16384" width="9.140625" style="75"/>
  </cols>
  <sheetData>
    <row r="1" spans="1:9" ht="19.5" x14ac:dyDescent="0.4">
      <c r="A1" s="127" t="s">
        <v>0</v>
      </c>
      <c r="B1" s="128"/>
      <c r="C1" s="128"/>
      <c r="D1" s="128"/>
      <c r="I1" s="129"/>
    </row>
    <row r="2" spans="1:9" ht="19.5" x14ac:dyDescent="0.4">
      <c r="A2" s="494" t="s">
        <v>1</v>
      </c>
      <c r="B2" s="494"/>
      <c r="C2" s="494"/>
      <c r="D2" s="494"/>
      <c r="E2" s="495" t="s">
        <v>234</v>
      </c>
      <c r="F2" s="495"/>
      <c r="G2" s="495"/>
      <c r="H2" s="495"/>
      <c r="I2" s="495"/>
    </row>
    <row r="3" spans="1:9" ht="9.75" customHeight="1" x14ac:dyDescent="0.4">
      <c r="A3" s="253"/>
      <c r="B3" s="253"/>
      <c r="C3" s="253"/>
      <c r="D3" s="253"/>
      <c r="E3" s="496" t="s">
        <v>23</v>
      </c>
      <c r="F3" s="496"/>
      <c r="G3" s="496"/>
      <c r="H3" s="496"/>
      <c r="I3" s="496"/>
    </row>
    <row r="4" spans="1:9" ht="15.75" x14ac:dyDescent="0.25">
      <c r="A4" s="131" t="s">
        <v>2</v>
      </c>
      <c r="E4" s="497" t="s">
        <v>235</v>
      </c>
      <c r="F4" s="497"/>
      <c r="G4" s="497"/>
      <c r="H4" s="497"/>
      <c r="I4" s="497"/>
    </row>
    <row r="5" spans="1:9" ht="7.5" customHeight="1" x14ac:dyDescent="0.3">
      <c r="A5" s="132"/>
      <c r="E5" s="496" t="s">
        <v>23</v>
      </c>
      <c r="F5" s="496"/>
      <c r="G5" s="496"/>
      <c r="H5" s="496"/>
      <c r="I5" s="496"/>
    </row>
    <row r="6" spans="1:9" ht="19.5" x14ac:dyDescent="0.4">
      <c r="A6" s="130" t="s">
        <v>34</v>
      </c>
      <c r="C6" s="133" t="s">
        <v>236</v>
      </c>
      <c r="D6" s="133"/>
      <c r="E6" s="498" t="s">
        <v>236</v>
      </c>
      <c r="F6" s="499"/>
      <c r="G6" s="134" t="s">
        <v>3</v>
      </c>
      <c r="H6" s="500">
        <v>1102</v>
      </c>
      <c r="I6" s="500"/>
    </row>
    <row r="7" spans="1:9" ht="8.25" customHeight="1" x14ac:dyDescent="0.4">
      <c r="A7" s="130"/>
      <c r="E7" s="496" t="s">
        <v>24</v>
      </c>
      <c r="F7" s="496"/>
      <c r="G7" s="496"/>
      <c r="H7" s="496"/>
      <c r="I7" s="496"/>
    </row>
    <row r="8" spans="1:9" ht="19.5" hidden="1" customHeight="1" x14ac:dyDescent="0.4">
      <c r="A8" s="130"/>
      <c r="E8" s="135"/>
      <c r="F8" s="135"/>
      <c r="G8" s="135"/>
      <c r="H8" s="136"/>
      <c r="I8" s="135"/>
    </row>
    <row r="9" spans="1:9" ht="30.75" customHeight="1" x14ac:dyDescent="0.4">
      <c r="A9" s="130"/>
      <c r="E9" s="135"/>
      <c r="F9" s="135"/>
      <c r="G9" s="135"/>
      <c r="H9" s="136"/>
      <c r="I9" s="135"/>
    </row>
    <row r="11" spans="1:9" ht="15" customHeight="1" x14ac:dyDescent="0.4">
      <c r="A11" s="137"/>
      <c r="E11" s="501" t="s">
        <v>4</v>
      </c>
      <c r="F11" s="502"/>
      <c r="G11" s="138" t="s">
        <v>5</v>
      </c>
      <c r="H11" s="73" t="s">
        <v>6</v>
      </c>
      <c r="I11" s="73"/>
    </row>
    <row r="12" spans="1:9" ht="15" customHeight="1" x14ac:dyDescent="0.4">
      <c r="A12" s="72"/>
      <c r="B12" s="72"/>
      <c r="C12" s="72"/>
      <c r="D12" s="72"/>
      <c r="E12" s="501" t="s">
        <v>7</v>
      </c>
      <c r="F12" s="502"/>
      <c r="G12" s="138" t="s">
        <v>8</v>
      </c>
      <c r="H12" s="139" t="s">
        <v>9</v>
      </c>
      <c r="I12" s="140" t="s">
        <v>10</v>
      </c>
    </row>
    <row r="13" spans="1:9" ht="12.75" customHeight="1" x14ac:dyDescent="0.2">
      <c r="A13" s="72"/>
      <c r="B13" s="72"/>
      <c r="C13" s="72"/>
      <c r="D13" s="72"/>
      <c r="E13" s="501" t="s">
        <v>11</v>
      </c>
      <c r="F13" s="502"/>
      <c r="G13" s="141"/>
      <c r="H13" s="485" t="s">
        <v>36</v>
      </c>
      <c r="I13" s="485"/>
    </row>
    <row r="14" spans="1:9" ht="12.75" customHeight="1" x14ac:dyDescent="0.2">
      <c r="A14" s="72"/>
      <c r="B14" s="72"/>
      <c r="C14" s="72"/>
      <c r="D14" s="72"/>
      <c r="E14" s="142"/>
      <c r="F14" s="142"/>
      <c r="G14" s="141"/>
      <c r="H14" s="254"/>
      <c r="I14" s="254"/>
    </row>
    <row r="15" spans="1:9" ht="18.75" x14ac:dyDescent="0.4">
      <c r="A15" s="123" t="s">
        <v>37</v>
      </c>
      <c r="B15" s="123"/>
      <c r="C15" s="69"/>
      <c r="D15" s="123"/>
      <c r="E15" s="71"/>
      <c r="F15" s="71"/>
      <c r="G15" s="124"/>
      <c r="H15" s="72"/>
      <c r="I15" s="72"/>
    </row>
    <row r="16" spans="1:9" ht="19.5" x14ac:dyDescent="0.4">
      <c r="A16" s="143" t="s">
        <v>71</v>
      </c>
      <c r="B16" s="123"/>
      <c r="C16" s="69"/>
      <c r="D16" s="123"/>
      <c r="E16" s="489">
        <v>63322000</v>
      </c>
      <c r="F16" s="490"/>
      <c r="G16" s="144">
        <v>74146003.029999986</v>
      </c>
      <c r="H16" s="106">
        <v>73611768.25999999</v>
      </c>
      <c r="I16" s="106">
        <v>534234.7699999999</v>
      </c>
    </row>
    <row r="17" spans="1:9" ht="18" x14ac:dyDescent="0.35">
      <c r="A17" s="145" t="s">
        <v>6</v>
      </c>
      <c r="B17" s="125"/>
      <c r="C17" s="146" t="s">
        <v>26</v>
      </c>
      <c r="D17" s="125"/>
      <c r="E17" s="125"/>
      <c r="F17" s="125"/>
      <c r="G17" s="74">
        <v>35484</v>
      </c>
      <c r="H17" s="74">
        <v>633</v>
      </c>
      <c r="I17" s="74">
        <v>34851</v>
      </c>
    </row>
    <row r="18" spans="1:9" ht="19.5" x14ac:dyDescent="0.4">
      <c r="A18" s="143" t="s">
        <v>72</v>
      </c>
      <c r="B18" s="125"/>
      <c r="C18" s="125"/>
      <c r="D18" s="125"/>
      <c r="E18" s="489">
        <v>63459000</v>
      </c>
      <c r="F18" s="490"/>
      <c r="G18" s="144">
        <v>74682844.970000014</v>
      </c>
      <c r="H18" s="106">
        <v>73649253.24000001</v>
      </c>
      <c r="I18" s="106">
        <v>1033591.73</v>
      </c>
    </row>
    <row r="19" spans="1:9" ht="19.5" x14ac:dyDescent="0.4">
      <c r="A19" s="143"/>
      <c r="B19" s="125"/>
      <c r="C19" s="125"/>
      <c r="D19" s="125"/>
      <c r="E19" s="255"/>
      <c r="F19" s="256"/>
      <c r="G19" s="147"/>
      <c r="H19" s="106"/>
      <c r="I19" s="106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572325.94000002742</v>
      </c>
      <c r="H20" s="150">
        <f>H18-H16+H17</f>
        <v>38117.980000019073</v>
      </c>
      <c r="I20" s="150">
        <f>I18-I16+I17</f>
        <v>534207.96000000008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536841.94000002742</v>
      </c>
      <c r="H21" s="150">
        <f>H20-H17</f>
        <v>37484.980000019073</v>
      </c>
      <c r="I21" s="150">
        <f>I20-I17</f>
        <v>499356.96000000008</v>
      </c>
    </row>
    <row r="22" spans="1:9" ht="14.25" customHeight="1" x14ac:dyDescent="0.35">
      <c r="A22" s="71"/>
      <c r="B22" s="125"/>
      <c r="C22" s="125"/>
      <c r="D22" s="125"/>
      <c r="E22" s="125"/>
      <c r="F22" s="125"/>
      <c r="G22" s="125"/>
      <c r="H22" s="152"/>
      <c r="I22" s="152"/>
    </row>
    <row r="24" spans="1:9" ht="18.75" x14ac:dyDescent="0.4">
      <c r="A24" s="123" t="s">
        <v>75</v>
      </c>
      <c r="B24" s="153"/>
      <c r="C24" s="69"/>
      <c r="D24" s="153"/>
      <c r="E24" s="153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399882.46000002744</v>
      </c>
      <c r="H25" s="156">
        <f>H21-H26</f>
        <v>-99474.499999980937</v>
      </c>
      <c r="I25" s="156">
        <f>I21-I26</f>
        <v>499356.96000000008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136959.48000000001</v>
      </c>
      <c r="H26" s="156">
        <v>136959.48000000001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399882.46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399882.46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136959.48000000001</v>
      </c>
      <c r="H32" s="160"/>
      <c r="I32" s="159"/>
    </row>
    <row r="33" spans="1:9" ht="20.25" customHeight="1" x14ac:dyDescent="0.3">
      <c r="A33" s="171"/>
      <c r="B33" s="491" t="s">
        <v>194</v>
      </c>
      <c r="C33" s="491"/>
      <c r="D33" s="491"/>
      <c r="E33" s="491"/>
      <c r="F33" s="491"/>
      <c r="G33" s="172">
        <v>3127431.86</v>
      </c>
      <c r="H33" s="171"/>
      <c r="I33" s="171"/>
    </row>
    <row r="34" spans="1:9" ht="38.25" customHeight="1" x14ac:dyDescent="0.2">
      <c r="A34" s="503" t="s">
        <v>200</v>
      </c>
      <c r="B34" s="504"/>
      <c r="C34" s="504"/>
      <c r="D34" s="504"/>
      <c r="E34" s="504"/>
      <c r="F34" s="504"/>
      <c r="G34" s="504"/>
      <c r="H34" s="504"/>
      <c r="I34" s="504"/>
    </row>
    <row r="35" spans="1:9" ht="18.75" customHeight="1" x14ac:dyDescent="0.4">
      <c r="A35" s="123" t="s">
        <v>41</v>
      </c>
      <c r="B35" s="123" t="s">
        <v>21</v>
      </c>
      <c r="C35" s="123"/>
      <c r="D35" s="153"/>
      <c r="E35" s="124"/>
      <c r="F35" s="125"/>
      <c r="G35" s="173"/>
      <c r="H35" s="72"/>
      <c r="I35" s="72"/>
    </row>
    <row r="36" spans="1:9" ht="18.75" x14ac:dyDescent="0.4">
      <c r="A36" s="123"/>
      <c r="B36" s="123"/>
      <c r="C36" s="123"/>
      <c r="D36" s="153"/>
      <c r="F36" s="174" t="s">
        <v>25</v>
      </c>
      <c r="G36" s="140" t="s">
        <v>5</v>
      </c>
      <c r="H36" s="72"/>
      <c r="I36" s="175" t="s">
        <v>27</v>
      </c>
    </row>
    <row r="37" spans="1:9" ht="16.5" x14ac:dyDescent="0.35">
      <c r="A37" s="176" t="s">
        <v>22</v>
      </c>
      <c r="B37" s="126"/>
      <c r="C37" s="71"/>
      <c r="D37" s="126"/>
      <c r="E37" s="124"/>
      <c r="F37" s="177">
        <v>100000</v>
      </c>
      <c r="G37" s="177">
        <v>13900</v>
      </c>
      <c r="H37" s="178"/>
      <c r="I37" s="179">
        <f>IF(F37=0,"nerozp.",G37/F37)</f>
        <v>0.13900000000000001</v>
      </c>
    </row>
    <row r="38" spans="1:9" ht="16.5" hidden="1" customHeight="1" x14ac:dyDescent="0.35">
      <c r="A38" s="176" t="s">
        <v>69</v>
      </c>
      <c r="B38" s="126"/>
      <c r="C38" s="71"/>
      <c r="D38" s="180"/>
      <c r="E38" s="180"/>
      <c r="F38" s="177">
        <v>0</v>
      </c>
      <c r="G38" s="177">
        <v>0</v>
      </c>
      <c r="H38" s="178"/>
      <c r="I38" s="179" t="e">
        <f>G38/F38</f>
        <v>#DIV/0!</v>
      </c>
    </row>
    <row r="39" spans="1:9" ht="16.5" hidden="1" customHeight="1" x14ac:dyDescent="0.35">
      <c r="A39" s="176" t="s">
        <v>70</v>
      </c>
      <c r="B39" s="126"/>
      <c r="C39" s="71"/>
      <c r="D39" s="180"/>
      <c r="E39" s="180"/>
      <c r="F39" s="177">
        <v>0</v>
      </c>
      <c r="G39" s="177">
        <v>0</v>
      </c>
      <c r="H39" s="178"/>
      <c r="I39" s="179" t="e">
        <f>G39/F39</f>
        <v>#DIV/0!</v>
      </c>
    </row>
    <row r="40" spans="1:9" ht="16.5" x14ac:dyDescent="0.35">
      <c r="A40" s="176" t="s">
        <v>62</v>
      </c>
      <c r="B40" s="126"/>
      <c r="C40" s="71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</row>
    <row r="41" spans="1:9" ht="16.5" x14ac:dyDescent="0.35">
      <c r="A41" s="176" t="s">
        <v>59</v>
      </c>
      <c r="B41" s="126"/>
      <c r="C41" s="71"/>
      <c r="D41" s="124"/>
      <c r="E41" s="124"/>
      <c r="F41" s="177">
        <v>4038000</v>
      </c>
      <c r="G41" s="177">
        <v>4038000</v>
      </c>
      <c r="H41" s="178"/>
      <c r="I41" s="179">
        <f>IF(F41=0,"nerozp.",G41/F41)</f>
        <v>1</v>
      </c>
    </row>
    <row r="42" spans="1:9" ht="16.5" x14ac:dyDescent="0.35">
      <c r="A42" s="176" t="s">
        <v>60</v>
      </c>
      <c r="B42" s="71"/>
      <c r="C42" s="71"/>
      <c r="D42" s="72"/>
      <c r="E42" s="72"/>
      <c r="F42" s="177">
        <v>0</v>
      </c>
      <c r="G42" s="177">
        <v>0</v>
      </c>
      <c r="H42" s="178"/>
      <c r="I42" s="179" t="str">
        <f>IF(F42=0,"nerozp.",G42/F42)</f>
        <v>nerozp.</v>
      </c>
    </row>
    <row r="43" spans="1:9" ht="12.75" hidden="1" customHeight="1" x14ac:dyDescent="0.2">
      <c r="A43" s="492" t="s">
        <v>58</v>
      </c>
      <c r="B43" s="493"/>
      <c r="C43" s="493"/>
      <c r="D43" s="493"/>
      <c r="E43" s="493"/>
      <c r="F43" s="493"/>
      <c r="G43" s="493"/>
      <c r="H43" s="493"/>
      <c r="I43" s="493"/>
    </row>
    <row r="44" spans="1:9" ht="27" customHeight="1" x14ac:dyDescent="0.2">
      <c r="A44" s="181" t="s">
        <v>58</v>
      </c>
      <c r="B44" s="484"/>
      <c r="C44" s="484"/>
      <c r="D44" s="484"/>
      <c r="E44" s="484"/>
      <c r="F44" s="484"/>
      <c r="G44" s="484"/>
      <c r="H44" s="484"/>
      <c r="I44" s="484"/>
    </row>
    <row r="45" spans="1:9" ht="19.5" thickBot="1" x14ac:dyDescent="0.45">
      <c r="A45" s="123" t="s">
        <v>42</v>
      </c>
      <c r="B45" s="123" t="s">
        <v>16</v>
      </c>
      <c r="C45" s="123"/>
      <c r="D45" s="124"/>
      <c r="E45" s="124"/>
      <c r="F45" s="72"/>
      <c r="G45" s="182"/>
      <c r="H45" s="485" t="s">
        <v>29</v>
      </c>
      <c r="I45" s="485"/>
    </row>
    <row r="46" spans="1:9" ht="18.75" thickTop="1" x14ac:dyDescent="0.35">
      <c r="A46" s="107"/>
      <c r="B46" s="108"/>
      <c r="C46" s="183"/>
      <c r="D46" s="108"/>
      <c r="E46" s="184" t="s">
        <v>195</v>
      </c>
      <c r="F46" s="185" t="s">
        <v>17</v>
      </c>
      <c r="G46" s="185" t="s">
        <v>18</v>
      </c>
      <c r="H46" s="186" t="s">
        <v>19</v>
      </c>
      <c r="I46" s="187" t="s">
        <v>28</v>
      </c>
    </row>
    <row r="47" spans="1:9" x14ac:dyDescent="0.2">
      <c r="A47" s="109"/>
      <c r="B47" s="105"/>
      <c r="C47" s="105"/>
      <c r="D47" s="105"/>
      <c r="E47" s="188"/>
      <c r="F47" s="486"/>
      <c r="G47" s="189"/>
      <c r="H47" s="190">
        <v>43830</v>
      </c>
      <c r="I47" s="191">
        <v>43830</v>
      </c>
    </row>
    <row r="48" spans="1:9" x14ac:dyDescent="0.2">
      <c r="A48" s="109"/>
      <c r="B48" s="105"/>
      <c r="C48" s="105"/>
      <c r="D48" s="105"/>
      <c r="E48" s="188"/>
      <c r="F48" s="486"/>
      <c r="G48" s="192"/>
      <c r="H48" s="192"/>
      <c r="I48" s="110"/>
    </row>
    <row r="49" spans="1:9" ht="13.5" thickBot="1" x14ac:dyDescent="0.25">
      <c r="A49" s="111"/>
      <c r="B49" s="112"/>
      <c r="C49" s="112"/>
      <c r="D49" s="112"/>
      <c r="E49" s="188"/>
      <c r="F49" s="193"/>
      <c r="G49" s="193"/>
      <c r="H49" s="193"/>
      <c r="I49" s="113"/>
    </row>
    <row r="50" spans="1:9" ht="13.5" thickTop="1" x14ac:dyDescent="0.2">
      <c r="A50" s="194"/>
      <c r="B50" s="195"/>
      <c r="C50" s="195" t="s">
        <v>15</v>
      </c>
      <c r="D50" s="195"/>
      <c r="E50" s="196">
        <v>43600</v>
      </c>
      <c r="F50" s="197">
        <v>0</v>
      </c>
      <c r="G50" s="198">
        <v>0</v>
      </c>
      <c r="H50" s="198">
        <f>E50+F50-G50</f>
        <v>43600</v>
      </c>
      <c r="I50" s="199">
        <v>43600</v>
      </c>
    </row>
    <row r="51" spans="1:9" x14ac:dyDescent="0.2">
      <c r="A51" s="200"/>
      <c r="B51" s="201"/>
      <c r="C51" s="201" t="s">
        <v>20</v>
      </c>
      <c r="D51" s="201"/>
      <c r="E51" s="202">
        <v>1415451.07</v>
      </c>
      <c r="F51" s="203">
        <v>839080.26</v>
      </c>
      <c r="G51" s="204">
        <v>657127.5</v>
      </c>
      <c r="H51" s="204">
        <f>E51+F51-G51</f>
        <v>1597403.83</v>
      </c>
      <c r="I51" s="205">
        <v>1530010.57</v>
      </c>
    </row>
    <row r="52" spans="1:9" x14ac:dyDescent="0.2">
      <c r="A52" s="200"/>
      <c r="B52" s="201"/>
      <c r="C52" s="201" t="s">
        <v>63</v>
      </c>
      <c r="D52" s="201"/>
      <c r="E52" s="202">
        <v>1792055.87</v>
      </c>
      <c r="F52" s="203">
        <v>2851054.6</v>
      </c>
      <c r="G52" s="204">
        <v>1349693.25</v>
      </c>
      <c r="H52" s="204">
        <f>E52+F52-G52</f>
        <v>3293417.2200000007</v>
      </c>
      <c r="I52" s="205">
        <v>2959198.61</v>
      </c>
    </row>
    <row r="53" spans="1:9" x14ac:dyDescent="0.2">
      <c r="A53" s="200"/>
      <c r="B53" s="201"/>
      <c r="C53" s="201" t="s">
        <v>61</v>
      </c>
      <c r="D53" s="201"/>
      <c r="E53" s="202">
        <v>1213706.23</v>
      </c>
      <c r="F53" s="203">
        <v>4533576</v>
      </c>
      <c r="G53" s="204">
        <v>4137872.19</v>
      </c>
      <c r="H53" s="204">
        <f>E53+F53-G53</f>
        <v>1609410.0400000005</v>
      </c>
      <c r="I53" s="205">
        <v>1609410.04</v>
      </c>
    </row>
    <row r="54" spans="1:9" ht="18.75" thickBot="1" x14ac:dyDescent="0.4">
      <c r="A54" s="206" t="s">
        <v>11</v>
      </c>
      <c r="B54" s="207"/>
      <c r="C54" s="207"/>
      <c r="D54" s="207"/>
      <c r="E54" s="208">
        <f>E50+E51+E52+E53</f>
        <v>4464813.17</v>
      </c>
      <c r="F54" s="209">
        <f>F50+F51+F52+F53</f>
        <v>8223710.8600000003</v>
      </c>
      <c r="G54" s="210">
        <f>G50+G51+G52+G53</f>
        <v>6144692.9399999995</v>
      </c>
      <c r="H54" s="210">
        <f>H50+H51+H52+H53</f>
        <v>6543831.0900000017</v>
      </c>
      <c r="I54" s="211">
        <f>SUM(I50:I53)</f>
        <v>6142219.2199999997</v>
      </c>
    </row>
    <row r="55" spans="1:9" ht="18.75" thickTop="1" x14ac:dyDescent="0.35">
      <c r="A55" s="212"/>
      <c r="B55" s="125"/>
      <c r="C55" s="125"/>
      <c r="D55" s="124"/>
      <c r="E55" s="124"/>
      <c r="F55" s="72"/>
      <c r="G55" s="487"/>
      <c r="H55" s="488"/>
      <c r="I55" s="488"/>
    </row>
    <row r="56" spans="1:9" ht="18" x14ac:dyDescent="0.35">
      <c r="A56" s="212"/>
      <c r="B56" s="125"/>
      <c r="C56" s="125"/>
      <c r="D56" s="124"/>
      <c r="E56" s="124"/>
      <c r="F56" s="72"/>
      <c r="G56" s="482"/>
      <c r="H56" s="483"/>
      <c r="I56" s="483"/>
    </row>
    <row r="57" spans="1:9" x14ac:dyDescent="0.2">
      <c r="A57" s="213"/>
      <c r="B57" s="213"/>
      <c r="C57" s="213"/>
      <c r="D57" s="213"/>
      <c r="E57" s="213"/>
      <c r="F57" s="213"/>
      <c r="G57" s="482"/>
      <c r="H57" s="483"/>
      <c r="I57" s="483"/>
    </row>
    <row r="58" spans="1:9" x14ac:dyDescent="0.2">
      <c r="G58" s="482"/>
      <c r="H58" s="483"/>
      <c r="I58" s="483"/>
    </row>
    <row r="59" spans="1:9" x14ac:dyDescent="0.2">
      <c r="G59" s="214"/>
    </row>
    <row r="60" spans="1:9" x14ac:dyDescent="0.2">
      <c r="G60" s="214"/>
    </row>
    <row r="67" s="75" customFormat="1" x14ac:dyDescent="0.2"/>
    <row r="68" s="75" customFormat="1" x14ac:dyDescent="0.2"/>
    <row r="69" s="75" customFormat="1" x14ac:dyDescent="0.2"/>
    <row r="70" s="75" customFormat="1" x14ac:dyDescent="0.2"/>
    <row r="71" s="75" customFormat="1" x14ac:dyDescent="0.2"/>
    <row r="72" s="75" customFormat="1" x14ac:dyDescent="0.2"/>
    <row r="73" s="75" customFormat="1" x14ac:dyDescent="0.2"/>
    <row r="74" s="75" customFormat="1" x14ac:dyDescent="0.2"/>
    <row r="75" s="75" customFormat="1" x14ac:dyDescent="0.2"/>
    <row r="76" s="75" customFormat="1" x14ac:dyDescent="0.2"/>
    <row r="77" s="75" customFormat="1" x14ac:dyDescent="0.2"/>
    <row r="78" s="75" customFormat="1" x14ac:dyDescent="0.2"/>
    <row r="79" s="75" customFormat="1" x14ac:dyDescent="0.2"/>
    <row r="80" s="75" customFormat="1" x14ac:dyDescent="0.2"/>
    <row r="81" s="75" customFormat="1" x14ac:dyDescent="0.2"/>
    <row r="82" s="75" customFormat="1" x14ac:dyDescent="0.2"/>
    <row r="83" s="75" customFormat="1" x14ac:dyDescent="0.2"/>
    <row r="84" s="75" customFormat="1" x14ac:dyDescent="0.2"/>
    <row r="85" s="75" customFormat="1" x14ac:dyDescent="0.2"/>
    <row r="86" s="75" customFormat="1" x14ac:dyDescent="0.2"/>
    <row r="87" s="75" customFormat="1" x14ac:dyDescent="0.2"/>
    <row r="88" s="75" customFormat="1" x14ac:dyDescent="0.2"/>
    <row r="89" s="75" customFormat="1" x14ac:dyDescent="0.2"/>
    <row r="90" s="75" customFormat="1" x14ac:dyDescent="0.2"/>
    <row r="91" s="75" customFormat="1" x14ac:dyDescent="0.2"/>
    <row r="92" s="75" customFormat="1" x14ac:dyDescent="0.2"/>
    <row r="93" s="75" customFormat="1" x14ac:dyDescent="0.2"/>
    <row r="94" s="75" customFormat="1" x14ac:dyDescent="0.2"/>
    <row r="95" s="75" customFormat="1" x14ac:dyDescent="0.2"/>
    <row r="96" s="75" customFormat="1" x14ac:dyDescent="0.2"/>
    <row r="97" s="75" customFormat="1" x14ac:dyDescent="0.2"/>
    <row r="99" s="75" customFormat="1" x14ac:dyDescent="0.2"/>
    <row r="100" s="75" customFormat="1" x14ac:dyDescent="0.2"/>
    <row r="101" s="75" customFormat="1" x14ac:dyDescent="0.2"/>
    <row r="102" s="75" customFormat="1" x14ac:dyDescent="0.2"/>
    <row r="103" s="75" customFormat="1" x14ac:dyDescent="0.2"/>
    <row r="105" s="75" customFormat="1" x14ac:dyDescent="0.2"/>
    <row r="106" s="75" customFormat="1" x14ac:dyDescent="0.2"/>
    <row r="107" s="75" customFormat="1" x14ac:dyDescent="0.2"/>
    <row r="109" s="75" customFormat="1" x14ac:dyDescent="0.2"/>
    <row r="110" s="75" customFormat="1" x14ac:dyDescent="0.2"/>
    <row r="112" s="75" customFormat="1" x14ac:dyDescent="0.2"/>
    <row r="113" s="75" customFormat="1" x14ac:dyDescent="0.2"/>
    <row r="114" s="75" customFormat="1" x14ac:dyDescent="0.2"/>
    <row r="115" s="75" customFormat="1" x14ac:dyDescent="0.2"/>
    <row r="116" s="75" customFormat="1" x14ac:dyDescent="0.2"/>
    <row r="117" s="75" customFormat="1" x14ac:dyDescent="0.2"/>
    <row r="119" s="75" customFormat="1" x14ac:dyDescent="0.2"/>
    <row r="120" s="75" customFormat="1" x14ac:dyDescent="0.2"/>
    <row r="123" s="75" customFormat="1" x14ac:dyDescent="0.2"/>
    <row r="124" s="75" customFormat="1" x14ac:dyDescent="0.2"/>
    <row r="125" s="75" customFormat="1" x14ac:dyDescent="0.2"/>
    <row r="126" s="75" customFormat="1" x14ac:dyDescent="0.2"/>
    <row r="127" s="75" customFormat="1" x14ac:dyDescent="0.2"/>
    <row r="130" s="75" customFormat="1" x14ac:dyDescent="0.2"/>
    <row r="131" s="75" customFormat="1" x14ac:dyDescent="0.2"/>
    <row r="133" s="75" customFormat="1" x14ac:dyDescent="0.2"/>
    <row r="134" s="75" customFormat="1" x14ac:dyDescent="0.2"/>
    <row r="135" s="75" customFormat="1" x14ac:dyDescent="0.2"/>
    <row r="136" s="75" customFormat="1" x14ac:dyDescent="0.2"/>
    <row r="138" s="75" customFormat="1" x14ac:dyDescent="0.2"/>
    <row r="141" s="75" customFormat="1" x14ac:dyDescent="0.2"/>
    <row r="142" s="75" customFormat="1" x14ac:dyDescent="0.2"/>
    <row r="143" s="75" customFormat="1" x14ac:dyDescent="0.2"/>
    <row r="144" s="75" customFormat="1" x14ac:dyDescent="0.2"/>
    <row r="145" s="75" customFormat="1" x14ac:dyDescent="0.2"/>
    <row r="149" s="75" customFormat="1" x14ac:dyDescent="0.2"/>
    <row r="155" s="75" customFormat="1" x14ac:dyDescent="0.2"/>
    <row r="160" s="75" customFormat="1" x14ac:dyDescent="0.2"/>
    <row r="161" s="75" customFormat="1" x14ac:dyDescent="0.2"/>
    <row r="162" s="75" customFormat="1" x14ac:dyDescent="0.2"/>
    <row r="163" s="75" customFormat="1" x14ac:dyDescent="0.2"/>
    <row r="164" s="75" customFormat="1" x14ac:dyDescent="0.2"/>
    <row r="165" s="75" customFormat="1" x14ac:dyDescent="0.2"/>
    <row r="166" s="75" customFormat="1" x14ac:dyDescent="0.2"/>
    <row r="167" s="75" customFormat="1" x14ac:dyDescent="0.2"/>
    <row r="168" s="75" customFormat="1" x14ac:dyDescent="0.2"/>
    <row r="169" s="75" customFormat="1" x14ac:dyDescent="0.2"/>
    <row r="170" s="75" customFormat="1" x14ac:dyDescent="0.2"/>
    <row r="171" s="75" customFormat="1" x14ac:dyDescent="0.2"/>
    <row r="172" s="75" customFormat="1" x14ac:dyDescent="0.2"/>
    <row r="173" s="75" customFormat="1" x14ac:dyDescent="0.2"/>
    <row r="174" s="75" customFormat="1" x14ac:dyDescent="0.2"/>
    <row r="175" s="75" customFormat="1" x14ac:dyDescent="0.2"/>
    <row r="176" s="75" customFormat="1" x14ac:dyDescent="0.2"/>
    <row r="177" s="75" customFormat="1" x14ac:dyDescent="0.2"/>
    <row r="178" s="75" customFormat="1" x14ac:dyDescent="0.2"/>
    <row r="179" s="75" customFormat="1" x14ac:dyDescent="0.2"/>
    <row r="180" s="75" customFormat="1" x14ac:dyDescent="0.2"/>
    <row r="182" s="75" customFormat="1" x14ac:dyDescent="0.2"/>
    <row r="183" s="75" customFormat="1" x14ac:dyDescent="0.2"/>
    <row r="184" s="75" customFormat="1" x14ac:dyDescent="0.2"/>
    <row r="185" s="75" customFormat="1" x14ac:dyDescent="0.2"/>
    <row r="186" s="75" customFormat="1" x14ac:dyDescent="0.2"/>
    <row r="187" s="75" customFormat="1" x14ac:dyDescent="0.2"/>
    <row r="193" s="75" customFormat="1" x14ac:dyDescent="0.2"/>
    <row r="195" s="75" customFormat="1" x14ac:dyDescent="0.2"/>
    <row r="196" s="75" customFormat="1" x14ac:dyDescent="0.2"/>
    <row r="197" s="75" customFormat="1" x14ac:dyDescent="0.2"/>
    <row r="198" s="75" customFormat="1" x14ac:dyDescent="0.2"/>
    <row r="199" s="75" customFormat="1" x14ac:dyDescent="0.2"/>
    <row r="200" s="75" customFormat="1" x14ac:dyDescent="0.2"/>
    <row r="202" s="75" customFormat="1" x14ac:dyDescent="0.2"/>
    <row r="203" s="75" customFormat="1" x14ac:dyDescent="0.2"/>
    <row r="204" s="75" customFormat="1" x14ac:dyDescent="0.2"/>
    <row r="210" s="75" customFormat="1" x14ac:dyDescent="0.2"/>
    <row r="211" s="75" customFormat="1" x14ac:dyDescent="0.2"/>
    <row r="212" s="75" customFormat="1" x14ac:dyDescent="0.2"/>
    <row r="213" s="75" customFormat="1" x14ac:dyDescent="0.2"/>
    <row r="214" s="75" customFormat="1" x14ac:dyDescent="0.2"/>
    <row r="215" s="75" customFormat="1" x14ac:dyDescent="0.2"/>
    <row r="216" s="75" customFormat="1" x14ac:dyDescent="0.2"/>
    <row r="217" s="75" customFormat="1" x14ac:dyDescent="0.2"/>
    <row r="218" s="75" customFormat="1" x14ac:dyDescent="0.2"/>
    <row r="219" s="75" customFormat="1" x14ac:dyDescent="0.2"/>
    <row r="221" s="75" customFormat="1" x14ac:dyDescent="0.2"/>
    <row r="222" s="75" customFormat="1" x14ac:dyDescent="0.2"/>
    <row r="223" s="75" customFormat="1" x14ac:dyDescent="0.2"/>
    <row r="224" s="75" customFormat="1" x14ac:dyDescent="0.2"/>
    <row r="225" s="75" customFormat="1" x14ac:dyDescent="0.2"/>
    <row r="226" s="75" customFormat="1" x14ac:dyDescent="0.2"/>
    <row r="227" s="75" customFormat="1" x14ac:dyDescent="0.2"/>
    <row r="228" s="75" customFormat="1" x14ac:dyDescent="0.2"/>
    <row r="229" s="75" customFormat="1" x14ac:dyDescent="0.2"/>
    <row r="230" s="75" customFormat="1" x14ac:dyDescent="0.2"/>
    <row r="231" s="75" customFormat="1" x14ac:dyDescent="0.2"/>
    <row r="232" s="75" customFormat="1" x14ac:dyDescent="0.2"/>
    <row r="233" s="75" customFormat="1" x14ac:dyDescent="0.2"/>
    <row r="234" s="75" customFormat="1" x14ac:dyDescent="0.2"/>
    <row r="235" s="75" customFormat="1" x14ac:dyDescent="0.2"/>
    <row r="239" s="75" customFormat="1" x14ac:dyDescent="0.2"/>
    <row r="249" s="75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73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110</v>
      </c>
      <c r="F2" s="480"/>
      <c r="G2" s="480"/>
      <c r="H2" s="480"/>
      <c r="I2" s="480"/>
    </row>
    <row r="3" spans="1:9" ht="9.75" customHeight="1" x14ac:dyDescent="0.4">
      <c r="A3" s="257"/>
      <c r="B3" s="257"/>
      <c r="C3" s="257"/>
      <c r="D3" s="257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296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297</v>
      </c>
      <c r="D6" s="220"/>
      <c r="E6" s="476" t="s">
        <v>297</v>
      </c>
      <c r="F6" s="477"/>
      <c r="G6" s="221" t="s">
        <v>3</v>
      </c>
      <c r="H6" s="478">
        <v>1103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8"/>
      <c r="I14" s="25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95756000</v>
      </c>
      <c r="F16" s="471"/>
      <c r="G16" s="6">
        <v>107947598.66</v>
      </c>
      <c r="H16" s="43">
        <v>104143832.53</v>
      </c>
      <c r="I16" s="43">
        <v>3803766.1299999994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143610</v>
      </c>
      <c r="H17" s="114">
        <v>0</v>
      </c>
      <c r="I17" s="114">
        <v>143610</v>
      </c>
    </row>
    <row r="18" spans="1:9" ht="19.5" x14ac:dyDescent="0.4">
      <c r="A18" s="32" t="s">
        <v>72</v>
      </c>
      <c r="B18" s="3"/>
      <c r="C18" s="3"/>
      <c r="D18" s="3"/>
      <c r="E18" s="470">
        <v>96325000</v>
      </c>
      <c r="F18" s="471"/>
      <c r="G18" s="6">
        <v>108983986.50999999</v>
      </c>
      <c r="H18" s="43">
        <v>104307992.75999999</v>
      </c>
      <c r="I18" s="43">
        <v>4675993.75</v>
      </c>
    </row>
    <row r="19" spans="1:9" ht="19.5" x14ac:dyDescent="0.4">
      <c r="A19" s="32"/>
      <c r="B19" s="3"/>
      <c r="C19" s="3"/>
      <c r="D19" s="3"/>
      <c r="E19" s="259"/>
      <c r="F19" s="260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1179997.849999994</v>
      </c>
      <c r="H20" s="150">
        <f>H18-H16+H17</f>
        <v>164160.22999998927</v>
      </c>
      <c r="I20" s="150">
        <f>I18-I16+I17</f>
        <v>1015837.6200000006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1036387.849999994</v>
      </c>
      <c r="H21" s="150">
        <f>H20-H17</f>
        <v>164160.22999998927</v>
      </c>
      <c r="I21" s="150">
        <f>I20-I17</f>
        <v>872227.62000000058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442872.84999999404</v>
      </c>
      <c r="H25" s="156">
        <f>H21-H26</f>
        <v>-429354.77000001073</v>
      </c>
      <c r="I25" s="156">
        <f>I21-I26</f>
        <v>872227.62000000058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593515</v>
      </c>
      <c r="H26" s="156">
        <v>593515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442872.85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40000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f>40000+362872.85</f>
        <v>402872.85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593515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38696.5</v>
      </c>
      <c r="H33" s="223"/>
      <c r="I33" s="223"/>
    </row>
    <row r="34" spans="1:9" ht="38.25" customHeight="1" x14ac:dyDescent="0.2">
      <c r="A34" s="474" t="s">
        <v>201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161000</v>
      </c>
      <c r="G37" s="51">
        <v>161000</v>
      </c>
      <c r="H37" s="52"/>
      <c r="I37" s="226">
        <f>IF(F37=0,"nerozp.",G37/F37)</f>
        <v>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0.69</v>
      </c>
      <c r="G40" s="51">
        <v>0.69</v>
      </c>
      <c r="H40" s="52"/>
      <c r="I40" s="226">
        <f>IF(F40=0,"nerozp.",G40/F40)</f>
        <v>1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3964908</v>
      </c>
      <c r="G41" s="51">
        <v>3964908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30876</v>
      </c>
      <c r="F50" s="239">
        <v>40000</v>
      </c>
      <c r="G50" s="240">
        <v>40000</v>
      </c>
      <c r="H50" s="240">
        <f>E50+F50-G50</f>
        <v>30876</v>
      </c>
      <c r="I50" s="241">
        <v>30876</v>
      </c>
    </row>
    <row r="51" spans="1:9" x14ac:dyDescent="0.2">
      <c r="A51" s="242"/>
      <c r="B51" s="98"/>
      <c r="C51" s="98" t="s">
        <v>20</v>
      </c>
      <c r="D51" s="98"/>
      <c r="E51" s="243">
        <v>577822.92000000004</v>
      </c>
      <c r="F51" s="244">
        <v>1063708.54</v>
      </c>
      <c r="G51" s="115">
        <v>858239</v>
      </c>
      <c r="H51" s="115">
        <f>E51+F51-G51</f>
        <v>783292.46</v>
      </c>
      <c r="I51" s="245">
        <v>654221.36</v>
      </c>
    </row>
    <row r="52" spans="1:9" x14ac:dyDescent="0.2">
      <c r="A52" s="242"/>
      <c r="B52" s="98"/>
      <c r="C52" s="98" t="s">
        <v>63</v>
      </c>
      <c r="D52" s="98"/>
      <c r="E52" s="243">
        <v>4459462.5199999996</v>
      </c>
      <c r="F52" s="244">
        <v>5060069.63</v>
      </c>
      <c r="G52" s="115">
        <v>3112791.83</v>
      </c>
      <c r="H52" s="115">
        <f>E52+F52-G52</f>
        <v>6406740.3199999984</v>
      </c>
      <c r="I52" s="245">
        <v>6406740.3200000003</v>
      </c>
    </row>
    <row r="53" spans="1:9" x14ac:dyDescent="0.2">
      <c r="A53" s="242"/>
      <c r="B53" s="98"/>
      <c r="C53" s="98" t="s">
        <v>61</v>
      </c>
      <c r="D53" s="98"/>
      <c r="E53" s="243">
        <v>934612.5</v>
      </c>
      <c r="F53" s="244">
        <v>5527472.450000002</v>
      </c>
      <c r="G53" s="115">
        <v>5809703.3899999997</v>
      </c>
      <c r="H53" s="115">
        <f>E53+F53-G53</f>
        <v>652381.56000000238</v>
      </c>
      <c r="I53" s="245">
        <v>652381.56000000006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6002773.9399999995</v>
      </c>
      <c r="F54" s="65">
        <f>F50+F51+F52+F53</f>
        <v>11691250.620000001</v>
      </c>
      <c r="G54" s="64">
        <f>G50+G51+G52+G53</f>
        <v>9820734.2199999988</v>
      </c>
      <c r="H54" s="64">
        <f>H50+H51+H52+H53</f>
        <v>7873290.3400000008</v>
      </c>
      <c r="I54" s="246">
        <f>SUM(I50:I53)</f>
        <v>7744219.2400000002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/>
      <c r="H57" s="459"/>
      <c r="I57" s="459"/>
    </row>
    <row r="58" spans="1:9" x14ac:dyDescent="0.2">
      <c r="G58" s="458"/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74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tabSelected="1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113</v>
      </c>
      <c r="F2" s="480"/>
      <c r="G2" s="480"/>
      <c r="H2" s="480"/>
      <c r="I2" s="480"/>
    </row>
    <row r="3" spans="1:9" ht="9.75" customHeight="1" x14ac:dyDescent="0.4">
      <c r="A3" s="257"/>
      <c r="B3" s="257"/>
      <c r="C3" s="257"/>
      <c r="D3" s="257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237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238</v>
      </c>
      <c r="D6" s="220"/>
      <c r="E6" s="476" t="s">
        <v>238</v>
      </c>
      <c r="F6" s="477"/>
      <c r="G6" s="221" t="s">
        <v>3</v>
      </c>
      <c r="H6" s="478">
        <v>1104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8"/>
      <c r="I14" s="25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25470000</v>
      </c>
      <c r="F16" s="471"/>
      <c r="G16" s="6">
        <v>31941671.340000004</v>
      </c>
      <c r="H16" s="43">
        <v>31217213.240000002</v>
      </c>
      <c r="I16" s="43">
        <v>724458.1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25653000</v>
      </c>
      <c r="F18" s="471"/>
      <c r="G18" s="6">
        <v>32192899.040000003</v>
      </c>
      <c r="H18" s="43">
        <v>31431739.040000003</v>
      </c>
      <c r="I18" s="43">
        <v>761160</v>
      </c>
    </row>
    <row r="19" spans="1:9" ht="19.5" x14ac:dyDescent="0.4">
      <c r="A19" s="32"/>
      <c r="B19" s="3"/>
      <c r="C19" s="3"/>
      <c r="D19" s="3"/>
      <c r="E19" s="259"/>
      <c r="F19" s="260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251227.69999999925</v>
      </c>
      <c r="H20" s="150">
        <f>H18-H16+H17</f>
        <v>214525.80000000075</v>
      </c>
      <c r="I20" s="150">
        <f>I18-I16+I17</f>
        <v>36701.900000000023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251227.69999999925</v>
      </c>
      <c r="H21" s="150">
        <f>H20-H17</f>
        <v>214525.80000000075</v>
      </c>
      <c r="I21" s="150">
        <f>I20-I17</f>
        <v>36701.900000000023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46639.899999999267</v>
      </c>
      <c r="H25" s="156">
        <f>H21-H26</f>
        <v>9938.0000000007567</v>
      </c>
      <c r="I25" s="156">
        <f>I21-I26</f>
        <v>36701.900000000023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204587.8</v>
      </c>
      <c r="H26" s="156">
        <v>204587.8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46639.9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5000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41639.9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204587.8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611823</v>
      </c>
      <c r="H33" s="223"/>
      <c r="I33" s="223"/>
    </row>
    <row r="34" spans="1:9" ht="38.25" customHeight="1" x14ac:dyDescent="0.2">
      <c r="A34" s="474" t="s">
        <v>202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0</v>
      </c>
      <c r="G37" s="51">
        <v>0</v>
      </c>
      <c r="H37" s="52"/>
      <c r="I37" s="226" t="str">
        <f>IF(F37=0,"nerozp.",G37/F37)</f>
        <v>nerozp.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1017940</v>
      </c>
      <c r="G41" s="51">
        <v>1017940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13000</v>
      </c>
      <c r="F50" s="239">
        <v>5000</v>
      </c>
      <c r="G50" s="240">
        <v>5000</v>
      </c>
      <c r="H50" s="240">
        <f>E50+F50-G50</f>
        <v>13000</v>
      </c>
      <c r="I50" s="241">
        <v>13000</v>
      </c>
    </row>
    <row r="51" spans="1:9" x14ac:dyDescent="0.2">
      <c r="A51" s="242"/>
      <c r="B51" s="98"/>
      <c r="C51" s="98" t="s">
        <v>20</v>
      </c>
      <c r="D51" s="98"/>
      <c r="E51" s="243">
        <v>510795.72</v>
      </c>
      <c r="F51" s="244">
        <v>327900</v>
      </c>
      <c r="G51" s="115">
        <v>222712</v>
      </c>
      <c r="H51" s="115">
        <f>E51+F51-G51</f>
        <v>615983.72</v>
      </c>
      <c r="I51" s="245">
        <v>570120.72</v>
      </c>
    </row>
    <row r="52" spans="1:9" x14ac:dyDescent="0.2">
      <c r="A52" s="242"/>
      <c r="B52" s="98"/>
      <c r="C52" s="98" t="s">
        <v>63</v>
      </c>
      <c r="D52" s="98"/>
      <c r="E52" s="243">
        <v>589123.37</v>
      </c>
      <c r="F52" s="244">
        <v>285409.20999999996</v>
      </c>
      <c r="G52" s="115">
        <v>584276.99</v>
      </c>
      <c r="H52" s="115">
        <f>E52+F52-G52</f>
        <v>290255.58999999997</v>
      </c>
      <c r="I52" s="245">
        <v>290255.59000000003</v>
      </c>
    </row>
    <row r="53" spans="1:9" x14ac:dyDescent="0.2">
      <c r="A53" s="242"/>
      <c r="B53" s="98"/>
      <c r="C53" s="98" t="s">
        <v>61</v>
      </c>
      <c r="D53" s="98"/>
      <c r="E53" s="243">
        <v>370608.87</v>
      </c>
      <c r="F53" s="244">
        <v>1998422.9</v>
      </c>
      <c r="G53" s="115">
        <v>2122994.9</v>
      </c>
      <c r="H53" s="115">
        <f>E53+F53-G53</f>
        <v>246036.87000000011</v>
      </c>
      <c r="I53" s="245">
        <v>246036.87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1483527.96</v>
      </c>
      <c r="F54" s="65">
        <f>F50+F51+F52+F53</f>
        <v>2616732.11</v>
      </c>
      <c r="G54" s="64">
        <f>G50+G51+G52+G53</f>
        <v>2934983.8899999997</v>
      </c>
      <c r="H54" s="64">
        <f>H50+H51+H52+H53</f>
        <v>1165276.1800000002</v>
      </c>
      <c r="I54" s="246">
        <f>SUM(I50:I53)</f>
        <v>1119413.1800000002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75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topLeftCell="A10" zoomScaleNormal="100" workbookViewId="0">
      <selection activeCell="A35" sqref="A3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116</v>
      </c>
      <c r="F2" s="480"/>
      <c r="G2" s="480"/>
      <c r="H2" s="480"/>
      <c r="I2" s="480"/>
    </row>
    <row r="3" spans="1:9" ht="9.75" customHeight="1" x14ac:dyDescent="0.4">
      <c r="A3" s="257"/>
      <c r="B3" s="257"/>
      <c r="C3" s="257"/>
      <c r="D3" s="257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298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299</v>
      </c>
      <c r="D6" s="220"/>
      <c r="E6" s="476" t="s">
        <v>299</v>
      </c>
      <c r="F6" s="477"/>
      <c r="G6" s="221" t="s">
        <v>3</v>
      </c>
      <c r="H6" s="478">
        <v>1105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8"/>
      <c r="I14" s="25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18271000</v>
      </c>
      <c r="F16" s="471"/>
      <c r="G16" s="6">
        <v>21849964.360000003</v>
      </c>
      <c r="H16" s="43">
        <v>21107415.690000001</v>
      </c>
      <c r="I16" s="43">
        <v>742548.67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18373000</v>
      </c>
      <c r="F18" s="471"/>
      <c r="G18" s="6">
        <v>22038917.989999998</v>
      </c>
      <c r="H18" s="43">
        <v>21218775.68</v>
      </c>
      <c r="I18" s="43">
        <v>820142.31</v>
      </c>
    </row>
    <row r="19" spans="1:9" ht="19.5" x14ac:dyDescent="0.4">
      <c r="A19" s="32"/>
      <c r="B19" s="3"/>
      <c r="C19" s="3"/>
      <c r="D19" s="3"/>
      <c r="E19" s="259"/>
      <c r="F19" s="260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188953.62999999523</v>
      </c>
      <c r="H20" s="150">
        <f>H18-H16+H17</f>
        <v>111359.98999999836</v>
      </c>
      <c r="I20" s="150">
        <f>I18-I16+I17</f>
        <v>77593.640000000014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188953.62999999523</v>
      </c>
      <c r="H21" s="150">
        <f>H20-H17</f>
        <v>111359.98999999836</v>
      </c>
      <c r="I21" s="150">
        <f>I20-I17</f>
        <v>77593.640000000014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87101.629999995232</v>
      </c>
      <c r="H25" s="156">
        <f>H21-H26</f>
        <v>9507.9899999983609</v>
      </c>
      <c r="I25" s="156">
        <f>I21-I26</f>
        <v>77593.640000000014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101852</v>
      </c>
      <c r="H26" s="156">
        <v>101852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87101.63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5000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82101.63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101852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407408</v>
      </c>
      <c r="H33" s="223"/>
      <c r="I33" s="223"/>
    </row>
    <row r="34" spans="1:9" ht="66" customHeight="1" x14ac:dyDescent="0.2">
      <c r="A34" s="474" t="s">
        <v>308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0</v>
      </c>
      <c r="G37" s="51">
        <v>0</v>
      </c>
      <c r="H37" s="52"/>
      <c r="I37" s="226" t="str">
        <f>IF(F37=0,"nerozp.",G37/F37)</f>
        <v>nerozp.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663003</v>
      </c>
      <c r="G41" s="51">
        <v>663003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34595</v>
      </c>
      <c r="F50" s="239">
        <v>0</v>
      </c>
      <c r="G50" s="240">
        <v>5000</v>
      </c>
      <c r="H50" s="240">
        <f>E50+F50-G50</f>
        <v>29595</v>
      </c>
      <c r="I50" s="241">
        <v>29595</v>
      </c>
    </row>
    <row r="51" spans="1:9" x14ac:dyDescent="0.2">
      <c r="A51" s="242"/>
      <c r="B51" s="98"/>
      <c r="C51" s="98" t="s">
        <v>20</v>
      </c>
      <c r="D51" s="98"/>
      <c r="E51" s="243">
        <v>229267.74</v>
      </c>
      <c r="F51" s="244">
        <v>346447.82</v>
      </c>
      <c r="G51" s="115">
        <v>284058</v>
      </c>
      <c r="H51" s="115">
        <f>E51+F51-G51</f>
        <v>291657.56000000006</v>
      </c>
      <c r="I51" s="245">
        <v>270504.86</v>
      </c>
    </row>
    <row r="52" spans="1:9" x14ac:dyDescent="0.2">
      <c r="A52" s="242"/>
      <c r="B52" s="98"/>
      <c r="C52" s="98" t="s">
        <v>63</v>
      </c>
      <c r="D52" s="98"/>
      <c r="E52" s="243">
        <v>711995.01</v>
      </c>
      <c r="F52" s="244">
        <v>746823.08000000007</v>
      </c>
      <c r="G52" s="115">
        <v>248819</v>
      </c>
      <c r="H52" s="115">
        <f>E52+F52-G52</f>
        <v>1209999.0900000001</v>
      </c>
      <c r="I52" s="245">
        <v>994499.09000000008</v>
      </c>
    </row>
    <row r="53" spans="1:9" x14ac:dyDescent="0.2">
      <c r="A53" s="242"/>
      <c r="B53" s="98"/>
      <c r="C53" s="98" t="s">
        <v>61</v>
      </c>
      <c r="D53" s="98"/>
      <c r="E53" s="243">
        <v>251045.22</v>
      </c>
      <c r="F53" s="244">
        <v>798962</v>
      </c>
      <c r="G53" s="115">
        <v>781883</v>
      </c>
      <c r="H53" s="115">
        <f>E53+F53-G53</f>
        <v>268124.21999999997</v>
      </c>
      <c r="I53" s="245">
        <v>268124.21999999997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1226902.97</v>
      </c>
      <c r="F54" s="65">
        <f>F50+F51+F52+F53</f>
        <v>1892232.9000000001</v>
      </c>
      <c r="G54" s="64">
        <f>G50+G51+G52+G53</f>
        <v>1319760</v>
      </c>
      <c r="H54" s="64">
        <f>H50+H51+H52+H53</f>
        <v>1799375.87</v>
      </c>
      <c r="I54" s="246">
        <f>SUM(I50:I53)</f>
        <v>1562723.1700000002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/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A34:I34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76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36" customHeight="1" x14ac:dyDescent="0.4">
      <c r="A2" s="479" t="s">
        <v>1</v>
      </c>
      <c r="B2" s="479"/>
      <c r="C2" s="479"/>
      <c r="D2" s="479"/>
      <c r="E2" s="507" t="s">
        <v>119</v>
      </c>
      <c r="F2" s="507"/>
      <c r="G2" s="507"/>
      <c r="H2" s="507"/>
      <c r="I2" s="507"/>
    </row>
    <row r="3" spans="1:9" ht="9.75" customHeight="1" x14ac:dyDescent="0.4">
      <c r="A3" s="257"/>
      <c r="B3" s="257"/>
      <c r="C3" s="257"/>
      <c r="D3" s="257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239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240</v>
      </c>
      <c r="D6" s="220"/>
      <c r="E6" s="476" t="s">
        <v>240</v>
      </c>
      <c r="F6" s="477"/>
      <c r="G6" s="221" t="s">
        <v>3</v>
      </c>
      <c r="H6" s="478">
        <v>1120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8"/>
      <c r="I14" s="25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31789000</v>
      </c>
      <c r="F16" s="471"/>
      <c r="G16" s="6">
        <v>37598976.700000003</v>
      </c>
      <c r="H16" s="43">
        <v>37165256.210000001</v>
      </c>
      <c r="I16" s="43">
        <v>433720.49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31939000</v>
      </c>
      <c r="F18" s="471"/>
      <c r="G18" s="6">
        <v>38203029.370000005</v>
      </c>
      <c r="H18" s="43">
        <v>37656152.330000006</v>
      </c>
      <c r="I18" s="43">
        <v>546877.04</v>
      </c>
    </row>
    <row r="19" spans="1:9" ht="19.5" x14ac:dyDescent="0.4">
      <c r="A19" s="32"/>
      <c r="B19" s="3"/>
      <c r="C19" s="3"/>
      <c r="D19" s="3"/>
      <c r="E19" s="259"/>
      <c r="F19" s="260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604052.67000000179</v>
      </c>
      <c r="H20" s="150">
        <f>H18-H16+H17</f>
        <v>490896.12000000477</v>
      </c>
      <c r="I20" s="150">
        <f>I18-I16+I17</f>
        <v>113156.55000000005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604052.67000000179</v>
      </c>
      <c r="H21" s="150">
        <f>H20-H17</f>
        <v>490896.12000000477</v>
      </c>
      <c r="I21" s="150">
        <f>I20-I17</f>
        <v>113156.55000000005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-12108.919999998179</v>
      </c>
      <c r="H25" s="156">
        <f>H21-H26</f>
        <v>-125265.4699999952</v>
      </c>
      <c r="I25" s="156">
        <f>I21-I26</f>
        <v>113156.55000000005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616161.59</v>
      </c>
      <c r="H26" s="156">
        <v>616161.59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0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0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616161.59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632762</v>
      </c>
      <c r="H33" s="223"/>
      <c r="I33" s="223"/>
    </row>
    <row r="34" spans="1:9" ht="49.5" customHeight="1" x14ac:dyDescent="0.2">
      <c r="A34" s="474" t="s">
        <v>215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6000</v>
      </c>
      <c r="G37" s="51">
        <v>6000</v>
      </c>
      <c r="H37" s="52"/>
      <c r="I37" s="226">
        <f>IF(F37=0,"nerozp.",G37/F37)</f>
        <v>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1761649</v>
      </c>
      <c r="G41" s="51">
        <v>1761649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58900</v>
      </c>
      <c r="F50" s="239">
        <v>18000</v>
      </c>
      <c r="G50" s="240">
        <v>17700</v>
      </c>
      <c r="H50" s="240">
        <f>E50+F50-G50</f>
        <v>59200</v>
      </c>
      <c r="I50" s="241">
        <v>59200</v>
      </c>
    </row>
    <row r="51" spans="1:9" x14ac:dyDescent="0.2">
      <c r="A51" s="242"/>
      <c r="B51" s="98"/>
      <c r="C51" s="98" t="s">
        <v>20</v>
      </c>
      <c r="D51" s="98"/>
      <c r="E51" s="243">
        <v>409207.35</v>
      </c>
      <c r="F51" s="244">
        <v>427543.12</v>
      </c>
      <c r="G51" s="115">
        <v>293812.81</v>
      </c>
      <c r="H51" s="115">
        <f>E51+F51-G51</f>
        <v>542937.65999999992</v>
      </c>
      <c r="I51" s="245">
        <v>495385.35</v>
      </c>
    </row>
    <row r="52" spans="1:9" x14ac:dyDescent="0.2">
      <c r="A52" s="242"/>
      <c r="B52" s="98"/>
      <c r="C52" s="98" t="s">
        <v>63</v>
      </c>
      <c r="D52" s="98"/>
      <c r="E52" s="243">
        <v>1704970.39</v>
      </c>
      <c r="F52" s="244">
        <v>366243.4</v>
      </c>
      <c r="G52" s="115">
        <v>1941077.14</v>
      </c>
      <c r="H52" s="115">
        <f>E52+F52-G52</f>
        <v>130136.65000000014</v>
      </c>
      <c r="I52" s="245">
        <v>130136.65</v>
      </c>
    </row>
    <row r="53" spans="1:9" x14ac:dyDescent="0.2">
      <c r="A53" s="242"/>
      <c r="B53" s="98"/>
      <c r="C53" s="98" t="s">
        <v>61</v>
      </c>
      <c r="D53" s="98"/>
      <c r="E53" s="243">
        <v>226435.7</v>
      </c>
      <c r="F53" s="244">
        <v>3569083.34</v>
      </c>
      <c r="G53" s="115">
        <v>3679612.65</v>
      </c>
      <c r="H53" s="115">
        <f>E53+F53-G53</f>
        <v>115906.39000000013</v>
      </c>
      <c r="I53" s="245">
        <v>115906.39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2399513.44</v>
      </c>
      <c r="F54" s="65">
        <f>F50+F51+F52+F53</f>
        <v>4380869.8599999994</v>
      </c>
      <c r="G54" s="64">
        <f>G50+G51+G52+G53</f>
        <v>5932202.5999999996</v>
      </c>
      <c r="H54" s="64">
        <f>H50+H51+H52+H53</f>
        <v>848180.70000000019</v>
      </c>
      <c r="I54" s="246">
        <f>SUM(I50:I53)</f>
        <v>800628.39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formatCells="0" formatColumns="0" selectLockedCells="1"/>
  <mergeCells count="26">
    <mergeCell ref="E16:F16"/>
    <mergeCell ref="B44:I44"/>
    <mergeCell ref="H45:I45"/>
    <mergeCell ref="F47:F48"/>
    <mergeCell ref="E18:F18"/>
    <mergeCell ref="C29:E29"/>
    <mergeCell ref="C32:F32"/>
    <mergeCell ref="B33:F33"/>
    <mergeCell ref="A34:I34"/>
    <mergeCell ref="A43:I43"/>
    <mergeCell ref="G58:I58"/>
    <mergeCell ref="G55:I55"/>
    <mergeCell ref="G56:I56"/>
    <mergeCell ref="G57:I57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</mergeCells>
  <pageMargins left="0.70866141732283472" right="0.70866141732283472" top="0.78740157480314965" bottom="0.78740157480314965" header="0.31496062992125984" footer="0.31496062992125984"/>
  <pageSetup paperSize="9" scale="80" firstPageNumber="77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31" customWidth="1"/>
    <col min="2" max="2" width="2.5703125" style="231" customWidth="1"/>
    <col min="3" max="3" width="8.42578125" style="231" customWidth="1"/>
    <col min="4" max="4" width="8.28515625" style="231" customWidth="1"/>
    <col min="5" max="5" width="15.28515625" style="231" customWidth="1"/>
    <col min="6" max="6" width="15.5703125" style="231" customWidth="1"/>
    <col min="7" max="7" width="15" style="231" customWidth="1"/>
    <col min="8" max="8" width="15.28515625" style="231" customWidth="1"/>
    <col min="9" max="9" width="16.28515625" style="231" customWidth="1"/>
    <col min="10" max="16384" width="9.140625" style="96"/>
  </cols>
  <sheetData>
    <row r="1" spans="1:9" ht="19.5" x14ac:dyDescent="0.4">
      <c r="A1" s="280" t="s">
        <v>0</v>
      </c>
      <c r="B1" s="281"/>
      <c r="C1" s="281"/>
      <c r="D1" s="281"/>
      <c r="I1" s="219"/>
    </row>
    <row r="2" spans="1:9" ht="19.5" x14ac:dyDescent="0.4">
      <c r="A2" s="510" t="s">
        <v>1</v>
      </c>
      <c r="B2" s="510"/>
      <c r="C2" s="510"/>
      <c r="D2" s="510"/>
      <c r="E2" s="511" t="s">
        <v>241</v>
      </c>
      <c r="F2" s="511"/>
      <c r="G2" s="511"/>
      <c r="H2" s="511"/>
      <c r="I2" s="511"/>
    </row>
    <row r="3" spans="1:9" ht="9.75" customHeight="1" x14ac:dyDescent="0.4">
      <c r="A3" s="282"/>
      <c r="B3" s="282"/>
      <c r="C3" s="282"/>
      <c r="D3" s="282"/>
      <c r="E3" s="512" t="s">
        <v>23</v>
      </c>
      <c r="F3" s="512"/>
      <c r="G3" s="512"/>
      <c r="H3" s="512"/>
      <c r="I3" s="512"/>
    </row>
    <row r="4" spans="1:9" ht="15.75" x14ac:dyDescent="0.25">
      <c r="A4" s="283" t="s">
        <v>2</v>
      </c>
      <c r="E4" s="513" t="s">
        <v>242</v>
      </c>
      <c r="F4" s="513"/>
      <c r="G4" s="513"/>
      <c r="H4" s="513"/>
      <c r="I4" s="513"/>
    </row>
    <row r="5" spans="1:9" ht="7.5" customHeight="1" x14ac:dyDescent="0.3">
      <c r="A5" s="284"/>
      <c r="E5" s="512" t="s">
        <v>23</v>
      </c>
      <c r="F5" s="512"/>
      <c r="G5" s="512"/>
      <c r="H5" s="512"/>
      <c r="I5" s="512"/>
    </row>
    <row r="6" spans="1:9" ht="19.5" x14ac:dyDescent="0.4">
      <c r="A6" s="282" t="s">
        <v>34</v>
      </c>
      <c r="C6" s="285" t="s">
        <v>243</v>
      </c>
      <c r="D6" s="285"/>
      <c r="E6" s="508" t="s">
        <v>243</v>
      </c>
      <c r="F6" s="477"/>
      <c r="G6" s="286" t="s">
        <v>3</v>
      </c>
      <c r="H6" s="509">
        <v>1121</v>
      </c>
      <c r="I6" s="509"/>
    </row>
    <row r="7" spans="1:9" ht="8.25" customHeight="1" x14ac:dyDescent="0.4">
      <c r="A7" s="282"/>
      <c r="E7" s="512" t="s">
        <v>24</v>
      </c>
      <c r="F7" s="512"/>
      <c r="G7" s="512"/>
      <c r="H7" s="512"/>
      <c r="I7" s="512"/>
    </row>
    <row r="8" spans="1:9" ht="19.5" hidden="1" customHeight="1" x14ac:dyDescent="0.4">
      <c r="A8" s="282"/>
      <c r="E8" s="287"/>
      <c r="F8" s="287"/>
      <c r="G8" s="287"/>
      <c r="H8" s="288"/>
      <c r="I8" s="287"/>
    </row>
    <row r="9" spans="1:9" ht="30.75" customHeight="1" x14ac:dyDescent="0.4">
      <c r="A9" s="282"/>
      <c r="E9" s="287"/>
      <c r="F9" s="287"/>
      <c r="G9" s="287"/>
      <c r="H9" s="288"/>
      <c r="I9" s="287"/>
    </row>
    <row r="11" spans="1:9" ht="15" customHeight="1" x14ac:dyDescent="0.4">
      <c r="A11" s="289"/>
      <c r="E11" s="516" t="s">
        <v>4</v>
      </c>
      <c r="F11" s="469"/>
      <c r="G11" s="290" t="s">
        <v>5</v>
      </c>
      <c r="H11" s="52" t="s">
        <v>6</v>
      </c>
      <c r="I11" s="52"/>
    </row>
    <row r="12" spans="1:9" ht="15" customHeight="1" x14ac:dyDescent="0.4">
      <c r="E12" s="516" t="s">
        <v>7</v>
      </c>
      <c r="F12" s="469"/>
      <c r="G12" s="290" t="s">
        <v>8</v>
      </c>
      <c r="H12" s="291" t="s">
        <v>9</v>
      </c>
      <c r="I12" s="292" t="s">
        <v>10</v>
      </c>
    </row>
    <row r="13" spans="1:9" ht="12.75" customHeight="1" x14ac:dyDescent="0.2">
      <c r="E13" s="516" t="s">
        <v>11</v>
      </c>
      <c r="F13" s="469"/>
      <c r="G13" s="293"/>
      <c r="H13" s="517" t="s">
        <v>36</v>
      </c>
      <c r="I13" s="517"/>
    </row>
    <row r="14" spans="1:9" ht="12.75" customHeight="1" x14ac:dyDescent="0.2">
      <c r="E14" s="294"/>
      <c r="F14" s="294"/>
      <c r="G14" s="293"/>
      <c r="H14" s="295"/>
      <c r="I14" s="295"/>
    </row>
    <row r="15" spans="1:9" ht="18.75" x14ac:dyDescent="0.4">
      <c r="A15" s="296" t="s">
        <v>37</v>
      </c>
      <c r="B15" s="296"/>
      <c r="C15" s="297"/>
      <c r="D15" s="296"/>
      <c r="E15" s="298"/>
      <c r="F15" s="298"/>
      <c r="G15" s="299"/>
    </row>
    <row r="16" spans="1:9" ht="19.5" x14ac:dyDescent="0.4">
      <c r="A16" s="300" t="s">
        <v>71</v>
      </c>
      <c r="B16" s="296"/>
      <c r="C16" s="297"/>
      <c r="D16" s="296"/>
      <c r="E16" s="518">
        <v>29180000</v>
      </c>
      <c r="F16" s="471"/>
      <c r="G16" s="301">
        <v>35002894.039999999</v>
      </c>
      <c r="H16" s="302">
        <v>34622654.979999997</v>
      </c>
      <c r="I16" s="302">
        <v>380239.06</v>
      </c>
    </row>
    <row r="17" spans="1:9" ht="18" x14ac:dyDescent="0.35">
      <c r="A17" s="303" t="s">
        <v>6</v>
      </c>
      <c r="B17" s="304"/>
      <c r="C17" s="305" t="s">
        <v>26</v>
      </c>
      <c r="D17" s="304"/>
      <c r="E17" s="304"/>
      <c r="F17" s="304"/>
      <c r="G17" s="306">
        <v>3040</v>
      </c>
      <c r="H17" s="306">
        <v>0</v>
      </c>
      <c r="I17" s="306">
        <v>3040</v>
      </c>
    </row>
    <row r="18" spans="1:9" ht="19.5" x14ac:dyDescent="0.4">
      <c r="A18" s="300" t="s">
        <v>72</v>
      </c>
      <c r="B18" s="304"/>
      <c r="C18" s="304"/>
      <c r="D18" s="304"/>
      <c r="E18" s="518">
        <v>30262000</v>
      </c>
      <c r="F18" s="471"/>
      <c r="G18" s="301">
        <v>35887841.059999995</v>
      </c>
      <c r="H18" s="302">
        <v>35197333.459999993</v>
      </c>
      <c r="I18" s="302">
        <v>690507.6</v>
      </c>
    </row>
    <row r="19" spans="1:9" ht="19.5" x14ac:dyDescent="0.4">
      <c r="A19" s="300"/>
      <c r="B19" s="304"/>
      <c r="C19" s="304"/>
      <c r="D19" s="304"/>
      <c r="E19" s="307"/>
      <c r="F19" s="279"/>
      <c r="G19" s="308"/>
      <c r="H19" s="302"/>
      <c r="I19" s="302"/>
    </row>
    <row r="20" spans="1:9" s="312" customFormat="1" ht="15" x14ac:dyDescent="0.3">
      <c r="A20" s="309" t="s">
        <v>73</v>
      </c>
      <c r="B20" s="309"/>
      <c r="C20" s="310"/>
      <c r="D20" s="309"/>
      <c r="E20" s="309"/>
      <c r="F20" s="309"/>
      <c r="G20" s="311">
        <f>G18-G16+G17</f>
        <v>887987.01999999583</v>
      </c>
      <c r="H20" s="311">
        <f>H18-H16+H17</f>
        <v>574678.47999999672</v>
      </c>
      <c r="I20" s="311">
        <f>I18-I16+I17</f>
        <v>313308.53999999998</v>
      </c>
    </row>
    <row r="21" spans="1:9" s="312" customFormat="1" ht="15" x14ac:dyDescent="0.3">
      <c r="A21" s="309" t="s">
        <v>74</v>
      </c>
      <c r="B21" s="309"/>
      <c r="C21" s="310"/>
      <c r="D21" s="309"/>
      <c r="E21" s="309"/>
      <c r="F21" s="309"/>
      <c r="G21" s="311">
        <f>G20-G17</f>
        <v>884947.01999999583</v>
      </c>
      <c r="H21" s="311">
        <f>H20-H17</f>
        <v>574678.47999999672</v>
      </c>
      <c r="I21" s="311">
        <f>I20-I17</f>
        <v>310268.53999999998</v>
      </c>
    </row>
    <row r="22" spans="1:9" ht="14.25" customHeight="1" x14ac:dyDescent="0.35">
      <c r="A22" s="298"/>
      <c r="B22" s="304"/>
      <c r="C22" s="304"/>
      <c r="D22" s="304"/>
      <c r="E22" s="304"/>
      <c r="F22" s="304"/>
      <c r="G22" s="304"/>
      <c r="H22" s="313"/>
      <c r="I22" s="313"/>
    </row>
    <row r="24" spans="1:9" ht="18.75" x14ac:dyDescent="0.4">
      <c r="A24" s="296" t="s">
        <v>75</v>
      </c>
      <c r="B24" s="315"/>
      <c r="C24" s="297"/>
      <c r="D24" s="315"/>
      <c r="E24" s="315"/>
    </row>
    <row r="25" spans="1:9" s="312" customFormat="1" ht="18.75" customHeight="1" x14ac:dyDescent="0.3">
      <c r="A25" s="316" t="s">
        <v>43</v>
      </c>
      <c r="B25" s="310"/>
      <c r="C25" s="310"/>
      <c r="D25" s="310"/>
      <c r="E25" s="310"/>
      <c r="F25" s="310"/>
      <c r="G25" s="311">
        <f>G21-G26</f>
        <v>1210.0199999958277</v>
      </c>
      <c r="H25" s="317">
        <f>H21-H26</f>
        <v>-309058.52000000328</v>
      </c>
      <c r="I25" s="317">
        <f>I21-I26</f>
        <v>310268.53999999998</v>
      </c>
    </row>
    <row r="26" spans="1:9" s="312" customFormat="1" ht="15" x14ac:dyDescent="0.3">
      <c r="A26" s="316" t="s">
        <v>38</v>
      </c>
      <c r="B26" s="310"/>
      <c r="C26" s="310"/>
      <c r="D26" s="310"/>
      <c r="E26" s="310"/>
      <c r="F26" s="310"/>
      <c r="G26" s="311">
        <f>H26+I26</f>
        <v>883737</v>
      </c>
      <c r="H26" s="317">
        <v>883737</v>
      </c>
      <c r="I26" s="317">
        <v>0</v>
      </c>
    </row>
    <row r="27" spans="1:9" s="312" customFormat="1" x14ac:dyDescent="0.2">
      <c r="A27" s="318"/>
      <c r="B27" s="318"/>
      <c r="C27" s="318"/>
      <c r="D27" s="318"/>
      <c r="E27" s="318"/>
      <c r="F27" s="318"/>
      <c r="G27" s="318"/>
      <c r="H27" s="318"/>
      <c r="I27" s="318"/>
    </row>
    <row r="28" spans="1:9" s="312" customFormat="1" ht="16.5" x14ac:dyDescent="0.35">
      <c r="A28" s="309" t="s">
        <v>39</v>
      </c>
      <c r="B28" s="309" t="s">
        <v>40</v>
      </c>
      <c r="C28" s="309"/>
      <c r="D28" s="319"/>
      <c r="E28" s="319"/>
      <c r="F28" s="318"/>
      <c r="G28" s="311"/>
      <c r="H28" s="320"/>
      <c r="I28" s="318"/>
    </row>
    <row r="29" spans="1:9" s="312" customFormat="1" ht="16.5" customHeight="1" x14ac:dyDescent="0.3">
      <c r="A29" s="309"/>
      <c r="B29" s="309"/>
      <c r="C29" s="519" t="s">
        <v>14</v>
      </c>
      <c r="D29" s="519"/>
      <c r="E29" s="519"/>
      <c r="F29" s="318"/>
      <c r="G29" s="321">
        <f>G30+G31</f>
        <v>0</v>
      </c>
      <c r="H29" s="320"/>
      <c r="I29" s="318"/>
    </row>
    <row r="30" spans="1:9" s="312" customFormat="1" ht="18.75" x14ac:dyDescent="0.4">
      <c r="A30" s="322"/>
      <c r="B30" s="322"/>
      <c r="C30" s="323"/>
      <c r="D30" s="324"/>
      <c r="E30" s="325" t="s">
        <v>44</v>
      </c>
      <c r="F30" s="326" t="s">
        <v>15</v>
      </c>
      <c r="G30" s="327">
        <v>0</v>
      </c>
      <c r="H30" s="320"/>
      <c r="I30" s="318"/>
    </row>
    <row r="31" spans="1:9" s="312" customFormat="1" ht="18.75" x14ac:dyDescent="0.4">
      <c r="A31" s="322"/>
      <c r="B31" s="322"/>
      <c r="C31" s="310"/>
      <c r="D31" s="324"/>
      <c r="E31" s="328"/>
      <c r="F31" s="326" t="s">
        <v>63</v>
      </c>
      <c r="G31" s="327">
        <v>0</v>
      </c>
      <c r="H31" s="320"/>
      <c r="I31" s="318"/>
    </row>
    <row r="32" spans="1:9" s="312" customFormat="1" ht="18.75" x14ac:dyDescent="0.4">
      <c r="A32" s="322"/>
      <c r="B32" s="329"/>
      <c r="C32" s="519" t="s">
        <v>45</v>
      </c>
      <c r="D32" s="519"/>
      <c r="E32" s="519"/>
      <c r="F32" s="519"/>
      <c r="G32" s="321">
        <f>G26</f>
        <v>883737</v>
      </c>
      <c r="H32" s="320"/>
      <c r="I32" s="318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3403795.99</v>
      </c>
      <c r="H33" s="223"/>
      <c r="I33" s="223"/>
    </row>
    <row r="34" spans="1:9" ht="56.25" customHeight="1" x14ac:dyDescent="0.2">
      <c r="A34" s="475" t="s">
        <v>216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296" t="s">
        <v>41</v>
      </c>
      <c r="B35" s="296" t="s">
        <v>21</v>
      </c>
      <c r="C35" s="296"/>
      <c r="D35" s="315"/>
      <c r="E35" s="299"/>
      <c r="F35" s="304"/>
      <c r="G35" s="330"/>
    </row>
    <row r="36" spans="1:9" ht="18.75" x14ac:dyDescent="0.4">
      <c r="A36" s="296"/>
      <c r="B36" s="296"/>
      <c r="C36" s="296"/>
      <c r="D36" s="315"/>
      <c r="F36" s="314" t="s">
        <v>25</v>
      </c>
      <c r="G36" s="292" t="s">
        <v>5</v>
      </c>
      <c r="I36" s="331" t="s">
        <v>27</v>
      </c>
    </row>
    <row r="37" spans="1:9" ht="16.5" x14ac:dyDescent="0.35">
      <c r="A37" s="332" t="s">
        <v>22</v>
      </c>
      <c r="B37" s="333"/>
      <c r="C37" s="298"/>
      <c r="D37" s="333"/>
      <c r="E37" s="299"/>
      <c r="F37" s="334">
        <v>0</v>
      </c>
      <c r="G37" s="334">
        <v>0</v>
      </c>
      <c r="H37" s="52"/>
      <c r="I37" s="335" t="str">
        <f>IF(F37=0,"nerozp.",G37/F37)</f>
        <v>nerozp.</v>
      </c>
    </row>
    <row r="38" spans="1:9" ht="16.5" hidden="1" customHeight="1" x14ac:dyDescent="0.35">
      <c r="A38" s="332" t="s">
        <v>69</v>
      </c>
      <c r="B38" s="333"/>
      <c r="C38" s="298"/>
      <c r="D38" s="336"/>
      <c r="E38" s="336"/>
      <c r="F38" s="334">
        <v>0</v>
      </c>
      <c r="G38" s="334">
        <v>0</v>
      </c>
      <c r="H38" s="52"/>
      <c r="I38" s="335" t="e">
        <f>G38/F38</f>
        <v>#DIV/0!</v>
      </c>
    </row>
    <row r="39" spans="1:9" ht="16.5" hidden="1" customHeight="1" x14ac:dyDescent="0.35">
      <c r="A39" s="332" t="s">
        <v>70</v>
      </c>
      <c r="B39" s="333"/>
      <c r="C39" s="298"/>
      <c r="D39" s="336"/>
      <c r="E39" s="336"/>
      <c r="F39" s="334">
        <v>0</v>
      </c>
      <c r="G39" s="334">
        <v>0</v>
      </c>
      <c r="H39" s="52"/>
      <c r="I39" s="335" t="e">
        <f>G39/F39</f>
        <v>#DIV/0!</v>
      </c>
    </row>
    <row r="40" spans="1:9" ht="16.5" x14ac:dyDescent="0.35">
      <c r="A40" s="332" t="s">
        <v>62</v>
      </c>
      <c r="B40" s="333"/>
      <c r="C40" s="298"/>
      <c r="D40" s="336"/>
      <c r="E40" s="336"/>
      <c r="F40" s="334">
        <v>0</v>
      </c>
      <c r="G40" s="334">
        <v>0</v>
      </c>
      <c r="H40" s="52"/>
      <c r="I40" s="335" t="str">
        <f>IF(F40=0,"nerozp.",G40/F40)</f>
        <v>nerozp.</v>
      </c>
    </row>
    <row r="41" spans="1:9" ht="16.5" x14ac:dyDescent="0.35">
      <c r="A41" s="332" t="s">
        <v>59</v>
      </c>
      <c r="B41" s="333"/>
      <c r="C41" s="298"/>
      <c r="D41" s="299"/>
      <c r="E41" s="299"/>
      <c r="F41" s="334">
        <v>2124054</v>
      </c>
      <c r="G41" s="334">
        <v>2124054</v>
      </c>
      <c r="H41" s="52"/>
      <c r="I41" s="335">
        <f>IF(F41=0,"nerozp.",G41/F41)</f>
        <v>1</v>
      </c>
    </row>
    <row r="42" spans="1:9" ht="16.5" x14ac:dyDescent="0.35">
      <c r="A42" s="332" t="s">
        <v>60</v>
      </c>
      <c r="B42" s="298"/>
      <c r="C42" s="298"/>
      <c r="F42" s="334">
        <v>0</v>
      </c>
      <c r="G42" s="334">
        <v>0</v>
      </c>
      <c r="H42" s="52"/>
      <c r="I42" s="335" t="str">
        <f>IF(F42=0,"nerozp.",G42/F42)</f>
        <v>nerozp.</v>
      </c>
    </row>
    <row r="43" spans="1:9" ht="12.75" hidden="1" customHeight="1" x14ac:dyDescent="0.2">
      <c r="A43" s="514" t="s">
        <v>58</v>
      </c>
      <c r="B43" s="515"/>
      <c r="C43" s="515"/>
      <c r="D43" s="515"/>
      <c r="E43" s="515"/>
      <c r="F43" s="515"/>
      <c r="G43" s="515"/>
      <c r="H43" s="515"/>
      <c r="I43" s="515"/>
    </row>
    <row r="44" spans="1:9" ht="27" customHeight="1" x14ac:dyDescent="0.2">
      <c r="A44" s="337" t="s">
        <v>58</v>
      </c>
      <c r="B44" s="522"/>
      <c r="C44" s="522"/>
      <c r="D44" s="522"/>
      <c r="E44" s="522"/>
      <c r="F44" s="522"/>
      <c r="G44" s="522"/>
      <c r="H44" s="522"/>
      <c r="I44" s="522"/>
    </row>
    <row r="45" spans="1:9" ht="19.5" thickBot="1" x14ac:dyDescent="0.45">
      <c r="A45" s="296" t="s">
        <v>42</v>
      </c>
      <c r="B45" s="296" t="s">
        <v>16</v>
      </c>
      <c r="C45" s="296"/>
      <c r="D45" s="299"/>
      <c r="E45" s="299"/>
      <c r="G45" s="338"/>
      <c r="H45" s="517" t="s">
        <v>29</v>
      </c>
      <c r="I45" s="517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339"/>
      <c r="B50" s="340"/>
      <c r="C50" s="340" t="s">
        <v>15</v>
      </c>
      <c r="D50" s="340"/>
      <c r="E50" s="341">
        <v>10500</v>
      </c>
      <c r="F50" s="342">
        <v>0</v>
      </c>
      <c r="G50" s="343">
        <v>6500</v>
      </c>
      <c r="H50" s="343">
        <f>E50+F50-G50</f>
        <v>4000</v>
      </c>
      <c r="I50" s="344">
        <v>4000</v>
      </c>
    </row>
    <row r="51" spans="1:9" x14ac:dyDescent="0.2">
      <c r="A51" s="345"/>
      <c r="B51" s="346"/>
      <c r="C51" s="346" t="s">
        <v>20</v>
      </c>
      <c r="D51" s="346"/>
      <c r="E51" s="347">
        <v>956225.78</v>
      </c>
      <c r="F51" s="348">
        <v>406245.26</v>
      </c>
      <c r="G51" s="349">
        <v>4500</v>
      </c>
      <c r="H51" s="349">
        <f>E51+F51-G51</f>
        <v>1357971.04</v>
      </c>
      <c r="I51" s="350">
        <v>1305941.28</v>
      </c>
    </row>
    <row r="52" spans="1:9" x14ac:dyDescent="0.2">
      <c r="A52" s="345"/>
      <c r="B52" s="346"/>
      <c r="C52" s="346" t="s">
        <v>63</v>
      </c>
      <c r="D52" s="346"/>
      <c r="E52" s="347">
        <v>501419.11</v>
      </c>
      <c r="F52" s="348">
        <v>964818</v>
      </c>
      <c r="G52" s="349">
        <v>498713.91</v>
      </c>
      <c r="H52" s="349">
        <f>E52+F52-G52</f>
        <v>967523.2</v>
      </c>
      <c r="I52" s="350">
        <v>967523.2</v>
      </c>
    </row>
    <row r="53" spans="1:9" x14ac:dyDescent="0.2">
      <c r="A53" s="345"/>
      <c r="B53" s="346"/>
      <c r="C53" s="346" t="s">
        <v>61</v>
      </c>
      <c r="D53" s="346"/>
      <c r="E53" s="347">
        <v>3021695.57</v>
      </c>
      <c r="F53" s="348">
        <v>8832144</v>
      </c>
      <c r="G53" s="349">
        <v>11029852.52</v>
      </c>
      <c r="H53" s="349">
        <f>E53+F53-G53</f>
        <v>823987.05000000075</v>
      </c>
      <c r="I53" s="350">
        <v>823987.05</v>
      </c>
    </row>
    <row r="54" spans="1:9" ht="18.75" thickBot="1" x14ac:dyDescent="0.4">
      <c r="A54" s="351" t="s">
        <v>11</v>
      </c>
      <c r="B54" s="352"/>
      <c r="C54" s="352"/>
      <c r="D54" s="352"/>
      <c r="E54" s="353">
        <f>E50+E51+E52+E53</f>
        <v>4489840.46</v>
      </c>
      <c r="F54" s="354">
        <f>F50+F51+F52+F53</f>
        <v>10203207.26</v>
      </c>
      <c r="G54" s="355">
        <f>G50+G51+G52+G53</f>
        <v>11539566.43</v>
      </c>
      <c r="H54" s="355">
        <f>H50+H51+H52+H53</f>
        <v>3153481.290000001</v>
      </c>
      <c r="I54" s="356">
        <f>SUM(I50:I53)</f>
        <v>3101451.5300000003</v>
      </c>
    </row>
    <row r="55" spans="1:9" ht="18.75" thickTop="1" x14ac:dyDescent="0.35">
      <c r="A55" s="357"/>
      <c r="B55" s="304"/>
      <c r="C55" s="304"/>
      <c r="D55" s="299"/>
      <c r="E55" s="299"/>
      <c r="G55" s="52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357"/>
      <c r="B56" s="304"/>
      <c r="C56" s="304"/>
      <c r="D56" s="299"/>
      <c r="E56" s="299"/>
      <c r="G56" s="520" t="s">
        <v>197</v>
      </c>
      <c r="H56" s="521"/>
      <c r="I56" s="521"/>
    </row>
    <row r="57" spans="1:9" x14ac:dyDescent="0.2">
      <c r="A57" s="358"/>
      <c r="B57" s="358"/>
      <c r="C57" s="358"/>
      <c r="D57" s="358"/>
      <c r="E57" s="358"/>
      <c r="F57" s="358"/>
      <c r="G57" s="520"/>
      <c r="H57" s="521"/>
      <c r="I57" s="521"/>
    </row>
    <row r="58" spans="1:9" x14ac:dyDescent="0.2">
      <c r="G58" s="520"/>
      <c r="H58" s="521"/>
      <c r="I58" s="521"/>
    </row>
    <row r="59" spans="1:9" x14ac:dyDescent="0.2">
      <c r="G59" s="96"/>
    </row>
    <row r="60" spans="1:9" x14ac:dyDescent="0.2">
      <c r="G60" s="96"/>
    </row>
    <row r="67" s="96" customFormat="1" x14ac:dyDescent="0.2"/>
    <row r="68" s="96" customFormat="1" x14ac:dyDescent="0.2"/>
    <row r="69" s="96" customFormat="1" x14ac:dyDescent="0.2"/>
    <row r="70" s="96" customFormat="1" x14ac:dyDescent="0.2"/>
    <row r="71" s="96" customFormat="1" x14ac:dyDescent="0.2"/>
    <row r="72" s="96" customFormat="1" x14ac:dyDescent="0.2"/>
    <row r="73" s="96" customFormat="1" x14ac:dyDescent="0.2"/>
    <row r="74" s="96" customFormat="1" x14ac:dyDescent="0.2"/>
    <row r="75" s="96" customFormat="1" x14ac:dyDescent="0.2"/>
    <row r="76" s="96" customFormat="1" x14ac:dyDescent="0.2"/>
    <row r="77" s="96" customFormat="1" x14ac:dyDescent="0.2"/>
    <row r="78" s="96" customFormat="1" x14ac:dyDescent="0.2"/>
    <row r="79" s="96" customFormat="1" x14ac:dyDescent="0.2"/>
    <row r="80" s="96" customFormat="1" x14ac:dyDescent="0.2"/>
    <row r="81" s="96" customFormat="1" x14ac:dyDescent="0.2"/>
    <row r="82" s="96" customFormat="1" x14ac:dyDescent="0.2"/>
    <row r="83" s="96" customFormat="1" x14ac:dyDescent="0.2"/>
    <row r="84" s="96" customFormat="1" x14ac:dyDescent="0.2"/>
    <row r="85" s="96" customFormat="1" x14ac:dyDescent="0.2"/>
    <row r="86" s="96" customFormat="1" x14ac:dyDescent="0.2"/>
    <row r="87" s="96" customFormat="1" x14ac:dyDescent="0.2"/>
    <row r="88" s="96" customFormat="1" x14ac:dyDescent="0.2"/>
    <row r="89" s="96" customFormat="1" x14ac:dyDescent="0.2"/>
    <row r="90" s="96" customFormat="1" x14ac:dyDescent="0.2"/>
    <row r="91" s="96" customFormat="1" x14ac:dyDescent="0.2"/>
    <row r="92" s="96" customFormat="1" x14ac:dyDescent="0.2"/>
    <row r="93" s="96" customFormat="1" x14ac:dyDescent="0.2"/>
    <row r="94" s="96" customFormat="1" x14ac:dyDescent="0.2"/>
    <row r="95" s="96" customFormat="1" x14ac:dyDescent="0.2"/>
    <row r="96" s="96" customFormat="1" x14ac:dyDescent="0.2"/>
    <row r="97" s="96" customFormat="1" x14ac:dyDescent="0.2"/>
    <row r="99" s="96" customFormat="1" x14ac:dyDescent="0.2"/>
    <row r="100" s="96" customFormat="1" x14ac:dyDescent="0.2"/>
    <row r="101" s="96" customFormat="1" x14ac:dyDescent="0.2"/>
    <row r="102" s="96" customFormat="1" x14ac:dyDescent="0.2"/>
    <row r="103" s="96" customFormat="1" x14ac:dyDescent="0.2"/>
    <row r="105" s="96" customFormat="1" x14ac:dyDescent="0.2"/>
    <row r="106" s="96" customFormat="1" x14ac:dyDescent="0.2"/>
    <row r="107" s="96" customFormat="1" x14ac:dyDescent="0.2"/>
    <row r="109" s="96" customFormat="1" x14ac:dyDescent="0.2"/>
    <row r="110" s="96" customFormat="1" x14ac:dyDescent="0.2"/>
    <row r="112" s="96" customFormat="1" x14ac:dyDescent="0.2"/>
    <row r="113" s="96" customFormat="1" x14ac:dyDescent="0.2"/>
    <row r="114" s="96" customFormat="1" x14ac:dyDescent="0.2"/>
    <row r="115" s="96" customFormat="1" x14ac:dyDescent="0.2"/>
    <row r="116" s="96" customFormat="1" x14ac:dyDescent="0.2"/>
    <row r="117" s="96" customFormat="1" x14ac:dyDescent="0.2"/>
    <row r="119" s="96" customFormat="1" x14ac:dyDescent="0.2"/>
    <row r="120" s="96" customFormat="1" x14ac:dyDescent="0.2"/>
    <row r="123" s="96" customFormat="1" x14ac:dyDescent="0.2"/>
    <row r="124" s="96" customFormat="1" x14ac:dyDescent="0.2"/>
    <row r="125" s="96" customFormat="1" x14ac:dyDescent="0.2"/>
    <row r="126" s="96" customFormat="1" x14ac:dyDescent="0.2"/>
    <row r="127" s="96" customFormat="1" x14ac:dyDescent="0.2"/>
    <row r="130" s="96" customFormat="1" x14ac:dyDescent="0.2"/>
    <row r="131" s="96" customFormat="1" x14ac:dyDescent="0.2"/>
    <row r="133" s="96" customFormat="1" x14ac:dyDescent="0.2"/>
    <row r="134" s="96" customFormat="1" x14ac:dyDescent="0.2"/>
    <row r="135" s="96" customFormat="1" x14ac:dyDescent="0.2"/>
    <row r="136" s="96" customFormat="1" x14ac:dyDescent="0.2"/>
    <row r="138" s="96" customFormat="1" x14ac:dyDescent="0.2"/>
    <row r="141" s="96" customFormat="1" x14ac:dyDescent="0.2"/>
    <row r="142" s="96" customFormat="1" x14ac:dyDescent="0.2"/>
    <row r="143" s="96" customFormat="1" x14ac:dyDescent="0.2"/>
    <row r="144" s="96" customFormat="1" x14ac:dyDescent="0.2"/>
    <row r="145" s="96" customFormat="1" x14ac:dyDescent="0.2"/>
    <row r="149" s="96" customFormat="1" x14ac:dyDescent="0.2"/>
    <row r="155" s="96" customFormat="1" x14ac:dyDescent="0.2"/>
    <row r="160" s="96" customFormat="1" x14ac:dyDescent="0.2"/>
    <row r="161" s="96" customFormat="1" x14ac:dyDescent="0.2"/>
    <row r="162" s="96" customFormat="1" x14ac:dyDescent="0.2"/>
    <row r="163" s="96" customFormat="1" x14ac:dyDescent="0.2"/>
    <row r="164" s="96" customFormat="1" x14ac:dyDescent="0.2"/>
    <row r="165" s="96" customFormat="1" x14ac:dyDescent="0.2"/>
    <row r="166" s="96" customFormat="1" x14ac:dyDescent="0.2"/>
    <row r="167" s="96" customFormat="1" x14ac:dyDescent="0.2"/>
    <row r="168" s="96" customFormat="1" x14ac:dyDescent="0.2"/>
    <row r="169" s="96" customFormat="1" x14ac:dyDescent="0.2"/>
    <row r="170" s="96" customFormat="1" x14ac:dyDescent="0.2"/>
    <row r="171" s="96" customFormat="1" x14ac:dyDescent="0.2"/>
    <row r="172" s="96" customFormat="1" x14ac:dyDescent="0.2"/>
    <row r="173" s="96" customFormat="1" x14ac:dyDescent="0.2"/>
    <row r="174" s="96" customFormat="1" x14ac:dyDescent="0.2"/>
    <row r="175" s="96" customFormat="1" x14ac:dyDescent="0.2"/>
    <row r="176" s="96" customFormat="1" x14ac:dyDescent="0.2"/>
    <row r="177" s="96" customFormat="1" x14ac:dyDescent="0.2"/>
    <row r="178" s="96" customFormat="1" x14ac:dyDescent="0.2"/>
    <row r="179" s="96" customFormat="1" x14ac:dyDescent="0.2"/>
    <row r="180" s="96" customFormat="1" x14ac:dyDescent="0.2"/>
    <row r="182" s="96" customFormat="1" x14ac:dyDescent="0.2"/>
    <row r="183" s="96" customFormat="1" x14ac:dyDescent="0.2"/>
    <row r="184" s="96" customFormat="1" x14ac:dyDescent="0.2"/>
    <row r="185" s="96" customFormat="1" x14ac:dyDescent="0.2"/>
    <row r="186" s="96" customFormat="1" x14ac:dyDescent="0.2"/>
    <row r="187" s="96" customFormat="1" x14ac:dyDescent="0.2"/>
    <row r="193" s="96" customFormat="1" x14ac:dyDescent="0.2"/>
    <row r="195" s="96" customFormat="1" x14ac:dyDescent="0.2"/>
    <row r="196" s="96" customFormat="1" x14ac:dyDescent="0.2"/>
    <row r="197" s="96" customFormat="1" x14ac:dyDescent="0.2"/>
    <row r="198" s="96" customFormat="1" x14ac:dyDescent="0.2"/>
    <row r="199" s="96" customFormat="1" x14ac:dyDescent="0.2"/>
    <row r="200" s="96" customFormat="1" x14ac:dyDescent="0.2"/>
    <row r="202" s="96" customFormat="1" x14ac:dyDescent="0.2"/>
    <row r="203" s="96" customFormat="1" x14ac:dyDescent="0.2"/>
    <row r="204" s="96" customFormat="1" x14ac:dyDescent="0.2"/>
    <row r="210" s="96" customFormat="1" x14ac:dyDescent="0.2"/>
    <row r="211" s="96" customFormat="1" x14ac:dyDescent="0.2"/>
    <row r="212" s="96" customFormat="1" x14ac:dyDescent="0.2"/>
    <row r="213" s="96" customFormat="1" x14ac:dyDescent="0.2"/>
    <row r="214" s="96" customFormat="1" x14ac:dyDescent="0.2"/>
    <row r="215" s="96" customFormat="1" x14ac:dyDescent="0.2"/>
    <row r="216" s="96" customFormat="1" x14ac:dyDescent="0.2"/>
    <row r="217" s="96" customFormat="1" x14ac:dyDescent="0.2"/>
    <row r="218" s="96" customFormat="1" x14ac:dyDescent="0.2"/>
    <row r="219" s="96" customFormat="1" x14ac:dyDescent="0.2"/>
    <row r="221" s="96" customFormat="1" x14ac:dyDescent="0.2"/>
    <row r="222" s="96" customFormat="1" x14ac:dyDescent="0.2"/>
    <row r="223" s="96" customFormat="1" x14ac:dyDescent="0.2"/>
    <row r="224" s="96" customFormat="1" x14ac:dyDescent="0.2"/>
    <row r="225" s="96" customFormat="1" x14ac:dyDescent="0.2"/>
    <row r="226" s="96" customFormat="1" x14ac:dyDescent="0.2"/>
    <row r="227" s="96" customFormat="1" x14ac:dyDescent="0.2"/>
    <row r="228" s="96" customFormat="1" x14ac:dyDescent="0.2"/>
    <row r="229" s="96" customFormat="1" x14ac:dyDescent="0.2"/>
    <row r="230" s="96" customFormat="1" x14ac:dyDescent="0.2"/>
    <row r="231" s="96" customFormat="1" x14ac:dyDescent="0.2"/>
    <row r="232" s="96" customFormat="1" x14ac:dyDescent="0.2"/>
    <row r="233" s="96" customFormat="1" x14ac:dyDescent="0.2"/>
    <row r="234" s="96" customFormat="1" x14ac:dyDescent="0.2"/>
    <row r="235" s="96" customFormat="1" x14ac:dyDescent="0.2"/>
    <row r="239" s="96" customFormat="1" x14ac:dyDescent="0.2"/>
    <row r="249" s="96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78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244</v>
      </c>
      <c r="F2" s="480"/>
      <c r="G2" s="480"/>
      <c r="H2" s="480"/>
      <c r="I2" s="480"/>
    </row>
    <row r="3" spans="1:9" ht="9.75" customHeight="1" x14ac:dyDescent="0.4">
      <c r="A3" s="257"/>
      <c r="B3" s="257"/>
      <c r="C3" s="257"/>
      <c r="D3" s="257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245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246</v>
      </c>
      <c r="D6" s="220"/>
      <c r="E6" s="476" t="s">
        <v>246</v>
      </c>
      <c r="F6" s="477"/>
      <c r="G6" s="221" t="s">
        <v>3</v>
      </c>
      <c r="H6" s="478">
        <v>1122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8"/>
      <c r="I14" s="25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44256000</v>
      </c>
      <c r="F16" s="471"/>
      <c r="G16" s="6">
        <v>49710011.819999993</v>
      </c>
      <c r="H16" s="43">
        <v>47428253.099999994</v>
      </c>
      <c r="I16" s="43">
        <v>2281758.7199999997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44866000</v>
      </c>
      <c r="F18" s="471"/>
      <c r="G18" s="6">
        <v>50438143.420000002</v>
      </c>
      <c r="H18" s="43">
        <v>47731125.93</v>
      </c>
      <c r="I18" s="43">
        <v>2707017.4899999998</v>
      </c>
    </row>
    <row r="19" spans="1:9" ht="19.5" x14ac:dyDescent="0.4">
      <c r="A19" s="32"/>
      <c r="B19" s="3"/>
      <c r="C19" s="3"/>
      <c r="D19" s="3"/>
      <c r="E19" s="259"/>
      <c r="F19" s="260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728131.60000000894</v>
      </c>
      <c r="H20" s="150">
        <f>H18-H16+H17</f>
        <v>302872.83000000566</v>
      </c>
      <c r="I20" s="150">
        <f>I18-I16+I17</f>
        <v>425258.77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728131.60000000894</v>
      </c>
      <c r="H21" s="150">
        <f>H20-H17</f>
        <v>302872.83000000566</v>
      </c>
      <c r="I21" s="150">
        <f>I20-I17</f>
        <v>425258.77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134131.60000000894</v>
      </c>
      <c r="H25" s="156">
        <f>H21-H26</f>
        <v>-291127.16999999434</v>
      </c>
      <c r="I25" s="156">
        <f>I21-I26</f>
        <v>425258.77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594000</v>
      </c>
      <c r="H26" s="156">
        <v>594000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134131.6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26000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108131.6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594000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2844027.79</v>
      </c>
      <c r="H33" s="223"/>
      <c r="I33" s="223"/>
    </row>
    <row r="34" spans="1:9" ht="38.25" customHeight="1" x14ac:dyDescent="0.2">
      <c r="A34" s="474" t="s">
        <v>203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0</v>
      </c>
      <c r="G37" s="51">
        <v>0</v>
      </c>
      <c r="H37" s="52"/>
      <c r="I37" s="226" t="str">
        <f>IF(F37=0,"nerozp.",G37/F37)</f>
        <v>nerozp.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2194530</v>
      </c>
      <c r="G41" s="51">
        <v>2194530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113472</v>
      </c>
      <c r="F50" s="239">
        <v>9000</v>
      </c>
      <c r="G50" s="240">
        <v>8300</v>
      </c>
      <c r="H50" s="240">
        <f>E50+F50-G50</f>
        <v>114172</v>
      </c>
      <c r="I50" s="241">
        <v>114172</v>
      </c>
    </row>
    <row r="51" spans="1:9" x14ac:dyDescent="0.2">
      <c r="A51" s="242"/>
      <c r="B51" s="98"/>
      <c r="C51" s="98" t="s">
        <v>20</v>
      </c>
      <c r="D51" s="98"/>
      <c r="E51" s="243">
        <v>189697.83</v>
      </c>
      <c r="F51" s="244">
        <v>497856</v>
      </c>
      <c r="G51" s="115">
        <v>487179</v>
      </c>
      <c r="H51" s="115">
        <f>E51+F51-G51</f>
        <v>200374.82999999996</v>
      </c>
      <c r="I51" s="245">
        <v>167856.95</v>
      </c>
    </row>
    <row r="52" spans="1:9" x14ac:dyDescent="0.2">
      <c r="A52" s="242"/>
      <c r="B52" s="98"/>
      <c r="C52" s="98" t="s">
        <v>63</v>
      </c>
      <c r="D52" s="98"/>
      <c r="E52" s="243">
        <v>622508.76</v>
      </c>
      <c r="F52" s="244">
        <v>426415.52</v>
      </c>
      <c r="G52" s="115">
        <v>89559.52</v>
      </c>
      <c r="H52" s="115">
        <f>E52+F52-G52</f>
        <v>959364.76</v>
      </c>
      <c r="I52" s="245">
        <v>959364.76</v>
      </c>
    </row>
    <row r="53" spans="1:9" x14ac:dyDescent="0.2">
      <c r="A53" s="242"/>
      <c r="B53" s="98"/>
      <c r="C53" s="98" t="s">
        <v>61</v>
      </c>
      <c r="D53" s="98"/>
      <c r="E53" s="243">
        <v>230141.69</v>
      </c>
      <c r="F53" s="244">
        <v>2654414</v>
      </c>
      <c r="G53" s="115">
        <v>2348432.86</v>
      </c>
      <c r="H53" s="115">
        <f>E53+F53-G53</f>
        <v>536122.83000000007</v>
      </c>
      <c r="I53" s="245">
        <v>536122.82999999996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1155820.28</v>
      </c>
      <c r="F54" s="65">
        <f>F50+F51+F52+F53</f>
        <v>3587685.52</v>
      </c>
      <c r="G54" s="64">
        <f>G50+G51+G52+G53</f>
        <v>2933471.38</v>
      </c>
      <c r="H54" s="64">
        <f>H50+H51+H52+H53</f>
        <v>1810034.42</v>
      </c>
      <c r="I54" s="246">
        <f>SUM(I50:I53)</f>
        <v>1777516.54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79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247</v>
      </c>
      <c r="F2" s="480"/>
      <c r="G2" s="480"/>
      <c r="H2" s="480"/>
      <c r="I2" s="480"/>
    </row>
    <row r="3" spans="1:9" ht="9.75" customHeight="1" x14ac:dyDescent="0.4">
      <c r="A3" s="257"/>
      <c r="B3" s="257"/>
      <c r="C3" s="257"/>
      <c r="D3" s="257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248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249</v>
      </c>
      <c r="D6" s="220"/>
      <c r="E6" s="476" t="s">
        <v>249</v>
      </c>
      <c r="F6" s="477"/>
      <c r="G6" s="221" t="s">
        <v>3</v>
      </c>
      <c r="H6" s="478">
        <v>1123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8"/>
      <c r="I14" s="25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47208000</v>
      </c>
      <c r="F16" s="471"/>
      <c r="G16" s="6">
        <v>57013506.970000006</v>
      </c>
      <c r="H16" s="43">
        <v>54830204.330000006</v>
      </c>
      <c r="I16" s="43">
        <v>2183302.64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48147000</v>
      </c>
      <c r="F18" s="471"/>
      <c r="G18" s="6">
        <v>57952962.400000006</v>
      </c>
      <c r="H18" s="43">
        <v>55639344.650000006</v>
      </c>
      <c r="I18" s="43">
        <v>2313617.75</v>
      </c>
    </row>
    <row r="19" spans="1:9" ht="19.5" x14ac:dyDescent="0.4">
      <c r="A19" s="32"/>
      <c r="B19" s="3"/>
      <c r="C19" s="3"/>
      <c r="D19" s="3"/>
      <c r="E19" s="259"/>
      <c r="F19" s="260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939455.4299999997</v>
      </c>
      <c r="H20" s="150">
        <f>H18-H16+H17</f>
        <v>809140.3200000003</v>
      </c>
      <c r="I20" s="150">
        <f>I18-I16+I17</f>
        <v>130315.10999999987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939455.4299999997</v>
      </c>
      <c r="H21" s="150">
        <f>H20-H17</f>
        <v>809140.3200000003</v>
      </c>
      <c r="I21" s="150">
        <f>I20-I17</f>
        <v>130315.10999999987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130315.10999999975</v>
      </c>
      <c r="H25" s="156">
        <f>H21-H26</f>
        <v>0</v>
      </c>
      <c r="I25" s="156">
        <f>I21-I26</f>
        <v>130315.10999999987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809140.32</v>
      </c>
      <c r="H26" s="156">
        <v>809140.32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0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0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809140.32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-1557609.57</v>
      </c>
      <c r="H33" s="223"/>
      <c r="I33" s="223"/>
    </row>
    <row r="34" spans="1:9" ht="56.25" customHeight="1" x14ac:dyDescent="0.2">
      <c r="A34" s="474" t="s">
        <v>198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65000</v>
      </c>
      <c r="G37" s="51">
        <v>62000</v>
      </c>
      <c r="H37" s="52"/>
      <c r="I37" s="226">
        <f>IF(F37=0,"nerozp.",G37/F37)</f>
        <v>0.9538461538461539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1485331</v>
      </c>
      <c r="G41" s="51">
        <v>1485331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0</v>
      </c>
      <c r="F50" s="239">
        <v>0</v>
      </c>
      <c r="G50" s="240">
        <v>0</v>
      </c>
      <c r="H50" s="240">
        <f>E50+F50-G50</f>
        <v>0</v>
      </c>
      <c r="I50" s="241">
        <v>0</v>
      </c>
    </row>
    <row r="51" spans="1:9" x14ac:dyDescent="0.2">
      <c r="A51" s="242"/>
      <c r="B51" s="98"/>
      <c r="C51" s="98" t="s">
        <v>20</v>
      </c>
      <c r="D51" s="98"/>
      <c r="E51" s="243">
        <v>273359.69</v>
      </c>
      <c r="F51" s="244">
        <v>572421.68000000005</v>
      </c>
      <c r="G51" s="115">
        <v>601772.67999999993</v>
      </c>
      <c r="H51" s="115">
        <f>E51+F51-G51</f>
        <v>244008.69000000018</v>
      </c>
      <c r="I51" s="245">
        <v>228196.68</v>
      </c>
    </row>
    <row r="52" spans="1:9" x14ac:dyDescent="0.2">
      <c r="A52" s="242"/>
      <c r="B52" s="98"/>
      <c r="C52" s="98" t="s">
        <v>63</v>
      </c>
      <c r="D52" s="98"/>
      <c r="E52" s="243">
        <v>1210169</v>
      </c>
      <c r="F52" s="244">
        <v>2441735.0499999998</v>
      </c>
      <c r="G52" s="115">
        <v>1240885.3</v>
      </c>
      <c r="H52" s="115">
        <f>E52+F52-G52</f>
        <v>2411018.75</v>
      </c>
      <c r="I52" s="245">
        <v>2411018.75</v>
      </c>
    </row>
    <row r="53" spans="1:9" x14ac:dyDescent="0.2">
      <c r="A53" s="242"/>
      <c r="B53" s="98"/>
      <c r="C53" s="98" t="s">
        <v>61</v>
      </c>
      <c r="D53" s="98"/>
      <c r="E53" s="243">
        <v>88936.25</v>
      </c>
      <c r="F53" s="244">
        <v>3726473.25</v>
      </c>
      <c r="G53" s="115">
        <v>3764023.2</v>
      </c>
      <c r="H53" s="115">
        <f>E53+F53-G53</f>
        <v>51386.299999999814</v>
      </c>
      <c r="I53" s="245">
        <v>53189.279999999999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1572464.94</v>
      </c>
      <c r="F54" s="65">
        <f>F50+F51+F52+F53</f>
        <v>6740629.9800000004</v>
      </c>
      <c r="G54" s="64">
        <f>G50+G51+G52+G53</f>
        <v>5606681.1799999997</v>
      </c>
      <c r="H54" s="64">
        <f>H50+H51+H52+H53</f>
        <v>2706413.74</v>
      </c>
      <c r="I54" s="246">
        <f>SUM(I50:I53)</f>
        <v>2692404.71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/>
      <c r="H57" s="459"/>
      <c r="I57" s="459"/>
    </row>
    <row r="58" spans="1:9" x14ac:dyDescent="0.2">
      <c r="G58" s="458"/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80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131</v>
      </c>
      <c r="F2" s="480"/>
      <c r="G2" s="480"/>
      <c r="H2" s="480"/>
      <c r="I2" s="480"/>
    </row>
    <row r="3" spans="1:9" ht="9.75" customHeight="1" x14ac:dyDescent="0.4">
      <c r="A3" s="257"/>
      <c r="B3" s="257"/>
      <c r="C3" s="257"/>
      <c r="D3" s="257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250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251</v>
      </c>
      <c r="D6" s="220"/>
      <c r="E6" s="476" t="s">
        <v>251</v>
      </c>
      <c r="F6" s="477"/>
      <c r="G6" s="221" t="s">
        <v>3</v>
      </c>
      <c r="H6" s="478">
        <v>1150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8"/>
      <c r="I14" s="25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24895000</v>
      </c>
      <c r="F16" s="471"/>
      <c r="G16" s="6">
        <v>28967544.099999998</v>
      </c>
      <c r="H16" s="43">
        <v>28351660.319999997</v>
      </c>
      <c r="I16" s="43">
        <v>615883.78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24895000</v>
      </c>
      <c r="F18" s="471"/>
      <c r="G18" s="6">
        <v>29102836.760000002</v>
      </c>
      <c r="H18" s="43">
        <v>28214614.760000002</v>
      </c>
      <c r="I18" s="43">
        <v>888222.00000000012</v>
      </c>
    </row>
    <row r="19" spans="1:9" ht="19.5" x14ac:dyDescent="0.4">
      <c r="A19" s="32"/>
      <c r="B19" s="3"/>
      <c r="C19" s="3"/>
      <c r="D19" s="3"/>
      <c r="E19" s="259"/>
      <c r="F19" s="260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135292.66000000387</v>
      </c>
      <c r="H20" s="150">
        <f>H18-H16+H17</f>
        <v>-137045.55999999493</v>
      </c>
      <c r="I20" s="150">
        <f>I18-I16+I17</f>
        <v>272338.22000000009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135292.66000000387</v>
      </c>
      <c r="H21" s="150">
        <f>H20-H17</f>
        <v>-137045.55999999493</v>
      </c>
      <c r="I21" s="150">
        <f>I20-I17</f>
        <v>272338.22000000009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135292.66000000387</v>
      </c>
      <c r="H25" s="156">
        <f>H21-H26</f>
        <v>-137045.55999999493</v>
      </c>
      <c r="I25" s="156">
        <f>I21-I26</f>
        <v>272338.22000000009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135292.66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135292.66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38.25" customHeight="1" x14ac:dyDescent="0.2">
      <c r="A34" s="474"/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5970</v>
      </c>
      <c r="G37" s="51">
        <v>5970</v>
      </c>
      <c r="H37" s="52"/>
      <c r="I37" s="226">
        <f>IF(F37=0,"nerozp.",G37/F37)</f>
        <v>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440359</v>
      </c>
      <c r="G41" s="51">
        <v>440359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0</v>
      </c>
      <c r="F50" s="239">
        <v>0</v>
      </c>
      <c r="G50" s="240">
        <v>0</v>
      </c>
      <c r="H50" s="240">
        <f>E50+F50-G50</f>
        <v>0</v>
      </c>
      <c r="I50" s="241">
        <v>0</v>
      </c>
    </row>
    <row r="51" spans="1:9" x14ac:dyDescent="0.2">
      <c r="A51" s="242"/>
      <c r="B51" s="98"/>
      <c r="C51" s="98" t="s">
        <v>20</v>
      </c>
      <c r="D51" s="98"/>
      <c r="E51" s="243">
        <v>122336.99</v>
      </c>
      <c r="F51" s="244">
        <v>326308.65999999997</v>
      </c>
      <c r="G51" s="115">
        <v>300097</v>
      </c>
      <c r="H51" s="115">
        <f>E51+F51-G51</f>
        <v>148548.64999999997</v>
      </c>
      <c r="I51" s="245">
        <v>139303.29</v>
      </c>
    </row>
    <row r="52" spans="1:9" x14ac:dyDescent="0.2">
      <c r="A52" s="242"/>
      <c r="B52" s="98"/>
      <c r="C52" s="98" t="s">
        <v>63</v>
      </c>
      <c r="D52" s="98"/>
      <c r="E52" s="243">
        <v>476731.4</v>
      </c>
      <c r="F52" s="244">
        <v>1352469.62</v>
      </c>
      <c r="G52" s="115">
        <v>562317.37</v>
      </c>
      <c r="H52" s="115">
        <f>E52+F52-G52</f>
        <v>1266883.6499999999</v>
      </c>
      <c r="I52" s="245">
        <v>1266883.6500000001</v>
      </c>
    </row>
    <row r="53" spans="1:9" x14ac:dyDescent="0.2">
      <c r="A53" s="242"/>
      <c r="B53" s="98"/>
      <c r="C53" s="98" t="s">
        <v>61</v>
      </c>
      <c r="D53" s="98"/>
      <c r="E53" s="243">
        <v>37627.599999999999</v>
      </c>
      <c r="F53" s="244">
        <v>726146.2</v>
      </c>
      <c r="G53" s="115">
        <v>651165.19999999995</v>
      </c>
      <c r="H53" s="115">
        <f>E53+F53-G53</f>
        <v>112608.59999999998</v>
      </c>
      <c r="I53" s="245">
        <v>112608.6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636695.99</v>
      </c>
      <c r="F54" s="65">
        <f>F50+F51+F52+F53</f>
        <v>2404924.48</v>
      </c>
      <c r="G54" s="64">
        <f>G50+G51+G52+G53</f>
        <v>1513579.5699999998</v>
      </c>
      <c r="H54" s="64">
        <f>H50+H51+H52+H53</f>
        <v>1528040.9</v>
      </c>
      <c r="I54" s="246">
        <f>SUM(I50:I53)</f>
        <v>1518795.5400000003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81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39.75" customHeight="1" x14ac:dyDescent="0.4">
      <c r="A2" s="479" t="s">
        <v>1</v>
      </c>
      <c r="B2" s="479"/>
      <c r="C2" s="479"/>
      <c r="D2" s="479"/>
      <c r="E2" s="524" t="s">
        <v>134</v>
      </c>
      <c r="F2" s="524"/>
      <c r="G2" s="524"/>
      <c r="H2" s="524"/>
      <c r="I2" s="524"/>
    </row>
    <row r="3" spans="1:9" ht="9.75" customHeight="1" x14ac:dyDescent="0.4">
      <c r="A3" s="257"/>
      <c r="B3" s="257"/>
      <c r="C3" s="257"/>
      <c r="D3" s="257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252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253</v>
      </c>
      <c r="D6" s="220"/>
      <c r="E6" s="476" t="s">
        <v>253</v>
      </c>
      <c r="F6" s="477"/>
      <c r="G6" s="221" t="s">
        <v>3</v>
      </c>
      <c r="H6" s="478">
        <v>1160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8"/>
      <c r="I14" s="25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71284000</v>
      </c>
      <c r="F16" s="471"/>
      <c r="G16" s="6">
        <v>82123206.270000011</v>
      </c>
      <c r="H16" s="43">
        <v>79943456.730000004</v>
      </c>
      <c r="I16" s="43">
        <v>2179749.5400000005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71462000</v>
      </c>
      <c r="F18" s="471"/>
      <c r="G18" s="6">
        <v>82537803.900000006</v>
      </c>
      <c r="H18" s="43">
        <v>80075097.570000008</v>
      </c>
      <c r="I18" s="43">
        <v>2462706.3300000005</v>
      </c>
    </row>
    <row r="19" spans="1:9" ht="19.5" x14ac:dyDescent="0.4">
      <c r="A19" s="32"/>
      <c r="B19" s="3"/>
      <c r="C19" s="3"/>
      <c r="D19" s="3"/>
      <c r="E19" s="259"/>
      <c r="F19" s="260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414597.62999999523</v>
      </c>
      <c r="H20" s="150">
        <f>H18-H16+H17</f>
        <v>131640.84000000358</v>
      </c>
      <c r="I20" s="150">
        <f>I18-I16+I17</f>
        <v>282956.79000000004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414597.62999999523</v>
      </c>
      <c r="H21" s="150">
        <f>H20-H17</f>
        <v>131640.84000000358</v>
      </c>
      <c r="I21" s="150">
        <f>I20-I17</f>
        <v>282956.79000000004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192319.14999999522</v>
      </c>
      <c r="H25" s="156">
        <f>H21-H26</f>
        <v>-90637.639999996434</v>
      </c>
      <c r="I25" s="156">
        <f>I21-I26</f>
        <v>282956.79000000004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222278.48</v>
      </c>
      <c r="H26" s="156">
        <v>222278.48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192319.15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17000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175319.15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222278.48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430222.9</v>
      </c>
      <c r="H33" s="223"/>
      <c r="I33" s="223"/>
    </row>
    <row r="34" spans="1:9" ht="38.25" customHeight="1" x14ac:dyDescent="0.2">
      <c r="A34" s="474" t="s">
        <v>204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480000</v>
      </c>
      <c r="G37" s="51">
        <v>407732.24</v>
      </c>
      <c r="H37" s="52"/>
      <c r="I37" s="226">
        <f>IF(F37=0,"nerozp.",G37/F37)</f>
        <v>0.84944216666666661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1377765</v>
      </c>
      <c r="G41" s="51">
        <v>1377765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28771</v>
      </c>
      <c r="F50" s="239">
        <v>18000</v>
      </c>
      <c r="G50" s="240">
        <v>17700</v>
      </c>
      <c r="H50" s="240">
        <f>E50+F50-G50</f>
        <v>29071</v>
      </c>
      <c r="I50" s="241">
        <v>29071</v>
      </c>
    </row>
    <row r="51" spans="1:9" x14ac:dyDescent="0.2">
      <c r="A51" s="242"/>
      <c r="B51" s="98"/>
      <c r="C51" s="98" t="s">
        <v>20</v>
      </c>
      <c r="D51" s="98"/>
      <c r="E51" s="243">
        <v>98546.81</v>
      </c>
      <c r="F51" s="244">
        <v>912370.1</v>
      </c>
      <c r="G51" s="115">
        <v>797998</v>
      </c>
      <c r="H51" s="115">
        <f>E51+F51-G51</f>
        <v>212918.90999999992</v>
      </c>
      <c r="I51" s="245">
        <v>164172.09</v>
      </c>
    </row>
    <row r="52" spans="1:9" x14ac:dyDescent="0.2">
      <c r="A52" s="242"/>
      <c r="B52" s="98"/>
      <c r="C52" s="98" t="s">
        <v>63</v>
      </c>
      <c r="D52" s="98"/>
      <c r="E52" s="243">
        <v>1186648.51</v>
      </c>
      <c r="F52" s="244">
        <v>194337.9</v>
      </c>
      <c r="G52" s="115">
        <v>1255471.29</v>
      </c>
      <c r="H52" s="115">
        <f>E52+F52-G52</f>
        <v>125515.11999999988</v>
      </c>
      <c r="I52" s="245">
        <v>125515.12</v>
      </c>
    </row>
    <row r="53" spans="1:9" x14ac:dyDescent="0.2">
      <c r="A53" s="242"/>
      <c r="B53" s="98"/>
      <c r="C53" s="98" t="s">
        <v>61</v>
      </c>
      <c r="D53" s="98"/>
      <c r="E53" s="243">
        <v>109029.07</v>
      </c>
      <c r="F53" s="244">
        <v>3815351.8099999996</v>
      </c>
      <c r="G53" s="115">
        <v>3788799.1399999997</v>
      </c>
      <c r="H53" s="115">
        <f>E53+F53-G53</f>
        <v>135581.73999999976</v>
      </c>
      <c r="I53" s="245">
        <v>135581.73000000001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1422995.3900000001</v>
      </c>
      <c r="F54" s="65">
        <f>F50+F51+F52+F53</f>
        <v>4940059.8099999996</v>
      </c>
      <c r="G54" s="64">
        <f>G50+G51+G52+G53</f>
        <v>5859968.4299999997</v>
      </c>
      <c r="H54" s="64">
        <f>H50+H51+H52+H53</f>
        <v>503086.76999999955</v>
      </c>
      <c r="I54" s="246">
        <f>SUM(I50:I53)</f>
        <v>454339.93999999994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/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/>
      <c r="H57" s="459"/>
      <c r="I57" s="459"/>
    </row>
    <row r="58" spans="1:9" x14ac:dyDescent="0.2">
      <c r="G58" s="458"/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82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78</v>
      </c>
      <c r="F2" s="480"/>
      <c r="G2" s="480"/>
      <c r="H2" s="480"/>
      <c r="I2" s="480"/>
    </row>
    <row r="3" spans="1:9" ht="9.75" customHeight="1" x14ac:dyDescent="0.4">
      <c r="A3" s="252"/>
      <c r="B3" s="252"/>
      <c r="C3" s="252"/>
      <c r="D3" s="252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219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220</v>
      </c>
      <c r="D6" s="220"/>
      <c r="E6" s="476" t="s">
        <v>220</v>
      </c>
      <c r="F6" s="477"/>
      <c r="G6" s="221" t="s">
        <v>3</v>
      </c>
      <c r="H6" s="478">
        <v>1001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49"/>
      <c r="I14" s="249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4942000</v>
      </c>
      <c r="F16" s="471"/>
      <c r="G16" s="6">
        <v>5921669.1799999997</v>
      </c>
      <c r="H16" s="43">
        <v>5921669.1799999997</v>
      </c>
      <c r="I16" s="43">
        <v>0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4942000</v>
      </c>
      <c r="F18" s="471"/>
      <c r="G18" s="6">
        <v>5984231</v>
      </c>
      <c r="H18" s="43">
        <v>5984231</v>
      </c>
      <c r="I18" s="43">
        <v>0</v>
      </c>
    </row>
    <row r="19" spans="1:9" ht="19.5" x14ac:dyDescent="0.4">
      <c r="A19" s="32"/>
      <c r="B19" s="3"/>
      <c r="C19" s="3"/>
      <c r="D19" s="3"/>
      <c r="E19" s="250"/>
      <c r="F19" s="251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62561.820000000298</v>
      </c>
      <c r="H20" s="150">
        <f>H18-H16+H17</f>
        <v>62561.820000000298</v>
      </c>
      <c r="I20" s="150">
        <f>I18-I16+I17</f>
        <v>0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62561.820000000298</v>
      </c>
      <c r="H21" s="150">
        <f>H20-H17</f>
        <v>62561.820000000298</v>
      </c>
      <c r="I21" s="150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62561.820000000298</v>
      </c>
      <c r="H25" s="156">
        <f>H21-H26</f>
        <v>62561.820000000298</v>
      </c>
      <c r="I25" s="156">
        <f>I21-I26</f>
        <v>0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62561.82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62561.82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38.25" customHeight="1" x14ac:dyDescent="0.2">
      <c r="A34" s="474"/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0</v>
      </c>
      <c r="G37" s="51">
        <v>0</v>
      </c>
      <c r="H37" s="52"/>
      <c r="I37" s="226" t="str">
        <f>IF(F37=0,"nerozp.",G37/F37)</f>
        <v>nerozp.</v>
      </c>
    </row>
    <row r="38" spans="1:9" ht="16.5" hidden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44000</v>
      </c>
      <c r="G41" s="51">
        <v>44000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idden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2050</v>
      </c>
      <c r="F50" s="239">
        <v>0</v>
      </c>
      <c r="G50" s="240">
        <v>0</v>
      </c>
      <c r="H50" s="240">
        <f>E50+F50-G50</f>
        <v>2050</v>
      </c>
      <c r="I50" s="241">
        <v>2050</v>
      </c>
    </row>
    <row r="51" spans="1:9" x14ac:dyDescent="0.2">
      <c r="A51" s="242"/>
      <c r="B51" s="98"/>
      <c r="C51" s="98" t="s">
        <v>20</v>
      </c>
      <c r="D51" s="98"/>
      <c r="E51" s="243">
        <v>71927.95</v>
      </c>
      <c r="F51" s="244">
        <v>71055</v>
      </c>
      <c r="G51" s="115">
        <v>101107.7</v>
      </c>
      <c r="H51" s="115">
        <f>E51+F51-G51</f>
        <v>41875.250000000015</v>
      </c>
      <c r="I51" s="245">
        <v>33319.25</v>
      </c>
    </row>
    <row r="52" spans="1:9" x14ac:dyDescent="0.2">
      <c r="A52" s="242"/>
      <c r="B52" s="98"/>
      <c r="C52" s="98" t="s">
        <v>63</v>
      </c>
      <c r="D52" s="98"/>
      <c r="E52" s="243">
        <v>39842.629999999997</v>
      </c>
      <c r="F52" s="244">
        <v>37742.980000000003</v>
      </c>
      <c r="G52" s="115">
        <v>0</v>
      </c>
      <c r="H52" s="115">
        <f>E52+F52-G52</f>
        <v>77585.61</v>
      </c>
      <c r="I52" s="245">
        <v>77585.61</v>
      </c>
    </row>
    <row r="53" spans="1:9" x14ac:dyDescent="0.2">
      <c r="A53" s="242"/>
      <c r="B53" s="98"/>
      <c r="C53" s="98" t="s">
        <v>61</v>
      </c>
      <c r="D53" s="98"/>
      <c r="E53" s="243">
        <v>84449.79</v>
      </c>
      <c r="F53" s="244">
        <v>47220</v>
      </c>
      <c r="G53" s="115">
        <v>44000</v>
      </c>
      <c r="H53" s="115">
        <f>E53+F53-G53</f>
        <v>87669.789999999979</v>
      </c>
      <c r="I53" s="245">
        <v>87669.79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198270.37</v>
      </c>
      <c r="F54" s="65">
        <f>F50+F51+F52+F53</f>
        <v>156017.98000000001</v>
      </c>
      <c r="G54" s="64">
        <f>G50+G51+G52+G53</f>
        <v>145107.70000000001</v>
      </c>
      <c r="H54" s="64">
        <f>H50+H51+H52+H53</f>
        <v>209180.65</v>
      </c>
      <c r="I54" s="246">
        <f>SUM(I50:I53)</f>
        <v>200624.65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/>
      <c r="H57" s="459"/>
      <c r="I57" s="459"/>
    </row>
    <row r="58" spans="1:9" x14ac:dyDescent="0.2">
      <c r="G58" s="458"/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65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254</v>
      </c>
      <c r="F2" s="480"/>
      <c r="G2" s="480"/>
      <c r="H2" s="480"/>
      <c r="I2" s="480"/>
    </row>
    <row r="3" spans="1:9" ht="9.75" customHeight="1" x14ac:dyDescent="0.4">
      <c r="A3" s="268"/>
      <c r="B3" s="268"/>
      <c r="C3" s="268"/>
      <c r="D3" s="268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255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256</v>
      </c>
      <c r="D6" s="220"/>
      <c r="E6" s="476" t="s">
        <v>256</v>
      </c>
      <c r="F6" s="477"/>
      <c r="G6" s="221" t="s">
        <v>3</v>
      </c>
      <c r="H6" s="478">
        <v>1200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65"/>
      <c r="I14" s="265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25644000</v>
      </c>
      <c r="F16" s="471"/>
      <c r="G16" s="6">
        <v>29693008.509999998</v>
      </c>
      <c r="H16" s="43">
        <v>24157536.669999998</v>
      </c>
      <c r="I16" s="43">
        <v>5535471.8399999999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25915000</v>
      </c>
      <c r="F18" s="471"/>
      <c r="G18" s="6">
        <v>29877828.550000004</v>
      </c>
      <c r="H18" s="43">
        <v>23972772.260000002</v>
      </c>
      <c r="I18" s="43">
        <v>5905056.290000001</v>
      </c>
    </row>
    <row r="19" spans="1:9" ht="19.5" x14ac:dyDescent="0.4">
      <c r="A19" s="32"/>
      <c r="B19" s="3"/>
      <c r="C19" s="3"/>
      <c r="D19" s="3"/>
      <c r="E19" s="266"/>
      <c r="F19" s="267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184820.04000000656</v>
      </c>
      <c r="H20" s="150">
        <f>H18-H16+H17</f>
        <v>-184764.40999999642</v>
      </c>
      <c r="I20" s="150">
        <f>I18-I16+I17</f>
        <v>369584.45000000112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184820.04000000656</v>
      </c>
      <c r="H21" s="150">
        <f>H20-H17</f>
        <v>-184764.40999999642</v>
      </c>
      <c r="I21" s="150">
        <f>I20-I17</f>
        <v>369584.45000000112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93368.040000006557</v>
      </c>
      <c r="H25" s="156">
        <f>H21-H26</f>
        <v>-276216.40999999642</v>
      </c>
      <c r="I25" s="156">
        <f>I21-I26</f>
        <v>369584.45000000112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91452</v>
      </c>
      <c r="H26" s="156">
        <v>91452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93368.04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15000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f>3000+75368.04</f>
        <v>78368.039999999994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91452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382998</v>
      </c>
      <c r="H33" s="223"/>
      <c r="I33" s="223"/>
    </row>
    <row r="34" spans="1:9" ht="38.25" customHeight="1" x14ac:dyDescent="0.2">
      <c r="A34" s="474" t="s">
        <v>205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300000</v>
      </c>
      <c r="G37" s="51">
        <v>300000</v>
      </c>
      <c r="H37" s="52"/>
      <c r="I37" s="226">
        <f>IF(F37=0,"nerozp.",G37/F37)</f>
        <v>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1033671</v>
      </c>
      <c r="G41" s="51">
        <v>1033671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0</v>
      </c>
      <c r="F50" s="239">
        <v>30000</v>
      </c>
      <c r="G50" s="240">
        <v>30000</v>
      </c>
      <c r="H50" s="240">
        <f>E50+F50-G50</f>
        <v>0</v>
      </c>
      <c r="I50" s="241">
        <v>0</v>
      </c>
    </row>
    <row r="51" spans="1:9" x14ac:dyDescent="0.2">
      <c r="A51" s="242"/>
      <c r="B51" s="98"/>
      <c r="C51" s="98" t="s">
        <v>20</v>
      </c>
      <c r="D51" s="98"/>
      <c r="E51" s="243">
        <v>94980.6</v>
      </c>
      <c r="F51" s="244">
        <v>299622</v>
      </c>
      <c r="G51" s="115">
        <v>282182</v>
      </c>
      <c r="H51" s="115">
        <f>E51+F51-G51</f>
        <v>112420.59999999998</v>
      </c>
      <c r="I51" s="245">
        <v>44390.18</v>
      </c>
    </row>
    <row r="52" spans="1:9" x14ac:dyDescent="0.2">
      <c r="A52" s="242"/>
      <c r="B52" s="98"/>
      <c r="C52" s="98" t="s">
        <v>63</v>
      </c>
      <c r="D52" s="98"/>
      <c r="E52" s="243">
        <v>197355.07</v>
      </c>
      <c r="F52" s="244">
        <v>349454.51</v>
      </c>
      <c r="G52" s="115">
        <v>418697.43000000005</v>
      </c>
      <c r="H52" s="115">
        <f>E52+F52-G52</f>
        <v>128112.15000000002</v>
      </c>
      <c r="I52" s="245">
        <v>128112.15</v>
      </c>
    </row>
    <row r="53" spans="1:9" x14ac:dyDescent="0.2">
      <c r="A53" s="242"/>
      <c r="B53" s="98"/>
      <c r="C53" s="98" t="s">
        <v>61</v>
      </c>
      <c r="D53" s="98"/>
      <c r="E53" s="243">
        <v>569518.03</v>
      </c>
      <c r="F53" s="244">
        <v>2658086.5099999998</v>
      </c>
      <c r="G53" s="115">
        <v>2766412.4299999997</v>
      </c>
      <c r="H53" s="115">
        <f>E53+F53-G53</f>
        <v>461192.11000000034</v>
      </c>
      <c r="I53" s="245">
        <v>461192.11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861853.70000000007</v>
      </c>
      <c r="F54" s="65">
        <f>F50+F51+F52+F53</f>
        <v>3337163.0199999996</v>
      </c>
      <c r="G54" s="64">
        <f>G50+G51+G52+G53</f>
        <v>3497291.86</v>
      </c>
      <c r="H54" s="64">
        <f>H50+H51+H52+H53</f>
        <v>701724.86000000034</v>
      </c>
      <c r="I54" s="246">
        <f>SUM(I50:I53)</f>
        <v>633694.43999999994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83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141</v>
      </c>
      <c r="F2" s="480"/>
      <c r="G2" s="480"/>
      <c r="H2" s="480"/>
      <c r="I2" s="480"/>
    </row>
    <row r="3" spans="1:9" ht="9.75" customHeight="1" x14ac:dyDescent="0.4">
      <c r="A3" s="272"/>
      <c r="B3" s="272"/>
      <c r="C3" s="272"/>
      <c r="D3" s="272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257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258</v>
      </c>
      <c r="D6" s="220"/>
      <c r="E6" s="476" t="s">
        <v>258</v>
      </c>
      <c r="F6" s="477"/>
      <c r="G6" s="221" t="s">
        <v>3</v>
      </c>
      <c r="H6" s="478">
        <v>1201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69"/>
      <c r="I14" s="269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41446000</v>
      </c>
      <c r="F16" s="471"/>
      <c r="G16" s="6">
        <v>47751073.820000008</v>
      </c>
      <c r="H16" s="43">
        <v>46664031.360000007</v>
      </c>
      <c r="I16" s="43">
        <v>1087042.46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117420</v>
      </c>
      <c r="H17" s="114">
        <v>117420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42485000</v>
      </c>
      <c r="F18" s="471"/>
      <c r="G18" s="6">
        <v>51089688.030000001</v>
      </c>
      <c r="H18" s="43">
        <v>49572638.25</v>
      </c>
      <c r="I18" s="43">
        <v>1517049.78</v>
      </c>
    </row>
    <row r="19" spans="1:9" ht="19.5" x14ac:dyDescent="0.4">
      <c r="A19" s="32"/>
      <c r="B19" s="3"/>
      <c r="C19" s="3"/>
      <c r="D19" s="3"/>
      <c r="E19" s="270"/>
      <c r="F19" s="271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3456034.2099999934</v>
      </c>
      <c r="H20" s="150">
        <f>H18-H16+H17</f>
        <v>3026026.8899999931</v>
      </c>
      <c r="I20" s="150">
        <f>I18-I16+I17</f>
        <v>430007.32000000007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3338614.2099999934</v>
      </c>
      <c r="H21" s="150">
        <f>H20-H17</f>
        <v>2908606.8899999931</v>
      </c>
      <c r="I21" s="150">
        <f>I20-I17</f>
        <v>430007.32000000007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234688.20999999344</v>
      </c>
      <c r="H25" s="156">
        <f>H21-H26</f>
        <v>-195319.11000000685</v>
      </c>
      <c r="I25" s="156">
        <f>I21-I26</f>
        <v>430007.32000000007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3103926</v>
      </c>
      <c r="H26" s="156">
        <v>3103926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234688.21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26000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f>-3000+211688.21</f>
        <v>208688.21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3103926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8172760</v>
      </c>
      <c r="H33" s="223"/>
      <c r="I33" s="223"/>
    </row>
    <row r="34" spans="1:9" ht="38.25" customHeight="1" x14ac:dyDescent="0.2">
      <c r="A34" s="474" t="s">
        <v>206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20000</v>
      </c>
      <c r="G37" s="51">
        <v>20000</v>
      </c>
      <c r="H37" s="52"/>
      <c r="I37" s="226">
        <f>IF(F37=0,"nerozp.",G37/F37)</f>
        <v>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4552480</v>
      </c>
      <c r="G41" s="51">
        <v>4552480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1715</v>
      </c>
      <c r="F50" s="239">
        <v>10000</v>
      </c>
      <c r="G50" s="240">
        <v>9400</v>
      </c>
      <c r="H50" s="240">
        <f>E50+F50-G50</f>
        <v>2315</v>
      </c>
      <c r="I50" s="241">
        <v>2315</v>
      </c>
    </row>
    <row r="51" spans="1:9" x14ac:dyDescent="0.2">
      <c r="A51" s="242"/>
      <c r="B51" s="98"/>
      <c r="C51" s="98" t="s">
        <v>20</v>
      </c>
      <c r="D51" s="98"/>
      <c r="E51" s="243">
        <v>576288.31000000006</v>
      </c>
      <c r="F51" s="244">
        <v>490343</v>
      </c>
      <c r="G51" s="115">
        <v>565744</v>
      </c>
      <c r="H51" s="115">
        <f>E51+F51-G51</f>
        <v>500887.31000000006</v>
      </c>
      <c r="I51" s="245">
        <v>395346.61</v>
      </c>
    </row>
    <row r="52" spans="1:9" x14ac:dyDescent="0.2">
      <c r="A52" s="242"/>
      <c r="B52" s="98"/>
      <c r="C52" s="98" t="s">
        <v>63</v>
      </c>
      <c r="D52" s="98"/>
      <c r="E52" s="243">
        <v>703931.02</v>
      </c>
      <c r="F52" s="244">
        <v>2836071.0700000003</v>
      </c>
      <c r="G52" s="115">
        <v>572426</v>
      </c>
      <c r="H52" s="115">
        <f>E52+F52-G52</f>
        <v>2967576.0900000003</v>
      </c>
      <c r="I52" s="245">
        <v>2957018.99</v>
      </c>
    </row>
    <row r="53" spans="1:9" x14ac:dyDescent="0.2">
      <c r="A53" s="242"/>
      <c r="B53" s="98"/>
      <c r="C53" s="98" t="s">
        <v>61</v>
      </c>
      <c r="D53" s="98"/>
      <c r="E53" s="243">
        <v>682186.49</v>
      </c>
      <c r="F53" s="244">
        <v>5074308</v>
      </c>
      <c r="G53" s="115">
        <v>5275441.7</v>
      </c>
      <c r="H53" s="115">
        <f>E53+F53-G53</f>
        <v>481052.79000000004</v>
      </c>
      <c r="I53" s="245">
        <v>481052.79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1964120.82</v>
      </c>
      <c r="F54" s="65">
        <f>F50+F51+F52+F53</f>
        <v>8410722.0700000003</v>
      </c>
      <c r="G54" s="64">
        <f>G50+G51+G52+G53</f>
        <v>6423011.7000000002</v>
      </c>
      <c r="H54" s="64">
        <f>H50+H51+H52+H53</f>
        <v>3951831.1900000004</v>
      </c>
      <c r="I54" s="246">
        <f>SUM(I50:I53)</f>
        <v>3835733.39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/>
      <c r="H57" s="459"/>
      <c r="I57" s="459"/>
    </row>
    <row r="58" spans="1:9" x14ac:dyDescent="0.2">
      <c r="G58" s="458"/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84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145</v>
      </c>
      <c r="F2" s="480"/>
      <c r="G2" s="480"/>
      <c r="H2" s="480"/>
      <c r="I2" s="480"/>
    </row>
    <row r="3" spans="1:9" ht="9.75" customHeight="1" x14ac:dyDescent="0.4">
      <c r="A3" s="272"/>
      <c r="B3" s="272"/>
      <c r="C3" s="272"/>
      <c r="D3" s="272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146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259</v>
      </c>
      <c r="D6" s="220"/>
      <c r="E6" s="476" t="s">
        <v>259</v>
      </c>
      <c r="F6" s="477"/>
      <c r="G6" s="221" t="s">
        <v>3</v>
      </c>
      <c r="H6" s="478">
        <v>1202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69"/>
      <c r="I14" s="269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35816000</v>
      </c>
      <c r="F16" s="471"/>
      <c r="G16" s="6">
        <v>52421064.729999989</v>
      </c>
      <c r="H16" s="43">
        <v>51511921.569999993</v>
      </c>
      <c r="I16" s="43">
        <v>909143.16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36019000</v>
      </c>
      <c r="F18" s="471"/>
      <c r="G18" s="6">
        <v>53069113.68</v>
      </c>
      <c r="H18" s="43">
        <v>51964550.32</v>
      </c>
      <c r="I18" s="43">
        <v>1104563.3600000001</v>
      </c>
    </row>
    <row r="19" spans="1:9" ht="19.5" x14ac:dyDescent="0.4">
      <c r="A19" s="32"/>
      <c r="B19" s="3"/>
      <c r="C19" s="3"/>
      <c r="D19" s="3"/>
      <c r="E19" s="270"/>
      <c r="F19" s="271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648048.95000001043</v>
      </c>
      <c r="H20" s="150">
        <f>H18-H16+H17</f>
        <v>452628.75000000745</v>
      </c>
      <c r="I20" s="150">
        <f>I18-I16+I17</f>
        <v>195420.20000000007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648048.95000001043</v>
      </c>
      <c r="H21" s="150">
        <f>H20-H17</f>
        <v>452628.75000000745</v>
      </c>
      <c r="I21" s="150">
        <f>I20-I17</f>
        <v>195420.20000000007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292957.53000001039</v>
      </c>
      <c r="H25" s="156">
        <f>H21-H26</f>
        <v>97537.330000007409</v>
      </c>
      <c r="I25" s="156">
        <f>I21-I26</f>
        <v>195420.20000000007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355091.42000000004</v>
      </c>
      <c r="H26" s="156">
        <v>355091.42000000004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292957.53000000003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10000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282957.53000000003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355091.42000000004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421342.71999999997</v>
      </c>
      <c r="H33" s="223"/>
      <c r="I33" s="223"/>
    </row>
    <row r="34" spans="1:9" ht="38.25" customHeight="1" x14ac:dyDescent="0.2">
      <c r="A34" s="474" t="s">
        <v>207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0</v>
      </c>
      <c r="G37" s="51">
        <v>0</v>
      </c>
      <c r="H37" s="52"/>
      <c r="I37" s="226" t="str">
        <f>IF(F37=0,"nerozp.",G37/F37)</f>
        <v>nerozp.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1189236</v>
      </c>
      <c r="G41" s="51">
        <v>1189236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46604</v>
      </c>
      <c r="F50" s="239">
        <v>17000</v>
      </c>
      <c r="G50" s="240">
        <v>16100</v>
      </c>
      <c r="H50" s="240">
        <f>E50+F50-G50</f>
        <v>47504</v>
      </c>
      <c r="I50" s="241">
        <v>47504</v>
      </c>
    </row>
    <row r="51" spans="1:9" x14ac:dyDescent="0.2">
      <c r="A51" s="242"/>
      <c r="B51" s="98"/>
      <c r="C51" s="98" t="s">
        <v>20</v>
      </c>
      <c r="D51" s="98"/>
      <c r="E51" s="243">
        <v>233763.7</v>
      </c>
      <c r="F51" s="244">
        <v>556484.66</v>
      </c>
      <c r="G51" s="115">
        <v>409656</v>
      </c>
      <c r="H51" s="115">
        <f>E51+F51-G51</f>
        <v>380592.3600000001</v>
      </c>
      <c r="I51" s="245">
        <v>330275.7</v>
      </c>
    </row>
    <row r="52" spans="1:9" x14ac:dyDescent="0.2">
      <c r="A52" s="242"/>
      <c r="B52" s="98"/>
      <c r="C52" s="98" t="s">
        <v>63</v>
      </c>
      <c r="D52" s="98"/>
      <c r="E52" s="243">
        <v>1391300.45</v>
      </c>
      <c r="F52" s="244">
        <v>285177.29000000004</v>
      </c>
      <c r="G52" s="115">
        <v>1245936.5</v>
      </c>
      <c r="H52" s="115">
        <f>E52+F52-G52</f>
        <v>430541.24</v>
      </c>
      <c r="I52" s="245">
        <v>430541.24</v>
      </c>
    </row>
    <row r="53" spans="1:9" x14ac:dyDescent="0.2">
      <c r="A53" s="242"/>
      <c r="B53" s="98"/>
      <c r="C53" s="98" t="s">
        <v>61</v>
      </c>
      <c r="D53" s="98"/>
      <c r="E53" s="243">
        <v>59073</v>
      </c>
      <c r="F53" s="244">
        <v>2175601</v>
      </c>
      <c r="G53" s="115">
        <v>2118431</v>
      </c>
      <c r="H53" s="115">
        <f>E53+F53-G53</f>
        <v>116243</v>
      </c>
      <c r="I53" s="245">
        <v>116243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1730741.15</v>
      </c>
      <c r="F54" s="65">
        <f>F50+F51+F52+F53</f>
        <v>3034262.95</v>
      </c>
      <c r="G54" s="64">
        <f>G50+G51+G52+G53</f>
        <v>3790123.5</v>
      </c>
      <c r="H54" s="64">
        <f>H50+H51+H52+H53</f>
        <v>974880.60000000009</v>
      </c>
      <c r="I54" s="246">
        <f>SUM(I50:I53)</f>
        <v>924563.94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85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148</v>
      </c>
      <c r="F2" s="480"/>
      <c r="G2" s="480"/>
      <c r="H2" s="480"/>
      <c r="I2" s="480"/>
    </row>
    <row r="3" spans="1:9" ht="9.75" customHeight="1" x14ac:dyDescent="0.4">
      <c r="A3" s="272"/>
      <c r="B3" s="272"/>
      <c r="C3" s="272"/>
      <c r="D3" s="272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260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261</v>
      </c>
      <c r="D6" s="220"/>
      <c r="E6" s="476" t="s">
        <v>261</v>
      </c>
      <c r="F6" s="477"/>
      <c r="G6" s="221" t="s">
        <v>3</v>
      </c>
      <c r="H6" s="478">
        <v>1204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69"/>
      <c r="I14" s="269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75555000</v>
      </c>
      <c r="F16" s="471"/>
      <c r="G16" s="6">
        <v>84881499.420000002</v>
      </c>
      <c r="H16" s="43">
        <v>79568842.939999998</v>
      </c>
      <c r="I16" s="43">
        <v>5312656.4799999986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77703000</v>
      </c>
      <c r="F18" s="471"/>
      <c r="G18" s="6">
        <v>86953956.329999983</v>
      </c>
      <c r="H18" s="43">
        <v>80831843.00999999</v>
      </c>
      <c r="I18" s="43">
        <v>6122113.3199999994</v>
      </c>
    </row>
    <row r="19" spans="1:9" ht="19.5" x14ac:dyDescent="0.4">
      <c r="A19" s="32"/>
      <c r="B19" s="3"/>
      <c r="C19" s="3"/>
      <c r="D19" s="3"/>
      <c r="E19" s="270"/>
      <c r="F19" s="271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2072456.9099999815</v>
      </c>
      <c r="H20" s="150">
        <f>H18-H16+H17</f>
        <v>1263000.0699999928</v>
      </c>
      <c r="I20" s="150">
        <f>I18-I16+I17</f>
        <v>809456.84000000078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2072456.9099999815</v>
      </c>
      <c r="H21" s="150">
        <f>H20-H17</f>
        <v>1263000.0699999928</v>
      </c>
      <c r="I21" s="150">
        <f>I20-I17</f>
        <v>809456.84000000078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28244.909999981523</v>
      </c>
      <c r="H25" s="156">
        <f>H21-H26</f>
        <v>-781211.93000000715</v>
      </c>
      <c r="I25" s="156">
        <f>I21-I26</f>
        <v>809456.84000000078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2044212</v>
      </c>
      <c r="H26" s="156">
        <v>2044212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28244.91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22000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6244.91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2044212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6235870</v>
      </c>
      <c r="H33" s="223"/>
      <c r="I33" s="223"/>
    </row>
    <row r="34" spans="1:9" ht="38.25" customHeight="1" x14ac:dyDescent="0.2">
      <c r="A34" s="474" t="s">
        <v>208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300000</v>
      </c>
      <c r="G37" s="51">
        <v>262004</v>
      </c>
      <c r="H37" s="52"/>
      <c r="I37" s="226">
        <f>IF(F37=0,"nerozp.",G37/F37)</f>
        <v>0.87334666666666672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3915572</v>
      </c>
      <c r="G41" s="51">
        <v>3915572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37580</v>
      </c>
      <c r="F50" s="239">
        <v>40000</v>
      </c>
      <c r="G50" s="240">
        <v>40000</v>
      </c>
      <c r="H50" s="240">
        <f>E50+F50-G50</f>
        <v>37580</v>
      </c>
      <c r="I50" s="241">
        <v>37580</v>
      </c>
    </row>
    <row r="51" spans="1:9" x14ac:dyDescent="0.2">
      <c r="A51" s="242"/>
      <c r="B51" s="98"/>
      <c r="C51" s="98" t="s">
        <v>20</v>
      </c>
      <c r="D51" s="98"/>
      <c r="E51" s="243">
        <v>1197214.3899999999</v>
      </c>
      <c r="F51" s="244">
        <v>870461.56</v>
      </c>
      <c r="G51" s="115">
        <v>643227.67000000004</v>
      </c>
      <c r="H51" s="115">
        <f>E51+F51-G51</f>
        <v>1424448.2799999998</v>
      </c>
      <c r="I51" s="245">
        <v>1368441.38</v>
      </c>
    </row>
    <row r="52" spans="1:9" x14ac:dyDescent="0.2">
      <c r="A52" s="242"/>
      <c r="B52" s="98"/>
      <c r="C52" s="98" t="s">
        <v>63</v>
      </c>
      <c r="D52" s="98"/>
      <c r="E52" s="243">
        <v>2187408.31</v>
      </c>
      <c r="F52" s="244">
        <v>2501154.64</v>
      </c>
      <c r="G52" s="115">
        <v>1527493.1400000001</v>
      </c>
      <c r="H52" s="115">
        <f>E52+F52-G52</f>
        <v>3161069.81</v>
      </c>
      <c r="I52" s="245">
        <v>3161069.81</v>
      </c>
    </row>
    <row r="53" spans="1:9" x14ac:dyDescent="0.2">
      <c r="A53" s="242"/>
      <c r="B53" s="98"/>
      <c r="C53" s="98" t="s">
        <v>61</v>
      </c>
      <c r="D53" s="98"/>
      <c r="E53" s="243">
        <v>542087.14</v>
      </c>
      <c r="F53" s="244">
        <v>5252800</v>
      </c>
      <c r="G53" s="115">
        <v>5552379.1499999994</v>
      </c>
      <c r="H53" s="115">
        <f>E53+F53-G53</f>
        <v>242507.99000000022</v>
      </c>
      <c r="I53" s="245">
        <v>242507.99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3964289.8400000003</v>
      </c>
      <c r="F54" s="65">
        <f>F50+F51+F52+F53</f>
        <v>8664416.1999999993</v>
      </c>
      <c r="G54" s="64">
        <f>G50+G51+G52+G53</f>
        <v>7763099.959999999</v>
      </c>
      <c r="H54" s="64">
        <f>H50+H51+H52+H53</f>
        <v>4865606.08</v>
      </c>
      <c r="I54" s="246">
        <f>SUM(I50:I53)</f>
        <v>4809599.18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86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301</v>
      </c>
      <c r="F2" s="480"/>
      <c r="G2" s="480"/>
      <c r="H2" s="480"/>
      <c r="I2" s="480"/>
    </row>
    <row r="3" spans="1:9" ht="9.75" customHeight="1" x14ac:dyDescent="0.4">
      <c r="A3" s="272"/>
      <c r="B3" s="272"/>
      <c r="C3" s="272"/>
      <c r="D3" s="272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262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263</v>
      </c>
      <c r="D6" s="220"/>
      <c r="E6" s="476" t="s">
        <v>263</v>
      </c>
      <c r="F6" s="477"/>
      <c r="G6" s="221" t="s">
        <v>3</v>
      </c>
      <c r="H6" s="478">
        <v>1205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69"/>
      <c r="I14" s="269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28617000</v>
      </c>
      <c r="F16" s="471"/>
      <c r="G16" s="6">
        <v>32078900.489999998</v>
      </c>
      <c r="H16" s="43">
        <v>31495068.669999998</v>
      </c>
      <c r="I16" s="43">
        <v>583831.81999999995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30382000</v>
      </c>
      <c r="F18" s="471"/>
      <c r="G18" s="6">
        <v>34039122.600000001</v>
      </c>
      <c r="H18" s="43">
        <v>33179704.18</v>
      </c>
      <c r="I18" s="43">
        <v>859418.42</v>
      </c>
    </row>
    <row r="19" spans="1:9" ht="19.5" x14ac:dyDescent="0.4">
      <c r="A19" s="32"/>
      <c r="B19" s="3"/>
      <c r="C19" s="3"/>
      <c r="D19" s="3"/>
      <c r="E19" s="270"/>
      <c r="F19" s="271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1960222.1100000031</v>
      </c>
      <c r="H20" s="150">
        <f>H18-H16+H17</f>
        <v>1684635.5100000016</v>
      </c>
      <c r="I20" s="150">
        <f>I18-I16+I17</f>
        <v>275586.60000000009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1960222.1100000031</v>
      </c>
      <c r="H21" s="150">
        <f>H20-H17</f>
        <v>1684635.5100000016</v>
      </c>
      <c r="I21" s="150">
        <f>I20-I17</f>
        <v>275586.60000000009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446876.11000000313</v>
      </c>
      <c r="H25" s="156">
        <f>H21-H26</f>
        <v>171289.51000000164</v>
      </c>
      <c r="I25" s="156">
        <f>I21-I26</f>
        <v>275586.60000000009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1513346</v>
      </c>
      <c r="H26" s="156">
        <v>1513346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446876.11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25000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f>-15000+436876.11</f>
        <v>421876.11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1513346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6383904</v>
      </c>
      <c r="H33" s="223"/>
      <c r="I33" s="223"/>
    </row>
    <row r="34" spans="1:9" ht="38.25" customHeight="1" x14ac:dyDescent="0.2">
      <c r="A34" s="474" t="s">
        <v>209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15000</v>
      </c>
      <c r="G37" s="51">
        <v>15000</v>
      </c>
      <c r="H37" s="52"/>
      <c r="I37" s="226">
        <f>IF(F37=0,"nerozp.",G37/F37)</f>
        <v>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1952724</v>
      </c>
      <c r="G41" s="51">
        <v>1952724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4948</v>
      </c>
      <c r="F50" s="239">
        <v>5000</v>
      </c>
      <c r="G50" s="240">
        <v>5000</v>
      </c>
      <c r="H50" s="240">
        <f>E50+F50-G50</f>
        <v>4948</v>
      </c>
      <c r="I50" s="241">
        <v>4948</v>
      </c>
    </row>
    <row r="51" spans="1:9" x14ac:dyDescent="0.2">
      <c r="A51" s="242"/>
      <c r="B51" s="98"/>
      <c r="C51" s="98" t="s">
        <v>20</v>
      </c>
      <c r="D51" s="98"/>
      <c r="E51" s="243">
        <v>271909.84999999998</v>
      </c>
      <c r="F51" s="244">
        <v>365358</v>
      </c>
      <c r="G51" s="115">
        <v>300298.7</v>
      </c>
      <c r="H51" s="115">
        <f>E51+F51-G51</f>
        <v>336969.14999999997</v>
      </c>
      <c r="I51" s="245">
        <v>320376.21000000002</v>
      </c>
    </row>
    <row r="52" spans="1:9" x14ac:dyDescent="0.2">
      <c r="A52" s="242"/>
      <c r="B52" s="98"/>
      <c r="C52" s="98" t="s">
        <v>63</v>
      </c>
      <c r="D52" s="98"/>
      <c r="E52" s="243">
        <v>1487587.05</v>
      </c>
      <c r="F52" s="244">
        <v>737327.92</v>
      </c>
      <c r="G52" s="115">
        <v>889574.62</v>
      </c>
      <c r="H52" s="115">
        <f>E52+F52-G52</f>
        <v>1335340.3500000001</v>
      </c>
      <c r="I52" s="245">
        <v>1335340.3500000001</v>
      </c>
    </row>
    <row r="53" spans="1:9" x14ac:dyDescent="0.2">
      <c r="A53" s="242"/>
      <c r="B53" s="98"/>
      <c r="C53" s="98" t="s">
        <v>61</v>
      </c>
      <c r="D53" s="98"/>
      <c r="E53" s="243">
        <v>3127766</v>
      </c>
      <c r="F53" s="244">
        <v>5100527.8</v>
      </c>
      <c r="G53" s="115">
        <v>7572857.5999999996</v>
      </c>
      <c r="H53" s="115">
        <f>E53+F53-G53</f>
        <v>655436.20000000019</v>
      </c>
      <c r="I53" s="245">
        <v>655436.19999999995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4892210.9000000004</v>
      </c>
      <c r="F54" s="65">
        <f>F50+F51+F52+F53</f>
        <v>6208213.7199999997</v>
      </c>
      <c r="G54" s="64">
        <f>G50+G51+G52+G53</f>
        <v>8767730.9199999999</v>
      </c>
      <c r="H54" s="64">
        <f>H50+H51+H52+H53</f>
        <v>2332693.7000000002</v>
      </c>
      <c r="I54" s="246">
        <f>SUM(I50:I53)</f>
        <v>2316100.7599999998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87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154</v>
      </c>
      <c r="F2" s="480"/>
      <c r="G2" s="480"/>
      <c r="H2" s="480"/>
      <c r="I2" s="480"/>
    </row>
    <row r="3" spans="1:9" ht="9.75" customHeight="1" x14ac:dyDescent="0.4">
      <c r="A3" s="272"/>
      <c r="B3" s="272"/>
      <c r="C3" s="272"/>
      <c r="D3" s="272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264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265</v>
      </c>
      <c r="D6" s="220"/>
      <c r="E6" s="476" t="s">
        <v>265</v>
      </c>
      <c r="F6" s="477"/>
      <c r="G6" s="221" t="s">
        <v>3</v>
      </c>
      <c r="H6" s="478">
        <v>1206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69"/>
      <c r="I14" s="269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38419000</v>
      </c>
      <c r="F16" s="471"/>
      <c r="G16" s="6">
        <v>46796084.520000003</v>
      </c>
      <c r="H16" s="43">
        <v>45742394.340000004</v>
      </c>
      <c r="I16" s="43">
        <v>1053690.18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38419000</v>
      </c>
      <c r="F18" s="471"/>
      <c r="G18" s="6">
        <v>47350151.820000008</v>
      </c>
      <c r="H18" s="43">
        <v>46038252.360000007</v>
      </c>
      <c r="I18" s="43">
        <v>1311899.46</v>
      </c>
    </row>
    <row r="19" spans="1:9" ht="19.5" x14ac:dyDescent="0.4">
      <c r="A19" s="32"/>
      <c r="B19" s="3"/>
      <c r="C19" s="3"/>
      <c r="D19" s="3"/>
      <c r="E19" s="270"/>
      <c r="F19" s="271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554067.30000000447</v>
      </c>
      <c r="H20" s="150">
        <f>H18-H16+H17</f>
        <v>295858.02000000328</v>
      </c>
      <c r="I20" s="150">
        <f>I18-I16+I17</f>
        <v>258209.28000000003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554067.30000000447</v>
      </c>
      <c r="H21" s="150">
        <f>H20-H17</f>
        <v>295858.02000000328</v>
      </c>
      <c r="I21" s="150">
        <f>I20-I17</f>
        <v>258209.28000000003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252970.99000000447</v>
      </c>
      <c r="H25" s="156">
        <f>H21-H26</f>
        <v>-5238.2899999967194</v>
      </c>
      <c r="I25" s="156">
        <f>I21-I26</f>
        <v>258209.28000000003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301096.31</v>
      </c>
      <c r="H26" s="156">
        <v>301096.31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252970.99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5000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247970.99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301096.31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38.25" customHeight="1" x14ac:dyDescent="0.2">
      <c r="A34" s="474" t="s">
        <v>210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287960</v>
      </c>
      <c r="G37" s="51">
        <v>287960</v>
      </c>
      <c r="H37" s="52"/>
      <c r="I37" s="226">
        <f>IF(F37=0,"nerozp.",G37/F37)</f>
        <v>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935966</v>
      </c>
      <c r="G41" s="51">
        <v>935966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147409.60000000001</v>
      </c>
      <c r="F50" s="239">
        <v>0</v>
      </c>
      <c r="G50" s="240">
        <v>5000</v>
      </c>
      <c r="H50" s="240">
        <f>E50+F50-G50</f>
        <v>142409.60000000001</v>
      </c>
      <c r="I50" s="241">
        <v>142409.60000000001</v>
      </c>
    </row>
    <row r="51" spans="1:9" x14ac:dyDescent="0.2">
      <c r="A51" s="242"/>
      <c r="B51" s="98"/>
      <c r="C51" s="98" t="s">
        <v>20</v>
      </c>
      <c r="D51" s="98"/>
      <c r="E51" s="243">
        <v>910979.29</v>
      </c>
      <c r="F51" s="244">
        <v>513262</v>
      </c>
      <c r="G51" s="115">
        <v>474444</v>
      </c>
      <c r="H51" s="115">
        <f>E51+F51-G51</f>
        <v>949797.29</v>
      </c>
      <c r="I51" s="245">
        <v>966978.03</v>
      </c>
    </row>
    <row r="52" spans="1:9" x14ac:dyDescent="0.2">
      <c r="A52" s="242"/>
      <c r="B52" s="98"/>
      <c r="C52" s="98" t="s">
        <v>63</v>
      </c>
      <c r="D52" s="98"/>
      <c r="E52" s="243">
        <v>130578.74</v>
      </c>
      <c r="F52" s="244">
        <v>1742926.47</v>
      </c>
      <c r="G52" s="115">
        <v>0</v>
      </c>
      <c r="H52" s="115">
        <f>E52+F52-G52</f>
        <v>1873505.21</v>
      </c>
      <c r="I52" s="245">
        <v>1873505.21</v>
      </c>
    </row>
    <row r="53" spans="1:9" x14ac:dyDescent="0.2">
      <c r="A53" s="242"/>
      <c r="B53" s="98"/>
      <c r="C53" s="98" t="s">
        <v>61</v>
      </c>
      <c r="D53" s="98"/>
      <c r="E53" s="243">
        <v>334127.07</v>
      </c>
      <c r="F53" s="244">
        <v>4444904.1400000006</v>
      </c>
      <c r="G53" s="115">
        <v>4459229.41</v>
      </c>
      <c r="H53" s="115">
        <f>E53+F53-G53</f>
        <v>319801.80000000075</v>
      </c>
      <c r="I53" s="245">
        <v>319801.8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1523094.7000000002</v>
      </c>
      <c r="F54" s="65">
        <f>F50+F51+F52+F53</f>
        <v>6701092.6100000003</v>
      </c>
      <c r="G54" s="64">
        <f>G50+G51+G52+G53</f>
        <v>4938673.41</v>
      </c>
      <c r="H54" s="64">
        <f>H50+H51+H52+H53</f>
        <v>3285513.9000000008</v>
      </c>
      <c r="I54" s="246">
        <f>SUM(I50:I53)</f>
        <v>3302694.6399999997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/>
      <c r="H57" s="459"/>
      <c r="I57" s="459"/>
    </row>
    <row r="58" spans="1:9" x14ac:dyDescent="0.2">
      <c r="G58" s="458"/>
      <c r="H58" s="459"/>
      <c r="I58" s="459"/>
    </row>
    <row r="59" spans="1:9" x14ac:dyDescent="0.2">
      <c r="G59" s="248"/>
    </row>
    <row r="60" spans="1:9" x14ac:dyDescent="0.2">
      <c r="G60" s="24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formatCells="0" formatColumns="0" selectLockedCells="1"/>
  <mergeCells count="26">
    <mergeCell ref="A43:I43"/>
    <mergeCell ref="G58:I58"/>
    <mergeCell ref="G55:I55"/>
    <mergeCell ref="G56:I56"/>
    <mergeCell ref="G57:I57"/>
    <mergeCell ref="A2:D2"/>
    <mergeCell ref="E2:I2"/>
    <mergeCell ref="E3:I3"/>
    <mergeCell ref="E4:I4"/>
    <mergeCell ref="E5:I5"/>
    <mergeCell ref="E6:F6"/>
    <mergeCell ref="E16:F16"/>
    <mergeCell ref="B44:I44"/>
    <mergeCell ref="H45:I45"/>
    <mergeCell ref="F47:F48"/>
    <mergeCell ref="E18:F18"/>
    <mergeCell ref="C29:E29"/>
    <mergeCell ref="H6:I6"/>
    <mergeCell ref="E7:I7"/>
    <mergeCell ref="E11:F11"/>
    <mergeCell ref="E12:F12"/>
    <mergeCell ref="E13:F13"/>
    <mergeCell ref="H13:I13"/>
    <mergeCell ref="C32:F32"/>
    <mergeCell ref="B33:F33"/>
    <mergeCell ref="A34:I34"/>
  </mergeCells>
  <pageMargins left="0.70866141732283472" right="0.70866141732283472" top="0.78740157480314965" bottom="0.78740157480314965" header="0.31496062992125984" footer="0.31496062992125984"/>
  <pageSetup paperSize="9" scale="80" firstPageNumber="88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topLeftCell="A4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266</v>
      </c>
      <c r="F2" s="480"/>
      <c r="G2" s="480"/>
      <c r="H2" s="480"/>
      <c r="I2" s="480"/>
    </row>
    <row r="3" spans="1:9" ht="9.75" customHeight="1" x14ac:dyDescent="0.4">
      <c r="A3" s="272"/>
      <c r="B3" s="272"/>
      <c r="C3" s="272"/>
      <c r="D3" s="272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267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268</v>
      </c>
      <c r="D6" s="220"/>
      <c r="E6" s="476" t="s">
        <v>268</v>
      </c>
      <c r="F6" s="477"/>
      <c r="G6" s="221" t="s">
        <v>3</v>
      </c>
      <c r="H6" s="478">
        <v>1207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69"/>
      <c r="I14" s="269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40263000</v>
      </c>
      <c r="F16" s="471"/>
      <c r="G16" s="6">
        <v>49413248.75</v>
      </c>
      <c r="H16" s="43">
        <v>48518985.890000001</v>
      </c>
      <c r="I16" s="43">
        <v>894262.86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106620</v>
      </c>
      <c r="H17" s="114">
        <v>0</v>
      </c>
      <c r="I17" s="114">
        <v>106620</v>
      </c>
    </row>
    <row r="18" spans="1:9" ht="19.5" x14ac:dyDescent="0.4">
      <c r="A18" s="32" t="s">
        <v>72</v>
      </c>
      <c r="B18" s="3"/>
      <c r="C18" s="3"/>
      <c r="D18" s="3"/>
      <c r="E18" s="470">
        <v>40637000</v>
      </c>
      <c r="F18" s="471"/>
      <c r="G18" s="6">
        <v>49935898.759999998</v>
      </c>
      <c r="H18" s="43">
        <v>47991279.259999998</v>
      </c>
      <c r="I18" s="43">
        <v>1944619.5</v>
      </c>
    </row>
    <row r="19" spans="1:9" ht="19.5" x14ac:dyDescent="0.4">
      <c r="A19" s="32"/>
      <c r="B19" s="3"/>
      <c r="C19" s="3"/>
      <c r="D19" s="3"/>
      <c r="E19" s="270"/>
      <c r="F19" s="271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629270.00999999791</v>
      </c>
      <c r="H20" s="150">
        <f>H18-H16+H17</f>
        <v>-527706.63000000268</v>
      </c>
      <c r="I20" s="150">
        <f>I18-I16+I17</f>
        <v>1156976.6400000001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522650.00999999791</v>
      </c>
      <c r="H21" s="150">
        <f>H20-H17</f>
        <v>-527706.63000000268</v>
      </c>
      <c r="I21" s="150">
        <f>I20-I17</f>
        <v>1050356.6400000001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381746.00999999791</v>
      </c>
      <c r="H25" s="156">
        <f>H21-H26</f>
        <v>-668610.63000000268</v>
      </c>
      <c r="I25" s="156">
        <f>I21-I26</f>
        <v>1050356.6400000001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140904</v>
      </c>
      <c r="H26" s="156">
        <v>140904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381746.01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40000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f>30000+311746.01</f>
        <v>341746.01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140904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550030</v>
      </c>
      <c r="H33" s="223"/>
      <c r="I33" s="223"/>
    </row>
    <row r="34" spans="1:9" ht="38.25" customHeight="1" x14ac:dyDescent="0.2">
      <c r="A34" s="474" t="s">
        <v>211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300000</v>
      </c>
      <c r="G37" s="51">
        <v>300000</v>
      </c>
      <c r="H37" s="52"/>
      <c r="I37" s="226">
        <f>IF(F37=0,"nerozp.",G37/F37)</f>
        <v>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768069</v>
      </c>
      <c r="G41" s="51">
        <v>768069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1900</v>
      </c>
      <c r="F50" s="239">
        <v>40000</v>
      </c>
      <c r="G50" s="240">
        <v>40000</v>
      </c>
      <c r="H50" s="240">
        <f>E50+F50-G50</f>
        <v>1900</v>
      </c>
      <c r="I50" s="241">
        <v>1900</v>
      </c>
    </row>
    <row r="51" spans="1:9" x14ac:dyDescent="0.2">
      <c r="A51" s="242"/>
      <c r="B51" s="98"/>
      <c r="C51" s="98" t="s">
        <v>20</v>
      </c>
      <c r="D51" s="98"/>
      <c r="E51" s="243">
        <v>367383.18</v>
      </c>
      <c r="F51" s="244">
        <v>572891.31999999995</v>
      </c>
      <c r="G51" s="115">
        <v>562053</v>
      </c>
      <c r="H51" s="115">
        <f>E51+F51-G51</f>
        <v>378221.5</v>
      </c>
      <c r="I51" s="245">
        <v>349351.06</v>
      </c>
    </row>
    <row r="52" spans="1:9" x14ac:dyDescent="0.2">
      <c r="A52" s="242"/>
      <c r="B52" s="98"/>
      <c r="C52" s="98" t="s">
        <v>63</v>
      </c>
      <c r="D52" s="98"/>
      <c r="E52" s="243">
        <v>907147.04</v>
      </c>
      <c r="F52" s="244">
        <v>332614.46999999997</v>
      </c>
      <c r="G52" s="115">
        <v>1070677.02</v>
      </c>
      <c r="H52" s="115">
        <f>E52+F52-G52</f>
        <v>169084.49</v>
      </c>
      <c r="I52" s="245">
        <v>169084.49</v>
      </c>
    </row>
    <row r="53" spans="1:9" x14ac:dyDescent="0.2">
      <c r="A53" s="242"/>
      <c r="B53" s="98"/>
      <c r="C53" s="98" t="s">
        <v>61</v>
      </c>
      <c r="D53" s="98"/>
      <c r="E53" s="243">
        <v>34023.870000000003</v>
      </c>
      <c r="F53" s="244">
        <v>1335013.1800000002</v>
      </c>
      <c r="G53" s="115">
        <v>1019709</v>
      </c>
      <c r="H53" s="115">
        <f>E53+F53-G53</f>
        <v>349328.05000000028</v>
      </c>
      <c r="I53" s="245">
        <v>349328.05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1310454.0900000001</v>
      </c>
      <c r="F54" s="65">
        <f>F50+F51+F52+F53</f>
        <v>2280518.9700000002</v>
      </c>
      <c r="G54" s="64">
        <f>G50+G51+G52+G53</f>
        <v>2692439.02</v>
      </c>
      <c r="H54" s="64">
        <f>H50+H51+H52+H53</f>
        <v>898534.04000000027</v>
      </c>
      <c r="I54" s="246">
        <f>SUM(I50:I53)</f>
        <v>869663.6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89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160</v>
      </c>
      <c r="F2" s="480"/>
      <c r="G2" s="480"/>
      <c r="H2" s="480"/>
      <c r="I2" s="480"/>
    </row>
    <row r="3" spans="1:9" ht="9.75" customHeight="1" x14ac:dyDescent="0.4">
      <c r="A3" s="272"/>
      <c r="B3" s="272"/>
      <c r="C3" s="272"/>
      <c r="D3" s="272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269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270</v>
      </c>
      <c r="D6" s="220"/>
      <c r="E6" s="476" t="s">
        <v>270</v>
      </c>
      <c r="F6" s="477"/>
      <c r="G6" s="221" t="s">
        <v>3</v>
      </c>
      <c r="H6" s="478">
        <v>1208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69"/>
      <c r="I14" s="269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35008000</v>
      </c>
      <c r="F16" s="471"/>
      <c r="G16" s="6">
        <v>41702297.159999996</v>
      </c>
      <c r="H16" s="43">
        <v>38759051.819999993</v>
      </c>
      <c r="I16" s="43">
        <v>2943245.3400000008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53960</v>
      </c>
      <c r="H17" s="114">
        <v>53960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36480000</v>
      </c>
      <c r="F18" s="471"/>
      <c r="G18" s="6">
        <v>42062783.32</v>
      </c>
      <c r="H18" s="43">
        <v>38725173.490000002</v>
      </c>
      <c r="I18" s="43">
        <v>3337609.8300000005</v>
      </c>
    </row>
    <row r="19" spans="1:9" ht="19.5" x14ac:dyDescent="0.4">
      <c r="A19" s="32"/>
      <c r="B19" s="3"/>
      <c r="C19" s="3"/>
      <c r="D19" s="3"/>
      <c r="E19" s="270"/>
      <c r="F19" s="271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414446.16000000387</v>
      </c>
      <c r="H20" s="150">
        <f>H18-H16+H17</f>
        <v>20081.670000009239</v>
      </c>
      <c r="I20" s="150">
        <f>I18-I16+I17</f>
        <v>394364.48999999976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360486.16000000387</v>
      </c>
      <c r="H21" s="150">
        <f>H20-H17</f>
        <v>-33878.329999990761</v>
      </c>
      <c r="I21" s="150">
        <f>I20-I17</f>
        <v>394364.48999999976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-588238.54999999609</v>
      </c>
      <c r="H25" s="156">
        <f>H21-H26</f>
        <v>-982603.03999999072</v>
      </c>
      <c r="I25" s="156">
        <f>I21-I26</f>
        <v>394364.48999999976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948724.71</v>
      </c>
      <c r="H26" s="156">
        <v>948724.71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0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0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948724.71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234636.11</v>
      </c>
      <c r="H33" s="223"/>
      <c r="I33" s="223"/>
    </row>
    <row r="34" spans="1:9" ht="49.5" customHeight="1" x14ac:dyDescent="0.2">
      <c r="A34" s="474" t="s">
        <v>217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340000</v>
      </c>
      <c r="G37" s="51">
        <v>215690</v>
      </c>
      <c r="H37" s="52"/>
      <c r="I37" s="226">
        <f>IF(F37=0,"nerozp.",G37/F37)</f>
        <v>0.63438235294117651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2354359</v>
      </c>
      <c r="G41" s="51">
        <v>2354359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0</v>
      </c>
      <c r="F50" s="239">
        <v>0</v>
      </c>
      <c r="G50" s="240">
        <v>0</v>
      </c>
      <c r="H50" s="240">
        <f>E50+F50-G50</f>
        <v>0</v>
      </c>
      <c r="I50" s="241">
        <v>0</v>
      </c>
    </row>
    <row r="51" spans="1:9" x14ac:dyDescent="0.2">
      <c r="A51" s="242"/>
      <c r="B51" s="98"/>
      <c r="C51" s="98" t="s">
        <v>20</v>
      </c>
      <c r="D51" s="98"/>
      <c r="E51" s="243">
        <v>265474.3</v>
      </c>
      <c r="F51" s="244">
        <v>382777</v>
      </c>
      <c r="G51" s="115">
        <v>379675.14</v>
      </c>
      <c r="H51" s="115">
        <f>E51+F51-G51</f>
        <v>268576.16000000003</v>
      </c>
      <c r="I51" s="245">
        <v>281590.15999999997</v>
      </c>
    </row>
    <row r="52" spans="1:9" x14ac:dyDescent="0.2">
      <c r="A52" s="242"/>
      <c r="B52" s="98"/>
      <c r="C52" s="98" t="s">
        <v>63</v>
      </c>
      <c r="D52" s="98"/>
      <c r="E52" s="243">
        <v>58874.759999999995</v>
      </c>
      <c r="F52" s="244">
        <v>0</v>
      </c>
      <c r="G52" s="115">
        <v>11088.84</v>
      </c>
      <c r="H52" s="115">
        <f>E52+F52-G52</f>
        <v>47785.919999999998</v>
      </c>
      <c r="I52" s="245">
        <v>47785.919999999998</v>
      </c>
    </row>
    <row r="53" spans="1:9" x14ac:dyDescent="0.2">
      <c r="A53" s="242"/>
      <c r="B53" s="98"/>
      <c r="C53" s="98" t="s">
        <v>61</v>
      </c>
      <c r="D53" s="98"/>
      <c r="E53" s="243">
        <v>209135.12</v>
      </c>
      <c r="F53" s="244">
        <v>6988753.3000000007</v>
      </c>
      <c r="G53" s="115">
        <v>7166733.5800000001</v>
      </c>
      <c r="H53" s="115">
        <f>E53+F53-G53</f>
        <v>31154.840000000782</v>
      </c>
      <c r="I53" s="245">
        <v>31154.84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533484.17999999993</v>
      </c>
      <c r="F54" s="65">
        <f>F50+F51+F52+F53</f>
        <v>7371530.3000000007</v>
      </c>
      <c r="G54" s="64">
        <f>G50+G51+G52+G53</f>
        <v>7557497.5600000005</v>
      </c>
      <c r="H54" s="64">
        <f>H50+H51+H52+H53</f>
        <v>347516.9200000008</v>
      </c>
      <c r="I54" s="246">
        <f>SUM(I50:I53)</f>
        <v>360530.92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/>
      <c r="H57" s="459"/>
      <c r="I57" s="459"/>
    </row>
    <row r="58" spans="1:9" x14ac:dyDescent="0.2">
      <c r="G58" s="458"/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90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271</v>
      </c>
      <c r="F2" s="480"/>
      <c r="G2" s="480"/>
      <c r="H2" s="480"/>
      <c r="I2" s="480"/>
    </row>
    <row r="3" spans="1:9" ht="9.75" customHeight="1" x14ac:dyDescent="0.4">
      <c r="A3" s="273"/>
      <c r="B3" s="273"/>
      <c r="C3" s="273"/>
      <c r="D3" s="273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272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273</v>
      </c>
      <c r="D6" s="220"/>
      <c r="E6" s="476" t="s">
        <v>273</v>
      </c>
      <c r="F6" s="477"/>
      <c r="G6" s="221" t="s">
        <v>3</v>
      </c>
      <c r="H6" s="478">
        <v>1300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74"/>
      <c r="I14" s="27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21062000</v>
      </c>
      <c r="F16" s="471"/>
      <c r="G16" s="6">
        <v>25696826.599999998</v>
      </c>
      <c r="H16" s="43">
        <v>25684660.879999999</v>
      </c>
      <c r="I16" s="43">
        <v>12165.72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21062000</v>
      </c>
      <c r="F18" s="471"/>
      <c r="G18" s="6">
        <v>25949895.25</v>
      </c>
      <c r="H18" s="43">
        <v>25828799.25</v>
      </c>
      <c r="I18" s="43">
        <v>121096</v>
      </c>
    </row>
    <row r="19" spans="1:9" ht="19.5" x14ac:dyDescent="0.4">
      <c r="A19" s="32"/>
      <c r="B19" s="3"/>
      <c r="C19" s="3"/>
      <c r="D19" s="3"/>
      <c r="E19" s="275"/>
      <c r="F19" s="276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253068.65000000224</v>
      </c>
      <c r="H20" s="150">
        <f>H18-H16+H17</f>
        <v>144138.37000000104</v>
      </c>
      <c r="I20" s="150">
        <f>I18-I16+I17</f>
        <v>108930.28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253068.65000000224</v>
      </c>
      <c r="H21" s="150">
        <f>H20-H17</f>
        <v>144138.37000000104</v>
      </c>
      <c r="I21" s="150">
        <f>I20-I17</f>
        <v>108930.28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253068.65000000224</v>
      </c>
      <c r="H25" s="156">
        <f>H21-H26</f>
        <v>144138.37000000104</v>
      </c>
      <c r="I25" s="156">
        <f>I21-I26</f>
        <v>108930.28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253068.65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253068.65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384706.7</v>
      </c>
      <c r="H33" s="223"/>
      <c r="I33" s="223"/>
    </row>
    <row r="34" spans="1:9" ht="38.25" customHeight="1" x14ac:dyDescent="0.2">
      <c r="A34" s="474"/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0</v>
      </c>
      <c r="G37" s="51">
        <v>0</v>
      </c>
      <c r="H37" s="52"/>
      <c r="I37" s="226" t="str">
        <f>IF(F37=0,"nerozp.",G37/F37)</f>
        <v>nerozp.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191544</v>
      </c>
      <c r="G41" s="51">
        <v>191544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53515</v>
      </c>
      <c r="F50" s="239">
        <v>0</v>
      </c>
      <c r="G50" s="240">
        <v>0</v>
      </c>
      <c r="H50" s="240">
        <f>E50+F50-G50</f>
        <v>53515</v>
      </c>
      <c r="I50" s="241">
        <v>53515</v>
      </c>
    </row>
    <row r="51" spans="1:9" x14ac:dyDescent="0.2">
      <c r="A51" s="242"/>
      <c r="B51" s="98"/>
      <c r="C51" s="98" t="s">
        <v>20</v>
      </c>
      <c r="D51" s="98"/>
      <c r="E51" s="243">
        <v>121843.79</v>
      </c>
      <c r="F51" s="244">
        <v>318012.08</v>
      </c>
      <c r="G51" s="115">
        <v>336810</v>
      </c>
      <c r="H51" s="115">
        <f>E51+F51-G51</f>
        <v>103045.87</v>
      </c>
      <c r="I51" s="245">
        <v>88190.77</v>
      </c>
    </row>
    <row r="52" spans="1:9" x14ac:dyDescent="0.2">
      <c r="A52" s="242"/>
      <c r="B52" s="98"/>
      <c r="C52" s="98" t="s">
        <v>63</v>
      </c>
      <c r="D52" s="98"/>
      <c r="E52" s="243">
        <v>227746.07</v>
      </c>
      <c r="F52" s="244">
        <v>642922.02</v>
      </c>
      <c r="G52" s="115">
        <v>344990</v>
      </c>
      <c r="H52" s="115">
        <f>E52+F52-G52</f>
        <v>525678.09000000008</v>
      </c>
      <c r="I52" s="245">
        <v>525678.09</v>
      </c>
    </row>
    <row r="53" spans="1:9" x14ac:dyDescent="0.2">
      <c r="A53" s="242"/>
      <c r="B53" s="98"/>
      <c r="C53" s="98" t="s">
        <v>61</v>
      </c>
      <c r="D53" s="98"/>
      <c r="E53" s="243">
        <v>22252.79</v>
      </c>
      <c r="F53" s="244">
        <v>1377833</v>
      </c>
      <c r="G53" s="115">
        <v>1340384</v>
      </c>
      <c r="H53" s="115">
        <f>E53+F53-G53</f>
        <v>59701.790000000037</v>
      </c>
      <c r="I53" s="245">
        <v>59701.79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425357.64999999997</v>
      </c>
      <c r="F54" s="65">
        <f>F50+F51+F52+F53</f>
        <v>2338767.1</v>
      </c>
      <c r="G54" s="64">
        <f>G50+G51+G52+G53</f>
        <v>2022184</v>
      </c>
      <c r="H54" s="64">
        <f>H50+H51+H52+H53</f>
        <v>741940.75000000012</v>
      </c>
      <c r="I54" s="246">
        <f>SUM(I50:I53)</f>
        <v>727085.65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91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274</v>
      </c>
      <c r="F2" s="480"/>
      <c r="G2" s="480"/>
      <c r="H2" s="480"/>
      <c r="I2" s="480"/>
    </row>
    <row r="3" spans="1:9" ht="9.75" customHeight="1" x14ac:dyDescent="0.4">
      <c r="A3" s="273"/>
      <c r="B3" s="273"/>
      <c r="C3" s="273"/>
      <c r="D3" s="273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275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276</v>
      </c>
      <c r="D6" s="220"/>
      <c r="E6" s="476" t="s">
        <v>276</v>
      </c>
      <c r="F6" s="477"/>
      <c r="G6" s="221" t="s">
        <v>3</v>
      </c>
      <c r="H6" s="478">
        <v>1301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74"/>
      <c r="I14" s="27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44932000</v>
      </c>
      <c r="F16" s="471"/>
      <c r="G16" s="6">
        <v>47155786.399999999</v>
      </c>
      <c r="H16" s="43">
        <v>47127563.890000001</v>
      </c>
      <c r="I16" s="43">
        <v>28222.51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45112000</v>
      </c>
      <c r="F18" s="471"/>
      <c r="G18" s="6">
        <v>47709459.109999999</v>
      </c>
      <c r="H18" s="43">
        <v>47513935.920000002</v>
      </c>
      <c r="I18" s="43">
        <v>195523.19</v>
      </c>
    </row>
    <row r="19" spans="1:9" ht="19.5" x14ac:dyDescent="0.4">
      <c r="A19" s="32"/>
      <c r="B19" s="3"/>
      <c r="C19" s="3"/>
      <c r="D19" s="3"/>
      <c r="E19" s="275"/>
      <c r="F19" s="276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553672.71000000089</v>
      </c>
      <c r="H20" s="150">
        <f>H18-H16+H17</f>
        <v>386372.03000000119</v>
      </c>
      <c r="I20" s="150">
        <f>I18-I16+I17</f>
        <v>167300.68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553672.71000000089</v>
      </c>
      <c r="H21" s="150">
        <f>H20-H17</f>
        <v>386372.03000000119</v>
      </c>
      <c r="I21" s="150">
        <f>I20-I17</f>
        <v>167300.68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553672.71000000089</v>
      </c>
      <c r="H25" s="156">
        <f>H21-H26</f>
        <v>386372.03000000119</v>
      </c>
      <c r="I25" s="156">
        <f>I21-I26</f>
        <v>167300.68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553672.71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553672.71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38.25" customHeight="1" x14ac:dyDescent="0.2">
      <c r="A34" s="474"/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20000</v>
      </c>
      <c r="G37" s="51">
        <v>20000</v>
      </c>
      <c r="H37" s="52"/>
      <c r="I37" s="226">
        <f>IF(F37=0,"nerozp.",G37/F37)</f>
        <v>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627256</v>
      </c>
      <c r="G41" s="51">
        <v>627256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12000</v>
      </c>
      <c r="F50" s="239">
        <v>0</v>
      </c>
      <c r="G50" s="240">
        <v>0</v>
      </c>
      <c r="H50" s="240">
        <f>E50+F50-G50</f>
        <v>12000</v>
      </c>
      <c r="I50" s="241">
        <v>12000</v>
      </c>
    </row>
    <row r="51" spans="1:9" x14ac:dyDescent="0.2">
      <c r="A51" s="242"/>
      <c r="B51" s="98"/>
      <c r="C51" s="98" t="s">
        <v>20</v>
      </c>
      <c r="D51" s="98"/>
      <c r="E51" s="243">
        <v>817167.88</v>
      </c>
      <c r="F51" s="244">
        <v>601417</v>
      </c>
      <c r="G51" s="115">
        <v>305763</v>
      </c>
      <c r="H51" s="115">
        <f>E51+F51-G51</f>
        <v>1112821.8799999999</v>
      </c>
      <c r="I51" s="245">
        <v>1001849.02</v>
      </c>
    </row>
    <row r="52" spans="1:9" x14ac:dyDescent="0.2">
      <c r="A52" s="242"/>
      <c r="B52" s="98"/>
      <c r="C52" s="98" t="s">
        <v>63</v>
      </c>
      <c r="D52" s="98"/>
      <c r="E52" s="243">
        <v>974543.48</v>
      </c>
      <c r="F52" s="244">
        <v>1882457.21</v>
      </c>
      <c r="G52" s="115">
        <v>752183.4</v>
      </c>
      <c r="H52" s="115">
        <f>E52+F52-G52</f>
        <v>2104817.29</v>
      </c>
      <c r="I52" s="245">
        <v>2104817.29</v>
      </c>
    </row>
    <row r="53" spans="1:9" x14ac:dyDescent="0.2">
      <c r="A53" s="242"/>
      <c r="B53" s="98"/>
      <c r="C53" s="98" t="s">
        <v>61</v>
      </c>
      <c r="D53" s="98"/>
      <c r="E53" s="243">
        <v>91983.58</v>
      </c>
      <c r="F53" s="244">
        <v>1456931.4</v>
      </c>
      <c r="G53" s="115">
        <v>1379439.4</v>
      </c>
      <c r="H53" s="115">
        <f>E53+F53-G53</f>
        <v>169475.58000000007</v>
      </c>
      <c r="I53" s="245">
        <v>169475.58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1895694.94</v>
      </c>
      <c r="F54" s="65">
        <f>F50+F51+F52+F53</f>
        <v>3940805.61</v>
      </c>
      <c r="G54" s="64">
        <f>G50+G51+G52+G53</f>
        <v>2437385.7999999998</v>
      </c>
      <c r="H54" s="64">
        <f>H50+H51+H52+H53</f>
        <v>3399114.75</v>
      </c>
      <c r="I54" s="246">
        <f>SUM(I50:I53)</f>
        <v>3288141.89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92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70" customWidth="1"/>
    <col min="2" max="2" width="2.5703125" style="70" customWidth="1"/>
    <col min="3" max="3" width="8.42578125" style="70" customWidth="1"/>
    <col min="4" max="4" width="8.28515625" style="70" customWidth="1"/>
    <col min="5" max="5" width="15.28515625" style="70" customWidth="1"/>
    <col min="6" max="6" width="15.5703125" style="70" customWidth="1"/>
    <col min="7" max="7" width="15" style="70" customWidth="1"/>
    <col min="8" max="8" width="15.28515625" style="70" customWidth="1"/>
    <col min="9" max="9" width="16.28515625" style="70" customWidth="1"/>
    <col min="10" max="16384" width="9.140625" style="75"/>
  </cols>
  <sheetData>
    <row r="1" spans="1:9" ht="19.5" x14ac:dyDescent="0.4">
      <c r="A1" s="127" t="s">
        <v>0</v>
      </c>
      <c r="B1" s="128"/>
      <c r="C1" s="128"/>
      <c r="D1" s="128"/>
      <c r="I1" s="129"/>
    </row>
    <row r="2" spans="1:9" ht="19.5" x14ac:dyDescent="0.4">
      <c r="A2" s="494" t="s">
        <v>1</v>
      </c>
      <c r="B2" s="494"/>
      <c r="C2" s="494"/>
      <c r="D2" s="494"/>
      <c r="E2" s="495" t="s">
        <v>81</v>
      </c>
      <c r="F2" s="495"/>
      <c r="G2" s="495"/>
      <c r="H2" s="495"/>
      <c r="I2" s="495"/>
    </row>
    <row r="3" spans="1:9" ht="9.75" customHeight="1" x14ac:dyDescent="0.4">
      <c r="A3" s="253"/>
      <c r="B3" s="253"/>
      <c r="C3" s="253"/>
      <c r="D3" s="253"/>
      <c r="E3" s="496" t="s">
        <v>23</v>
      </c>
      <c r="F3" s="496"/>
      <c r="G3" s="496"/>
      <c r="H3" s="496"/>
      <c r="I3" s="496"/>
    </row>
    <row r="4" spans="1:9" ht="15.75" x14ac:dyDescent="0.25">
      <c r="A4" s="131" t="s">
        <v>2</v>
      </c>
      <c r="E4" s="497" t="s">
        <v>221</v>
      </c>
      <c r="F4" s="497"/>
      <c r="G4" s="497"/>
      <c r="H4" s="497"/>
      <c r="I4" s="497"/>
    </row>
    <row r="5" spans="1:9" ht="7.5" customHeight="1" x14ac:dyDescent="0.3">
      <c r="A5" s="132"/>
      <c r="E5" s="496" t="s">
        <v>23</v>
      </c>
      <c r="F5" s="496"/>
      <c r="G5" s="496"/>
      <c r="H5" s="496"/>
      <c r="I5" s="496"/>
    </row>
    <row r="6" spans="1:9" ht="19.5" x14ac:dyDescent="0.4">
      <c r="A6" s="130" t="s">
        <v>34</v>
      </c>
      <c r="C6" s="133" t="s">
        <v>222</v>
      </c>
      <c r="D6" s="133"/>
      <c r="E6" s="498" t="s">
        <v>222</v>
      </c>
      <c r="F6" s="499"/>
      <c r="G6" s="134" t="s">
        <v>3</v>
      </c>
      <c r="H6" s="500">
        <v>1012</v>
      </c>
      <c r="I6" s="500"/>
    </row>
    <row r="7" spans="1:9" ht="8.25" customHeight="1" x14ac:dyDescent="0.4">
      <c r="A7" s="130"/>
      <c r="E7" s="496" t="s">
        <v>24</v>
      </c>
      <c r="F7" s="496"/>
      <c r="G7" s="496"/>
      <c r="H7" s="496"/>
      <c r="I7" s="496"/>
    </row>
    <row r="8" spans="1:9" ht="19.5" hidden="1" customHeight="1" x14ac:dyDescent="0.4">
      <c r="A8" s="130"/>
      <c r="E8" s="135"/>
      <c r="F8" s="135"/>
      <c r="G8" s="135"/>
      <c r="H8" s="136"/>
      <c r="I8" s="135"/>
    </row>
    <row r="9" spans="1:9" ht="30.75" customHeight="1" x14ac:dyDescent="0.4">
      <c r="A9" s="130"/>
      <c r="E9" s="135"/>
      <c r="F9" s="135"/>
      <c r="G9" s="135"/>
      <c r="H9" s="136"/>
      <c r="I9" s="135"/>
    </row>
    <row r="11" spans="1:9" ht="15" customHeight="1" x14ac:dyDescent="0.4">
      <c r="A11" s="137"/>
      <c r="E11" s="501" t="s">
        <v>4</v>
      </c>
      <c r="F11" s="502"/>
      <c r="G11" s="138" t="s">
        <v>5</v>
      </c>
      <c r="H11" s="73" t="s">
        <v>6</v>
      </c>
      <c r="I11" s="73"/>
    </row>
    <row r="12" spans="1:9" ht="15" customHeight="1" x14ac:dyDescent="0.4">
      <c r="A12" s="72"/>
      <c r="B12" s="72"/>
      <c r="C12" s="72"/>
      <c r="D12" s="72"/>
      <c r="E12" s="501" t="s">
        <v>7</v>
      </c>
      <c r="F12" s="502"/>
      <c r="G12" s="138" t="s">
        <v>8</v>
      </c>
      <c r="H12" s="139" t="s">
        <v>9</v>
      </c>
      <c r="I12" s="140" t="s">
        <v>10</v>
      </c>
    </row>
    <row r="13" spans="1:9" ht="12.75" customHeight="1" x14ac:dyDescent="0.2">
      <c r="A13" s="72"/>
      <c r="B13" s="72"/>
      <c r="C13" s="72"/>
      <c r="D13" s="72"/>
      <c r="E13" s="501" t="s">
        <v>11</v>
      </c>
      <c r="F13" s="502"/>
      <c r="G13" s="141"/>
      <c r="H13" s="485" t="s">
        <v>36</v>
      </c>
      <c r="I13" s="485"/>
    </row>
    <row r="14" spans="1:9" ht="12.75" customHeight="1" x14ac:dyDescent="0.2">
      <c r="A14" s="72"/>
      <c r="B14" s="72"/>
      <c r="C14" s="72"/>
      <c r="D14" s="72"/>
      <c r="E14" s="142"/>
      <c r="F14" s="142"/>
      <c r="G14" s="141"/>
      <c r="H14" s="254"/>
      <c r="I14" s="254"/>
    </row>
    <row r="15" spans="1:9" ht="18.75" x14ac:dyDescent="0.4">
      <c r="A15" s="123" t="s">
        <v>37</v>
      </c>
      <c r="B15" s="123"/>
      <c r="C15" s="69"/>
      <c r="D15" s="123"/>
      <c r="E15" s="71"/>
      <c r="F15" s="71"/>
      <c r="G15" s="124"/>
      <c r="H15" s="72"/>
      <c r="I15" s="72"/>
    </row>
    <row r="16" spans="1:9" ht="19.5" x14ac:dyDescent="0.4">
      <c r="A16" s="143" t="s">
        <v>71</v>
      </c>
      <c r="B16" s="123"/>
      <c r="C16" s="69"/>
      <c r="D16" s="123"/>
      <c r="E16" s="489">
        <v>64900000</v>
      </c>
      <c r="F16" s="490"/>
      <c r="G16" s="144">
        <v>77572141.010000005</v>
      </c>
      <c r="H16" s="106">
        <v>76675854.359999999</v>
      </c>
      <c r="I16" s="106">
        <v>896286.65</v>
      </c>
    </row>
    <row r="17" spans="1:9" ht="18" x14ac:dyDescent="0.35">
      <c r="A17" s="145" t="s">
        <v>6</v>
      </c>
      <c r="B17" s="125"/>
      <c r="C17" s="146" t="s">
        <v>26</v>
      </c>
      <c r="D17" s="125"/>
      <c r="E17" s="125"/>
      <c r="F17" s="125"/>
      <c r="G17" s="74">
        <v>0</v>
      </c>
      <c r="H17" s="74">
        <v>0</v>
      </c>
      <c r="I17" s="74">
        <v>0</v>
      </c>
    </row>
    <row r="18" spans="1:9" ht="19.5" x14ac:dyDescent="0.4">
      <c r="A18" s="143" t="s">
        <v>72</v>
      </c>
      <c r="B18" s="125"/>
      <c r="C18" s="125"/>
      <c r="D18" s="125"/>
      <c r="E18" s="489">
        <v>64981050</v>
      </c>
      <c r="F18" s="490"/>
      <c r="G18" s="144">
        <v>77790297.270000011</v>
      </c>
      <c r="H18" s="106">
        <v>76748960.99000001</v>
      </c>
      <c r="I18" s="106">
        <v>1041336.28</v>
      </c>
    </row>
    <row r="19" spans="1:9" ht="19.5" x14ac:dyDescent="0.4">
      <c r="A19" s="143"/>
      <c r="B19" s="125"/>
      <c r="C19" s="125"/>
      <c r="D19" s="125"/>
      <c r="E19" s="255"/>
      <c r="F19" s="256"/>
      <c r="G19" s="147"/>
      <c r="H19" s="106"/>
      <c r="I19" s="106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218156.26000000536</v>
      </c>
      <c r="H20" s="150">
        <f>H18-H16+H17</f>
        <v>73106.630000010133</v>
      </c>
      <c r="I20" s="150">
        <f>I18-I16+I17</f>
        <v>145049.63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218156.26000000536</v>
      </c>
      <c r="H21" s="150">
        <f>H20-H17</f>
        <v>73106.630000010133</v>
      </c>
      <c r="I21" s="150">
        <f>I20-I17</f>
        <v>145049.63</v>
      </c>
    </row>
    <row r="22" spans="1:9" ht="14.25" customHeight="1" x14ac:dyDescent="0.35">
      <c r="A22" s="71"/>
      <c r="B22" s="125"/>
      <c r="C22" s="125"/>
      <c r="D22" s="125"/>
      <c r="E22" s="125"/>
      <c r="F22" s="125"/>
      <c r="G22" s="125"/>
      <c r="H22" s="152"/>
      <c r="I22" s="152"/>
    </row>
    <row r="24" spans="1:9" ht="18.75" x14ac:dyDescent="0.4">
      <c r="A24" s="123" t="s">
        <v>75</v>
      </c>
      <c r="B24" s="153"/>
      <c r="C24" s="69"/>
      <c r="D24" s="153"/>
      <c r="E24" s="153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142850.14000000537</v>
      </c>
      <c r="H25" s="156">
        <f>H21-H26</f>
        <v>-2199.4899999898771</v>
      </c>
      <c r="I25" s="156">
        <f>I21-I26</f>
        <v>145049.63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75306.12000000001</v>
      </c>
      <c r="H26" s="156">
        <v>75306.12000000001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142850.14000000001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2000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140850.14000000001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75306.12000000001</v>
      </c>
      <c r="H32" s="160"/>
      <c r="I32" s="159"/>
    </row>
    <row r="33" spans="1:9" ht="20.25" customHeight="1" x14ac:dyDescent="0.3">
      <c r="A33" s="171"/>
      <c r="B33" s="491" t="s">
        <v>194</v>
      </c>
      <c r="C33" s="491"/>
      <c r="D33" s="491"/>
      <c r="E33" s="491"/>
      <c r="F33" s="491"/>
      <c r="G33" s="172">
        <v>301123.68</v>
      </c>
      <c r="H33" s="171"/>
      <c r="I33" s="171"/>
    </row>
    <row r="34" spans="1:9" ht="38.25" customHeight="1" x14ac:dyDescent="0.2">
      <c r="A34" s="227"/>
      <c r="B34" s="460" t="s">
        <v>213</v>
      </c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123" t="s">
        <v>41</v>
      </c>
      <c r="B35" s="123" t="s">
        <v>21</v>
      </c>
      <c r="C35" s="123"/>
      <c r="D35" s="153"/>
      <c r="E35" s="124"/>
      <c r="F35" s="125"/>
      <c r="G35" s="173"/>
      <c r="H35" s="72"/>
      <c r="I35" s="72"/>
    </row>
    <row r="36" spans="1:9" ht="18.75" x14ac:dyDescent="0.4">
      <c r="A36" s="123"/>
      <c r="B36" s="123"/>
      <c r="C36" s="123"/>
      <c r="D36" s="153"/>
      <c r="F36" s="174" t="s">
        <v>25</v>
      </c>
      <c r="G36" s="140" t="s">
        <v>5</v>
      </c>
      <c r="H36" s="72"/>
      <c r="I36" s="175" t="s">
        <v>27</v>
      </c>
    </row>
    <row r="37" spans="1:9" ht="16.5" x14ac:dyDescent="0.35">
      <c r="A37" s="176" t="s">
        <v>22</v>
      </c>
      <c r="B37" s="126"/>
      <c r="C37" s="71"/>
      <c r="D37" s="126"/>
      <c r="E37" s="124"/>
      <c r="F37" s="177">
        <v>0</v>
      </c>
      <c r="G37" s="177">
        <v>0</v>
      </c>
      <c r="H37" s="178"/>
      <c r="I37" s="179" t="str">
        <f>IF(F37=0,"nerozp.",G37/F37)</f>
        <v>nerozp.</v>
      </c>
    </row>
    <row r="38" spans="1:9" ht="16.5" hidden="1" customHeight="1" x14ac:dyDescent="0.35">
      <c r="A38" s="176" t="s">
        <v>69</v>
      </c>
      <c r="B38" s="126"/>
      <c r="C38" s="71"/>
      <c r="D38" s="180"/>
      <c r="E38" s="180"/>
      <c r="F38" s="177">
        <v>0</v>
      </c>
      <c r="G38" s="177">
        <v>0</v>
      </c>
      <c r="H38" s="178"/>
      <c r="I38" s="179" t="e">
        <f>G38/F38</f>
        <v>#DIV/0!</v>
      </c>
    </row>
    <row r="39" spans="1:9" ht="16.5" hidden="1" customHeight="1" x14ac:dyDescent="0.35">
      <c r="A39" s="176" t="s">
        <v>70</v>
      </c>
      <c r="B39" s="126"/>
      <c r="C39" s="71"/>
      <c r="D39" s="180"/>
      <c r="E39" s="180"/>
      <c r="F39" s="177">
        <v>0</v>
      </c>
      <c r="G39" s="177">
        <v>0</v>
      </c>
      <c r="H39" s="178"/>
      <c r="I39" s="179" t="e">
        <f>G39/F39</f>
        <v>#DIV/0!</v>
      </c>
    </row>
    <row r="40" spans="1:9" ht="16.5" x14ac:dyDescent="0.35">
      <c r="A40" s="176" t="s">
        <v>62</v>
      </c>
      <c r="B40" s="126"/>
      <c r="C40" s="71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</row>
    <row r="41" spans="1:9" ht="16.5" x14ac:dyDescent="0.35">
      <c r="A41" s="176" t="s">
        <v>59</v>
      </c>
      <c r="B41" s="126"/>
      <c r="C41" s="71"/>
      <c r="D41" s="124"/>
      <c r="E41" s="124"/>
      <c r="F41" s="177">
        <v>783276</v>
      </c>
      <c r="G41" s="177">
        <v>783276</v>
      </c>
      <c r="H41" s="178"/>
      <c r="I41" s="179">
        <f>IF(F41=0,"nerozp.",G41/F41)</f>
        <v>1</v>
      </c>
    </row>
    <row r="42" spans="1:9" ht="16.5" x14ac:dyDescent="0.35">
      <c r="A42" s="176" t="s">
        <v>60</v>
      </c>
      <c r="B42" s="71"/>
      <c r="C42" s="71"/>
      <c r="D42" s="72"/>
      <c r="E42" s="72"/>
      <c r="F42" s="177">
        <v>0</v>
      </c>
      <c r="G42" s="177">
        <v>0</v>
      </c>
      <c r="H42" s="178"/>
      <c r="I42" s="179" t="str">
        <f>IF(F42=0,"nerozp.",G42/F42)</f>
        <v>nerozp.</v>
      </c>
    </row>
    <row r="43" spans="1:9" ht="12.75" hidden="1" customHeight="1" x14ac:dyDescent="0.2">
      <c r="A43" s="492" t="s">
        <v>58</v>
      </c>
      <c r="B43" s="493"/>
      <c r="C43" s="493"/>
      <c r="D43" s="493"/>
      <c r="E43" s="493"/>
      <c r="F43" s="493"/>
      <c r="G43" s="493"/>
      <c r="H43" s="493"/>
      <c r="I43" s="493"/>
    </row>
    <row r="44" spans="1:9" ht="27" customHeight="1" x14ac:dyDescent="0.2">
      <c r="A44" s="181" t="s">
        <v>58</v>
      </c>
      <c r="B44" s="484"/>
      <c r="C44" s="484"/>
      <c r="D44" s="484"/>
      <c r="E44" s="484"/>
      <c r="F44" s="484"/>
      <c r="G44" s="484"/>
      <c r="H44" s="484"/>
      <c r="I44" s="484"/>
    </row>
    <row r="45" spans="1:9" ht="19.5" thickBot="1" x14ac:dyDescent="0.45">
      <c r="A45" s="123" t="s">
        <v>42</v>
      </c>
      <c r="B45" s="123" t="s">
        <v>16</v>
      </c>
      <c r="C45" s="123"/>
      <c r="D45" s="124"/>
      <c r="E45" s="124"/>
      <c r="F45" s="72"/>
      <c r="G45" s="182"/>
      <c r="H45" s="485" t="s">
        <v>29</v>
      </c>
      <c r="I45" s="485"/>
    </row>
    <row r="46" spans="1:9" ht="18.75" thickTop="1" x14ac:dyDescent="0.35">
      <c r="A46" s="107"/>
      <c r="B46" s="108"/>
      <c r="C46" s="183"/>
      <c r="D46" s="108"/>
      <c r="E46" s="184" t="s">
        <v>195</v>
      </c>
      <c r="F46" s="185" t="s">
        <v>17</v>
      </c>
      <c r="G46" s="185" t="s">
        <v>18</v>
      </c>
      <c r="H46" s="186" t="s">
        <v>19</v>
      </c>
      <c r="I46" s="187" t="s">
        <v>28</v>
      </c>
    </row>
    <row r="47" spans="1:9" x14ac:dyDescent="0.2">
      <c r="A47" s="109"/>
      <c r="B47" s="105"/>
      <c r="C47" s="105"/>
      <c r="D47" s="105"/>
      <c r="E47" s="188"/>
      <c r="F47" s="486"/>
      <c r="G47" s="189"/>
      <c r="H47" s="190">
        <v>43830</v>
      </c>
      <c r="I47" s="191">
        <v>43830</v>
      </c>
    </row>
    <row r="48" spans="1:9" x14ac:dyDescent="0.2">
      <c r="A48" s="109"/>
      <c r="B48" s="105"/>
      <c r="C48" s="105"/>
      <c r="D48" s="105"/>
      <c r="E48" s="188"/>
      <c r="F48" s="486"/>
      <c r="G48" s="192"/>
      <c r="H48" s="192"/>
      <c r="I48" s="110"/>
    </row>
    <row r="49" spans="1:9" ht="13.5" thickBot="1" x14ac:dyDescent="0.25">
      <c r="A49" s="111"/>
      <c r="B49" s="112"/>
      <c r="C49" s="112"/>
      <c r="D49" s="112"/>
      <c r="E49" s="188"/>
      <c r="F49" s="193"/>
      <c r="G49" s="193"/>
      <c r="H49" s="193"/>
      <c r="I49" s="113"/>
    </row>
    <row r="50" spans="1:9" ht="13.5" thickTop="1" x14ac:dyDescent="0.2">
      <c r="A50" s="194"/>
      <c r="B50" s="195"/>
      <c r="C50" s="195" t="s">
        <v>15</v>
      </c>
      <c r="D50" s="195"/>
      <c r="E50" s="196">
        <v>45900</v>
      </c>
      <c r="F50" s="197">
        <v>2000</v>
      </c>
      <c r="G50" s="198">
        <v>5000</v>
      </c>
      <c r="H50" s="198">
        <f>E50+F50-G50</f>
        <v>42900</v>
      </c>
      <c r="I50" s="199">
        <v>42900</v>
      </c>
    </row>
    <row r="51" spans="1:9" x14ac:dyDescent="0.2">
      <c r="A51" s="200"/>
      <c r="B51" s="201"/>
      <c r="C51" s="201" t="s">
        <v>20</v>
      </c>
      <c r="D51" s="201"/>
      <c r="E51" s="202">
        <v>385429.14</v>
      </c>
      <c r="F51" s="203">
        <v>1006020</v>
      </c>
      <c r="G51" s="204">
        <v>863610.25</v>
      </c>
      <c r="H51" s="204">
        <f>E51+F51-G51</f>
        <v>527838.89000000013</v>
      </c>
      <c r="I51" s="205">
        <v>527001.89</v>
      </c>
    </row>
    <row r="52" spans="1:9" x14ac:dyDescent="0.2">
      <c r="A52" s="200"/>
      <c r="B52" s="201"/>
      <c r="C52" s="201" t="s">
        <v>63</v>
      </c>
      <c r="D52" s="201"/>
      <c r="E52" s="202">
        <v>644052.36</v>
      </c>
      <c r="F52" s="203">
        <v>180058.55</v>
      </c>
      <c r="G52" s="204">
        <v>541732.53</v>
      </c>
      <c r="H52" s="204">
        <f>E52+F52-G52</f>
        <v>282378.37999999989</v>
      </c>
      <c r="I52" s="205">
        <v>282378.38</v>
      </c>
    </row>
    <row r="53" spans="1:9" x14ac:dyDescent="0.2">
      <c r="A53" s="200"/>
      <c r="B53" s="201"/>
      <c r="C53" s="201" t="s">
        <v>61</v>
      </c>
      <c r="D53" s="201"/>
      <c r="E53" s="202">
        <v>55974.06</v>
      </c>
      <c r="F53" s="203">
        <v>907884</v>
      </c>
      <c r="G53" s="204">
        <v>826476</v>
      </c>
      <c r="H53" s="204">
        <f>E53+F53-G53</f>
        <v>137382.06000000006</v>
      </c>
      <c r="I53" s="205">
        <v>137382.06</v>
      </c>
    </row>
    <row r="54" spans="1:9" ht="18.75" thickBot="1" x14ac:dyDescent="0.4">
      <c r="A54" s="206" t="s">
        <v>11</v>
      </c>
      <c r="B54" s="207"/>
      <c r="C54" s="207"/>
      <c r="D54" s="207"/>
      <c r="E54" s="208">
        <f>E50+E51+E52+E53</f>
        <v>1131355.56</v>
      </c>
      <c r="F54" s="209">
        <f>F50+F51+F52+F53</f>
        <v>2095962.55</v>
      </c>
      <c r="G54" s="210">
        <f>G50+G51+G52+G53</f>
        <v>2236818.7800000003</v>
      </c>
      <c r="H54" s="210">
        <f>H50+H51+H52+H53</f>
        <v>990499.33000000007</v>
      </c>
      <c r="I54" s="211">
        <f>SUM(I50:I53)</f>
        <v>989662.33000000007</v>
      </c>
    </row>
    <row r="55" spans="1:9" ht="18.75" thickTop="1" x14ac:dyDescent="0.35">
      <c r="A55" s="212"/>
      <c r="B55" s="125"/>
      <c r="C55" s="125"/>
      <c r="D55" s="124"/>
      <c r="E55" s="124"/>
      <c r="F55" s="72"/>
      <c r="G55" s="487" t="str">
        <f>IF(I50=H50,"","Zdůvodnit rozdíl mezi fin. krytím a stavem fondu odměn, popř. vyplnit tab. č. 2.3.Fondu odměn")</f>
        <v/>
      </c>
      <c r="H55" s="488"/>
      <c r="I55" s="488"/>
    </row>
    <row r="56" spans="1:9" ht="18" x14ac:dyDescent="0.35">
      <c r="A56" s="212"/>
      <c r="B56" s="125"/>
      <c r="C56" s="125"/>
      <c r="D56" s="124"/>
      <c r="E56" s="124"/>
      <c r="F56" s="72"/>
      <c r="G56" s="482"/>
      <c r="H56" s="483"/>
      <c r="I56" s="483"/>
    </row>
    <row r="57" spans="1:9" x14ac:dyDescent="0.2">
      <c r="A57" s="213"/>
      <c r="B57" s="213"/>
      <c r="C57" s="213"/>
      <c r="D57" s="213"/>
      <c r="E57" s="213"/>
      <c r="F57" s="213"/>
      <c r="G57" s="482" t="str">
        <f>IF(I52=H52,"","Zdůvodnit rozdíl mezi fin. krytím a stavem RF, popř. vyplnit tab. č. 2.4 a 2.5.Rezervní fond")</f>
        <v/>
      </c>
      <c r="H57" s="483"/>
      <c r="I57" s="483"/>
    </row>
    <row r="58" spans="1:9" x14ac:dyDescent="0.2">
      <c r="G58" s="482" t="str">
        <f>IF(I53=H53,"","Zdůvodnit rozdíl mezi fin. krytím a stavem fondu investic, popř. vyplnit tab. č. 2.1. Fond investic")</f>
        <v/>
      </c>
      <c r="H58" s="483"/>
      <c r="I58" s="483"/>
    </row>
    <row r="59" spans="1:9" x14ac:dyDescent="0.2">
      <c r="G59" s="214"/>
    </row>
    <row r="60" spans="1:9" x14ac:dyDescent="0.2">
      <c r="G60" s="214"/>
    </row>
    <row r="67" s="75" customFormat="1" x14ac:dyDescent="0.2"/>
    <row r="68" s="75" customFormat="1" x14ac:dyDescent="0.2"/>
    <row r="69" s="75" customFormat="1" x14ac:dyDescent="0.2"/>
    <row r="70" s="75" customFormat="1" x14ac:dyDescent="0.2"/>
    <row r="71" s="75" customFormat="1" x14ac:dyDescent="0.2"/>
    <row r="72" s="75" customFormat="1" x14ac:dyDescent="0.2"/>
    <row r="73" s="75" customFormat="1" x14ac:dyDescent="0.2"/>
    <row r="74" s="75" customFormat="1" x14ac:dyDescent="0.2"/>
    <row r="75" s="75" customFormat="1" x14ac:dyDescent="0.2"/>
    <row r="76" s="75" customFormat="1" x14ac:dyDescent="0.2"/>
    <row r="77" s="75" customFormat="1" x14ac:dyDescent="0.2"/>
    <row r="78" s="75" customFormat="1" x14ac:dyDescent="0.2"/>
    <row r="79" s="75" customFormat="1" x14ac:dyDescent="0.2"/>
    <row r="80" s="75" customFormat="1" x14ac:dyDescent="0.2"/>
    <row r="81" s="75" customFormat="1" x14ac:dyDescent="0.2"/>
    <row r="82" s="75" customFormat="1" x14ac:dyDescent="0.2"/>
    <row r="83" s="75" customFormat="1" x14ac:dyDescent="0.2"/>
    <row r="84" s="75" customFormat="1" x14ac:dyDescent="0.2"/>
    <row r="85" s="75" customFormat="1" x14ac:dyDescent="0.2"/>
    <row r="86" s="75" customFormat="1" x14ac:dyDescent="0.2"/>
    <row r="87" s="75" customFormat="1" x14ac:dyDescent="0.2"/>
    <row r="88" s="75" customFormat="1" x14ac:dyDescent="0.2"/>
    <row r="89" s="75" customFormat="1" x14ac:dyDescent="0.2"/>
    <row r="90" s="75" customFormat="1" x14ac:dyDescent="0.2"/>
    <row r="91" s="75" customFormat="1" x14ac:dyDescent="0.2"/>
    <row r="92" s="75" customFormat="1" x14ac:dyDescent="0.2"/>
    <row r="93" s="75" customFormat="1" x14ac:dyDescent="0.2"/>
    <row r="94" s="75" customFormat="1" x14ac:dyDescent="0.2"/>
    <row r="95" s="75" customFormat="1" x14ac:dyDescent="0.2"/>
    <row r="96" s="75" customFormat="1" x14ac:dyDescent="0.2"/>
    <row r="97" s="75" customFormat="1" x14ac:dyDescent="0.2"/>
    <row r="99" s="75" customFormat="1" x14ac:dyDescent="0.2"/>
    <row r="100" s="75" customFormat="1" x14ac:dyDescent="0.2"/>
    <row r="101" s="75" customFormat="1" x14ac:dyDescent="0.2"/>
    <row r="102" s="75" customFormat="1" x14ac:dyDescent="0.2"/>
    <row r="103" s="75" customFormat="1" x14ac:dyDescent="0.2"/>
    <row r="105" s="75" customFormat="1" x14ac:dyDescent="0.2"/>
    <row r="106" s="75" customFormat="1" x14ac:dyDescent="0.2"/>
    <row r="107" s="75" customFormat="1" x14ac:dyDescent="0.2"/>
    <row r="109" s="75" customFormat="1" x14ac:dyDescent="0.2"/>
    <row r="110" s="75" customFormat="1" x14ac:dyDescent="0.2"/>
    <row r="112" s="75" customFormat="1" x14ac:dyDescent="0.2"/>
    <row r="113" s="75" customFormat="1" x14ac:dyDescent="0.2"/>
    <row r="114" s="75" customFormat="1" x14ac:dyDescent="0.2"/>
    <row r="115" s="75" customFormat="1" x14ac:dyDescent="0.2"/>
    <row r="116" s="75" customFormat="1" x14ac:dyDescent="0.2"/>
    <row r="117" s="75" customFormat="1" x14ac:dyDescent="0.2"/>
    <row r="119" s="75" customFormat="1" x14ac:dyDescent="0.2"/>
    <row r="120" s="75" customFormat="1" x14ac:dyDescent="0.2"/>
    <row r="123" s="75" customFormat="1" x14ac:dyDescent="0.2"/>
    <row r="124" s="75" customFormat="1" x14ac:dyDescent="0.2"/>
    <row r="125" s="75" customFormat="1" x14ac:dyDescent="0.2"/>
    <row r="126" s="75" customFormat="1" x14ac:dyDescent="0.2"/>
    <row r="127" s="75" customFormat="1" x14ac:dyDescent="0.2"/>
    <row r="130" s="75" customFormat="1" x14ac:dyDescent="0.2"/>
    <row r="131" s="75" customFormat="1" x14ac:dyDescent="0.2"/>
    <row r="133" s="75" customFormat="1" x14ac:dyDescent="0.2"/>
    <row r="134" s="75" customFormat="1" x14ac:dyDescent="0.2"/>
    <row r="135" s="75" customFormat="1" x14ac:dyDescent="0.2"/>
    <row r="136" s="75" customFormat="1" x14ac:dyDescent="0.2"/>
    <row r="138" s="75" customFormat="1" x14ac:dyDescent="0.2"/>
    <row r="141" s="75" customFormat="1" x14ac:dyDescent="0.2"/>
    <row r="142" s="75" customFormat="1" x14ac:dyDescent="0.2"/>
    <row r="143" s="75" customFormat="1" x14ac:dyDescent="0.2"/>
    <row r="144" s="75" customFormat="1" x14ac:dyDescent="0.2"/>
    <row r="145" s="75" customFormat="1" x14ac:dyDescent="0.2"/>
    <row r="149" s="75" customFormat="1" x14ac:dyDescent="0.2"/>
    <row r="155" s="75" customFormat="1" x14ac:dyDescent="0.2"/>
    <row r="160" s="75" customFormat="1" x14ac:dyDescent="0.2"/>
    <row r="161" s="75" customFormat="1" x14ac:dyDescent="0.2"/>
    <row r="162" s="75" customFormat="1" x14ac:dyDescent="0.2"/>
    <row r="163" s="75" customFormat="1" x14ac:dyDescent="0.2"/>
    <row r="164" s="75" customFormat="1" x14ac:dyDescent="0.2"/>
    <row r="165" s="75" customFormat="1" x14ac:dyDescent="0.2"/>
    <row r="166" s="75" customFormat="1" x14ac:dyDescent="0.2"/>
    <row r="167" s="75" customFormat="1" x14ac:dyDescent="0.2"/>
    <row r="168" s="75" customFormat="1" x14ac:dyDescent="0.2"/>
    <row r="169" s="75" customFormat="1" x14ac:dyDescent="0.2"/>
    <row r="170" s="75" customFormat="1" x14ac:dyDescent="0.2"/>
    <row r="171" s="75" customFormat="1" x14ac:dyDescent="0.2"/>
    <row r="172" s="75" customFormat="1" x14ac:dyDescent="0.2"/>
    <row r="173" s="75" customFormat="1" x14ac:dyDescent="0.2"/>
    <row r="174" s="75" customFormat="1" x14ac:dyDescent="0.2"/>
    <row r="175" s="75" customFormat="1" x14ac:dyDescent="0.2"/>
    <row r="176" s="75" customFormat="1" x14ac:dyDescent="0.2"/>
    <row r="177" s="75" customFormat="1" x14ac:dyDescent="0.2"/>
    <row r="178" s="75" customFormat="1" x14ac:dyDescent="0.2"/>
    <row r="179" s="75" customFormat="1" x14ac:dyDescent="0.2"/>
    <row r="180" s="75" customFormat="1" x14ac:dyDescent="0.2"/>
    <row r="182" s="75" customFormat="1" x14ac:dyDescent="0.2"/>
    <row r="183" s="75" customFormat="1" x14ac:dyDescent="0.2"/>
    <row r="184" s="75" customFormat="1" x14ac:dyDescent="0.2"/>
    <row r="185" s="75" customFormat="1" x14ac:dyDescent="0.2"/>
    <row r="186" s="75" customFormat="1" x14ac:dyDescent="0.2"/>
    <row r="187" s="75" customFormat="1" x14ac:dyDescent="0.2"/>
    <row r="193" s="75" customFormat="1" x14ac:dyDescent="0.2"/>
    <row r="195" s="75" customFormat="1" x14ac:dyDescent="0.2"/>
    <row r="196" s="75" customFormat="1" x14ac:dyDescent="0.2"/>
    <row r="197" s="75" customFormat="1" x14ac:dyDescent="0.2"/>
    <row r="198" s="75" customFormat="1" x14ac:dyDescent="0.2"/>
    <row r="199" s="75" customFormat="1" x14ac:dyDescent="0.2"/>
    <row r="200" s="75" customFormat="1" x14ac:dyDescent="0.2"/>
    <row r="202" s="75" customFormat="1" x14ac:dyDescent="0.2"/>
    <row r="203" s="75" customFormat="1" x14ac:dyDescent="0.2"/>
    <row r="204" s="75" customFormat="1" x14ac:dyDescent="0.2"/>
    <row r="210" s="75" customFormat="1" x14ac:dyDescent="0.2"/>
    <row r="211" s="75" customFormat="1" x14ac:dyDescent="0.2"/>
    <row r="212" s="75" customFormat="1" x14ac:dyDescent="0.2"/>
    <row r="213" s="75" customFormat="1" x14ac:dyDescent="0.2"/>
    <row r="214" s="75" customFormat="1" x14ac:dyDescent="0.2"/>
    <row r="215" s="75" customFormat="1" x14ac:dyDescent="0.2"/>
    <row r="216" s="75" customFormat="1" x14ac:dyDescent="0.2"/>
    <row r="217" s="75" customFormat="1" x14ac:dyDescent="0.2"/>
    <row r="218" s="75" customFormat="1" x14ac:dyDescent="0.2"/>
    <row r="219" s="75" customFormat="1" x14ac:dyDescent="0.2"/>
    <row r="221" s="75" customFormat="1" x14ac:dyDescent="0.2"/>
    <row r="222" s="75" customFormat="1" x14ac:dyDescent="0.2"/>
    <row r="223" s="75" customFormat="1" x14ac:dyDescent="0.2"/>
    <row r="224" s="75" customFormat="1" x14ac:dyDescent="0.2"/>
    <row r="225" s="75" customFormat="1" x14ac:dyDescent="0.2"/>
    <row r="226" s="75" customFormat="1" x14ac:dyDescent="0.2"/>
    <row r="227" s="75" customFormat="1" x14ac:dyDescent="0.2"/>
    <row r="228" s="75" customFormat="1" x14ac:dyDescent="0.2"/>
    <row r="229" s="75" customFormat="1" x14ac:dyDescent="0.2"/>
    <row r="230" s="75" customFormat="1" x14ac:dyDescent="0.2"/>
    <row r="231" s="75" customFormat="1" x14ac:dyDescent="0.2"/>
    <row r="232" s="75" customFormat="1" x14ac:dyDescent="0.2"/>
    <row r="233" s="75" customFormat="1" x14ac:dyDescent="0.2"/>
    <row r="234" s="75" customFormat="1" x14ac:dyDescent="0.2"/>
    <row r="235" s="75" customFormat="1" x14ac:dyDescent="0.2"/>
    <row r="239" s="75" customFormat="1" x14ac:dyDescent="0.2"/>
    <row r="249" s="75" customFormat="1" x14ac:dyDescent="0.2"/>
  </sheetData>
  <sheetProtection formatCells="0" formatColumns="0" selectLockedCells="1"/>
  <mergeCells count="26"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  <mergeCell ref="E18:F18"/>
    <mergeCell ref="C29:E29"/>
    <mergeCell ref="C32:F32"/>
    <mergeCell ref="B33:F33"/>
    <mergeCell ref="A43:I43"/>
    <mergeCell ref="B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66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topLeftCell="A7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169</v>
      </c>
      <c r="F2" s="480"/>
      <c r="G2" s="480"/>
      <c r="H2" s="480"/>
      <c r="I2" s="480"/>
    </row>
    <row r="3" spans="1:9" ht="9.75" customHeight="1" x14ac:dyDescent="0.4">
      <c r="A3" s="273"/>
      <c r="B3" s="273"/>
      <c r="C3" s="273"/>
      <c r="D3" s="273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277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278</v>
      </c>
      <c r="D6" s="220"/>
      <c r="E6" s="476" t="s">
        <v>278</v>
      </c>
      <c r="F6" s="477"/>
      <c r="G6" s="221" t="s">
        <v>3</v>
      </c>
      <c r="H6" s="478">
        <v>1302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74"/>
      <c r="I14" s="27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7134000</v>
      </c>
      <c r="F16" s="471"/>
      <c r="G16" s="6">
        <v>8066014.0199999996</v>
      </c>
      <c r="H16" s="43">
        <v>7941932.2299999995</v>
      </c>
      <c r="I16" s="43">
        <v>124081.79000000001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7156000</v>
      </c>
      <c r="F18" s="471"/>
      <c r="G18" s="6">
        <v>8127156</v>
      </c>
      <c r="H18" s="43">
        <v>8001703</v>
      </c>
      <c r="I18" s="43">
        <v>125453</v>
      </c>
    </row>
    <row r="19" spans="1:9" ht="19.5" x14ac:dyDescent="0.4">
      <c r="A19" s="32"/>
      <c r="B19" s="3"/>
      <c r="C19" s="3"/>
      <c r="D19" s="3"/>
      <c r="E19" s="275"/>
      <c r="F19" s="276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61141.980000000447</v>
      </c>
      <c r="H20" s="150">
        <f>H18-H16+H17</f>
        <v>59770.770000000484</v>
      </c>
      <c r="I20" s="150">
        <f>I18-I16+I17</f>
        <v>1371.2099999999919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61141.980000000447</v>
      </c>
      <c r="H21" s="150">
        <f>H20-H17</f>
        <v>59770.770000000484</v>
      </c>
      <c r="I21" s="150">
        <f>I20-I17</f>
        <v>1371.2099999999919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61141.980000000447</v>
      </c>
      <c r="H25" s="156">
        <f>H21-H26</f>
        <v>59770.770000000484</v>
      </c>
      <c r="I25" s="156">
        <f>I21-I26</f>
        <v>1371.2099999999919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61141.98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5000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56141.98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38.25" customHeight="1" x14ac:dyDescent="0.2">
      <c r="A34" s="474"/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0</v>
      </c>
      <c r="G37" s="51">
        <v>0</v>
      </c>
      <c r="H37" s="52"/>
      <c r="I37" s="226" t="str">
        <f>IF(F37=0,"nerozp.",G37/F37)</f>
        <v>nerozp.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86423</v>
      </c>
      <c r="G41" s="51">
        <v>86423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13259</v>
      </c>
      <c r="F50" s="239">
        <v>0</v>
      </c>
      <c r="G50" s="240">
        <v>0</v>
      </c>
      <c r="H50" s="240">
        <f>E50+F50-G50</f>
        <v>13259</v>
      </c>
      <c r="I50" s="241">
        <v>13259</v>
      </c>
    </row>
    <row r="51" spans="1:9" x14ac:dyDescent="0.2">
      <c r="A51" s="242"/>
      <c r="B51" s="98"/>
      <c r="C51" s="98" t="s">
        <v>20</v>
      </c>
      <c r="D51" s="98"/>
      <c r="E51" s="243">
        <v>72151.3</v>
      </c>
      <c r="F51" s="244">
        <v>87879</v>
      </c>
      <c r="G51" s="115">
        <v>51523</v>
      </c>
      <c r="H51" s="115">
        <f>E51+F51-G51</f>
        <v>108507.29999999999</v>
      </c>
      <c r="I51" s="245">
        <v>107026.3</v>
      </c>
    </row>
    <row r="52" spans="1:9" x14ac:dyDescent="0.2">
      <c r="A52" s="242"/>
      <c r="B52" s="98"/>
      <c r="C52" s="98" t="s">
        <v>63</v>
      </c>
      <c r="D52" s="98"/>
      <c r="E52" s="243">
        <v>850614.48</v>
      </c>
      <c r="F52" s="244">
        <v>347173.35</v>
      </c>
      <c r="G52" s="115">
        <v>0</v>
      </c>
      <c r="H52" s="115">
        <f>E52+F52-G52</f>
        <v>1197787.83</v>
      </c>
      <c r="I52" s="245">
        <v>1197787.83</v>
      </c>
    </row>
    <row r="53" spans="1:9" x14ac:dyDescent="0.2">
      <c r="A53" s="242"/>
      <c r="B53" s="98"/>
      <c r="C53" s="98" t="s">
        <v>61</v>
      </c>
      <c r="D53" s="98"/>
      <c r="E53" s="243">
        <v>353594.45</v>
      </c>
      <c r="F53" s="244">
        <v>91954</v>
      </c>
      <c r="G53" s="115">
        <v>272946</v>
      </c>
      <c r="H53" s="115">
        <f>E53+F53-G53</f>
        <v>172602.45</v>
      </c>
      <c r="I53" s="245">
        <v>172602.45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1289619.23</v>
      </c>
      <c r="F54" s="65">
        <f>F50+F51+F52+F53</f>
        <v>527006.35</v>
      </c>
      <c r="G54" s="64">
        <f>G50+G51+G52+G53</f>
        <v>324469</v>
      </c>
      <c r="H54" s="64">
        <f>H50+H51+H52+H53</f>
        <v>1492156.58</v>
      </c>
      <c r="I54" s="246">
        <f>SUM(I50:I53)</f>
        <v>1490675.58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93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172</v>
      </c>
      <c r="F2" s="480"/>
      <c r="G2" s="480"/>
      <c r="H2" s="480"/>
      <c r="I2" s="480"/>
    </row>
    <row r="3" spans="1:9" ht="9.75" customHeight="1" x14ac:dyDescent="0.4">
      <c r="A3" s="273"/>
      <c r="B3" s="273"/>
      <c r="C3" s="273"/>
      <c r="D3" s="273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279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280</v>
      </c>
      <c r="D6" s="220"/>
      <c r="E6" s="476" t="s">
        <v>280</v>
      </c>
      <c r="F6" s="477"/>
      <c r="G6" s="221" t="s">
        <v>3</v>
      </c>
      <c r="H6" s="478">
        <v>1303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74"/>
      <c r="I14" s="27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10741000</v>
      </c>
      <c r="F16" s="471"/>
      <c r="G16" s="6">
        <v>12430297.949999999</v>
      </c>
      <c r="H16" s="43">
        <v>12430297.949999999</v>
      </c>
      <c r="I16" s="43">
        <v>0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10741000</v>
      </c>
      <c r="F18" s="471"/>
      <c r="G18" s="6">
        <v>12339521</v>
      </c>
      <c r="H18" s="43">
        <v>12262571</v>
      </c>
      <c r="I18" s="43">
        <v>76950</v>
      </c>
    </row>
    <row r="19" spans="1:9" ht="19.5" x14ac:dyDescent="0.4">
      <c r="A19" s="32"/>
      <c r="B19" s="3"/>
      <c r="C19" s="3"/>
      <c r="D19" s="3"/>
      <c r="E19" s="275"/>
      <c r="F19" s="276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-90776.949999999255</v>
      </c>
      <c r="H20" s="150">
        <f>H18-H16+H17</f>
        <v>-167726.94999999925</v>
      </c>
      <c r="I20" s="150">
        <f>I18-I16+I17</f>
        <v>76950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-90776.949999999255</v>
      </c>
      <c r="H21" s="150">
        <f>H20-H17</f>
        <v>-167726.94999999925</v>
      </c>
      <c r="I21" s="150">
        <f>I20-I17</f>
        <v>76950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-121556.94999999925</v>
      </c>
      <c r="H25" s="156">
        <f>H21-H26</f>
        <v>-198506.94999999925</v>
      </c>
      <c r="I25" s="156">
        <f>I21-I26</f>
        <v>76950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30780</v>
      </c>
      <c r="H26" s="156">
        <v>30780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0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0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30780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56.25" customHeight="1" x14ac:dyDescent="0.2">
      <c r="A34" s="474" t="s">
        <v>218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0</v>
      </c>
      <c r="G37" s="51">
        <v>0</v>
      </c>
      <c r="H37" s="52"/>
      <c r="I37" s="226" t="str">
        <f>IF(F37=0,"nerozp.",G37/F37)</f>
        <v>nerozp.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195148</v>
      </c>
      <c r="G41" s="51">
        <v>195148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47456</v>
      </c>
      <c r="F50" s="239">
        <v>0</v>
      </c>
      <c r="G50" s="240">
        <v>0</v>
      </c>
      <c r="H50" s="240">
        <f>E50+F50-G50</f>
        <v>47456</v>
      </c>
      <c r="I50" s="241">
        <v>47456</v>
      </c>
    </row>
    <row r="51" spans="1:9" x14ac:dyDescent="0.2">
      <c r="A51" s="242"/>
      <c r="B51" s="98"/>
      <c r="C51" s="98" t="s">
        <v>20</v>
      </c>
      <c r="D51" s="98"/>
      <c r="E51" s="243">
        <v>96397.65</v>
      </c>
      <c r="F51" s="244">
        <v>156338</v>
      </c>
      <c r="G51" s="115">
        <v>133735</v>
      </c>
      <c r="H51" s="115">
        <f>E51+F51-G51</f>
        <v>119000.65</v>
      </c>
      <c r="I51" s="245">
        <v>114470.47</v>
      </c>
    </row>
    <row r="52" spans="1:9" x14ac:dyDescent="0.2">
      <c r="A52" s="242"/>
      <c r="B52" s="98"/>
      <c r="C52" s="98" t="s">
        <v>63</v>
      </c>
      <c r="D52" s="98"/>
      <c r="E52" s="243">
        <v>236768.81</v>
      </c>
      <c r="F52" s="244">
        <v>179944.89</v>
      </c>
      <c r="G52" s="115">
        <v>224960</v>
      </c>
      <c r="H52" s="115">
        <f>E52+F52-G52</f>
        <v>191753.7</v>
      </c>
      <c r="I52" s="245">
        <v>191753.7</v>
      </c>
    </row>
    <row r="53" spans="1:9" x14ac:dyDescent="0.2">
      <c r="A53" s="242"/>
      <c r="B53" s="98"/>
      <c r="C53" s="98" t="s">
        <v>61</v>
      </c>
      <c r="D53" s="98"/>
      <c r="E53" s="243">
        <v>116457.1</v>
      </c>
      <c r="F53" s="244">
        <v>953642</v>
      </c>
      <c r="G53" s="115">
        <v>986148</v>
      </c>
      <c r="H53" s="115">
        <f>E53+F53-G53</f>
        <v>83951.100000000093</v>
      </c>
      <c r="I53" s="245">
        <v>83951.1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497079.55999999994</v>
      </c>
      <c r="F54" s="65">
        <f>F50+F51+F52+F53</f>
        <v>1289924.8900000001</v>
      </c>
      <c r="G54" s="64">
        <f>G50+G51+G52+G53</f>
        <v>1344843</v>
      </c>
      <c r="H54" s="64">
        <f>H50+H51+H52+H53</f>
        <v>442161.45000000007</v>
      </c>
      <c r="I54" s="246">
        <f>SUM(I50:I53)</f>
        <v>437631.27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/>
      <c r="H57" s="459"/>
      <c r="I57" s="459"/>
    </row>
    <row r="58" spans="1:9" x14ac:dyDescent="0.2">
      <c r="G58" s="458"/>
      <c r="H58" s="459"/>
      <c r="I58" s="459"/>
    </row>
    <row r="59" spans="1:9" x14ac:dyDescent="0.2">
      <c r="G59" s="248"/>
    </row>
    <row r="60" spans="1:9" x14ac:dyDescent="0.2">
      <c r="G60" s="24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formatCells="0" formatColumns="0" selectLockedCells="1"/>
  <mergeCells count="26">
    <mergeCell ref="E6:F6"/>
    <mergeCell ref="E16:F16"/>
    <mergeCell ref="B44:I44"/>
    <mergeCell ref="H45:I45"/>
    <mergeCell ref="F47:F48"/>
    <mergeCell ref="E18:F18"/>
    <mergeCell ref="C29:E29"/>
    <mergeCell ref="H6:I6"/>
    <mergeCell ref="E7:I7"/>
    <mergeCell ref="E11:F11"/>
    <mergeCell ref="E12:F12"/>
    <mergeCell ref="E13:F13"/>
    <mergeCell ref="H13:I13"/>
    <mergeCell ref="C32:F32"/>
    <mergeCell ref="B33:F33"/>
    <mergeCell ref="A34:I34"/>
    <mergeCell ref="A2:D2"/>
    <mergeCell ref="E2:I2"/>
    <mergeCell ref="E3:I3"/>
    <mergeCell ref="E4:I4"/>
    <mergeCell ref="E5:I5"/>
    <mergeCell ref="A43:I43"/>
    <mergeCell ref="G58:I5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94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175</v>
      </c>
      <c r="F2" s="480"/>
      <c r="G2" s="480"/>
      <c r="H2" s="480"/>
      <c r="I2" s="480"/>
    </row>
    <row r="3" spans="1:9" ht="9.75" customHeight="1" x14ac:dyDescent="0.4">
      <c r="A3" s="273"/>
      <c r="B3" s="273"/>
      <c r="C3" s="273"/>
      <c r="D3" s="273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281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282</v>
      </c>
      <c r="D6" s="220"/>
      <c r="E6" s="476" t="s">
        <v>282</v>
      </c>
      <c r="F6" s="477"/>
      <c r="G6" s="221" t="s">
        <v>3</v>
      </c>
      <c r="H6" s="478">
        <v>1304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74"/>
      <c r="I14" s="27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16335000</v>
      </c>
      <c r="F16" s="471"/>
      <c r="G16" s="6">
        <v>19065924.869999997</v>
      </c>
      <c r="H16" s="43">
        <v>19065924.869999997</v>
      </c>
      <c r="I16" s="43">
        <v>0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16335000</v>
      </c>
      <c r="F18" s="471"/>
      <c r="G18" s="6">
        <v>19084381.670000002</v>
      </c>
      <c r="H18" s="43">
        <v>19084381.670000002</v>
      </c>
      <c r="I18" s="43">
        <v>0</v>
      </c>
    </row>
    <row r="19" spans="1:9" ht="19.5" x14ac:dyDescent="0.4">
      <c r="A19" s="32"/>
      <c r="B19" s="3"/>
      <c r="C19" s="3"/>
      <c r="D19" s="3"/>
      <c r="E19" s="275"/>
      <c r="F19" s="276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18456.80000000447</v>
      </c>
      <c r="H20" s="150">
        <f>H18-H16+H17</f>
        <v>18456.80000000447</v>
      </c>
      <c r="I20" s="150">
        <f>I18-I16+I17</f>
        <v>0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18456.80000000447</v>
      </c>
      <c r="H21" s="150">
        <f>H20-H17</f>
        <v>18456.80000000447</v>
      </c>
      <c r="I21" s="150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18456.80000000447</v>
      </c>
      <c r="H25" s="156">
        <f>H21-H26</f>
        <v>18456.80000000447</v>
      </c>
      <c r="I25" s="156">
        <f>I21-I26</f>
        <v>0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18456.8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18456.8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38.25" customHeight="1" x14ac:dyDescent="0.2">
      <c r="A34" s="474"/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0</v>
      </c>
      <c r="G37" s="51">
        <v>0</v>
      </c>
      <c r="H37" s="52"/>
      <c r="I37" s="226" t="str">
        <f>IF(F37=0,"nerozp.",G37/F37)</f>
        <v>nerozp.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5680</v>
      </c>
      <c r="G41" s="51">
        <v>5680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30630</v>
      </c>
      <c r="F50" s="239">
        <v>0</v>
      </c>
      <c r="G50" s="240">
        <v>0</v>
      </c>
      <c r="H50" s="240">
        <f>E50+F50-G50</f>
        <v>30630</v>
      </c>
      <c r="I50" s="241">
        <v>30630</v>
      </c>
    </row>
    <row r="51" spans="1:9" x14ac:dyDescent="0.2">
      <c r="A51" s="242"/>
      <c r="B51" s="98"/>
      <c r="C51" s="98" t="s">
        <v>20</v>
      </c>
      <c r="D51" s="98"/>
      <c r="E51" s="243">
        <v>167228.67000000001</v>
      </c>
      <c r="F51" s="244">
        <v>247335</v>
      </c>
      <c r="G51" s="115">
        <v>182250</v>
      </c>
      <c r="H51" s="115">
        <f>E51+F51-G51</f>
        <v>232313.67000000004</v>
      </c>
      <c r="I51" s="245">
        <v>242613.67</v>
      </c>
    </row>
    <row r="52" spans="1:9" x14ac:dyDescent="0.2">
      <c r="A52" s="242"/>
      <c r="B52" s="98"/>
      <c r="C52" s="98" t="s">
        <v>63</v>
      </c>
      <c r="D52" s="98"/>
      <c r="E52" s="243">
        <v>287631.34000000003</v>
      </c>
      <c r="F52" s="244">
        <v>1119213.7</v>
      </c>
      <c r="G52" s="115">
        <v>0</v>
      </c>
      <c r="H52" s="115">
        <f>E52+F52-G52</f>
        <v>1406845.04</v>
      </c>
      <c r="I52" s="245">
        <v>1406845.04</v>
      </c>
    </row>
    <row r="53" spans="1:9" x14ac:dyDescent="0.2">
      <c r="A53" s="242"/>
      <c r="B53" s="98"/>
      <c r="C53" s="98" t="s">
        <v>61</v>
      </c>
      <c r="D53" s="98"/>
      <c r="E53" s="243">
        <v>123561.60000000001</v>
      </c>
      <c r="F53" s="244">
        <v>6312</v>
      </c>
      <c r="G53" s="115">
        <v>5680</v>
      </c>
      <c r="H53" s="115">
        <f>E53+F53-G53</f>
        <v>124193.60000000001</v>
      </c>
      <c r="I53" s="245">
        <v>124193.60000000001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609051.61</v>
      </c>
      <c r="F54" s="65">
        <f>F50+F51+F52+F53</f>
        <v>1372860.7</v>
      </c>
      <c r="G54" s="64">
        <f>G50+G51+G52+G53</f>
        <v>187930</v>
      </c>
      <c r="H54" s="64">
        <f>H50+H51+H52+H53</f>
        <v>1793982.31</v>
      </c>
      <c r="I54" s="246">
        <f>SUM(I50:I53)</f>
        <v>1804282.31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95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178</v>
      </c>
      <c r="F2" s="480"/>
      <c r="G2" s="480"/>
      <c r="H2" s="480"/>
      <c r="I2" s="480"/>
    </row>
    <row r="3" spans="1:9" ht="9.75" customHeight="1" x14ac:dyDescent="0.4">
      <c r="A3" s="273"/>
      <c r="B3" s="273"/>
      <c r="C3" s="273"/>
      <c r="D3" s="273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283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284</v>
      </c>
      <c r="D6" s="220"/>
      <c r="E6" s="476" t="s">
        <v>284</v>
      </c>
      <c r="F6" s="477"/>
      <c r="G6" s="221" t="s">
        <v>3</v>
      </c>
      <c r="H6" s="478">
        <v>1350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74"/>
      <c r="I14" s="27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24379000</v>
      </c>
      <c r="F16" s="471"/>
      <c r="G16" s="6">
        <v>28944123.895000003</v>
      </c>
      <c r="H16" s="43">
        <v>28592468.629999999</v>
      </c>
      <c r="I16" s="43">
        <v>351655.26499999996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24379000</v>
      </c>
      <c r="F18" s="471"/>
      <c r="G18" s="6">
        <v>29234247.045000002</v>
      </c>
      <c r="H18" s="43">
        <v>28523897.050000001</v>
      </c>
      <c r="I18" s="43">
        <v>710349.995</v>
      </c>
    </row>
    <row r="19" spans="1:9" ht="19.5" x14ac:dyDescent="0.4">
      <c r="A19" s="32"/>
      <c r="B19" s="3"/>
      <c r="C19" s="3"/>
      <c r="D19" s="3"/>
      <c r="E19" s="275"/>
      <c r="F19" s="276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290123.14999999851</v>
      </c>
      <c r="H20" s="150">
        <f>H18-H16+H17</f>
        <v>-68571.579999998212</v>
      </c>
      <c r="I20" s="150">
        <f>I18-I16+I17</f>
        <v>358694.73000000004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290123.14999999851</v>
      </c>
      <c r="H21" s="150">
        <f>H20-H17</f>
        <v>-68571.579999998212</v>
      </c>
      <c r="I21" s="150">
        <f>I20-I17</f>
        <v>358694.73000000004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290123.14999999851</v>
      </c>
      <c r="H25" s="156">
        <f>H21-H26</f>
        <v>-68571.579999998212</v>
      </c>
      <c r="I25" s="156">
        <f>I21-I26</f>
        <v>358694.73000000004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290123.15000000002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24000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266123.15000000002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38.25" customHeight="1" x14ac:dyDescent="0.2">
      <c r="A34" s="474"/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1300000</v>
      </c>
      <c r="G37" s="51">
        <v>1140347</v>
      </c>
      <c r="H37" s="52"/>
      <c r="I37" s="226">
        <f>IF(F37=0,"nerozp.",G37/F37)</f>
        <v>0.87719000000000003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342944</v>
      </c>
      <c r="G41" s="51">
        <v>342944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16130</v>
      </c>
      <c r="F50" s="239">
        <v>17000</v>
      </c>
      <c r="G50" s="240">
        <v>16100</v>
      </c>
      <c r="H50" s="240">
        <f>E50+F50-G50</f>
        <v>17030</v>
      </c>
      <c r="I50" s="241">
        <v>17030</v>
      </c>
    </row>
    <row r="51" spans="1:9" x14ac:dyDescent="0.2">
      <c r="A51" s="242"/>
      <c r="B51" s="98"/>
      <c r="C51" s="98" t="s">
        <v>20</v>
      </c>
      <c r="D51" s="98"/>
      <c r="E51" s="243">
        <v>236119</v>
      </c>
      <c r="F51" s="244">
        <v>249990.24</v>
      </c>
      <c r="G51" s="115">
        <v>320978</v>
      </c>
      <c r="H51" s="115">
        <f>E51+F51-G51</f>
        <v>165131.24</v>
      </c>
      <c r="I51" s="245">
        <v>139943</v>
      </c>
    </row>
    <row r="52" spans="1:9" x14ac:dyDescent="0.2">
      <c r="A52" s="242"/>
      <c r="B52" s="98"/>
      <c r="C52" s="98" t="s">
        <v>63</v>
      </c>
      <c r="D52" s="98"/>
      <c r="E52" s="243">
        <v>3429899.5</v>
      </c>
      <c r="F52" s="244">
        <v>173835.18</v>
      </c>
      <c r="G52" s="115">
        <v>934782.05</v>
      </c>
      <c r="H52" s="115">
        <f>E52+F52-G52</f>
        <v>2668952.63</v>
      </c>
      <c r="I52" s="245">
        <v>2668952.63</v>
      </c>
    </row>
    <row r="53" spans="1:9" x14ac:dyDescent="0.2">
      <c r="A53" s="242"/>
      <c r="B53" s="98"/>
      <c r="C53" s="98" t="s">
        <v>61</v>
      </c>
      <c r="D53" s="98"/>
      <c r="E53" s="243">
        <v>97521.33</v>
      </c>
      <c r="F53" s="244">
        <v>587794</v>
      </c>
      <c r="G53" s="115">
        <v>525300</v>
      </c>
      <c r="H53" s="115">
        <f>E53+F53-G53</f>
        <v>160015.32999999996</v>
      </c>
      <c r="I53" s="245">
        <v>160015.32999999999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3779669.83</v>
      </c>
      <c r="F54" s="65">
        <f>F50+F51+F52+F53</f>
        <v>1028619.4199999999</v>
      </c>
      <c r="G54" s="64">
        <f>G50+G51+G52+G53</f>
        <v>1797160.05</v>
      </c>
      <c r="H54" s="64">
        <f>H50+H51+H52+H53</f>
        <v>3011129.2</v>
      </c>
      <c r="I54" s="246">
        <f>SUM(I50:I53)</f>
        <v>2985940.96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96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285</v>
      </c>
      <c r="F2" s="480"/>
      <c r="G2" s="480"/>
      <c r="H2" s="480"/>
      <c r="I2" s="480"/>
    </row>
    <row r="3" spans="1:9" ht="9.75" customHeight="1" x14ac:dyDescent="0.4">
      <c r="A3" s="273"/>
      <c r="B3" s="273"/>
      <c r="C3" s="273"/>
      <c r="D3" s="273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183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286</v>
      </c>
      <c r="D6" s="220"/>
      <c r="E6" s="476" t="s">
        <v>286</v>
      </c>
      <c r="F6" s="477"/>
      <c r="G6" s="221" t="s">
        <v>3</v>
      </c>
      <c r="H6" s="478">
        <v>1351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74"/>
      <c r="I14" s="27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7445000</v>
      </c>
      <c r="F16" s="471"/>
      <c r="G16" s="6">
        <v>8889759.8300000001</v>
      </c>
      <c r="H16" s="43">
        <v>8764565.25</v>
      </c>
      <c r="I16" s="43">
        <v>125194.58000000002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7498000</v>
      </c>
      <c r="F18" s="471"/>
      <c r="G18" s="6">
        <v>9129575</v>
      </c>
      <c r="H18" s="43">
        <v>8887625</v>
      </c>
      <c r="I18" s="43">
        <v>241950</v>
      </c>
    </row>
    <row r="19" spans="1:9" ht="19.5" x14ac:dyDescent="0.4">
      <c r="A19" s="32"/>
      <c r="B19" s="3"/>
      <c r="C19" s="3"/>
      <c r="D19" s="3"/>
      <c r="E19" s="275"/>
      <c r="F19" s="276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239815.16999999993</v>
      </c>
      <c r="H20" s="150">
        <f>H18-H16+H17</f>
        <v>123059.75</v>
      </c>
      <c r="I20" s="150">
        <f>I18-I16+I17</f>
        <v>116755.41999999998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239815.16999999993</v>
      </c>
      <c r="H21" s="150">
        <f>H20-H17</f>
        <v>123059.75</v>
      </c>
      <c r="I21" s="150">
        <f>I20-I17</f>
        <v>116755.41999999998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239815.16999999993</v>
      </c>
      <c r="H25" s="156">
        <f>H21-H26</f>
        <v>123059.75</v>
      </c>
      <c r="I25" s="156">
        <f>I21-I26</f>
        <v>116755.41999999998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239815.17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239815.17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38.25" customHeight="1" x14ac:dyDescent="0.2">
      <c r="A34" s="474"/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265000</v>
      </c>
      <c r="G37" s="51">
        <v>243207</v>
      </c>
      <c r="H37" s="52"/>
      <c r="I37" s="226">
        <f>IF(F37=0,"nerozp.",G37/F37)</f>
        <v>0.91776226415094342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32295</v>
      </c>
      <c r="G41" s="51">
        <v>32295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35753</v>
      </c>
      <c r="F50" s="239">
        <v>0</v>
      </c>
      <c r="G50" s="240">
        <v>3000</v>
      </c>
      <c r="H50" s="240">
        <f>E50+F50-G50</f>
        <v>32753</v>
      </c>
      <c r="I50" s="241">
        <v>32753</v>
      </c>
    </row>
    <row r="51" spans="1:9" x14ac:dyDescent="0.2">
      <c r="A51" s="242"/>
      <c r="B51" s="98"/>
      <c r="C51" s="98" t="s">
        <v>20</v>
      </c>
      <c r="D51" s="98"/>
      <c r="E51" s="243">
        <v>40039.040000000001</v>
      </c>
      <c r="F51" s="244">
        <v>95026</v>
      </c>
      <c r="G51" s="115">
        <v>105730.6</v>
      </c>
      <c r="H51" s="115">
        <f>E51+F51-G51</f>
        <v>29334.440000000002</v>
      </c>
      <c r="I51" s="245">
        <v>17244.439999999999</v>
      </c>
    </row>
    <row r="52" spans="1:9" x14ac:dyDescent="0.2">
      <c r="A52" s="242"/>
      <c r="B52" s="98"/>
      <c r="C52" s="98" t="s">
        <v>63</v>
      </c>
      <c r="D52" s="98"/>
      <c r="E52" s="243">
        <v>632219.07999999996</v>
      </c>
      <c r="F52" s="244">
        <v>676511.35</v>
      </c>
      <c r="G52" s="115">
        <v>173200</v>
      </c>
      <c r="H52" s="115">
        <f>E52+F52-G52</f>
        <v>1135530.43</v>
      </c>
      <c r="I52" s="245">
        <v>1135530.4300000002</v>
      </c>
    </row>
    <row r="53" spans="1:9" x14ac:dyDescent="0.2">
      <c r="A53" s="242"/>
      <c r="B53" s="98"/>
      <c r="C53" s="98" t="s">
        <v>61</v>
      </c>
      <c r="D53" s="98"/>
      <c r="E53" s="243">
        <v>56882.29</v>
      </c>
      <c r="F53" s="244">
        <v>79217</v>
      </c>
      <c r="G53" s="115">
        <v>72953</v>
      </c>
      <c r="H53" s="115">
        <f>E53+F53-G53</f>
        <v>63146.290000000008</v>
      </c>
      <c r="I53" s="245">
        <v>63146.29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764893.41</v>
      </c>
      <c r="F54" s="65">
        <f>F50+F51+F52+F53</f>
        <v>850754.35</v>
      </c>
      <c r="G54" s="64">
        <f>G50+G51+G52+G53</f>
        <v>354883.6</v>
      </c>
      <c r="H54" s="64">
        <f>H50+H51+H52+H53</f>
        <v>1260764.1599999999</v>
      </c>
      <c r="I54" s="246">
        <f>SUM(I50:I53)</f>
        <v>1248674.1600000001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97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185</v>
      </c>
      <c r="F2" s="480"/>
      <c r="G2" s="480"/>
      <c r="H2" s="480"/>
      <c r="I2" s="480"/>
    </row>
    <row r="3" spans="1:9" ht="9.75" customHeight="1" x14ac:dyDescent="0.4">
      <c r="A3" s="273"/>
      <c r="B3" s="273"/>
      <c r="C3" s="273"/>
      <c r="D3" s="273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287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288</v>
      </c>
      <c r="D6" s="220"/>
      <c r="E6" s="476" t="s">
        <v>288</v>
      </c>
      <c r="F6" s="477"/>
      <c r="G6" s="221" t="s">
        <v>3</v>
      </c>
      <c r="H6" s="478">
        <v>1352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74"/>
      <c r="I14" s="27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5996000</v>
      </c>
      <c r="F16" s="471"/>
      <c r="G16" s="6">
        <v>6791526.2799999993</v>
      </c>
      <c r="H16" s="43">
        <v>6729002.2799999993</v>
      </c>
      <c r="I16" s="43">
        <v>62524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5996000</v>
      </c>
      <c r="F18" s="471"/>
      <c r="G18" s="6">
        <v>6806189.6699999999</v>
      </c>
      <c r="H18" s="43">
        <v>6719626.6699999999</v>
      </c>
      <c r="I18" s="43">
        <v>86563</v>
      </c>
    </row>
    <row r="19" spans="1:9" ht="19.5" x14ac:dyDescent="0.4">
      <c r="A19" s="32"/>
      <c r="B19" s="3"/>
      <c r="C19" s="3"/>
      <c r="D19" s="3"/>
      <c r="E19" s="275"/>
      <c r="F19" s="276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14663.390000000596</v>
      </c>
      <c r="H20" s="150">
        <f>H18-H16+H17</f>
        <v>-9375.609999999404</v>
      </c>
      <c r="I20" s="150">
        <f>I18-I16+I17</f>
        <v>24039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14663.390000000596</v>
      </c>
      <c r="H21" s="150">
        <f>H20-H17</f>
        <v>-9375.609999999404</v>
      </c>
      <c r="I21" s="150">
        <f>I20-I17</f>
        <v>24039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14663.390000000596</v>
      </c>
      <c r="H25" s="156">
        <f>H21-H26</f>
        <v>-9375.609999999404</v>
      </c>
      <c r="I25" s="156">
        <f>I21-I26</f>
        <v>24039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14663.39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14663.39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38.25" customHeight="1" x14ac:dyDescent="0.2">
      <c r="A34" s="474"/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200000</v>
      </c>
      <c r="G37" s="51">
        <v>138105</v>
      </c>
      <c r="H37" s="52"/>
      <c r="I37" s="226">
        <f>IF(F37=0,"nerozp.",G37/F37)</f>
        <v>0.69052500000000006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58464</v>
      </c>
      <c r="G41" s="51">
        <v>58464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34361</v>
      </c>
      <c r="F50" s="239">
        <v>0</v>
      </c>
      <c r="G50" s="240">
        <v>0</v>
      </c>
      <c r="H50" s="240">
        <f>E50+F50-G50</f>
        <v>34361</v>
      </c>
      <c r="I50" s="241">
        <v>34361</v>
      </c>
    </row>
    <row r="51" spans="1:9" x14ac:dyDescent="0.2">
      <c r="A51" s="242"/>
      <c r="B51" s="98"/>
      <c r="C51" s="98" t="s">
        <v>20</v>
      </c>
      <c r="D51" s="98"/>
      <c r="E51" s="243">
        <v>13830.77</v>
      </c>
      <c r="F51" s="244">
        <v>60839</v>
      </c>
      <c r="G51" s="115">
        <v>69389</v>
      </c>
      <c r="H51" s="115">
        <f>E51+F51-G51</f>
        <v>5280.7700000000041</v>
      </c>
      <c r="I51" s="245">
        <v>126.77</v>
      </c>
    </row>
    <row r="52" spans="1:9" x14ac:dyDescent="0.2">
      <c r="A52" s="242"/>
      <c r="B52" s="98"/>
      <c r="C52" s="98" t="s">
        <v>63</v>
      </c>
      <c r="D52" s="98"/>
      <c r="E52" s="243">
        <v>326542.11</v>
      </c>
      <c r="F52" s="244">
        <v>971463.35</v>
      </c>
      <c r="G52" s="115">
        <v>22000</v>
      </c>
      <c r="H52" s="115">
        <f>E52+F52-G52</f>
        <v>1276005.46</v>
      </c>
      <c r="I52" s="245">
        <v>1276005.46</v>
      </c>
    </row>
    <row r="53" spans="1:9" x14ac:dyDescent="0.2">
      <c r="A53" s="242"/>
      <c r="B53" s="98"/>
      <c r="C53" s="98" t="s">
        <v>61</v>
      </c>
      <c r="D53" s="98"/>
      <c r="E53" s="243">
        <v>5940</v>
      </c>
      <c r="F53" s="244">
        <v>64404</v>
      </c>
      <c r="G53" s="115">
        <v>58464</v>
      </c>
      <c r="H53" s="115">
        <f>E53+F53-G53</f>
        <v>11880</v>
      </c>
      <c r="I53" s="245">
        <v>11880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380673.88</v>
      </c>
      <c r="F54" s="65">
        <f>F50+F51+F52+F53</f>
        <v>1096706.3500000001</v>
      </c>
      <c r="G54" s="64">
        <f>G50+G51+G52+G53</f>
        <v>149853</v>
      </c>
      <c r="H54" s="64">
        <f>H50+H51+H52+H53</f>
        <v>1327527.23</v>
      </c>
      <c r="I54" s="246">
        <f>SUM(I50:I53)</f>
        <v>1322373.23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 t="str">
        <f>IF(I52=H52,"","Zdůvodnit rozdíl mezi fin. krytím a stavem RF, popř. vyplnit tab. č. 2.4 a 2.5.Rezervní fond")</f>
        <v/>
      </c>
      <c r="H57" s="459"/>
      <c r="I57" s="459"/>
    </row>
    <row r="58" spans="1:9" x14ac:dyDescent="0.2">
      <c r="G58" s="458" t="str">
        <f>IF(I53=H53,"","Zdůvodnit rozdíl mezi fin. krytím a stavem fondu investic, popř. vyplnit tab. č. 2.1. Fond investic")</f>
        <v/>
      </c>
      <c r="H58" s="459"/>
      <c r="I58" s="459"/>
    </row>
    <row r="59" spans="1:9" x14ac:dyDescent="0.2">
      <c r="G59" s="248"/>
    </row>
    <row r="60" spans="1:9" x14ac:dyDescent="0.2">
      <c r="G60" s="24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formatCells="0" formatColumns="0" selectLockedCells="1"/>
  <mergeCells count="26"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43:I43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98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19.5" x14ac:dyDescent="0.4">
      <c r="A2" s="479" t="s">
        <v>1</v>
      </c>
      <c r="B2" s="479"/>
      <c r="C2" s="479"/>
      <c r="D2" s="479"/>
      <c r="E2" s="480" t="s">
        <v>289</v>
      </c>
      <c r="F2" s="480"/>
      <c r="G2" s="480"/>
      <c r="H2" s="480"/>
      <c r="I2" s="480"/>
    </row>
    <row r="3" spans="1:9" ht="9.75" customHeight="1" x14ac:dyDescent="0.4">
      <c r="A3" s="273"/>
      <c r="B3" s="273"/>
      <c r="C3" s="273"/>
      <c r="D3" s="273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290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291</v>
      </c>
      <c r="D6" s="220"/>
      <c r="E6" s="476" t="s">
        <v>291</v>
      </c>
      <c r="F6" s="477"/>
      <c r="G6" s="221" t="s">
        <v>3</v>
      </c>
      <c r="H6" s="478">
        <v>1400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74"/>
      <c r="I14" s="27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23061000</v>
      </c>
      <c r="F16" s="471"/>
      <c r="G16" s="6">
        <v>26215067.990000002</v>
      </c>
      <c r="H16" s="43">
        <v>26110201.990000002</v>
      </c>
      <c r="I16" s="43">
        <v>104866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23061000</v>
      </c>
      <c r="F18" s="471"/>
      <c r="G18" s="6">
        <v>26283693.59</v>
      </c>
      <c r="H18" s="43">
        <v>26137129.59</v>
      </c>
      <c r="I18" s="43">
        <v>146564</v>
      </c>
    </row>
    <row r="19" spans="1:9" ht="19.5" x14ac:dyDescent="0.4">
      <c r="A19" s="32"/>
      <c r="B19" s="3"/>
      <c r="C19" s="3"/>
      <c r="D19" s="3"/>
      <c r="E19" s="275"/>
      <c r="F19" s="276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68625.599999997765</v>
      </c>
      <c r="H20" s="150">
        <f>H18-H16+H17</f>
        <v>26927.599999997765</v>
      </c>
      <c r="I20" s="150">
        <f>I18-I16+I17</f>
        <v>41698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68625.599999997765</v>
      </c>
      <c r="H21" s="150">
        <f>H20-H17</f>
        <v>26927.599999997765</v>
      </c>
      <c r="I21" s="150">
        <f>I20-I17</f>
        <v>41698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34188.539999997753</v>
      </c>
      <c r="H25" s="156">
        <f>H21-H26</f>
        <v>-7509.4600000022474</v>
      </c>
      <c r="I25" s="156">
        <f>I21-I26</f>
        <v>41698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34437.060000000012</v>
      </c>
      <c r="H26" s="156">
        <v>34437.060000000012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34188.54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6000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28188.54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34437.060000000012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38.25" customHeight="1" x14ac:dyDescent="0.2">
      <c r="A34" s="474" t="s">
        <v>212</v>
      </c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0</v>
      </c>
      <c r="G37" s="51">
        <v>0</v>
      </c>
      <c r="H37" s="52"/>
      <c r="I37" s="226" t="str">
        <f>IF(F37=0,"nerozp.",G37/F37)</f>
        <v>nerozp.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525515</v>
      </c>
      <c r="G41" s="51">
        <v>525515</v>
      </c>
      <c r="H41" s="52"/>
      <c r="I41" s="226">
        <f>IF(F41=0,"nerozp.",G41/F41)</f>
        <v>1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15600</v>
      </c>
      <c r="F50" s="239">
        <v>0</v>
      </c>
      <c r="G50" s="240">
        <v>6700</v>
      </c>
      <c r="H50" s="240">
        <f>E50+F50-G50</f>
        <v>8900</v>
      </c>
      <c r="I50" s="241">
        <v>8900</v>
      </c>
    </row>
    <row r="51" spans="1:9" x14ac:dyDescent="0.2">
      <c r="A51" s="242"/>
      <c r="B51" s="98"/>
      <c r="C51" s="98" t="s">
        <v>20</v>
      </c>
      <c r="D51" s="98"/>
      <c r="E51" s="243">
        <v>49356.67</v>
      </c>
      <c r="F51" s="244">
        <v>279695</v>
      </c>
      <c r="G51" s="115">
        <v>249031</v>
      </c>
      <c r="H51" s="115">
        <f>E51+F51-G51</f>
        <v>80020.669999999984</v>
      </c>
      <c r="I51" s="245">
        <v>47078.58</v>
      </c>
    </row>
    <row r="52" spans="1:9" x14ac:dyDescent="0.2">
      <c r="A52" s="242"/>
      <c r="B52" s="98"/>
      <c r="C52" s="98" t="s">
        <v>63</v>
      </c>
      <c r="D52" s="98"/>
      <c r="E52" s="243">
        <v>1154212.6200000001</v>
      </c>
      <c r="F52" s="244">
        <v>1093493</v>
      </c>
      <c r="G52" s="115">
        <v>934512.13</v>
      </c>
      <c r="H52" s="115">
        <f>E52+F52-G52</f>
        <v>1313193.4900000002</v>
      </c>
      <c r="I52" s="245">
        <v>1032493.49</v>
      </c>
    </row>
    <row r="53" spans="1:9" x14ac:dyDescent="0.2">
      <c r="A53" s="242"/>
      <c r="B53" s="98"/>
      <c r="C53" s="98" t="s">
        <v>61</v>
      </c>
      <c r="D53" s="98"/>
      <c r="E53" s="243">
        <v>78960.72</v>
      </c>
      <c r="F53" s="244">
        <v>662873</v>
      </c>
      <c r="G53" s="115">
        <v>673343</v>
      </c>
      <c r="H53" s="115">
        <f>E53+F53-G53</f>
        <v>68490.719999999972</v>
      </c>
      <c r="I53" s="245">
        <v>68490.720000000001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1298130.01</v>
      </c>
      <c r="F54" s="65">
        <f>F50+F51+F52+F53</f>
        <v>2036061</v>
      </c>
      <c r="G54" s="64">
        <f>G50+G51+G52+G53</f>
        <v>1863586.13</v>
      </c>
      <c r="H54" s="64">
        <f>H50+H51+H52+H53</f>
        <v>1470604.8800000001</v>
      </c>
      <c r="I54" s="246">
        <f>SUM(I50:I53)</f>
        <v>1156962.79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 t="str">
        <f>IF(I50=H50,"","Zdůvodnit rozdíl mezi fin. krytím a stavem fondu odměn, popř. vyplnit tab. č. 2.3.Fondu odměn")</f>
        <v/>
      </c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/>
      <c r="H57" s="459"/>
      <c r="I57" s="459"/>
    </row>
    <row r="58" spans="1:9" x14ac:dyDescent="0.2">
      <c r="G58" s="458"/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99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19"/>
    </row>
    <row r="2" spans="1:9" ht="33" customHeight="1" x14ac:dyDescent="0.4">
      <c r="A2" s="479" t="s">
        <v>1</v>
      </c>
      <c r="B2" s="479"/>
      <c r="C2" s="479"/>
      <c r="D2" s="479"/>
      <c r="E2" s="524" t="s">
        <v>190</v>
      </c>
      <c r="F2" s="524"/>
      <c r="G2" s="524"/>
      <c r="H2" s="524"/>
      <c r="I2" s="524"/>
    </row>
    <row r="3" spans="1:9" ht="9.75" customHeight="1" x14ac:dyDescent="0.4">
      <c r="A3" s="273"/>
      <c r="B3" s="273"/>
      <c r="C3" s="273"/>
      <c r="D3" s="273"/>
      <c r="E3" s="467" t="s">
        <v>23</v>
      </c>
      <c r="F3" s="467"/>
      <c r="G3" s="467"/>
      <c r="H3" s="467"/>
      <c r="I3" s="467"/>
    </row>
    <row r="4" spans="1:9" ht="15.75" x14ac:dyDescent="0.25">
      <c r="A4" s="23" t="s">
        <v>2</v>
      </c>
      <c r="E4" s="481" t="s">
        <v>292</v>
      </c>
      <c r="F4" s="481"/>
      <c r="G4" s="481"/>
      <c r="H4" s="481"/>
      <c r="I4" s="481"/>
    </row>
    <row r="5" spans="1:9" ht="7.5" customHeight="1" x14ac:dyDescent="0.3">
      <c r="A5" s="24"/>
      <c r="E5" s="467" t="s">
        <v>23</v>
      </c>
      <c r="F5" s="467"/>
      <c r="G5" s="467"/>
      <c r="H5" s="467"/>
      <c r="I5" s="467"/>
    </row>
    <row r="6" spans="1:9" ht="19.5" x14ac:dyDescent="0.4">
      <c r="A6" s="22" t="s">
        <v>34</v>
      </c>
      <c r="C6" s="220" t="s">
        <v>293</v>
      </c>
      <c r="D6" s="220"/>
      <c r="E6" s="476" t="s">
        <v>293</v>
      </c>
      <c r="F6" s="477"/>
      <c r="G6" s="221" t="s">
        <v>3</v>
      </c>
      <c r="H6" s="478">
        <v>1450</v>
      </c>
      <c r="I6" s="478"/>
    </row>
    <row r="7" spans="1:9" ht="8.25" customHeight="1" x14ac:dyDescent="0.4">
      <c r="A7" s="22"/>
      <c r="E7" s="467" t="s">
        <v>24</v>
      </c>
      <c r="F7" s="467"/>
      <c r="G7" s="467"/>
      <c r="H7" s="467"/>
      <c r="I7" s="467"/>
    </row>
    <row r="8" spans="1:9" ht="19.5" hidden="1" customHeight="1" x14ac:dyDescent="0.4">
      <c r="A8" s="22"/>
      <c r="E8" s="222"/>
      <c r="F8" s="222"/>
      <c r="G8" s="222"/>
      <c r="H8" s="25"/>
      <c r="I8" s="222"/>
    </row>
    <row r="9" spans="1:9" ht="30.75" customHeight="1" x14ac:dyDescent="0.4">
      <c r="A9" s="22"/>
      <c r="E9" s="222"/>
      <c r="F9" s="222"/>
      <c r="G9" s="222"/>
      <c r="H9" s="25"/>
      <c r="I9" s="222"/>
    </row>
    <row r="11" spans="1:9" ht="15" customHeight="1" x14ac:dyDescent="0.4">
      <c r="A11" s="26"/>
      <c r="E11" s="468" t="s">
        <v>4</v>
      </c>
      <c r="F11" s="469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68" t="s">
        <v>7</v>
      </c>
      <c r="F12" s="469"/>
      <c r="G12" s="42" t="s">
        <v>8</v>
      </c>
      <c r="H12" s="41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468" t="s">
        <v>11</v>
      </c>
      <c r="F13" s="469"/>
      <c r="G13" s="47"/>
      <c r="H13" s="461" t="s">
        <v>36</v>
      </c>
      <c r="I13" s="461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74"/>
      <c r="I14" s="27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71</v>
      </c>
      <c r="B16" s="30"/>
      <c r="C16" s="31"/>
      <c r="D16" s="30"/>
      <c r="E16" s="470">
        <v>60763000</v>
      </c>
      <c r="F16" s="471"/>
      <c r="G16" s="6">
        <v>66433556.629999995</v>
      </c>
      <c r="H16" s="43">
        <v>66426856.629999995</v>
      </c>
      <c r="I16" s="43">
        <v>6700</v>
      </c>
    </row>
    <row r="17" spans="1:9" ht="18" x14ac:dyDescent="0.35">
      <c r="A17" s="116" t="s">
        <v>6</v>
      </c>
      <c r="B17" s="3"/>
      <c r="C17" s="117" t="s">
        <v>26</v>
      </c>
      <c r="D17" s="3"/>
      <c r="E17" s="3"/>
      <c r="F17" s="3"/>
      <c r="G17" s="114">
        <v>0</v>
      </c>
      <c r="H17" s="114">
        <v>0</v>
      </c>
      <c r="I17" s="114">
        <v>0</v>
      </c>
    </row>
    <row r="18" spans="1:9" ht="19.5" x14ac:dyDescent="0.4">
      <c r="A18" s="32" t="s">
        <v>72</v>
      </c>
      <c r="B18" s="3"/>
      <c r="C18" s="3"/>
      <c r="D18" s="3"/>
      <c r="E18" s="470">
        <v>60763000</v>
      </c>
      <c r="F18" s="471"/>
      <c r="G18" s="6">
        <v>66433556.630000003</v>
      </c>
      <c r="H18" s="43">
        <v>66425356.630000003</v>
      </c>
      <c r="I18" s="43">
        <v>8200</v>
      </c>
    </row>
    <row r="19" spans="1:9" ht="19.5" x14ac:dyDescent="0.4">
      <c r="A19" s="32"/>
      <c r="B19" s="3"/>
      <c r="C19" s="3"/>
      <c r="D19" s="3"/>
      <c r="E19" s="275"/>
      <c r="F19" s="276"/>
      <c r="G19" s="5"/>
      <c r="H19" s="43"/>
      <c r="I19" s="43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7.4505805969238281E-9</v>
      </c>
      <c r="H20" s="150">
        <f>H18-H16+H17</f>
        <v>-1499.9999999925494</v>
      </c>
      <c r="I20" s="150">
        <f>I18-I16+I17</f>
        <v>1500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7.4505805969238281E-9</v>
      </c>
      <c r="H21" s="150">
        <f>H20-H17</f>
        <v>-1499.9999999925494</v>
      </c>
      <c r="I21" s="150">
        <f>I20-I17</f>
        <v>1500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75</v>
      </c>
      <c r="B24" s="34"/>
      <c r="C24" s="31"/>
      <c r="D24" s="34"/>
      <c r="E24" s="34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7.4505805969238281E-9</v>
      </c>
      <c r="H25" s="156">
        <f>H21-H26</f>
        <v>-1499.9999999925494</v>
      </c>
      <c r="I25" s="156">
        <f>I21-I26</f>
        <v>1500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0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0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223"/>
      <c r="B33" s="473" t="s">
        <v>194</v>
      </c>
      <c r="C33" s="473"/>
      <c r="D33" s="473"/>
      <c r="E33" s="473"/>
      <c r="F33" s="473"/>
      <c r="G33" s="224">
        <v>0</v>
      </c>
      <c r="H33" s="223"/>
      <c r="I33" s="223"/>
    </row>
    <row r="34" spans="1:9" ht="38.25" customHeight="1" x14ac:dyDescent="0.2">
      <c r="A34" s="474"/>
      <c r="B34" s="475"/>
      <c r="C34" s="475"/>
      <c r="D34" s="475"/>
      <c r="E34" s="475"/>
      <c r="F34" s="475"/>
      <c r="G34" s="475"/>
      <c r="H34" s="475"/>
      <c r="I34" s="47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49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6" t="s">
        <v>5</v>
      </c>
      <c r="H36" s="29"/>
      <c r="I36" s="225" t="s">
        <v>27</v>
      </c>
    </row>
    <row r="37" spans="1:9" ht="16.5" x14ac:dyDescent="0.35">
      <c r="A37" s="50" t="s">
        <v>22</v>
      </c>
      <c r="B37" s="37"/>
      <c r="C37" s="2"/>
      <c r="D37" s="37"/>
      <c r="E37" s="49"/>
      <c r="F37" s="51">
        <v>61600</v>
      </c>
      <c r="G37" s="51">
        <v>61600</v>
      </c>
      <c r="H37" s="52"/>
      <c r="I37" s="226">
        <f>IF(F37=0,"nerozp.",G37/F37)</f>
        <v>1</v>
      </c>
    </row>
    <row r="38" spans="1:9" ht="16.5" hidden="1" customHeight="1" x14ac:dyDescent="0.35">
      <c r="A38" s="50" t="s">
        <v>69</v>
      </c>
      <c r="B38" s="37"/>
      <c r="C38" s="2"/>
      <c r="D38" s="53"/>
      <c r="E38" s="53"/>
      <c r="F38" s="51">
        <v>0</v>
      </c>
      <c r="G38" s="51">
        <v>0</v>
      </c>
      <c r="H38" s="52"/>
      <c r="I38" s="226" t="e">
        <f>G38/F38</f>
        <v>#DIV/0!</v>
      </c>
    </row>
    <row r="39" spans="1:9" ht="16.5" hidden="1" customHeight="1" x14ac:dyDescent="0.35">
      <c r="A39" s="50" t="s">
        <v>70</v>
      </c>
      <c r="B39" s="37"/>
      <c r="C39" s="2"/>
      <c r="D39" s="53"/>
      <c r="E39" s="53"/>
      <c r="F39" s="51">
        <v>0</v>
      </c>
      <c r="G39" s="51">
        <v>0</v>
      </c>
      <c r="H39" s="52"/>
      <c r="I39" s="226" t="e">
        <f>G39/F39</f>
        <v>#DIV/0!</v>
      </c>
    </row>
    <row r="40" spans="1:9" ht="16.5" x14ac:dyDescent="0.35">
      <c r="A40" s="50" t="s">
        <v>62</v>
      </c>
      <c r="B40" s="37"/>
      <c r="C40" s="2"/>
      <c r="D40" s="53"/>
      <c r="E40" s="53"/>
      <c r="F40" s="51">
        <v>0</v>
      </c>
      <c r="G40" s="51">
        <v>0</v>
      </c>
      <c r="H40" s="52"/>
      <c r="I40" s="226" t="str">
        <f>IF(F40=0,"nerozp.",G40/F40)</f>
        <v>nerozp.</v>
      </c>
    </row>
    <row r="41" spans="1:9" ht="16.5" x14ac:dyDescent="0.35">
      <c r="A41" s="50" t="s">
        <v>59</v>
      </c>
      <c r="B41" s="37"/>
      <c r="C41" s="2"/>
      <c r="D41" s="49"/>
      <c r="E41" s="49"/>
      <c r="F41" s="51">
        <v>126000</v>
      </c>
      <c r="G41" s="51">
        <v>128132</v>
      </c>
      <c r="H41" s="52"/>
      <c r="I41" s="226">
        <f>IF(F41=0,"nerozp.",G41/F41)</f>
        <v>1.016920634920635</v>
      </c>
    </row>
    <row r="42" spans="1:9" ht="16.5" x14ac:dyDescent="0.35">
      <c r="A42" s="50" t="s">
        <v>60</v>
      </c>
      <c r="B42" s="2"/>
      <c r="C42" s="2"/>
      <c r="D42" s="29"/>
      <c r="E42" s="29"/>
      <c r="F42" s="51">
        <v>0</v>
      </c>
      <c r="G42" s="51">
        <v>0</v>
      </c>
      <c r="H42" s="52"/>
      <c r="I42" s="226" t="str">
        <f>IF(F42=0,"nerozp.",G42/F42)</f>
        <v>nerozp.</v>
      </c>
    </row>
    <row r="43" spans="1:9" ht="12.75" hidden="1" customHeight="1" x14ac:dyDescent="0.2">
      <c r="A43" s="465" t="s">
        <v>58</v>
      </c>
      <c r="B43" s="466"/>
      <c r="C43" s="466"/>
      <c r="D43" s="466"/>
      <c r="E43" s="466"/>
      <c r="F43" s="466"/>
      <c r="G43" s="466"/>
      <c r="H43" s="466"/>
      <c r="I43" s="466"/>
    </row>
    <row r="44" spans="1:9" ht="27" customHeight="1" x14ac:dyDescent="0.2">
      <c r="A44" s="227" t="s">
        <v>58</v>
      </c>
      <c r="B44" s="460"/>
      <c r="C44" s="460"/>
      <c r="D44" s="460"/>
      <c r="E44" s="460"/>
      <c r="F44" s="460"/>
      <c r="G44" s="460"/>
      <c r="H44" s="460"/>
      <c r="I44" s="460"/>
    </row>
    <row r="45" spans="1:9" ht="19.5" thickBot="1" x14ac:dyDescent="0.45">
      <c r="A45" s="30" t="s">
        <v>42</v>
      </c>
      <c r="B45" s="30" t="s">
        <v>16</v>
      </c>
      <c r="C45" s="30"/>
      <c r="D45" s="49"/>
      <c r="E45" s="49"/>
      <c r="F45" s="29"/>
      <c r="G45" s="38"/>
      <c r="H45" s="461" t="s">
        <v>29</v>
      </c>
      <c r="I45" s="461"/>
    </row>
    <row r="46" spans="1:9" ht="18.75" thickTop="1" x14ac:dyDescent="0.35">
      <c r="A46" s="54"/>
      <c r="B46" s="228"/>
      <c r="C46" s="229"/>
      <c r="D46" s="228"/>
      <c r="E46" s="66" t="s">
        <v>195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230"/>
      <c r="B47" s="231"/>
      <c r="C47" s="231"/>
      <c r="D47" s="231"/>
      <c r="E47" s="67"/>
      <c r="F47" s="462"/>
      <c r="G47" s="58"/>
      <c r="H47" s="59">
        <v>43830</v>
      </c>
      <c r="I47" s="60">
        <v>43830</v>
      </c>
    </row>
    <row r="48" spans="1:9" x14ac:dyDescent="0.2">
      <c r="A48" s="230"/>
      <c r="B48" s="231"/>
      <c r="C48" s="231"/>
      <c r="D48" s="231"/>
      <c r="E48" s="67"/>
      <c r="F48" s="462"/>
      <c r="G48" s="61"/>
      <c r="H48" s="61"/>
      <c r="I48" s="62"/>
    </row>
    <row r="49" spans="1:9" ht="13.5" thickBot="1" x14ac:dyDescent="0.25">
      <c r="A49" s="232"/>
      <c r="B49" s="233"/>
      <c r="C49" s="233"/>
      <c r="D49" s="233"/>
      <c r="E49" s="67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136780</v>
      </c>
      <c r="F50" s="239">
        <v>0</v>
      </c>
      <c r="G50" s="240">
        <v>0</v>
      </c>
      <c r="H50" s="240">
        <f>E50+F50-G50</f>
        <v>136780</v>
      </c>
      <c r="I50" s="241">
        <v>62853</v>
      </c>
    </row>
    <row r="51" spans="1:9" x14ac:dyDescent="0.2">
      <c r="A51" s="242"/>
      <c r="B51" s="98"/>
      <c r="C51" s="98" t="s">
        <v>20</v>
      </c>
      <c r="D51" s="98"/>
      <c r="E51" s="243">
        <v>164226.35999999999</v>
      </c>
      <c r="F51" s="244">
        <v>848106</v>
      </c>
      <c r="G51" s="115">
        <v>792303</v>
      </c>
      <c r="H51" s="115">
        <f>E51+F51-G51</f>
        <v>220029.36</v>
      </c>
      <c r="I51" s="245">
        <v>200006.36</v>
      </c>
    </row>
    <row r="52" spans="1:9" x14ac:dyDescent="0.2">
      <c r="A52" s="242"/>
      <c r="B52" s="98"/>
      <c r="C52" s="98" t="s">
        <v>63</v>
      </c>
      <c r="D52" s="98"/>
      <c r="E52" s="243">
        <v>38162.720000000001</v>
      </c>
      <c r="F52" s="244">
        <v>5314.92</v>
      </c>
      <c r="G52" s="115">
        <v>0</v>
      </c>
      <c r="H52" s="115">
        <f>E52+F52-G52</f>
        <v>43477.64</v>
      </c>
      <c r="I52" s="245">
        <v>11403.59</v>
      </c>
    </row>
    <row r="53" spans="1:9" x14ac:dyDescent="0.2">
      <c r="A53" s="242"/>
      <c r="B53" s="98"/>
      <c r="C53" s="98" t="s">
        <v>61</v>
      </c>
      <c r="D53" s="98"/>
      <c r="E53" s="243">
        <v>824225.32</v>
      </c>
      <c r="F53" s="244">
        <v>387868</v>
      </c>
      <c r="G53" s="115">
        <v>378132</v>
      </c>
      <c r="H53" s="115">
        <f>E53+F53-G53</f>
        <v>833961.31999999983</v>
      </c>
      <c r="I53" s="245">
        <v>194350.29</v>
      </c>
    </row>
    <row r="54" spans="1:9" ht="18.75" thickBot="1" x14ac:dyDescent="0.4">
      <c r="A54" s="39" t="s">
        <v>11</v>
      </c>
      <c r="B54" s="63"/>
      <c r="C54" s="63"/>
      <c r="D54" s="63"/>
      <c r="E54" s="68">
        <f>E50+E51+E52+E53</f>
        <v>1163394.3999999999</v>
      </c>
      <c r="F54" s="65">
        <f>F50+F51+F52+F53</f>
        <v>1241288.92</v>
      </c>
      <c r="G54" s="64">
        <f>G50+G51+G52+G53</f>
        <v>1170435</v>
      </c>
      <c r="H54" s="64">
        <f>H50+H51+H52+H53</f>
        <v>1234248.3199999998</v>
      </c>
      <c r="I54" s="246">
        <f>SUM(I50:I53)</f>
        <v>468613.24</v>
      </c>
    </row>
    <row r="55" spans="1:9" ht="18.75" thickTop="1" x14ac:dyDescent="0.35">
      <c r="A55" s="40"/>
      <c r="B55" s="3"/>
      <c r="C55" s="3"/>
      <c r="D55" s="49"/>
      <c r="E55" s="49"/>
      <c r="F55" s="29"/>
      <c r="G55" s="463"/>
      <c r="H55" s="464"/>
      <c r="I55" s="464"/>
    </row>
    <row r="56" spans="1:9" ht="18" x14ac:dyDescent="0.35">
      <c r="A56" s="40"/>
      <c r="B56" s="3"/>
      <c r="C56" s="3"/>
      <c r="D56" s="49"/>
      <c r="E56" s="49"/>
      <c r="F56" s="29"/>
      <c r="G56" s="458"/>
      <c r="H56" s="459"/>
      <c r="I56" s="459"/>
    </row>
    <row r="57" spans="1:9" x14ac:dyDescent="0.2">
      <c r="A57" s="247"/>
      <c r="B57" s="247"/>
      <c r="C57" s="247"/>
      <c r="D57" s="247"/>
      <c r="E57" s="247"/>
      <c r="F57" s="247"/>
      <c r="G57" s="458"/>
      <c r="H57" s="459"/>
      <c r="I57" s="459"/>
    </row>
    <row r="58" spans="1:9" x14ac:dyDescent="0.2">
      <c r="G58" s="458"/>
      <c r="H58" s="459"/>
      <c r="I58" s="459"/>
    </row>
    <row r="59" spans="1:9" x14ac:dyDescent="0.2">
      <c r="G59" s="248"/>
    </row>
    <row r="60" spans="1:9" x14ac:dyDescent="0.2">
      <c r="G60" s="24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formatCells="0" formatColumns="0"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100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="90" zoomScaleNormal="90" workbookViewId="0">
      <selection activeCell="Q15" sqref="Q15"/>
    </sheetView>
  </sheetViews>
  <sheetFormatPr defaultColWidth="9.140625" defaultRowHeight="12.75" x14ac:dyDescent="0.2"/>
  <cols>
    <col min="1" max="1" width="7.5703125" style="70" customWidth="1"/>
    <col min="2" max="2" width="2.5703125" style="70" customWidth="1"/>
    <col min="3" max="3" width="8.42578125" style="70" customWidth="1"/>
    <col min="4" max="4" width="8.28515625" style="70" customWidth="1"/>
    <col min="5" max="5" width="15.28515625" style="70" customWidth="1"/>
    <col min="6" max="6" width="15.5703125" style="70" customWidth="1"/>
    <col min="7" max="7" width="15" style="70" customWidth="1"/>
    <col min="8" max="8" width="15.28515625" style="70" customWidth="1"/>
    <col min="9" max="9" width="16.28515625" style="70" customWidth="1"/>
    <col min="10" max="16384" width="9.140625" style="75"/>
  </cols>
  <sheetData>
    <row r="1" spans="1:9" ht="19.5" x14ac:dyDescent="0.4">
      <c r="A1" s="127" t="s">
        <v>0</v>
      </c>
      <c r="B1" s="128"/>
      <c r="C1" s="128"/>
      <c r="D1" s="128"/>
      <c r="I1" s="129"/>
    </row>
    <row r="2" spans="1:9" ht="19.5" x14ac:dyDescent="0.4">
      <c r="A2" s="494" t="s">
        <v>1</v>
      </c>
      <c r="B2" s="494"/>
      <c r="C2" s="494"/>
      <c r="D2" s="494"/>
      <c r="E2" s="495" t="s">
        <v>84</v>
      </c>
      <c r="F2" s="495"/>
      <c r="G2" s="495"/>
      <c r="H2" s="495"/>
      <c r="I2" s="495"/>
    </row>
    <row r="3" spans="1:9" ht="9.75" customHeight="1" x14ac:dyDescent="0.4">
      <c r="A3" s="253"/>
      <c r="B3" s="253"/>
      <c r="C3" s="253"/>
      <c r="D3" s="253"/>
      <c r="E3" s="496" t="s">
        <v>23</v>
      </c>
      <c r="F3" s="496"/>
      <c r="G3" s="496"/>
      <c r="H3" s="496"/>
      <c r="I3" s="496"/>
    </row>
    <row r="4" spans="1:9" ht="15.75" x14ac:dyDescent="0.25">
      <c r="A4" s="131" t="s">
        <v>2</v>
      </c>
      <c r="E4" s="497" t="s">
        <v>223</v>
      </c>
      <c r="F4" s="497"/>
      <c r="G4" s="497"/>
      <c r="H4" s="497"/>
      <c r="I4" s="497"/>
    </row>
    <row r="5" spans="1:9" ht="7.5" customHeight="1" x14ac:dyDescent="0.3">
      <c r="A5" s="132"/>
      <c r="E5" s="496" t="s">
        <v>23</v>
      </c>
      <c r="F5" s="496"/>
      <c r="G5" s="496"/>
      <c r="H5" s="496"/>
      <c r="I5" s="496"/>
    </row>
    <row r="6" spans="1:9" ht="19.5" x14ac:dyDescent="0.4">
      <c r="A6" s="130" t="s">
        <v>34</v>
      </c>
      <c r="C6" s="133" t="s">
        <v>224</v>
      </c>
      <c r="D6" s="133"/>
      <c r="E6" s="498" t="s">
        <v>224</v>
      </c>
      <c r="F6" s="499"/>
      <c r="G6" s="134" t="s">
        <v>3</v>
      </c>
      <c r="H6" s="500">
        <v>1015</v>
      </c>
      <c r="I6" s="500"/>
    </row>
    <row r="7" spans="1:9" ht="8.25" customHeight="1" x14ac:dyDescent="0.4">
      <c r="A7" s="130"/>
      <c r="E7" s="496" t="s">
        <v>24</v>
      </c>
      <c r="F7" s="496"/>
      <c r="G7" s="496"/>
      <c r="H7" s="496"/>
      <c r="I7" s="496"/>
    </row>
    <row r="8" spans="1:9" ht="19.5" hidden="1" customHeight="1" x14ac:dyDescent="0.4">
      <c r="A8" s="130"/>
      <c r="E8" s="135"/>
      <c r="F8" s="135"/>
      <c r="G8" s="135"/>
      <c r="H8" s="136"/>
      <c r="I8" s="135"/>
    </row>
    <row r="9" spans="1:9" ht="30.75" customHeight="1" x14ac:dyDescent="0.4">
      <c r="A9" s="130"/>
      <c r="E9" s="135"/>
      <c r="F9" s="135"/>
      <c r="G9" s="135"/>
      <c r="H9" s="136"/>
      <c r="I9" s="135"/>
    </row>
    <row r="11" spans="1:9" ht="15" customHeight="1" x14ac:dyDescent="0.4">
      <c r="A11" s="137"/>
      <c r="E11" s="501" t="s">
        <v>4</v>
      </c>
      <c r="F11" s="502"/>
      <c r="G11" s="138" t="s">
        <v>5</v>
      </c>
      <c r="H11" s="73" t="s">
        <v>6</v>
      </c>
      <c r="I11" s="73"/>
    </row>
    <row r="12" spans="1:9" ht="15" customHeight="1" x14ac:dyDescent="0.4">
      <c r="A12" s="72"/>
      <c r="B12" s="72"/>
      <c r="C12" s="72"/>
      <c r="D12" s="72"/>
      <c r="E12" s="501" t="s">
        <v>7</v>
      </c>
      <c r="F12" s="502"/>
      <c r="G12" s="138" t="s">
        <v>8</v>
      </c>
      <c r="H12" s="139" t="s">
        <v>9</v>
      </c>
      <c r="I12" s="140" t="s">
        <v>10</v>
      </c>
    </row>
    <row r="13" spans="1:9" ht="12.75" customHeight="1" x14ac:dyDescent="0.2">
      <c r="A13" s="72"/>
      <c r="B13" s="72"/>
      <c r="C13" s="72"/>
      <c r="D13" s="72"/>
      <c r="E13" s="501" t="s">
        <v>11</v>
      </c>
      <c r="F13" s="502"/>
      <c r="G13" s="141"/>
      <c r="H13" s="485" t="s">
        <v>36</v>
      </c>
      <c r="I13" s="485"/>
    </row>
    <row r="14" spans="1:9" ht="12.75" customHeight="1" x14ac:dyDescent="0.2">
      <c r="A14" s="72"/>
      <c r="B14" s="72"/>
      <c r="C14" s="72"/>
      <c r="D14" s="72"/>
      <c r="E14" s="142"/>
      <c r="F14" s="142"/>
      <c r="G14" s="141"/>
      <c r="H14" s="254"/>
      <c r="I14" s="254"/>
    </row>
    <row r="15" spans="1:9" ht="18.75" x14ac:dyDescent="0.4">
      <c r="A15" s="123" t="s">
        <v>37</v>
      </c>
      <c r="B15" s="123"/>
      <c r="C15" s="69"/>
      <c r="D15" s="123"/>
      <c r="E15" s="71"/>
      <c r="F15" s="71"/>
      <c r="G15" s="124"/>
      <c r="H15" s="72"/>
      <c r="I15" s="72"/>
    </row>
    <row r="16" spans="1:9" ht="19.5" x14ac:dyDescent="0.4">
      <c r="A16" s="143" t="s">
        <v>71</v>
      </c>
      <c r="B16" s="123"/>
      <c r="C16" s="69"/>
      <c r="D16" s="123"/>
      <c r="E16" s="489">
        <v>85707000</v>
      </c>
      <c r="F16" s="490"/>
      <c r="G16" s="144">
        <v>94628878.86999999</v>
      </c>
      <c r="H16" s="106">
        <v>94390502.019999996</v>
      </c>
      <c r="I16" s="106">
        <v>238376.84999999998</v>
      </c>
    </row>
    <row r="17" spans="1:9" ht="18" x14ac:dyDescent="0.35">
      <c r="A17" s="145" t="s">
        <v>6</v>
      </c>
      <c r="B17" s="125"/>
      <c r="C17" s="146" t="s">
        <v>26</v>
      </c>
      <c r="D17" s="125"/>
      <c r="E17" s="125"/>
      <c r="F17" s="125"/>
      <c r="G17" s="74">
        <v>0</v>
      </c>
      <c r="H17" s="74">
        <v>0</v>
      </c>
      <c r="I17" s="74">
        <v>0</v>
      </c>
    </row>
    <row r="18" spans="1:9" ht="19.5" x14ac:dyDescent="0.4">
      <c r="A18" s="143" t="s">
        <v>72</v>
      </c>
      <c r="B18" s="125"/>
      <c r="C18" s="125"/>
      <c r="D18" s="125"/>
      <c r="E18" s="489">
        <v>85793000</v>
      </c>
      <c r="F18" s="490"/>
      <c r="G18" s="144">
        <v>94707575.019999996</v>
      </c>
      <c r="H18" s="106">
        <v>94393526.019999996</v>
      </c>
      <c r="I18" s="106">
        <v>314048.99999999994</v>
      </c>
    </row>
    <row r="19" spans="1:9" ht="19.5" x14ac:dyDescent="0.4">
      <c r="A19" s="143"/>
      <c r="B19" s="125"/>
      <c r="C19" s="125"/>
      <c r="D19" s="125"/>
      <c r="E19" s="255"/>
      <c r="F19" s="256"/>
      <c r="G19" s="147"/>
      <c r="H19" s="106"/>
      <c r="I19" s="106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78696.15000000596</v>
      </c>
      <c r="H20" s="150">
        <f>H18-H16+H17</f>
        <v>3024</v>
      </c>
      <c r="I20" s="150">
        <f>I18-I16+I17</f>
        <v>75672.149999999965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78696.15000000596</v>
      </c>
      <c r="H21" s="150">
        <f>H20-H17</f>
        <v>3024</v>
      </c>
      <c r="I21" s="150">
        <f>I20-I17</f>
        <v>75672.149999999965</v>
      </c>
    </row>
    <row r="22" spans="1:9" ht="14.25" customHeight="1" x14ac:dyDescent="0.35">
      <c r="A22" s="71"/>
      <c r="B22" s="125"/>
      <c r="C22" s="125"/>
      <c r="D22" s="125"/>
      <c r="E22" s="125"/>
      <c r="F22" s="125"/>
      <c r="G22" s="125"/>
      <c r="H22" s="152"/>
      <c r="I22" s="152"/>
    </row>
    <row r="24" spans="1:9" ht="18.75" x14ac:dyDescent="0.4">
      <c r="A24" s="123" t="s">
        <v>75</v>
      </c>
      <c r="B24" s="153"/>
      <c r="C24" s="69"/>
      <c r="D24" s="153"/>
      <c r="E24" s="153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75672.15000000596</v>
      </c>
      <c r="H25" s="156">
        <f>H21-H26</f>
        <v>0</v>
      </c>
      <c r="I25" s="156">
        <f>I21-I26</f>
        <v>75672.149999999965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3024</v>
      </c>
      <c r="H26" s="156">
        <v>3024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75672.149999999994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75672.149999999994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3024</v>
      </c>
      <c r="H32" s="160"/>
      <c r="I32" s="159"/>
    </row>
    <row r="33" spans="1:9" ht="20.25" customHeight="1" x14ac:dyDescent="0.3">
      <c r="A33" s="171"/>
      <c r="B33" s="491" t="s">
        <v>194</v>
      </c>
      <c r="C33" s="491"/>
      <c r="D33" s="491"/>
      <c r="E33" s="491"/>
      <c r="F33" s="491"/>
      <c r="G33" s="172">
        <v>62424</v>
      </c>
      <c r="H33" s="171"/>
      <c r="I33" s="171"/>
    </row>
    <row r="34" spans="1:9" ht="45" customHeight="1" x14ac:dyDescent="0.2">
      <c r="A34" s="503" t="s">
        <v>199</v>
      </c>
      <c r="B34" s="504"/>
      <c r="C34" s="504"/>
      <c r="D34" s="504"/>
      <c r="E34" s="504"/>
      <c r="F34" s="504"/>
      <c r="G34" s="504"/>
      <c r="H34" s="504"/>
      <c r="I34" s="504"/>
    </row>
    <row r="35" spans="1:9" ht="18.75" customHeight="1" x14ac:dyDescent="0.4">
      <c r="A35" s="123" t="s">
        <v>41</v>
      </c>
      <c r="B35" s="123" t="s">
        <v>21</v>
      </c>
      <c r="C35" s="123"/>
      <c r="D35" s="153"/>
      <c r="E35" s="124"/>
      <c r="F35" s="125"/>
      <c r="G35" s="173"/>
      <c r="H35" s="72"/>
      <c r="I35" s="72"/>
    </row>
    <row r="36" spans="1:9" ht="18.75" x14ac:dyDescent="0.4">
      <c r="A36" s="123"/>
      <c r="B36" s="123"/>
      <c r="C36" s="123"/>
      <c r="D36" s="153"/>
      <c r="F36" s="174" t="s">
        <v>25</v>
      </c>
      <c r="G36" s="140" t="s">
        <v>5</v>
      </c>
      <c r="H36" s="72"/>
      <c r="I36" s="175" t="s">
        <v>27</v>
      </c>
    </row>
    <row r="37" spans="1:9" ht="16.5" x14ac:dyDescent="0.35">
      <c r="A37" s="176" t="s">
        <v>22</v>
      </c>
      <c r="B37" s="126"/>
      <c r="C37" s="71"/>
      <c r="D37" s="126"/>
      <c r="E37" s="124"/>
      <c r="F37" s="177">
        <v>8136</v>
      </c>
      <c r="G37" s="177">
        <v>8136</v>
      </c>
      <c r="H37" s="178"/>
      <c r="I37" s="179">
        <f>IF(F37=0,"nerozp.",G37/F37)</f>
        <v>1</v>
      </c>
    </row>
    <row r="38" spans="1:9" ht="16.5" hidden="1" customHeight="1" x14ac:dyDescent="0.35">
      <c r="A38" s="176" t="s">
        <v>69</v>
      </c>
      <c r="B38" s="126"/>
      <c r="C38" s="71"/>
      <c r="D38" s="180"/>
      <c r="E38" s="180"/>
      <c r="F38" s="177">
        <v>0</v>
      </c>
      <c r="G38" s="177">
        <v>0</v>
      </c>
      <c r="H38" s="178"/>
      <c r="I38" s="179" t="e">
        <f>G38/F38</f>
        <v>#DIV/0!</v>
      </c>
    </row>
    <row r="39" spans="1:9" ht="16.5" hidden="1" customHeight="1" x14ac:dyDescent="0.35">
      <c r="A39" s="176" t="s">
        <v>70</v>
      </c>
      <c r="B39" s="126"/>
      <c r="C39" s="71"/>
      <c r="D39" s="180"/>
      <c r="E39" s="180"/>
      <c r="F39" s="177">
        <v>0</v>
      </c>
      <c r="G39" s="177">
        <v>0</v>
      </c>
      <c r="H39" s="178"/>
      <c r="I39" s="179" t="e">
        <f>G39/F39</f>
        <v>#DIV/0!</v>
      </c>
    </row>
    <row r="40" spans="1:9" ht="16.5" x14ac:dyDescent="0.35">
      <c r="A40" s="176" t="s">
        <v>62</v>
      </c>
      <c r="B40" s="126"/>
      <c r="C40" s="71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</row>
    <row r="41" spans="1:9" ht="16.5" x14ac:dyDescent="0.35">
      <c r="A41" s="176" t="s">
        <v>59</v>
      </c>
      <c r="B41" s="126"/>
      <c r="C41" s="71"/>
      <c r="D41" s="124"/>
      <c r="E41" s="124"/>
      <c r="F41" s="177">
        <v>3794309</v>
      </c>
      <c r="G41" s="177">
        <v>3794309</v>
      </c>
      <c r="H41" s="178"/>
      <c r="I41" s="179">
        <f>IF(F41=0,"nerozp.",G41/F41)</f>
        <v>1</v>
      </c>
    </row>
    <row r="42" spans="1:9" ht="16.5" x14ac:dyDescent="0.35">
      <c r="A42" s="176" t="s">
        <v>60</v>
      </c>
      <c r="B42" s="71"/>
      <c r="C42" s="71"/>
      <c r="D42" s="72"/>
      <c r="E42" s="72"/>
      <c r="F42" s="177">
        <v>0</v>
      </c>
      <c r="G42" s="177">
        <v>0</v>
      </c>
      <c r="H42" s="178"/>
      <c r="I42" s="179" t="str">
        <f>IF(F42=0,"nerozp.",G42/F42)</f>
        <v>nerozp.</v>
      </c>
    </row>
    <row r="43" spans="1:9" ht="12.75" hidden="1" customHeight="1" x14ac:dyDescent="0.2">
      <c r="A43" s="492" t="s">
        <v>58</v>
      </c>
      <c r="B43" s="493"/>
      <c r="C43" s="493"/>
      <c r="D43" s="493"/>
      <c r="E43" s="493"/>
      <c r="F43" s="493"/>
      <c r="G43" s="493"/>
      <c r="H43" s="493"/>
      <c r="I43" s="493"/>
    </row>
    <row r="44" spans="1:9" ht="27" customHeight="1" x14ac:dyDescent="0.2">
      <c r="A44" s="181" t="s">
        <v>58</v>
      </c>
      <c r="B44" s="484"/>
      <c r="C44" s="484"/>
      <c r="D44" s="484"/>
      <c r="E44" s="484"/>
      <c r="F44" s="484"/>
      <c r="G44" s="484"/>
      <c r="H44" s="484"/>
      <c r="I44" s="484"/>
    </row>
    <row r="45" spans="1:9" ht="19.5" thickBot="1" x14ac:dyDescent="0.45">
      <c r="A45" s="123" t="s">
        <v>42</v>
      </c>
      <c r="B45" s="123" t="s">
        <v>16</v>
      </c>
      <c r="C45" s="123"/>
      <c r="D45" s="124"/>
      <c r="E45" s="124"/>
      <c r="F45" s="72"/>
      <c r="G45" s="182"/>
      <c r="H45" s="485" t="s">
        <v>29</v>
      </c>
      <c r="I45" s="485"/>
    </row>
    <row r="46" spans="1:9" ht="18.75" thickTop="1" x14ac:dyDescent="0.35">
      <c r="A46" s="107"/>
      <c r="B46" s="108"/>
      <c r="C46" s="183"/>
      <c r="D46" s="108"/>
      <c r="E46" s="184" t="s">
        <v>195</v>
      </c>
      <c r="F46" s="185" t="s">
        <v>17</v>
      </c>
      <c r="G46" s="185" t="s">
        <v>18</v>
      </c>
      <c r="H46" s="186" t="s">
        <v>19</v>
      </c>
      <c r="I46" s="187" t="s">
        <v>28</v>
      </c>
    </row>
    <row r="47" spans="1:9" x14ac:dyDescent="0.2">
      <c r="A47" s="109"/>
      <c r="B47" s="105"/>
      <c r="C47" s="105"/>
      <c r="D47" s="105"/>
      <c r="E47" s="188"/>
      <c r="F47" s="486"/>
      <c r="G47" s="189"/>
      <c r="H47" s="190">
        <v>43830</v>
      </c>
      <c r="I47" s="191">
        <v>43830</v>
      </c>
    </row>
    <row r="48" spans="1:9" x14ac:dyDescent="0.2">
      <c r="A48" s="109"/>
      <c r="B48" s="105"/>
      <c r="C48" s="105"/>
      <c r="D48" s="105"/>
      <c r="E48" s="188"/>
      <c r="F48" s="486"/>
      <c r="G48" s="192"/>
      <c r="H48" s="192"/>
      <c r="I48" s="110"/>
    </row>
    <row r="49" spans="1:9" ht="13.5" thickBot="1" x14ac:dyDescent="0.25">
      <c r="A49" s="111"/>
      <c r="B49" s="112"/>
      <c r="C49" s="112"/>
      <c r="D49" s="112"/>
      <c r="E49" s="188"/>
      <c r="F49" s="193"/>
      <c r="G49" s="193"/>
      <c r="H49" s="193"/>
      <c r="I49" s="113"/>
    </row>
    <row r="50" spans="1:9" ht="13.5" thickTop="1" x14ac:dyDescent="0.2">
      <c r="A50" s="194"/>
      <c r="B50" s="195"/>
      <c r="C50" s="195" t="s">
        <v>15</v>
      </c>
      <c r="D50" s="195"/>
      <c r="E50" s="196">
        <v>155917</v>
      </c>
      <c r="F50" s="197">
        <v>0</v>
      </c>
      <c r="G50" s="198">
        <v>0</v>
      </c>
      <c r="H50" s="198">
        <f>E50+F50-G50</f>
        <v>155917</v>
      </c>
      <c r="I50" s="199">
        <v>155917</v>
      </c>
    </row>
    <row r="51" spans="1:9" x14ac:dyDescent="0.2">
      <c r="A51" s="200"/>
      <c r="B51" s="201"/>
      <c r="C51" s="201" t="s">
        <v>20</v>
      </c>
      <c r="D51" s="201"/>
      <c r="E51" s="202">
        <v>960881.33</v>
      </c>
      <c r="F51" s="203">
        <v>1094423</v>
      </c>
      <c r="G51" s="204">
        <v>665118</v>
      </c>
      <c r="H51" s="204">
        <f>E51+F51-G51</f>
        <v>1390186.33</v>
      </c>
      <c r="I51" s="205">
        <v>1344858.33</v>
      </c>
    </row>
    <row r="52" spans="1:9" x14ac:dyDescent="0.2">
      <c r="A52" s="200"/>
      <c r="B52" s="201"/>
      <c r="C52" s="201" t="s">
        <v>63</v>
      </c>
      <c r="D52" s="201"/>
      <c r="E52" s="202">
        <v>6309452.4199999999</v>
      </c>
      <c r="F52" s="203">
        <v>4047633.8000000003</v>
      </c>
      <c r="G52" s="204">
        <v>4204938.53</v>
      </c>
      <c r="H52" s="204">
        <f>E52+F52-G52</f>
        <v>6152147.6900000004</v>
      </c>
      <c r="I52" s="205">
        <v>6152147.6899999995</v>
      </c>
    </row>
    <row r="53" spans="1:9" x14ac:dyDescent="0.2">
      <c r="A53" s="200"/>
      <c r="B53" s="201"/>
      <c r="C53" s="201" t="s">
        <v>61</v>
      </c>
      <c r="D53" s="201"/>
      <c r="E53" s="202">
        <v>2087476.55</v>
      </c>
      <c r="F53" s="203">
        <v>4882806.32</v>
      </c>
      <c r="G53" s="204">
        <v>5050485.1399999997</v>
      </c>
      <c r="H53" s="204">
        <f>E53+F53-G53</f>
        <v>1919797.7300000004</v>
      </c>
      <c r="I53" s="205">
        <v>1919797.73</v>
      </c>
    </row>
    <row r="54" spans="1:9" ht="18.75" thickBot="1" x14ac:dyDescent="0.4">
      <c r="A54" s="206" t="s">
        <v>11</v>
      </c>
      <c r="B54" s="207"/>
      <c r="C54" s="207"/>
      <c r="D54" s="207"/>
      <c r="E54" s="208">
        <f>E50+E51+E52+E53</f>
        <v>9513727.3000000007</v>
      </c>
      <c r="F54" s="209">
        <f>F50+F51+F52+F53</f>
        <v>10024863.120000001</v>
      </c>
      <c r="G54" s="210">
        <f>G50+G51+G52+G53</f>
        <v>9920541.6699999999</v>
      </c>
      <c r="H54" s="210">
        <f>H50+H51+H52+H53</f>
        <v>9618048.75</v>
      </c>
      <c r="I54" s="211">
        <f>SUM(I50:I53)</f>
        <v>9572720.75</v>
      </c>
    </row>
    <row r="55" spans="1:9" ht="18.75" thickTop="1" x14ac:dyDescent="0.35">
      <c r="A55" s="212"/>
      <c r="B55" s="125"/>
      <c r="C55" s="125"/>
      <c r="D55" s="124"/>
      <c r="E55" s="124"/>
      <c r="F55" s="72"/>
      <c r="G55" s="487" t="str">
        <f>IF(I50=H50,"","Zdůvodnit rozdíl mezi fin. krytím a stavem fondu odměn, popř. vyplnit tab. č. 2.3.Fondu odměn")</f>
        <v/>
      </c>
      <c r="H55" s="488"/>
      <c r="I55" s="488"/>
    </row>
    <row r="56" spans="1:9" ht="18" x14ac:dyDescent="0.35">
      <c r="A56" s="212"/>
      <c r="B56" s="125"/>
      <c r="C56" s="125"/>
      <c r="D56" s="124"/>
      <c r="E56" s="124"/>
      <c r="F56" s="72"/>
      <c r="G56" s="482"/>
      <c r="H56" s="483"/>
      <c r="I56" s="483"/>
    </row>
    <row r="57" spans="1:9" x14ac:dyDescent="0.2">
      <c r="A57" s="213"/>
      <c r="B57" s="213"/>
      <c r="C57" s="213"/>
      <c r="D57" s="213"/>
      <c r="E57" s="213"/>
      <c r="F57" s="213"/>
      <c r="G57" s="482" t="str">
        <f>IF(I52=H52,"","Zdůvodnit rozdíl mezi fin. krytím a stavem RF, popř. vyplnit tab. č. 2.4 a 2.5.Rezervní fond")</f>
        <v/>
      </c>
      <c r="H57" s="483"/>
      <c r="I57" s="483"/>
    </row>
    <row r="58" spans="1:9" x14ac:dyDescent="0.2">
      <c r="G58" s="482" t="str">
        <f>IF(I53=H53,"","Zdůvodnit rozdíl mezi fin. krytím a stavem fondu investic, popř. vyplnit tab. č. 2.1. Fond investic")</f>
        <v/>
      </c>
      <c r="H58" s="483"/>
      <c r="I58" s="483"/>
    </row>
    <row r="59" spans="1:9" x14ac:dyDescent="0.2">
      <c r="G59" s="214"/>
    </row>
    <row r="60" spans="1:9" x14ac:dyDescent="0.2">
      <c r="G60" s="214"/>
    </row>
    <row r="67" s="75" customFormat="1" x14ac:dyDescent="0.2"/>
    <row r="68" s="75" customFormat="1" x14ac:dyDescent="0.2"/>
    <row r="69" s="75" customFormat="1" x14ac:dyDescent="0.2"/>
    <row r="70" s="75" customFormat="1" x14ac:dyDescent="0.2"/>
    <row r="71" s="75" customFormat="1" x14ac:dyDescent="0.2"/>
    <row r="72" s="75" customFormat="1" x14ac:dyDescent="0.2"/>
    <row r="73" s="75" customFormat="1" x14ac:dyDescent="0.2"/>
    <row r="74" s="75" customFormat="1" x14ac:dyDescent="0.2"/>
    <row r="75" s="75" customFormat="1" x14ac:dyDescent="0.2"/>
    <row r="76" s="75" customFormat="1" x14ac:dyDescent="0.2"/>
    <row r="77" s="75" customFormat="1" x14ac:dyDescent="0.2"/>
    <row r="78" s="75" customFormat="1" x14ac:dyDescent="0.2"/>
    <row r="79" s="75" customFormat="1" x14ac:dyDescent="0.2"/>
    <row r="80" s="75" customFormat="1" x14ac:dyDescent="0.2"/>
    <row r="81" s="75" customFormat="1" x14ac:dyDescent="0.2"/>
    <row r="82" s="75" customFormat="1" x14ac:dyDescent="0.2"/>
    <row r="83" s="75" customFormat="1" x14ac:dyDescent="0.2"/>
    <row r="84" s="75" customFormat="1" x14ac:dyDescent="0.2"/>
    <row r="85" s="75" customFormat="1" x14ac:dyDescent="0.2"/>
    <row r="86" s="75" customFormat="1" x14ac:dyDescent="0.2"/>
    <row r="87" s="75" customFormat="1" x14ac:dyDescent="0.2"/>
    <row r="88" s="75" customFormat="1" x14ac:dyDescent="0.2"/>
    <row r="89" s="75" customFormat="1" x14ac:dyDescent="0.2"/>
    <row r="90" s="75" customFormat="1" x14ac:dyDescent="0.2"/>
    <row r="91" s="75" customFormat="1" x14ac:dyDescent="0.2"/>
    <row r="92" s="75" customFormat="1" x14ac:dyDescent="0.2"/>
    <row r="93" s="75" customFormat="1" x14ac:dyDescent="0.2"/>
    <row r="94" s="75" customFormat="1" x14ac:dyDescent="0.2"/>
    <row r="95" s="75" customFormat="1" x14ac:dyDescent="0.2"/>
    <row r="96" s="75" customFormat="1" x14ac:dyDescent="0.2"/>
    <row r="97" s="75" customFormat="1" x14ac:dyDescent="0.2"/>
    <row r="99" s="75" customFormat="1" x14ac:dyDescent="0.2"/>
    <row r="100" s="75" customFormat="1" x14ac:dyDescent="0.2"/>
    <row r="101" s="75" customFormat="1" x14ac:dyDescent="0.2"/>
    <row r="102" s="75" customFormat="1" x14ac:dyDescent="0.2"/>
    <row r="103" s="75" customFormat="1" x14ac:dyDescent="0.2"/>
    <row r="105" s="75" customFormat="1" x14ac:dyDescent="0.2"/>
    <row r="106" s="75" customFormat="1" x14ac:dyDescent="0.2"/>
    <row r="107" s="75" customFormat="1" x14ac:dyDescent="0.2"/>
    <row r="109" s="75" customFormat="1" x14ac:dyDescent="0.2"/>
    <row r="110" s="75" customFormat="1" x14ac:dyDescent="0.2"/>
    <row r="112" s="75" customFormat="1" x14ac:dyDescent="0.2"/>
    <row r="113" s="75" customFormat="1" x14ac:dyDescent="0.2"/>
    <row r="114" s="75" customFormat="1" x14ac:dyDescent="0.2"/>
    <row r="115" s="75" customFormat="1" x14ac:dyDescent="0.2"/>
    <row r="116" s="75" customFormat="1" x14ac:dyDescent="0.2"/>
    <row r="117" s="75" customFormat="1" x14ac:dyDescent="0.2"/>
    <row r="119" s="75" customFormat="1" x14ac:dyDescent="0.2"/>
    <row r="120" s="75" customFormat="1" x14ac:dyDescent="0.2"/>
    <row r="123" s="75" customFormat="1" x14ac:dyDescent="0.2"/>
    <row r="124" s="75" customFormat="1" x14ac:dyDescent="0.2"/>
    <row r="125" s="75" customFormat="1" x14ac:dyDescent="0.2"/>
    <row r="126" s="75" customFormat="1" x14ac:dyDescent="0.2"/>
    <row r="127" s="75" customFormat="1" x14ac:dyDescent="0.2"/>
    <row r="130" s="75" customFormat="1" x14ac:dyDescent="0.2"/>
    <row r="131" s="75" customFormat="1" x14ac:dyDescent="0.2"/>
    <row r="133" s="75" customFormat="1" x14ac:dyDescent="0.2"/>
    <row r="134" s="75" customFormat="1" x14ac:dyDescent="0.2"/>
    <row r="135" s="75" customFormat="1" x14ac:dyDescent="0.2"/>
    <row r="136" s="75" customFormat="1" x14ac:dyDescent="0.2"/>
    <row r="138" s="75" customFormat="1" x14ac:dyDescent="0.2"/>
    <row r="141" s="75" customFormat="1" x14ac:dyDescent="0.2"/>
    <row r="142" s="75" customFormat="1" x14ac:dyDescent="0.2"/>
    <row r="143" s="75" customFormat="1" x14ac:dyDescent="0.2"/>
    <row r="144" s="75" customFormat="1" x14ac:dyDescent="0.2"/>
    <row r="145" s="75" customFormat="1" x14ac:dyDescent="0.2"/>
    <row r="149" s="75" customFormat="1" x14ac:dyDescent="0.2"/>
    <row r="155" s="75" customFormat="1" x14ac:dyDescent="0.2"/>
    <row r="160" s="75" customFormat="1" x14ac:dyDescent="0.2"/>
    <row r="161" s="75" customFormat="1" x14ac:dyDescent="0.2"/>
    <row r="162" s="75" customFormat="1" x14ac:dyDescent="0.2"/>
    <row r="163" s="75" customFormat="1" x14ac:dyDescent="0.2"/>
    <row r="164" s="75" customFormat="1" x14ac:dyDescent="0.2"/>
    <row r="165" s="75" customFormat="1" x14ac:dyDescent="0.2"/>
    <row r="166" s="75" customFormat="1" x14ac:dyDescent="0.2"/>
    <row r="167" s="75" customFormat="1" x14ac:dyDescent="0.2"/>
    <row r="168" s="75" customFormat="1" x14ac:dyDescent="0.2"/>
    <row r="169" s="75" customFormat="1" x14ac:dyDescent="0.2"/>
    <row r="170" s="75" customFormat="1" x14ac:dyDescent="0.2"/>
    <row r="171" s="75" customFormat="1" x14ac:dyDescent="0.2"/>
    <row r="172" s="75" customFormat="1" x14ac:dyDescent="0.2"/>
    <row r="173" s="75" customFormat="1" x14ac:dyDescent="0.2"/>
    <row r="174" s="75" customFormat="1" x14ac:dyDescent="0.2"/>
    <row r="175" s="75" customFormat="1" x14ac:dyDescent="0.2"/>
    <row r="176" s="75" customFormat="1" x14ac:dyDescent="0.2"/>
    <row r="177" s="75" customFormat="1" x14ac:dyDescent="0.2"/>
    <row r="178" s="75" customFormat="1" x14ac:dyDescent="0.2"/>
    <row r="179" s="75" customFormat="1" x14ac:dyDescent="0.2"/>
    <row r="180" s="75" customFormat="1" x14ac:dyDescent="0.2"/>
    <row r="182" s="75" customFormat="1" x14ac:dyDescent="0.2"/>
    <row r="183" s="75" customFormat="1" x14ac:dyDescent="0.2"/>
    <row r="184" s="75" customFormat="1" x14ac:dyDescent="0.2"/>
    <row r="185" s="75" customFormat="1" x14ac:dyDescent="0.2"/>
    <row r="186" s="75" customFormat="1" x14ac:dyDescent="0.2"/>
    <row r="187" s="75" customFormat="1" x14ac:dyDescent="0.2"/>
    <row r="193" s="75" customFormat="1" x14ac:dyDescent="0.2"/>
    <row r="195" s="75" customFormat="1" x14ac:dyDescent="0.2"/>
    <row r="196" s="75" customFormat="1" x14ac:dyDescent="0.2"/>
    <row r="197" s="75" customFormat="1" x14ac:dyDescent="0.2"/>
    <row r="198" s="75" customFormat="1" x14ac:dyDescent="0.2"/>
    <row r="199" s="75" customFormat="1" x14ac:dyDescent="0.2"/>
    <row r="200" s="75" customFormat="1" x14ac:dyDescent="0.2"/>
    <row r="202" s="75" customFormat="1" x14ac:dyDescent="0.2"/>
    <row r="203" s="75" customFormat="1" x14ac:dyDescent="0.2"/>
    <row r="204" s="75" customFormat="1" x14ac:dyDescent="0.2"/>
    <row r="210" s="75" customFormat="1" x14ac:dyDescent="0.2"/>
    <row r="211" s="75" customFormat="1" x14ac:dyDescent="0.2"/>
    <row r="212" s="75" customFormat="1" x14ac:dyDescent="0.2"/>
    <row r="213" s="75" customFormat="1" x14ac:dyDescent="0.2"/>
    <row r="214" s="75" customFormat="1" x14ac:dyDescent="0.2"/>
    <row r="215" s="75" customFormat="1" x14ac:dyDescent="0.2"/>
    <row r="216" s="75" customFormat="1" x14ac:dyDescent="0.2"/>
    <row r="217" s="75" customFormat="1" x14ac:dyDescent="0.2"/>
    <row r="218" s="75" customFormat="1" x14ac:dyDescent="0.2"/>
    <row r="219" s="75" customFormat="1" x14ac:dyDescent="0.2"/>
    <row r="221" s="75" customFormat="1" x14ac:dyDescent="0.2"/>
    <row r="222" s="75" customFormat="1" x14ac:dyDescent="0.2"/>
    <row r="223" s="75" customFormat="1" x14ac:dyDescent="0.2"/>
    <row r="224" s="75" customFormat="1" x14ac:dyDescent="0.2"/>
    <row r="225" s="75" customFormat="1" x14ac:dyDescent="0.2"/>
    <row r="226" s="75" customFormat="1" x14ac:dyDescent="0.2"/>
    <row r="227" s="75" customFormat="1" x14ac:dyDescent="0.2"/>
    <row r="228" s="75" customFormat="1" x14ac:dyDescent="0.2"/>
    <row r="229" s="75" customFormat="1" x14ac:dyDescent="0.2"/>
    <row r="230" s="75" customFormat="1" x14ac:dyDescent="0.2"/>
    <row r="231" s="75" customFormat="1" x14ac:dyDescent="0.2"/>
    <row r="232" s="75" customFormat="1" x14ac:dyDescent="0.2"/>
    <row r="233" s="75" customFormat="1" x14ac:dyDescent="0.2"/>
    <row r="234" s="75" customFormat="1" x14ac:dyDescent="0.2"/>
    <row r="235" s="75" customFormat="1" x14ac:dyDescent="0.2"/>
    <row r="239" s="75" customFormat="1" x14ac:dyDescent="0.2"/>
    <row r="249" s="75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67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70" customWidth="1"/>
    <col min="2" max="2" width="2.5703125" style="70" customWidth="1"/>
    <col min="3" max="3" width="8.42578125" style="70" customWidth="1"/>
    <col min="4" max="4" width="8.28515625" style="70" customWidth="1"/>
    <col min="5" max="5" width="15.28515625" style="70" customWidth="1"/>
    <col min="6" max="6" width="15.5703125" style="70" customWidth="1"/>
    <col min="7" max="7" width="15" style="70" customWidth="1"/>
    <col min="8" max="8" width="15.28515625" style="70" customWidth="1"/>
    <col min="9" max="9" width="16.28515625" style="70" customWidth="1"/>
    <col min="10" max="16384" width="9.140625" style="75"/>
  </cols>
  <sheetData>
    <row r="1" spans="1:9" ht="19.5" x14ac:dyDescent="0.4">
      <c r="A1" s="127" t="s">
        <v>0</v>
      </c>
      <c r="B1" s="128"/>
      <c r="C1" s="128"/>
      <c r="D1" s="128"/>
      <c r="I1" s="129"/>
    </row>
    <row r="2" spans="1:9" ht="19.5" x14ac:dyDescent="0.4">
      <c r="A2" s="494" t="s">
        <v>1</v>
      </c>
      <c r="B2" s="494"/>
      <c r="C2" s="494"/>
      <c r="D2" s="494"/>
      <c r="E2" s="495" t="s">
        <v>88</v>
      </c>
      <c r="F2" s="495"/>
      <c r="G2" s="495"/>
      <c r="H2" s="495"/>
      <c r="I2" s="495"/>
    </row>
    <row r="3" spans="1:9" ht="9.75" customHeight="1" x14ac:dyDescent="0.4">
      <c r="A3" s="253"/>
      <c r="B3" s="253"/>
      <c r="C3" s="253"/>
      <c r="D3" s="253"/>
      <c r="E3" s="496" t="s">
        <v>23</v>
      </c>
      <c r="F3" s="496"/>
      <c r="G3" s="496"/>
      <c r="H3" s="496"/>
      <c r="I3" s="496"/>
    </row>
    <row r="4" spans="1:9" ht="15.75" x14ac:dyDescent="0.25">
      <c r="A4" s="131" t="s">
        <v>2</v>
      </c>
      <c r="E4" s="497" t="s">
        <v>225</v>
      </c>
      <c r="F4" s="497"/>
      <c r="G4" s="497"/>
      <c r="H4" s="497"/>
      <c r="I4" s="497"/>
    </row>
    <row r="5" spans="1:9" ht="7.5" customHeight="1" x14ac:dyDescent="0.3">
      <c r="A5" s="132"/>
      <c r="E5" s="496" t="s">
        <v>23</v>
      </c>
      <c r="F5" s="496"/>
      <c r="G5" s="496"/>
      <c r="H5" s="496"/>
      <c r="I5" s="496"/>
    </row>
    <row r="6" spans="1:9" ht="19.5" x14ac:dyDescent="0.4">
      <c r="A6" s="130" t="s">
        <v>34</v>
      </c>
      <c r="C6" s="133" t="s">
        <v>226</v>
      </c>
      <c r="D6" s="133"/>
      <c r="E6" s="498" t="s">
        <v>226</v>
      </c>
      <c r="F6" s="499"/>
      <c r="G6" s="134" t="s">
        <v>3</v>
      </c>
      <c r="H6" s="500">
        <v>1032</v>
      </c>
      <c r="I6" s="500"/>
    </row>
    <row r="7" spans="1:9" ht="8.25" customHeight="1" x14ac:dyDescent="0.4">
      <c r="A7" s="130"/>
      <c r="E7" s="496" t="s">
        <v>24</v>
      </c>
      <c r="F7" s="496"/>
      <c r="G7" s="496"/>
      <c r="H7" s="496"/>
      <c r="I7" s="496"/>
    </row>
    <row r="8" spans="1:9" ht="19.5" hidden="1" customHeight="1" x14ac:dyDescent="0.4">
      <c r="A8" s="130"/>
      <c r="E8" s="135"/>
      <c r="F8" s="135"/>
      <c r="G8" s="135"/>
      <c r="H8" s="136"/>
      <c r="I8" s="135"/>
    </row>
    <row r="9" spans="1:9" ht="30.75" customHeight="1" x14ac:dyDescent="0.4">
      <c r="A9" s="130"/>
      <c r="E9" s="135"/>
      <c r="F9" s="135"/>
      <c r="G9" s="135"/>
      <c r="H9" s="136"/>
      <c r="I9" s="135"/>
    </row>
    <row r="11" spans="1:9" ht="15" customHeight="1" x14ac:dyDescent="0.4">
      <c r="A11" s="137"/>
      <c r="E11" s="501" t="s">
        <v>4</v>
      </c>
      <c r="F11" s="502"/>
      <c r="G11" s="138" t="s">
        <v>5</v>
      </c>
      <c r="H11" s="73" t="s">
        <v>6</v>
      </c>
      <c r="I11" s="73"/>
    </row>
    <row r="12" spans="1:9" ht="15" customHeight="1" x14ac:dyDescent="0.4">
      <c r="A12" s="72"/>
      <c r="B12" s="72"/>
      <c r="C12" s="72"/>
      <c r="D12" s="72"/>
      <c r="E12" s="501" t="s">
        <v>7</v>
      </c>
      <c r="F12" s="502"/>
      <c r="G12" s="138" t="s">
        <v>8</v>
      </c>
      <c r="H12" s="139" t="s">
        <v>9</v>
      </c>
      <c r="I12" s="140" t="s">
        <v>10</v>
      </c>
    </row>
    <row r="13" spans="1:9" ht="12.75" customHeight="1" x14ac:dyDescent="0.2">
      <c r="A13" s="72"/>
      <c r="B13" s="72"/>
      <c r="C13" s="72"/>
      <c r="D13" s="72"/>
      <c r="E13" s="501" t="s">
        <v>11</v>
      </c>
      <c r="F13" s="502"/>
      <c r="G13" s="141"/>
      <c r="H13" s="485" t="s">
        <v>36</v>
      </c>
      <c r="I13" s="485"/>
    </row>
    <row r="14" spans="1:9" ht="12.75" customHeight="1" x14ac:dyDescent="0.2">
      <c r="A14" s="72"/>
      <c r="B14" s="72"/>
      <c r="C14" s="72"/>
      <c r="D14" s="72"/>
      <c r="E14" s="142"/>
      <c r="F14" s="142"/>
      <c r="G14" s="141"/>
      <c r="H14" s="254"/>
      <c r="I14" s="254"/>
    </row>
    <row r="15" spans="1:9" ht="18.75" x14ac:dyDescent="0.4">
      <c r="A15" s="123" t="s">
        <v>37</v>
      </c>
      <c r="B15" s="123"/>
      <c r="C15" s="69"/>
      <c r="D15" s="123"/>
      <c r="E15" s="71"/>
      <c r="F15" s="71"/>
      <c r="G15" s="124"/>
      <c r="H15" s="72"/>
      <c r="I15" s="72"/>
    </row>
    <row r="16" spans="1:9" ht="19.5" x14ac:dyDescent="0.4">
      <c r="A16" s="143" t="s">
        <v>71</v>
      </c>
      <c r="B16" s="123"/>
      <c r="C16" s="69"/>
      <c r="D16" s="123"/>
      <c r="E16" s="489">
        <v>11622000</v>
      </c>
      <c r="F16" s="490"/>
      <c r="G16" s="144">
        <v>12423689.76</v>
      </c>
      <c r="H16" s="106">
        <v>12423689.76</v>
      </c>
      <c r="I16" s="106">
        <v>0</v>
      </c>
    </row>
    <row r="17" spans="1:9" ht="18" x14ac:dyDescent="0.35">
      <c r="A17" s="145" t="s">
        <v>6</v>
      </c>
      <c r="B17" s="125"/>
      <c r="C17" s="146" t="s">
        <v>26</v>
      </c>
      <c r="D17" s="125"/>
      <c r="E17" s="125"/>
      <c r="F17" s="125"/>
      <c r="G17" s="74">
        <v>0</v>
      </c>
      <c r="H17" s="74">
        <v>0</v>
      </c>
      <c r="I17" s="74">
        <v>0</v>
      </c>
    </row>
    <row r="18" spans="1:9" ht="19.5" x14ac:dyDescent="0.4">
      <c r="A18" s="143" t="s">
        <v>72</v>
      </c>
      <c r="B18" s="125"/>
      <c r="C18" s="125"/>
      <c r="D18" s="125"/>
      <c r="E18" s="489">
        <v>11676000</v>
      </c>
      <c r="F18" s="490"/>
      <c r="G18" s="144">
        <v>12424189.76</v>
      </c>
      <c r="H18" s="106">
        <v>12423689.76</v>
      </c>
      <c r="I18" s="106">
        <v>500</v>
      </c>
    </row>
    <row r="19" spans="1:9" ht="19.5" x14ac:dyDescent="0.4">
      <c r="A19" s="143"/>
      <c r="B19" s="125"/>
      <c r="C19" s="125"/>
      <c r="D19" s="125"/>
      <c r="E19" s="255"/>
      <c r="F19" s="256"/>
      <c r="G19" s="147"/>
      <c r="H19" s="106"/>
      <c r="I19" s="106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500</v>
      </c>
      <c r="H20" s="150">
        <f>H18-H16+H17</f>
        <v>0</v>
      </c>
      <c r="I20" s="150">
        <f>I18-I16+I17</f>
        <v>500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500</v>
      </c>
      <c r="H21" s="150">
        <f>H20-H17</f>
        <v>0</v>
      </c>
      <c r="I21" s="150">
        <f>I20-I17</f>
        <v>500</v>
      </c>
    </row>
    <row r="22" spans="1:9" ht="14.25" customHeight="1" x14ac:dyDescent="0.35">
      <c r="A22" s="71"/>
      <c r="B22" s="125"/>
      <c r="C22" s="125"/>
      <c r="D22" s="125"/>
      <c r="E22" s="125"/>
      <c r="F22" s="125"/>
      <c r="G22" s="125"/>
      <c r="H22" s="152"/>
      <c r="I22" s="152"/>
    </row>
    <row r="24" spans="1:9" ht="18.75" x14ac:dyDescent="0.4">
      <c r="A24" s="123" t="s">
        <v>75</v>
      </c>
      <c r="B24" s="153"/>
      <c r="C24" s="69"/>
      <c r="D24" s="153"/>
      <c r="E24" s="153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500</v>
      </c>
      <c r="H25" s="156">
        <f>H21-H26</f>
        <v>0</v>
      </c>
      <c r="I25" s="156">
        <f>I21-I26</f>
        <v>500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500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500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171"/>
      <c r="B33" s="491" t="s">
        <v>194</v>
      </c>
      <c r="C33" s="491"/>
      <c r="D33" s="491"/>
      <c r="E33" s="491"/>
      <c r="F33" s="491"/>
      <c r="G33" s="172">
        <v>0</v>
      </c>
      <c r="H33" s="171"/>
      <c r="I33" s="171"/>
    </row>
    <row r="34" spans="1:9" ht="38.25" customHeight="1" x14ac:dyDescent="0.2">
      <c r="A34" s="503"/>
      <c r="B34" s="504"/>
      <c r="C34" s="504"/>
      <c r="D34" s="504"/>
      <c r="E34" s="504"/>
      <c r="F34" s="504"/>
      <c r="G34" s="504"/>
      <c r="H34" s="504"/>
      <c r="I34" s="504"/>
    </row>
    <row r="35" spans="1:9" ht="18.75" customHeight="1" x14ac:dyDescent="0.4">
      <c r="A35" s="123" t="s">
        <v>41</v>
      </c>
      <c r="B35" s="123" t="s">
        <v>21</v>
      </c>
      <c r="C35" s="123"/>
      <c r="D35" s="153"/>
      <c r="E35" s="124"/>
      <c r="F35" s="125"/>
      <c r="G35" s="173"/>
      <c r="H35" s="72"/>
      <c r="I35" s="72"/>
    </row>
    <row r="36" spans="1:9" ht="18.75" x14ac:dyDescent="0.4">
      <c r="A36" s="123"/>
      <c r="B36" s="123"/>
      <c r="C36" s="123"/>
      <c r="D36" s="153"/>
      <c r="F36" s="174" t="s">
        <v>25</v>
      </c>
      <c r="G36" s="140" t="s">
        <v>5</v>
      </c>
      <c r="H36" s="72"/>
      <c r="I36" s="175" t="s">
        <v>27</v>
      </c>
    </row>
    <row r="37" spans="1:9" ht="16.5" x14ac:dyDescent="0.35">
      <c r="A37" s="176" t="s">
        <v>22</v>
      </c>
      <c r="B37" s="126"/>
      <c r="C37" s="71"/>
      <c r="D37" s="126"/>
      <c r="E37" s="124"/>
      <c r="F37" s="177">
        <v>0</v>
      </c>
      <c r="G37" s="177">
        <v>0</v>
      </c>
      <c r="H37" s="178"/>
      <c r="I37" s="179" t="str">
        <f>IF(F37=0,"nerozp.",G37/F37)</f>
        <v>nerozp.</v>
      </c>
    </row>
    <row r="38" spans="1:9" ht="16.5" hidden="1" customHeight="1" x14ac:dyDescent="0.35">
      <c r="A38" s="176" t="s">
        <v>69</v>
      </c>
      <c r="B38" s="126"/>
      <c r="C38" s="71"/>
      <c r="D38" s="180"/>
      <c r="E38" s="180"/>
      <c r="F38" s="177">
        <v>0</v>
      </c>
      <c r="G38" s="177">
        <v>0</v>
      </c>
      <c r="H38" s="178"/>
      <c r="I38" s="179" t="e">
        <f>G38/F38</f>
        <v>#DIV/0!</v>
      </c>
    </row>
    <row r="39" spans="1:9" ht="16.5" hidden="1" customHeight="1" x14ac:dyDescent="0.35">
      <c r="A39" s="176" t="s">
        <v>70</v>
      </c>
      <c r="B39" s="126"/>
      <c r="C39" s="71"/>
      <c r="D39" s="180"/>
      <c r="E39" s="180"/>
      <c r="F39" s="177">
        <v>0</v>
      </c>
      <c r="G39" s="177">
        <v>0</v>
      </c>
      <c r="H39" s="178"/>
      <c r="I39" s="179" t="e">
        <f>G39/F39</f>
        <v>#DIV/0!</v>
      </c>
    </row>
    <row r="40" spans="1:9" ht="16.5" x14ac:dyDescent="0.35">
      <c r="A40" s="176" t="s">
        <v>62</v>
      </c>
      <c r="B40" s="126"/>
      <c r="C40" s="71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</row>
    <row r="41" spans="1:9" ht="16.5" x14ac:dyDescent="0.35">
      <c r="A41" s="176" t="s">
        <v>59</v>
      </c>
      <c r="B41" s="126"/>
      <c r="C41" s="71"/>
      <c r="D41" s="124"/>
      <c r="E41" s="124"/>
      <c r="F41" s="177">
        <v>163948</v>
      </c>
      <c r="G41" s="177">
        <v>163948</v>
      </c>
      <c r="H41" s="178"/>
      <c r="I41" s="179">
        <f>IF(F41=0,"nerozp.",G41/F41)</f>
        <v>1</v>
      </c>
    </row>
    <row r="42" spans="1:9" ht="16.5" x14ac:dyDescent="0.35">
      <c r="A42" s="176" t="s">
        <v>60</v>
      </c>
      <c r="B42" s="71"/>
      <c r="C42" s="71"/>
      <c r="D42" s="72"/>
      <c r="E42" s="72"/>
      <c r="F42" s="177">
        <v>0</v>
      </c>
      <c r="G42" s="177">
        <v>0</v>
      </c>
      <c r="H42" s="178"/>
      <c r="I42" s="179" t="str">
        <f>IF(F42=0,"nerozp.",G42/F42)</f>
        <v>nerozp.</v>
      </c>
    </row>
    <row r="43" spans="1:9" ht="12.75" hidden="1" customHeight="1" x14ac:dyDescent="0.2">
      <c r="A43" s="492" t="s">
        <v>58</v>
      </c>
      <c r="B43" s="493"/>
      <c r="C43" s="493"/>
      <c r="D43" s="493"/>
      <c r="E43" s="493"/>
      <c r="F43" s="493"/>
      <c r="G43" s="493"/>
      <c r="H43" s="493"/>
      <c r="I43" s="493"/>
    </row>
    <row r="44" spans="1:9" ht="27" customHeight="1" x14ac:dyDescent="0.2">
      <c r="A44" s="181" t="s">
        <v>58</v>
      </c>
      <c r="B44" s="484"/>
      <c r="C44" s="484"/>
      <c r="D44" s="484"/>
      <c r="E44" s="484"/>
      <c r="F44" s="484"/>
      <c r="G44" s="484"/>
      <c r="H44" s="484"/>
      <c r="I44" s="484"/>
    </row>
    <row r="45" spans="1:9" ht="19.5" thickBot="1" x14ac:dyDescent="0.45">
      <c r="A45" s="123" t="s">
        <v>42</v>
      </c>
      <c r="B45" s="123" t="s">
        <v>16</v>
      </c>
      <c r="C45" s="123"/>
      <c r="D45" s="124"/>
      <c r="E45" s="124"/>
      <c r="F45" s="72"/>
      <c r="G45" s="182"/>
      <c r="H45" s="485" t="s">
        <v>29</v>
      </c>
      <c r="I45" s="485"/>
    </row>
    <row r="46" spans="1:9" ht="18.75" thickTop="1" x14ac:dyDescent="0.35">
      <c r="A46" s="107"/>
      <c r="B46" s="108"/>
      <c r="C46" s="183"/>
      <c r="D46" s="108"/>
      <c r="E46" s="184" t="s">
        <v>195</v>
      </c>
      <c r="F46" s="185" t="s">
        <v>17</v>
      </c>
      <c r="G46" s="185" t="s">
        <v>18</v>
      </c>
      <c r="H46" s="186" t="s">
        <v>19</v>
      </c>
      <c r="I46" s="187" t="s">
        <v>28</v>
      </c>
    </row>
    <row r="47" spans="1:9" x14ac:dyDescent="0.2">
      <c r="A47" s="109"/>
      <c r="B47" s="105"/>
      <c r="C47" s="105"/>
      <c r="D47" s="105"/>
      <c r="E47" s="188"/>
      <c r="F47" s="486"/>
      <c r="G47" s="189"/>
      <c r="H47" s="190">
        <v>43830</v>
      </c>
      <c r="I47" s="191">
        <v>43830</v>
      </c>
    </row>
    <row r="48" spans="1:9" x14ac:dyDescent="0.2">
      <c r="A48" s="109"/>
      <c r="B48" s="105"/>
      <c r="C48" s="105"/>
      <c r="D48" s="105"/>
      <c r="E48" s="188"/>
      <c r="F48" s="486"/>
      <c r="G48" s="192"/>
      <c r="H48" s="192"/>
      <c r="I48" s="110"/>
    </row>
    <row r="49" spans="1:9" ht="13.5" thickBot="1" x14ac:dyDescent="0.25">
      <c r="A49" s="111"/>
      <c r="B49" s="112"/>
      <c r="C49" s="112"/>
      <c r="D49" s="112"/>
      <c r="E49" s="188"/>
      <c r="F49" s="193"/>
      <c r="G49" s="193"/>
      <c r="H49" s="193"/>
      <c r="I49" s="113"/>
    </row>
    <row r="50" spans="1:9" ht="13.5" thickTop="1" x14ac:dyDescent="0.2">
      <c r="A50" s="194"/>
      <c r="B50" s="195"/>
      <c r="C50" s="195" t="s">
        <v>15</v>
      </c>
      <c r="D50" s="195"/>
      <c r="E50" s="196">
        <v>5300</v>
      </c>
      <c r="F50" s="197">
        <v>0</v>
      </c>
      <c r="G50" s="198">
        <v>0</v>
      </c>
      <c r="H50" s="198">
        <f>E50+F50-G50</f>
        <v>5300</v>
      </c>
      <c r="I50" s="199">
        <v>5300</v>
      </c>
    </row>
    <row r="51" spans="1:9" x14ac:dyDescent="0.2">
      <c r="A51" s="200"/>
      <c r="B51" s="201"/>
      <c r="C51" s="201" t="s">
        <v>20</v>
      </c>
      <c r="D51" s="201"/>
      <c r="E51" s="202">
        <v>119812.07</v>
      </c>
      <c r="F51" s="203">
        <v>156016</v>
      </c>
      <c r="G51" s="204">
        <v>147582</v>
      </c>
      <c r="H51" s="204">
        <f>E51+F51-G51</f>
        <v>128246.07</v>
      </c>
      <c r="I51" s="205">
        <v>112968.07</v>
      </c>
    </row>
    <row r="52" spans="1:9" x14ac:dyDescent="0.2">
      <c r="A52" s="200"/>
      <c r="B52" s="201"/>
      <c r="C52" s="201" t="s">
        <v>63</v>
      </c>
      <c r="D52" s="201"/>
      <c r="E52" s="202">
        <v>226033.94</v>
      </c>
      <c r="F52" s="203">
        <v>355505.08999999997</v>
      </c>
      <c r="G52" s="204">
        <v>89372.17</v>
      </c>
      <c r="H52" s="204">
        <f>E52+F52-G52</f>
        <v>492166.86000000004</v>
      </c>
      <c r="I52" s="205">
        <v>492166.86</v>
      </c>
    </row>
    <row r="53" spans="1:9" x14ac:dyDescent="0.2">
      <c r="A53" s="200"/>
      <c r="B53" s="201"/>
      <c r="C53" s="201" t="s">
        <v>61</v>
      </c>
      <c r="D53" s="201"/>
      <c r="E53" s="202">
        <v>59338.34</v>
      </c>
      <c r="F53" s="203">
        <v>180948</v>
      </c>
      <c r="G53" s="204">
        <v>163948</v>
      </c>
      <c r="H53" s="204">
        <f>E53+F53-G53</f>
        <v>76338.34</v>
      </c>
      <c r="I53" s="205">
        <v>76338.34</v>
      </c>
    </row>
    <row r="54" spans="1:9" ht="18.75" thickBot="1" x14ac:dyDescent="0.4">
      <c r="A54" s="206" t="s">
        <v>11</v>
      </c>
      <c r="B54" s="207"/>
      <c r="C54" s="207"/>
      <c r="D54" s="207"/>
      <c r="E54" s="208">
        <f>E50+E51+E52+E53</f>
        <v>410484.35</v>
      </c>
      <c r="F54" s="209">
        <f>F50+F51+F52+F53</f>
        <v>692469.09</v>
      </c>
      <c r="G54" s="210">
        <f>G50+G51+G52+G53</f>
        <v>400902.17</v>
      </c>
      <c r="H54" s="210">
        <f>H50+H51+H52+H53</f>
        <v>702051.27</v>
      </c>
      <c r="I54" s="211">
        <f>SUM(I50:I53)</f>
        <v>686773.2699999999</v>
      </c>
    </row>
    <row r="55" spans="1:9" ht="18.75" thickTop="1" x14ac:dyDescent="0.35">
      <c r="A55" s="212"/>
      <c r="B55" s="125"/>
      <c r="C55" s="125"/>
      <c r="D55" s="124"/>
      <c r="E55" s="124"/>
      <c r="F55" s="72"/>
      <c r="G55" s="487" t="str">
        <f>IF(I50=H50,"","Zdůvodnit rozdíl mezi fin. krytím a stavem fondu odměn, popř. vyplnit tab. č. 2.3.Fondu odměn")</f>
        <v/>
      </c>
      <c r="H55" s="488"/>
      <c r="I55" s="488"/>
    </row>
    <row r="56" spans="1:9" ht="18" x14ac:dyDescent="0.35">
      <c r="A56" s="212"/>
      <c r="B56" s="125"/>
      <c r="C56" s="125"/>
      <c r="D56" s="124"/>
      <c r="E56" s="124"/>
      <c r="F56" s="72"/>
      <c r="G56" s="482"/>
      <c r="H56" s="483"/>
      <c r="I56" s="483"/>
    </row>
    <row r="57" spans="1:9" x14ac:dyDescent="0.2">
      <c r="A57" s="213"/>
      <c r="B57" s="213"/>
      <c r="C57" s="213"/>
      <c r="D57" s="213"/>
      <c r="E57" s="213"/>
      <c r="F57" s="213"/>
      <c r="G57" s="482" t="str">
        <f>IF(I52=H52,"","Zdůvodnit rozdíl mezi fin. krytím a stavem RF, popř. vyplnit tab. č. 2.4 a 2.5.Rezervní fond")</f>
        <v/>
      </c>
      <c r="H57" s="483"/>
      <c r="I57" s="483"/>
    </row>
    <row r="58" spans="1:9" x14ac:dyDescent="0.2">
      <c r="G58" s="482" t="str">
        <f>IF(I53=H53,"","Zdůvodnit rozdíl mezi fin. krytím a stavem fondu investic, popř. vyplnit tab. č. 2.1. Fond investic")</f>
        <v/>
      </c>
      <c r="H58" s="483"/>
      <c r="I58" s="483"/>
    </row>
    <row r="59" spans="1:9" x14ac:dyDescent="0.2">
      <c r="G59" s="214"/>
    </row>
    <row r="60" spans="1:9" x14ac:dyDescent="0.2">
      <c r="G60" s="214"/>
    </row>
    <row r="67" s="75" customFormat="1" x14ac:dyDescent="0.2"/>
    <row r="68" s="75" customFormat="1" x14ac:dyDescent="0.2"/>
    <row r="69" s="75" customFormat="1" x14ac:dyDescent="0.2"/>
    <row r="70" s="75" customFormat="1" x14ac:dyDescent="0.2"/>
    <row r="71" s="75" customFormat="1" x14ac:dyDescent="0.2"/>
    <row r="72" s="75" customFormat="1" x14ac:dyDescent="0.2"/>
    <row r="73" s="75" customFormat="1" x14ac:dyDescent="0.2"/>
    <row r="74" s="75" customFormat="1" x14ac:dyDescent="0.2"/>
    <row r="75" s="75" customFormat="1" x14ac:dyDescent="0.2"/>
    <row r="76" s="75" customFormat="1" x14ac:dyDescent="0.2"/>
    <row r="77" s="75" customFormat="1" x14ac:dyDescent="0.2"/>
    <row r="78" s="75" customFormat="1" x14ac:dyDescent="0.2"/>
    <row r="79" s="75" customFormat="1" x14ac:dyDescent="0.2"/>
    <row r="80" s="75" customFormat="1" x14ac:dyDescent="0.2"/>
    <row r="81" s="75" customFormat="1" x14ac:dyDescent="0.2"/>
    <row r="82" s="75" customFormat="1" x14ac:dyDescent="0.2"/>
    <row r="83" s="75" customFormat="1" x14ac:dyDescent="0.2"/>
    <row r="84" s="75" customFormat="1" x14ac:dyDescent="0.2"/>
    <row r="85" s="75" customFormat="1" x14ac:dyDescent="0.2"/>
    <row r="86" s="75" customFormat="1" x14ac:dyDescent="0.2"/>
    <row r="87" s="75" customFormat="1" x14ac:dyDescent="0.2"/>
    <row r="88" s="75" customFormat="1" x14ac:dyDescent="0.2"/>
    <row r="89" s="75" customFormat="1" x14ac:dyDescent="0.2"/>
    <row r="90" s="75" customFormat="1" x14ac:dyDescent="0.2"/>
    <row r="91" s="75" customFormat="1" x14ac:dyDescent="0.2"/>
    <row r="92" s="75" customFormat="1" x14ac:dyDescent="0.2"/>
    <row r="93" s="75" customFormat="1" x14ac:dyDescent="0.2"/>
    <row r="94" s="75" customFormat="1" x14ac:dyDescent="0.2"/>
    <row r="95" s="75" customFormat="1" x14ac:dyDescent="0.2"/>
    <row r="96" s="75" customFormat="1" x14ac:dyDescent="0.2"/>
    <row r="97" s="75" customFormat="1" x14ac:dyDescent="0.2"/>
    <row r="99" s="75" customFormat="1" x14ac:dyDescent="0.2"/>
    <row r="100" s="75" customFormat="1" x14ac:dyDescent="0.2"/>
    <row r="101" s="75" customFormat="1" x14ac:dyDescent="0.2"/>
    <row r="102" s="75" customFormat="1" x14ac:dyDescent="0.2"/>
    <row r="103" s="75" customFormat="1" x14ac:dyDescent="0.2"/>
    <row r="105" s="75" customFormat="1" x14ac:dyDescent="0.2"/>
    <row r="106" s="75" customFormat="1" x14ac:dyDescent="0.2"/>
    <row r="107" s="75" customFormat="1" x14ac:dyDescent="0.2"/>
    <row r="109" s="75" customFormat="1" x14ac:dyDescent="0.2"/>
    <row r="110" s="75" customFormat="1" x14ac:dyDescent="0.2"/>
    <row r="112" s="75" customFormat="1" x14ac:dyDescent="0.2"/>
    <row r="113" s="75" customFormat="1" x14ac:dyDescent="0.2"/>
    <row r="114" s="75" customFormat="1" x14ac:dyDescent="0.2"/>
    <row r="115" s="75" customFormat="1" x14ac:dyDescent="0.2"/>
    <row r="116" s="75" customFormat="1" x14ac:dyDescent="0.2"/>
    <row r="117" s="75" customFormat="1" x14ac:dyDescent="0.2"/>
    <row r="119" s="75" customFormat="1" x14ac:dyDescent="0.2"/>
    <row r="120" s="75" customFormat="1" x14ac:dyDescent="0.2"/>
    <row r="123" s="75" customFormat="1" x14ac:dyDescent="0.2"/>
    <row r="124" s="75" customFormat="1" x14ac:dyDescent="0.2"/>
    <row r="125" s="75" customFormat="1" x14ac:dyDescent="0.2"/>
    <row r="126" s="75" customFormat="1" x14ac:dyDescent="0.2"/>
    <row r="127" s="75" customFormat="1" x14ac:dyDescent="0.2"/>
    <row r="130" s="75" customFormat="1" x14ac:dyDescent="0.2"/>
    <row r="131" s="75" customFormat="1" x14ac:dyDescent="0.2"/>
    <row r="133" s="75" customFormat="1" x14ac:dyDescent="0.2"/>
    <row r="134" s="75" customFormat="1" x14ac:dyDescent="0.2"/>
    <row r="135" s="75" customFormat="1" x14ac:dyDescent="0.2"/>
    <row r="136" s="75" customFormat="1" x14ac:dyDescent="0.2"/>
    <row r="138" s="75" customFormat="1" x14ac:dyDescent="0.2"/>
    <row r="141" s="75" customFormat="1" x14ac:dyDescent="0.2"/>
    <row r="142" s="75" customFormat="1" x14ac:dyDescent="0.2"/>
    <row r="143" s="75" customFormat="1" x14ac:dyDescent="0.2"/>
    <row r="144" s="75" customFormat="1" x14ac:dyDescent="0.2"/>
    <row r="145" s="75" customFormat="1" x14ac:dyDescent="0.2"/>
    <row r="149" s="75" customFormat="1" x14ac:dyDescent="0.2"/>
    <row r="155" s="75" customFormat="1" x14ac:dyDescent="0.2"/>
    <row r="160" s="75" customFormat="1" x14ac:dyDescent="0.2"/>
    <row r="161" s="75" customFormat="1" x14ac:dyDescent="0.2"/>
    <row r="162" s="75" customFormat="1" x14ac:dyDescent="0.2"/>
    <row r="163" s="75" customFormat="1" x14ac:dyDescent="0.2"/>
    <row r="164" s="75" customFormat="1" x14ac:dyDescent="0.2"/>
    <row r="165" s="75" customFormat="1" x14ac:dyDescent="0.2"/>
    <row r="166" s="75" customFormat="1" x14ac:dyDescent="0.2"/>
    <row r="167" s="75" customFormat="1" x14ac:dyDescent="0.2"/>
    <row r="168" s="75" customFormat="1" x14ac:dyDescent="0.2"/>
    <row r="169" s="75" customFormat="1" x14ac:dyDescent="0.2"/>
    <row r="170" s="75" customFormat="1" x14ac:dyDescent="0.2"/>
    <row r="171" s="75" customFormat="1" x14ac:dyDescent="0.2"/>
    <row r="172" s="75" customFormat="1" x14ac:dyDescent="0.2"/>
    <row r="173" s="75" customFormat="1" x14ac:dyDescent="0.2"/>
    <row r="174" s="75" customFormat="1" x14ac:dyDescent="0.2"/>
    <row r="175" s="75" customFormat="1" x14ac:dyDescent="0.2"/>
    <row r="176" s="75" customFormat="1" x14ac:dyDescent="0.2"/>
    <row r="177" s="75" customFormat="1" x14ac:dyDescent="0.2"/>
    <row r="178" s="75" customFormat="1" x14ac:dyDescent="0.2"/>
    <row r="179" s="75" customFormat="1" x14ac:dyDescent="0.2"/>
    <row r="180" s="75" customFormat="1" x14ac:dyDescent="0.2"/>
    <row r="182" s="75" customFormat="1" x14ac:dyDescent="0.2"/>
    <row r="183" s="75" customFormat="1" x14ac:dyDescent="0.2"/>
    <row r="184" s="75" customFormat="1" x14ac:dyDescent="0.2"/>
    <row r="185" s="75" customFormat="1" x14ac:dyDescent="0.2"/>
    <row r="186" s="75" customFormat="1" x14ac:dyDescent="0.2"/>
    <row r="187" s="75" customFormat="1" x14ac:dyDescent="0.2"/>
    <row r="193" s="75" customFormat="1" x14ac:dyDescent="0.2"/>
    <row r="195" s="75" customFormat="1" x14ac:dyDescent="0.2"/>
    <row r="196" s="75" customFormat="1" x14ac:dyDescent="0.2"/>
    <row r="197" s="75" customFormat="1" x14ac:dyDescent="0.2"/>
    <row r="198" s="75" customFormat="1" x14ac:dyDescent="0.2"/>
    <row r="199" s="75" customFormat="1" x14ac:dyDescent="0.2"/>
    <row r="200" s="75" customFormat="1" x14ac:dyDescent="0.2"/>
    <row r="202" s="75" customFormat="1" x14ac:dyDescent="0.2"/>
    <row r="203" s="75" customFormat="1" x14ac:dyDescent="0.2"/>
    <row r="204" s="75" customFormat="1" x14ac:dyDescent="0.2"/>
    <row r="210" s="75" customFormat="1" x14ac:dyDescent="0.2"/>
    <row r="211" s="75" customFormat="1" x14ac:dyDescent="0.2"/>
    <row r="212" s="75" customFormat="1" x14ac:dyDescent="0.2"/>
    <row r="213" s="75" customFormat="1" x14ac:dyDescent="0.2"/>
    <row r="214" s="75" customFormat="1" x14ac:dyDescent="0.2"/>
    <row r="215" s="75" customFormat="1" x14ac:dyDescent="0.2"/>
    <row r="216" s="75" customFormat="1" x14ac:dyDescent="0.2"/>
    <row r="217" s="75" customFormat="1" x14ac:dyDescent="0.2"/>
    <row r="218" s="75" customFormat="1" x14ac:dyDescent="0.2"/>
    <row r="219" s="75" customFormat="1" x14ac:dyDescent="0.2"/>
    <row r="221" s="75" customFormat="1" x14ac:dyDescent="0.2"/>
    <row r="222" s="75" customFormat="1" x14ac:dyDescent="0.2"/>
    <row r="223" s="75" customFormat="1" x14ac:dyDescent="0.2"/>
    <row r="224" s="75" customFormat="1" x14ac:dyDescent="0.2"/>
    <row r="225" s="75" customFormat="1" x14ac:dyDescent="0.2"/>
    <row r="226" s="75" customFormat="1" x14ac:dyDescent="0.2"/>
    <row r="227" s="75" customFormat="1" x14ac:dyDescent="0.2"/>
    <row r="228" s="75" customFormat="1" x14ac:dyDescent="0.2"/>
    <row r="229" s="75" customFormat="1" x14ac:dyDescent="0.2"/>
    <row r="230" s="75" customFormat="1" x14ac:dyDescent="0.2"/>
    <row r="231" s="75" customFormat="1" x14ac:dyDescent="0.2"/>
    <row r="232" s="75" customFormat="1" x14ac:dyDescent="0.2"/>
    <row r="233" s="75" customFormat="1" x14ac:dyDescent="0.2"/>
    <row r="234" s="75" customFormat="1" x14ac:dyDescent="0.2"/>
    <row r="235" s="75" customFormat="1" x14ac:dyDescent="0.2"/>
    <row r="239" s="75" customFormat="1" x14ac:dyDescent="0.2"/>
    <row r="249" s="75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68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70" customWidth="1"/>
    <col min="2" max="2" width="2.5703125" style="70" customWidth="1"/>
    <col min="3" max="3" width="8.42578125" style="70" customWidth="1"/>
    <col min="4" max="4" width="8.28515625" style="70" customWidth="1"/>
    <col min="5" max="5" width="15.28515625" style="70" customWidth="1"/>
    <col min="6" max="6" width="15.5703125" style="70" customWidth="1"/>
    <col min="7" max="7" width="15" style="70" customWidth="1"/>
    <col min="8" max="8" width="15.28515625" style="70" customWidth="1"/>
    <col min="9" max="9" width="16.28515625" style="70" customWidth="1"/>
    <col min="10" max="16384" width="9.140625" style="75"/>
  </cols>
  <sheetData>
    <row r="1" spans="1:9" ht="19.5" x14ac:dyDescent="0.4">
      <c r="A1" s="127" t="s">
        <v>0</v>
      </c>
      <c r="B1" s="128"/>
      <c r="C1" s="128"/>
      <c r="D1" s="128"/>
      <c r="I1" s="129"/>
    </row>
    <row r="2" spans="1:9" ht="19.5" x14ac:dyDescent="0.4">
      <c r="A2" s="494" t="s">
        <v>1</v>
      </c>
      <c r="B2" s="494"/>
      <c r="C2" s="494"/>
      <c r="D2" s="494"/>
      <c r="E2" s="495" t="s">
        <v>92</v>
      </c>
      <c r="F2" s="495"/>
      <c r="G2" s="495"/>
      <c r="H2" s="495"/>
      <c r="I2" s="495"/>
    </row>
    <row r="3" spans="1:9" ht="9.75" customHeight="1" x14ac:dyDescent="0.4">
      <c r="A3" s="253"/>
      <c r="B3" s="253"/>
      <c r="C3" s="253"/>
      <c r="D3" s="253"/>
      <c r="E3" s="496" t="s">
        <v>23</v>
      </c>
      <c r="F3" s="496"/>
      <c r="G3" s="496"/>
      <c r="H3" s="496"/>
      <c r="I3" s="496"/>
    </row>
    <row r="4" spans="1:9" ht="15.75" x14ac:dyDescent="0.25">
      <c r="A4" s="131" t="s">
        <v>2</v>
      </c>
      <c r="E4" s="497" t="s">
        <v>227</v>
      </c>
      <c r="F4" s="497"/>
      <c r="G4" s="497"/>
      <c r="H4" s="497"/>
      <c r="I4" s="497"/>
    </row>
    <row r="5" spans="1:9" ht="7.5" customHeight="1" x14ac:dyDescent="0.3">
      <c r="A5" s="132"/>
      <c r="E5" s="496" t="s">
        <v>23</v>
      </c>
      <c r="F5" s="496"/>
      <c r="G5" s="496"/>
      <c r="H5" s="496"/>
      <c r="I5" s="496"/>
    </row>
    <row r="6" spans="1:9" ht="19.5" x14ac:dyDescent="0.4">
      <c r="A6" s="130" t="s">
        <v>34</v>
      </c>
      <c r="C6" s="133" t="s">
        <v>228</v>
      </c>
      <c r="D6" s="133"/>
      <c r="E6" s="498" t="s">
        <v>228</v>
      </c>
      <c r="F6" s="499"/>
      <c r="G6" s="134" t="s">
        <v>3</v>
      </c>
      <c r="H6" s="500">
        <v>1033</v>
      </c>
      <c r="I6" s="500"/>
    </row>
    <row r="7" spans="1:9" ht="8.25" customHeight="1" x14ac:dyDescent="0.4">
      <c r="A7" s="130"/>
      <c r="E7" s="496" t="s">
        <v>24</v>
      </c>
      <c r="F7" s="496"/>
      <c r="G7" s="496"/>
      <c r="H7" s="496"/>
      <c r="I7" s="496"/>
    </row>
    <row r="8" spans="1:9" ht="19.5" hidden="1" customHeight="1" x14ac:dyDescent="0.4">
      <c r="A8" s="130"/>
      <c r="E8" s="135"/>
      <c r="F8" s="135"/>
      <c r="G8" s="135"/>
      <c r="H8" s="136"/>
      <c r="I8" s="135"/>
    </row>
    <row r="9" spans="1:9" ht="30.75" customHeight="1" x14ac:dyDescent="0.4">
      <c r="A9" s="130"/>
      <c r="E9" s="135"/>
      <c r="F9" s="135"/>
      <c r="G9" s="135"/>
      <c r="H9" s="136"/>
      <c r="I9" s="135"/>
    </row>
    <row r="11" spans="1:9" ht="15" customHeight="1" x14ac:dyDescent="0.4">
      <c r="A11" s="137"/>
      <c r="E11" s="501" t="s">
        <v>4</v>
      </c>
      <c r="F11" s="502"/>
      <c r="G11" s="138" t="s">
        <v>5</v>
      </c>
      <c r="H11" s="73" t="s">
        <v>6</v>
      </c>
      <c r="I11" s="73"/>
    </row>
    <row r="12" spans="1:9" ht="15" customHeight="1" x14ac:dyDescent="0.4">
      <c r="A12" s="72"/>
      <c r="B12" s="72"/>
      <c r="C12" s="72"/>
      <c r="D12" s="72"/>
      <c r="E12" s="501" t="s">
        <v>7</v>
      </c>
      <c r="F12" s="502"/>
      <c r="G12" s="138" t="s">
        <v>8</v>
      </c>
      <c r="H12" s="139" t="s">
        <v>9</v>
      </c>
      <c r="I12" s="140" t="s">
        <v>10</v>
      </c>
    </row>
    <row r="13" spans="1:9" ht="12.75" customHeight="1" x14ac:dyDescent="0.2">
      <c r="A13" s="72"/>
      <c r="B13" s="72"/>
      <c r="C13" s="72"/>
      <c r="D13" s="72"/>
      <c r="E13" s="501" t="s">
        <v>11</v>
      </c>
      <c r="F13" s="502"/>
      <c r="G13" s="141"/>
      <c r="H13" s="485" t="s">
        <v>36</v>
      </c>
      <c r="I13" s="485"/>
    </row>
    <row r="14" spans="1:9" ht="12.75" customHeight="1" x14ac:dyDescent="0.2">
      <c r="A14" s="72"/>
      <c r="B14" s="72"/>
      <c r="C14" s="72"/>
      <c r="D14" s="72"/>
      <c r="E14" s="142"/>
      <c r="F14" s="142"/>
      <c r="G14" s="141"/>
      <c r="H14" s="254"/>
      <c r="I14" s="254"/>
    </row>
    <row r="15" spans="1:9" ht="18.75" x14ac:dyDescent="0.4">
      <c r="A15" s="123" t="s">
        <v>37</v>
      </c>
      <c r="B15" s="123"/>
      <c r="C15" s="69"/>
      <c r="D15" s="123"/>
      <c r="E15" s="71"/>
      <c r="F15" s="71"/>
      <c r="G15" s="124"/>
      <c r="H15" s="72"/>
      <c r="I15" s="72"/>
    </row>
    <row r="16" spans="1:9" ht="19.5" x14ac:dyDescent="0.4">
      <c r="A16" s="143" t="s">
        <v>71</v>
      </c>
      <c r="B16" s="123"/>
      <c r="C16" s="69"/>
      <c r="D16" s="123"/>
      <c r="E16" s="489">
        <v>9711000</v>
      </c>
      <c r="F16" s="490"/>
      <c r="G16" s="144">
        <v>13543851.51</v>
      </c>
      <c r="H16" s="106">
        <v>13539257.51</v>
      </c>
      <c r="I16" s="106">
        <v>4594</v>
      </c>
    </row>
    <row r="17" spans="1:9" ht="18" x14ac:dyDescent="0.35">
      <c r="A17" s="145" t="s">
        <v>6</v>
      </c>
      <c r="B17" s="125"/>
      <c r="C17" s="146" t="s">
        <v>26</v>
      </c>
      <c r="D17" s="125"/>
      <c r="E17" s="125"/>
      <c r="F17" s="125"/>
      <c r="G17" s="74">
        <v>0</v>
      </c>
      <c r="H17" s="74">
        <v>0</v>
      </c>
      <c r="I17" s="74">
        <v>0</v>
      </c>
    </row>
    <row r="18" spans="1:9" ht="19.5" x14ac:dyDescent="0.4">
      <c r="A18" s="143" t="s">
        <v>72</v>
      </c>
      <c r="B18" s="125"/>
      <c r="C18" s="125"/>
      <c r="D18" s="125"/>
      <c r="E18" s="489">
        <v>9741000</v>
      </c>
      <c r="F18" s="490"/>
      <c r="G18" s="144">
        <v>13599647</v>
      </c>
      <c r="H18" s="106">
        <v>13529380</v>
      </c>
      <c r="I18" s="106">
        <v>70267</v>
      </c>
    </row>
    <row r="19" spans="1:9" ht="19.5" x14ac:dyDescent="0.4">
      <c r="A19" s="143"/>
      <c r="B19" s="125"/>
      <c r="C19" s="125"/>
      <c r="D19" s="125"/>
      <c r="E19" s="255"/>
      <c r="F19" s="256"/>
      <c r="G19" s="147"/>
      <c r="H19" s="106"/>
      <c r="I19" s="106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55795.490000000224</v>
      </c>
      <c r="H20" s="150">
        <f>H18-H16+H17</f>
        <v>-9877.5099999997765</v>
      </c>
      <c r="I20" s="150">
        <f>I18-I16+I17</f>
        <v>65673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55795.490000000224</v>
      </c>
      <c r="H21" s="150">
        <f>H20-H17</f>
        <v>-9877.5099999997765</v>
      </c>
      <c r="I21" s="150">
        <f>I20-I17</f>
        <v>65673</v>
      </c>
    </row>
    <row r="22" spans="1:9" ht="14.25" customHeight="1" x14ac:dyDescent="0.35">
      <c r="A22" s="71"/>
      <c r="B22" s="125"/>
      <c r="C22" s="125"/>
      <c r="D22" s="125"/>
      <c r="E22" s="125"/>
      <c r="F22" s="125"/>
      <c r="G22" s="125"/>
      <c r="H22" s="152"/>
      <c r="I22" s="152"/>
    </row>
    <row r="24" spans="1:9" ht="18.75" x14ac:dyDescent="0.4">
      <c r="A24" s="123" t="s">
        <v>75</v>
      </c>
      <c r="B24" s="153"/>
      <c r="C24" s="69"/>
      <c r="D24" s="153"/>
      <c r="E24" s="153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55795.490000000224</v>
      </c>
      <c r="H25" s="156">
        <f>H21-H26</f>
        <v>-9877.5099999997765</v>
      </c>
      <c r="I25" s="156">
        <f>I21-I26</f>
        <v>65673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55795.49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f>10000+45795.49</f>
        <v>55795.49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171"/>
      <c r="B33" s="491" t="s">
        <v>194</v>
      </c>
      <c r="C33" s="491"/>
      <c r="D33" s="491"/>
      <c r="E33" s="491"/>
      <c r="F33" s="491"/>
      <c r="G33" s="172">
        <v>0</v>
      </c>
      <c r="H33" s="171"/>
      <c r="I33" s="171"/>
    </row>
    <row r="34" spans="1:9" ht="38.25" customHeight="1" x14ac:dyDescent="0.2">
      <c r="A34" s="503"/>
      <c r="B34" s="504"/>
      <c r="C34" s="504"/>
      <c r="D34" s="504"/>
      <c r="E34" s="504"/>
      <c r="F34" s="504"/>
      <c r="G34" s="504"/>
      <c r="H34" s="504"/>
      <c r="I34" s="504"/>
    </row>
    <row r="35" spans="1:9" ht="18.75" customHeight="1" x14ac:dyDescent="0.4">
      <c r="A35" s="123" t="s">
        <v>41</v>
      </c>
      <c r="B35" s="123" t="s">
        <v>21</v>
      </c>
      <c r="C35" s="123"/>
      <c r="D35" s="153"/>
      <c r="E35" s="124"/>
      <c r="F35" s="125"/>
      <c r="G35" s="173"/>
      <c r="H35" s="72"/>
      <c r="I35" s="72"/>
    </row>
    <row r="36" spans="1:9" ht="18.75" x14ac:dyDescent="0.4">
      <c r="A36" s="123"/>
      <c r="B36" s="123"/>
      <c r="C36" s="123"/>
      <c r="D36" s="153"/>
      <c r="F36" s="174" t="s">
        <v>25</v>
      </c>
      <c r="G36" s="140" t="s">
        <v>5</v>
      </c>
      <c r="H36" s="72"/>
      <c r="I36" s="175" t="s">
        <v>27</v>
      </c>
    </row>
    <row r="37" spans="1:9" ht="16.5" x14ac:dyDescent="0.35">
      <c r="A37" s="176" t="s">
        <v>22</v>
      </c>
      <c r="B37" s="126"/>
      <c r="C37" s="71"/>
      <c r="D37" s="126"/>
      <c r="E37" s="124"/>
      <c r="F37" s="177">
        <v>0</v>
      </c>
      <c r="G37" s="177">
        <v>0</v>
      </c>
      <c r="H37" s="178"/>
      <c r="I37" s="179" t="str">
        <f>IF(F37=0,"nerozp.",G37/F37)</f>
        <v>nerozp.</v>
      </c>
    </row>
    <row r="38" spans="1:9" ht="16.5" hidden="1" customHeight="1" x14ac:dyDescent="0.35">
      <c r="A38" s="176" t="s">
        <v>69</v>
      </c>
      <c r="B38" s="126"/>
      <c r="C38" s="71"/>
      <c r="D38" s="180"/>
      <c r="E38" s="180"/>
      <c r="F38" s="177">
        <v>0</v>
      </c>
      <c r="G38" s="177">
        <v>0</v>
      </c>
      <c r="H38" s="178"/>
      <c r="I38" s="179" t="e">
        <f>G38/F38</f>
        <v>#DIV/0!</v>
      </c>
    </row>
    <row r="39" spans="1:9" ht="16.5" hidden="1" customHeight="1" x14ac:dyDescent="0.35">
      <c r="A39" s="176" t="s">
        <v>70</v>
      </c>
      <c r="B39" s="126"/>
      <c r="C39" s="71"/>
      <c r="D39" s="180"/>
      <c r="E39" s="180"/>
      <c r="F39" s="177">
        <v>0</v>
      </c>
      <c r="G39" s="177">
        <v>0</v>
      </c>
      <c r="H39" s="178"/>
      <c r="I39" s="179" t="e">
        <f>G39/F39</f>
        <v>#DIV/0!</v>
      </c>
    </row>
    <row r="40" spans="1:9" ht="16.5" x14ac:dyDescent="0.35">
      <c r="A40" s="176" t="s">
        <v>62</v>
      </c>
      <c r="B40" s="126"/>
      <c r="C40" s="71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</row>
    <row r="41" spans="1:9" ht="16.5" x14ac:dyDescent="0.35">
      <c r="A41" s="176" t="s">
        <v>59</v>
      </c>
      <c r="B41" s="126"/>
      <c r="C41" s="71"/>
      <c r="D41" s="124"/>
      <c r="E41" s="124"/>
      <c r="F41" s="177">
        <v>131294</v>
      </c>
      <c r="G41" s="177">
        <v>131294</v>
      </c>
      <c r="H41" s="178"/>
      <c r="I41" s="179">
        <f>IF(F41=0,"nerozp.",G41/F41)</f>
        <v>1</v>
      </c>
    </row>
    <row r="42" spans="1:9" ht="16.5" x14ac:dyDescent="0.35">
      <c r="A42" s="176" t="s">
        <v>60</v>
      </c>
      <c r="B42" s="71"/>
      <c r="C42" s="71"/>
      <c r="D42" s="72"/>
      <c r="E42" s="72"/>
      <c r="F42" s="177">
        <v>0</v>
      </c>
      <c r="G42" s="177">
        <v>0</v>
      </c>
      <c r="H42" s="178"/>
      <c r="I42" s="179" t="str">
        <f>IF(F42=0,"nerozp.",G42/F42)</f>
        <v>nerozp.</v>
      </c>
    </row>
    <row r="43" spans="1:9" ht="12.75" hidden="1" customHeight="1" x14ac:dyDescent="0.2">
      <c r="A43" s="492" t="s">
        <v>58</v>
      </c>
      <c r="B43" s="493"/>
      <c r="C43" s="493"/>
      <c r="D43" s="493"/>
      <c r="E43" s="493"/>
      <c r="F43" s="493"/>
      <c r="G43" s="493"/>
      <c r="H43" s="493"/>
      <c r="I43" s="493"/>
    </row>
    <row r="44" spans="1:9" ht="27" customHeight="1" x14ac:dyDescent="0.2">
      <c r="A44" s="181" t="s">
        <v>58</v>
      </c>
      <c r="B44" s="484"/>
      <c r="C44" s="484"/>
      <c r="D44" s="484"/>
      <c r="E44" s="484"/>
      <c r="F44" s="484"/>
      <c r="G44" s="484"/>
      <c r="H44" s="484"/>
      <c r="I44" s="484"/>
    </row>
    <row r="45" spans="1:9" ht="19.5" thickBot="1" x14ac:dyDescent="0.45">
      <c r="A45" s="123" t="s">
        <v>42</v>
      </c>
      <c r="B45" s="123" t="s">
        <v>16</v>
      </c>
      <c r="C45" s="123"/>
      <c r="D45" s="124"/>
      <c r="E45" s="124"/>
      <c r="F45" s="72"/>
      <c r="G45" s="182"/>
      <c r="H45" s="485" t="s">
        <v>29</v>
      </c>
      <c r="I45" s="485"/>
    </row>
    <row r="46" spans="1:9" ht="18.75" thickTop="1" x14ac:dyDescent="0.35">
      <c r="A46" s="107"/>
      <c r="B46" s="108"/>
      <c r="C46" s="183"/>
      <c r="D46" s="108"/>
      <c r="E46" s="184" t="s">
        <v>195</v>
      </c>
      <c r="F46" s="185" t="s">
        <v>17</v>
      </c>
      <c r="G46" s="185" t="s">
        <v>18</v>
      </c>
      <c r="H46" s="186" t="s">
        <v>19</v>
      </c>
      <c r="I46" s="187" t="s">
        <v>28</v>
      </c>
    </row>
    <row r="47" spans="1:9" x14ac:dyDescent="0.2">
      <c r="A47" s="109"/>
      <c r="B47" s="105"/>
      <c r="C47" s="105"/>
      <c r="D47" s="105"/>
      <c r="E47" s="188"/>
      <c r="F47" s="486"/>
      <c r="G47" s="189"/>
      <c r="H47" s="190">
        <v>43830</v>
      </c>
      <c r="I47" s="191">
        <v>43830</v>
      </c>
    </row>
    <row r="48" spans="1:9" x14ac:dyDescent="0.2">
      <c r="A48" s="109"/>
      <c r="B48" s="105"/>
      <c r="C48" s="105"/>
      <c r="D48" s="105"/>
      <c r="E48" s="188"/>
      <c r="F48" s="486"/>
      <c r="G48" s="192"/>
      <c r="H48" s="192"/>
      <c r="I48" s="110"/>
    </row>
    <row r="49" spans="1:9" ht="13.5" thickBot="1" x14ac:dyDescent="0.25">
      <c r="A49" s="111"/>
      <c r="B49" s="112"/>
      <c r="C49" s="112"/>
      <c r="D49" s="112"/>
      <c r="E49" s="188"/>
      <c r="F49" s="193"/>
      <c r="G49" s="193"/>
      <c r="H49" s="193"/>
      <c r="I49" s="113"/>
    </row>
    <row r="50" spans="1:9" ht="13.5" thickTop="1" x14ac:dyDescent="0.2">
      <c r="A50" s="194"/>
      <c r="B50" s="195"/>
      <c r="C50" s="195" t="s">
        <v>15</v>
      </c>
      <c r="D50" s="195"/>
      <c r="E50" s="196">
        <v>0</v>
      </c>
      <c r="F50" s="197">
        <v>0</v>
      </c>
      <c r="G50" s="198">
        <v>0</v>
      </c>
      <c r="H50" s="198">
        <f>E50+F50-G50</f>
        <v>0</v>
      </c>
      <c r="I50" s="199">
        <v>0</v>
      </c>
    </row>
    <row r="51" spans="1:9" x14ac:dyDescent="0.2">
      <c r="A51" s="200"/>
      <c r="B51" s="201"/>
      <c r="C51" s="201" t="s">
        <v>20</v>
      </c>
      <c r="D51" s="201"/>
      <c r="E51" s="202">
        <v>84405.45</v>
      </c>
      <c r="F51" s="203">
        <v>154736.20000000001</v>
      </c>
      <c r="G51" s="204">
        <v>122020</v>
      </c>
      <c r="H51" s="204">
        <f>E51+F51-G51</f>
        <v>117121.65000000002</v>
      </c>
      <c r="I51" s="205">
        <v>89779.19</v>
      </c>
    </row>
    <row r="52" spans="1:9" x14ac:dyDescent="0.2">
      <c r="A52" s="200"/>
      <c r="B52" s="201"/>
      <c r="C52" s="201" t="s">
        <v>63</v>
      </c>
      <c r="D52" s="201"/>
      <c r="E52" s="202">
        <v>89006.04</v>
      </c>
      <c r="F52" s="203">
        <v>432484.32</v>
      </c>
      <c r="G52" s="204">
        <v>5154</v>
      </c>
      <c r="H52" s="204">
        <f>E52+F52-G52</f>
        <v>516336.36</v>
      </c>
      <c r="I52" s="205">
        <v>516336.36</v>
      </c>
    </row>
    <row r="53" spans="1:9" x14ac:dyDescent="0.2">
      <c r="A53" s="200"/>
      <c r="B53" s="201"/>
      <c r="C53" s="201" t="s">
        <v>61</v>
      </c>
      <c r="D53" s="201"/>
      <c r="E53" s="202">
        <v>23340</v>
      </c>
      <c r="F53" s="203">
        <v>149476</v>
      </c>
      <c r="G53" s="204">
        <v>132791</v>
      </c>
      <c r="H53" s="204">
        <f>E53+F53-G53</f>
        <v>40025</v>
      </c>
      <c r="I53" s="205">
        <v>40025</v>
      </c>
    </row>
    <row r="54" spans="1:9" ht="18.75" thickBot="1" x14ac:dyDescent="0.4">
      <c r="A54" s="206" t="s">
        <v>11</v>
      </c>
      <c r="B54" s="207"/>
      <c r="C54" s="207"/>
      <c r="D54" s="207"/>
      <c r="E54" s="208">
        <f>E50+E51+E52+E53</f>
        <v>196751.49</v>
      </c>
      <c r="F54" s="209">
        <f>F50+F51+F52+F53</f>
        <v>736696.52</v>
      </c>
      <c r="G54" s="210">
        <f>G50+G51+G52+G53</f>
        <v>259965</v>
      </c>
      <c r="H54" s="210">
        <f>H50+H51+H52+H53</f>
        <v>673483.01</v>
      </c>
      <c r="I54" s="211">
        <f>SUM(I50:I53)</f>
        <v>646140.55000000005</v>
      </c>
    </row>
    <row r="55" spans="1:9" ht="18.75" thickTop="1" x14ac:dyDescent="0.35">
      <c r="A55" s="212"/>
      <c r="B55" s="125"/>
      <c r="C55" s="125"/>
      <c r="D55" s="124"/>
      <c r="E55" s="124"/>
      <c r="F55" s="72"/>
      <c r="G55" s="487" t="str">
        <f>IF(I50=H50,"","Zdůvodnit rozdíl mezi fin. krytím a stavem fondu odměn, popř. vyplnit tab. č. 2.3.Fondu odměn")</f>
        <v/>
      </c>
      <c r="H55" s="488"/>
      <c r="I55" s="488"/>
    </row>
    <row r="56" spans="1:9" ht="18" x14ac:dyDescent="0.35">
      <c r="A56" s="212"/>
      <c r="B56" s="125"/>
      <c r="C56" s="125"/>
      <c r="D56" s="124"/>
      <c r="E56" s="124"/>
      <c r="F56" s="72"/>
      <c r="G56" s="482"/>
      <c r="H56" s="483"/>
      <c r="I56" s="483"/>
    </row>
    <row r="57" spans="1:9" x14ac:dyDescent="0.2">
      <c r="A57" s="213"/>
      <c r="B57" s="213"/>
      <c r="C57" s="213"/>
      <c r="D57" s="213"/>
      <c r="E57" s="213"/>
      <c r="F57" s="213"/>
      <c r="G57" s="482" t="str">
        <f>IF(I52=H52,"","Zdůvodnit rozdíl mezi fin. krytím a stavem RF, popř. vyplnit tab. č. 2.4 a 2.5.Rezervní fond")</f>
        <v/>
      </c>
      <c r="H57" s="483"/>
      <c r="I57" s="483"/>
    </row>
    <row r="58" spans="1:9" x14ac:dyDescent="0.2">
      <c r="G58" s="482" t="str">
        <f>IF(I53=H53,"","Zdůvodnit rozdíl mezi fin. krytím a stavem fondu investic, popř. vyplnit tab. č. 2.1. Fond investic")</f>
        <v/>
      </c>
      <c r="H58" s="483"/>
      <c r="I58" s="483"/>
    </row>
    <row r="59" spans="1:9" x14ac:dyDescent="0.2">
      <c r="G59" s="214"/>
    </row>
    <row r="60" spans="1:9" x14ac:dyDescent="0.2">
      <c r="G60" s="214"/>
    </row>
    <row r="67" s="75" customFormat="1" x14ac:dyDescent="0.2"/>
    <row r="68" s="75" customFormat="1" x14ac:dyDescent="0.2"/>
    <row r="69" s="75" customFormat="1" x14ac:dyDescent="0.2"/>
    <row r="70" s="75" customFormat="1" x14ac:dyDescent="0.2"/>
    <row r="71" s="75" customFormat="1" x14ac:dyDescent="0.2"/>
    <row r="72" s="75" customFormat="1" x14ac:dyDescent="0.2"/>
    <row r="73" s="75" customFormat="1" x14ac:dyDescent="0.2"/>
    <row r="74" s="75" customFormat="1" x14ac:dyDescent="0.2"/>
    <row r="75" s="75" customFormat="1" x14ac:dyDescent="0.2"/>
    <row r="76" s="75" customFormat="1" x14ac:dyDescent="0.2"/>
    <row r="77" s="75" customFormat="1" x14ac:dyDescent="0.2"/>
    <row r="78" s="75" customFormat="1" x14ac:dyDescent="0.2"/>
    <row r="79" s="75" customFormat="1" x14ac:dyDescent="0.2"/>
    <row r="80" s="75" customFormat="1" x14ac:dyDescent="0.2"/>
    <row r="81" s="75" customFormat="1" x14ac:dyDescent="0.2"/>
    <row r="82" s="75" customFormat="1" x14ac:dyDescent="0.2"/>
    <row r="83" s="75" customFormat="1" x14ac:dyDescent="0.2"/>
    <row r="84" s="75" customFormat="1" x14ac:dyDescent="0.2"/>
    <row r="85" s="75" customFormat="1" x14ac:dyDescent="0.2"/>
    <row r="86" s="75" customFormat="1" x14ac:dyDescent="0.2"/>
    <row r="87" s="75" customFormat="1" x14ac:dyDescent="0.2"/>
    <row r="88" s="75" customFormat="1" x14ac:dyDescent="0.2"/>
    <row r="89" s="75" customFormat="1" x14ac:dyDescent="0.2"/>
    <row r="90" s="75" customFormat="1" x14ac:dyDescent="0.2"/>
    <row r="91" s="75" customFormat="1" x14ac:dyDescent="0.2"/>
    <row r="92" s="75" customFormat="1" x14ac:dyDescent="0.2"/>
    <row r="93" s="75" customFormat="1" x14ac:dyDescent="0.2"/>
    <row r="94" s="75" customFormat="1" x14ac:dyDescent="0.2"/>
    <row r="95" s="75" customFormat="1" x14ac:dyDescent="0.2"/>
    <row r="96" s="75" customFormat="1" x14ac:dyDescent="0.2"/>
    <row r="97" s="75" customFormat="1" x14ac:dyDescent="0.2"/>
    <row r="99" s="75" customFormat="1" x14ac:dyDescent="0.2"/>
    <row r="100" s="75" customFormat="1" x14ac:dyDescent="0.2"/>
    <row r="101" s="75" customFormat="1" x14ac:dyDescent="0.2"/>
    <row r="102" s="75" customFormat="1" x14ac:dyDescent="0.2"/>
    <row r="103" s="75" customFormat="1" x14ac:dyDescent="0.2"/>
    <row r="105" s="75" customFormat="1" x14ac:dyDescent="0.2"/>
    <row r="106" s="75" customFormat="1" x14ac:dyDescent="0.2"/>
    <row r="107" s="75" customFormat="1" x14ac:dyDescent="0.2"/>
    <row r="109" s="75" customFormat="1" x14ac:dyDescent="0.2"/>
    <row r="110" s="75" customFormat="1" x14ac:dyDescent="0.2"/>
    <row r="112" s="75" customFormat="1" x14ac:dyDescent="0.2"/>
    <row r="113" s="75" customFormat="1" x14ac:dyDescent="0.2"/>
    <row r="114" s="75" customFormat="1" x14ac:dyDescent="0.2"/>
    <row r="115" s="75" customFormat="1" x14ac:dyDescent="0.2"/>
    <row r="116" s="75" customFormat="1" x14ac:dyDescent="0.2"/>
    <row r="117" s="75" customFormat="1" x14ac:dyDescent="0.2"/>
    <row r="119" s="75" customFormat="1" x14ac:dyDescent="0.2"/>
    <row r="120" s="75" customFormat="1" x14ac:dyDescent="0.2"/>
    <row r="123" s="75" customFormat="1" x14ac:dyDescent="0.2"/>
    <row r="124" s="75" customFormat="1" x14ac:dyDescent="0.2"/>
    <row r="125" s="75" customFormat="1" x14ac:dyDescent="0.2"/>
    <row r="126" s="75" customFormat="1" x14ac:dyDescent="0.2"/>
    <row r="127" s="75" customFormat="1" x14ac:dyDescent="0.2"/>
    <row r="130" s="75" customFormat="1" x14ac:dyDescent="0.2"/>
    <row r="131" s="75" customFormat="1" x14ac:dyDescent="0.2"/>
    <row r="133" s="75" customFormat="1" x14ac:dyDescent="0.2"/>
    <row r="134" s="75" customFormat="1" x14ac:dyDescent="0.2"/>
    <row r="135" s="75" customFormat="1" x14ac:dyDescent="0.2"/>
    <row r="136" s="75" customFormat="1" x14ac:dyDescent="0.2"/>
    <row r="138" s="75" customFormat="1" x14ac:dyDescent="0.2"/>
    <row r="141" s="75" customFormat="1" x14ac:dyDescent="0.2"/>
    <row r="142" s="75" customFormat="1" x14ac:dyDescent="0.2"/>
    <row r="143" s="75" customFormat="1" x14ac:dyDescent="0.2"/>
    <row r="144" s="75" customFormat="1" x14ac:dyDescent="0.2"/>
    <row r="145" s="75" customFormat="1" x14ac:dyDescent="0.2"/>
    <row r="149" s="75" customFormat="1" x14ac:dyDescent="0.2"/>
    <row r="155" s="75" customFormat="1" x14ac:dyDescent="0.2"/>
    <row r="160" s="75" customFormat="1" x14ac:dyDescent="0.2"/>
    <row r="161" s="75" customFormat="1" x14ac:dyDescent="0.2"/>
    <row r="162" s="75" customFormat="1" x14ac:dyDescent="0.2"/>
    <row r="163" s="75" customFormat="1" x14ac:dyDescent="0.2"/>
    <row r="164" s="75" customFormat="1" x14ac:dyDescent="0.2"/>
    <row r="165" s="75" customFormat="1" x14ac:dyDescent="0.2"/>
    <row r="166" s="75" customFormat="1" x14ac:dyDescent="0.2"/>
    <row r="167" s="75" customFormat="1" x14ac:dyDescent="0.2"/>
    <row r="168" s="75" customFormat="1" x14ac:dyDescent="0.2"/>
    <row r="169" s="75" customFormat="1" x14ac:dyDescent="0.2"/>
    <row r="170" s="75" customFormat="1" x14ac:dyDescent="0.2"/>
    <row r="171" s="75" customFormat="1" x14ac:dyDescent="0.2"/>
    <row r="172" s="75" customFormat="1" x14ac:dyDescent="0.2"/>
    <row r="173" s="75" customFormat="1" x14ac:dyDescent="0.2"/>
    <row r="174" s="75" customFormat="1" x14ac:dyDescent="0.2"/>
    <row r="175" s="75" customFormat="1" x14ac:dyDescent="0.2"/>
    <row r="176" s="75" customFormat="1" x14ac:dyDescent="0.2"/>
    <row r="177" s="75" customFormat="1" x14ac:dyDescent="0.2"/>
    <row r="178" s="75" customFormat="1" x14ac:dyDescent="0.2"/>
    <row r="179" s="75" customFormat="1" x14ac:dyDescent="0.2"/>
    <row r="180" s="75" customFormat="1" x14ac:dyDescent="0.2"/>
    <row r="182" s="75" customFormat="1" x14ac:dyDescent="0.2"/>
    <row r="183" s="75" customFormat="1" x14ac:dyDescent="0.2"/>
    <row r="184" s="75" customFormat="1" x14ac:dyDescent="0.2"/>
    <row r="185" s="75" customFormat="1" x14ac:dyDescent="0.2"/>
    <row r="186" s="75" customFormat="1" x14ac:dyDescent="0.2"/>
    <row r="187" s="75" customFormat="1" x14ac:dyDescent="0.2"/>
    <row r="193" s="75" customFormat="1" x14ac:dyDescent="0.2"/>
    <row r="195" s="75" customFormat="1" x14ac:dyDescent="0.2"/>
    <row r="196" s="75" customFormat="1" x14ac:dyDescent="0.2"/>
    <row r="197" s="75" customFormat="1" x14ac:dyDescent="0.2"/>
    <row r="198" s="75" customFormat="1" x14ac:dyDescent="0.2"/>
    <row r="199" s="75" customFormat="1" x14ac:dyDescent="0.2"/>
    <row r="200" s="75" customFormat="1" x14ac:dyDescent="0.2"/>
    <row r="202" s="75" customFormat="1" x14ac:dyDescent="0.2"/>
    <row r="203" s="75" customFormat="1" x14ac:dyDescent="0.2"/>
    <row r="204" s="75" customFormat="1" x14ac:dyDescent="0.2"/>
    <row r="210" s="75" customFormat="1" x14ac:dyDescent="0.2"/>
    <row r="211" s="75" customFormat="1" x14ac:dyDescent="0.2"/>
    <row r="212" s="75" customFormat="1" x14ac:dyDescent="0.2"/>
    <row r="213" s="75" customFormat="1" x14ac:dyDescent="0.2"/>
    <row r="214" s="75" customFormat="1" x14ac:dyDescent="0.2"/>
    <row r="215" s="75" customFormat="1" x14ac:dyDescent="0.2"/>
    <row r="216" s="75" customFormat="1" x14ac:dyDescent="0.2"/>
    <row r="217" s="75" customFormat="1" x14ac:dyDescent="0.2"/>
    <row r="218" s="75" customFormat="1" x14ac:dyDescent="0.2"/>
    <row r="219" s="75" customFormat="1" x14ac:dyDescent="0.2"/>
    <row r="221" s="75" customFormat="1" x14ac:dyDescent="0.2"/>
    <row r="222" s="75" customFormat="1" x14ac:dyDescent="0.2"/>
    <row r="223" s="75" customFormat="1" x14ac:dyDescent="0.2"/>
    <row r="224" s="75" customFormat="1" x14ac:dyDescent="0.2"/>
    <row r="225" s="75" customFormat="1" x14ac:dyDescent="0.2"/>
    <row r="226" s="75" customFormat="1" x14ac:dyDescent="0.2"/>
    <row r="227" s="75" customFormat="1" x14ac:dyDescent="0.2"/>
    <row r="228" s="75" customFormat="1" x14ac:dyDescent="0.2"/>
    <row r="229" s="75" customFormat="1" x14ac:dyDescent="0.2"/>
    <row r="230" s="75" customFormat="1" x14ac:dyDescent="0.2"/>
    <row r="231" s="75" customFormat="1" x14ac:dyDescent="0.2"/>
    <row r="232" s="75" customFormat="1" x14ac:dyDescent="0.2"/>
    <row r="233" s="75" customFormat="1" x14ac:dyDescent="0.2"/>
    <row r="234" s="75" customFormat="1" x14ac:dyDescent="0.2"/>
    <row r="235" s="75" customFormat="1" x14ac:dyDescent="0.2"/>
    <row r="239" s="75" customFormat="1" x14ac:dyDescent="0.2"/>
    <row r="249" s="75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69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70" customWidth="1"/>
    <col min="2" max="2" width="2.5703125" style="70" customWidth="1"/>
    <col min="3" max="3" width="8.42578125" style="70" customWidth="1"/>
    <col min="4" max="4" width="8.28515625" style="70" customWidth="1"/>
    <col min="5" max="5" width="15.28515625" style="70" customWidth="1"/>
    <col min="6" max="6" width="15.5703125" style="70" customWidth="1"/>
    <col min="7" max="7" width="15" style="70" customWidth="1"/>
    <col min="8" max="8" width="15.28515625" style="70" customWidth="1"/>
    <col min="9" max="9" width="16.28515625" style="70" customWidth="1"/>
    <col min="10" max="16384" width="9.140625" style="75"/>
  </cols>
  <sheetData>
    <row r="1" spans="1:9" ht="19.5" x14ac:dyDescent="0.4">
      <c r="A1" s="127" t="s">
        <v>0</v>
      </c>
      <c r="B1" s="128"/>
      <c r="C1" s="128"/>
      <c r="D1" s="128"/>
      <c r="I1" s="129"/>
    </row>
    <row r="2" spans="1:9" ht="19.5" x14ac:dyDescent="0.4">
      <c r="A2" s="494" t="s">
        <v>1</v>
      </c>
      <c r="B2" s="494"/>
      <c r="C2" s="494"/>
      <c r="D2" s="494"/>
      <c r="E2" s="495" t="s">
        <v>96</v>
      </c>
      <c r="F2" s="495"/>
      <c r="G2" s="495"/>
      <c r="H2" s="495"/>
      <c r="I2" s="495"/>
    </row>
    <row r="3" spans="1:9" ht="9.75" customHeight="1" x14ac:dyDescent="0.4">
      <c r="A3" s="253"/>
      <c r="B3" s="253"/>
      <c r="C3" s="253"/>
      <c r="D3" s="253"/>
      <c r="E3" s="496" t="s">
        <v>23</v>
      </c>
      <c r="F3" s="496"/>
      <c r="G3" s="496"/>
      <c r="H3" s="496"/>
      <c r="I3" s="496"/>
    </row>
    <row r="4" spans="1:9" ht="15.75" x14ac:dyDescent="0.25">
      <c r="A4" s="131" t="s">
        <v>2</v>
      </c>
      <c r="E4" s="497" t="s">
        <v>229</v>
      </c>
      <c r="F4" s="497"/>
      <c r="G4" s="497"/>
      <c r="H4" s="497"/>
      <c r="I4" s="497"/>
    </row>
    <row r="5" spans="1:9" ht="7.5" customHeight="1" x14ac:dyDescent="0.3">
      <c r="A5" s="132"/>
      <c r="E5" s="496" t="s">
        <v>23</v>
      </c>
      <c r="F5" s="496"/>
      <c r="G5" s="496"/>
      <c r="H5" s="496"/>
      <c r="I5" s="496"/>
    </row>
    <row r="6" spans="1:9" ht="19.5" x14ac:dyDescent="0.4">
      <c r="A6" s="130" t="s">
        <v>34</v>
      </c>
      <c r="C6" s="133" t="s">
        <v>230</v>
      </c>
      <c r="D6" s="133"/>
      <c r="E6" s="498" t="s">
        <v>230</v>
      </c>
      <c r="F6" s="499"/>
      <c r="G6" s="134" t="s">
        <v>3</v>
      </c>
      <c r="H6" s="500">
        <v>1034</v>
      </c>
      <c r="I6" s="500"/>
    </row>
    <row r="7" spans="1:9" ht="8.25" customHeight="1" x14ac:dyDescent="0.4">
      <c r="A7" s="130"/>
      <c r="E7" s="496" t="s">
        <v>24</v>
      </c>
      <c r="F7" s="496"/>
      <c r="G7" s="496"/>
      <c r="H7" s="496"/>
      <c r="I7" s="496"/>
    </row>
    <row r="8" spans="1:9" ht="19.5" hidden="1" customHeight="1" x14ac:dyDescent="0.4">
      <c r="A8" s="130"/>
      <c r="E8" s="135"/>
      <c r="F8" s="135"/>
      <c r="G8" s="135"/>
      <c r="H8" s="136"/>
      <c r="I8" s="135"/>
    </row>
    <row r="9" spans="1:9" ht="30.75" customHeight="1" x14ac:dyDescent="0.4">
      <c r="A9" s="130"/>
      <c r="E9" s="135"/>
      <c r="F9" s="135"/>
      <c r="G9" s="135"/>
      <c r="H9" s="136"/>
      <c r="I9" s="135"/>
    </row>
    <row r="11" spans="1:9" ht="15" customHeight="1" x14ac:dyDescent="0.4">
      <c r="A11" s="137"/>
      <c r="E11" s="501" t="s">
        <v>4</v>
      </c>
      <c r="F11" s="502"/>
      <c r="G11" s="138" t="s">
        <v>5</v>
      </c>
      <c r="H11" s="73" t="s">
        <v>6</v>
      </c>
      <c r="I11" s="73"/>
    </row>
    <row r="12" spans="1:9" ht="15" customHeight="1" x14ac:dyDescent="0.4">
      <c r="A12" s="72"/>
      <c r="B12" s="72"/>
      <c r="C12" s="72"/>
      <c r="D12" s="72"/>
      <c r="E12" s="501" t="s">
        <v>7</v>
      </c>
      <c r="F12" s="502"/>
      <c r="G12" s="138" t="s">
        <v>8</v>
      </c>
      <c r="H12" s="139" t="s">
        <v>9</v>
      </c>
      <c r="I12" s="140" t="s">
        <v>10</v>
      </c>
    </row>
    <row r="13" spans="1:9" ht="12.75" customHeight="1" x14ac:dyDescent="0.2">
      <c r="A13" s="72"/>
      <c r="B13" s="72"/>
      <c r="C13" s="72"/>
      <c r="D13" s="72"/>
      <c r="E13" s="501" t="s">
        <v>11</v>
      </c>
      <c r="F13" s="502"/>
      <c r="G13" s="141"/>
      <c r="H13" s="485" t="s">
        <v>36</v>
      </c>
      <c r="I13" s="485"/>
    </row>
    <row r="14" spans="1:9" ht="12.75" customHeight="1" x14ac:dyDescent="0.2">
      <c r="A14" s="72"/>
      <c r="B14" s="72"/>
      <c r="C14" s="72"/>
      <c r="D14" s="72"/>
      <c r="E14" s="142"/>
      <c r="F14" s="142"/>
      <c r="G14" s="141"/>
      <c r="H14" s="254"/>
      <c r="I14" s="254"/>
    </row>
    <row r="15" spans="1:9" ht="18.75" x14ac:dyDescent="0.4">
      <c r="A15" s="123" t="s">
        <v>37</v>
      </c>
      <c r="B15" s="123"/>
      <c r="C15" s="69"/>
      <c r="D15" s="123"/>
      <c r="E15" s="71"/>
      <c r="F15" s="71"/>
      <c r="G15" s="124"/>
      <c r="H15" s="72"/>
      <c r="I15" s="72"/>
    </row>
    <row r="16" spans="1:9" ht="19.5" x14ac:dyDescent="0.4">
      <c r="A16" s="143" t="s">
        <v>71</v>
      </c>
      <c r="B16" s="123"/>
      <c r="C16" s="69"/>
      <c r="D16" s="123"/>
      <c r="E16" s="489">
        <v>15841000</v>
      </c>
      <c r="F16" s="490"/>
      <c r="G16" s="144">
        <v>19569541.559999999</v>
      </c>
      <c r="H16" s="106">
        <v>19565701.559999999</v>
      </c>
      <c r="I16" s="106">
        <v>3840</v>
      </c>
    </row>
    <row r="17" spans="1:9" ht="18" x14ac:dyDescent="0.35">
      <c r="A17" s="145" t="s">
        <v>6</v>
      </c>
      <c r="B17" s="125"/>
      <c r="C17" s="146" t="s">
        <v>26</v>
      </c>
      <c r="D17" s="125"/>
      <c r="E17" s="125"/>
      <c r="F17" s="125"/>
      <c r="G17" s="74">
        <v>0</v>
      </c>
      <c r="H17" s="74">
        <v>0</v>
      </c>
      <c r="I17" s="74">
        <v>0</v>
      </c>
    </row>
    <row r="18" spans="1:9" ht="19.5" x14ac:dyDescent="0.4">
      <c r="A18" s="143" t="s">
        <v>72</v>
      </c>
      <c r="B18" s="125"/>
      <c r="C18" s="125"/>
      <c r="D18" s="125"/>
      <c r="E18" s="489">
        <v>15858000</v>
      </c>
      <c r="F18" s="490"/>
      <c r="G18" s="144">
        <v>19570041.469999999</v>
      </c>
      <c r="H18" s="106">
        <v>19566201.469999999</v>
      </c>
      <c r="I18" s="106">
        <v>3840</v>
      </c>
    </row>
    <row r="19" spans="1:9" ht="19.5" x14ac:dyDescent="0.4">
      <c r="A19" s="143"/>
      <c r="B19" s="125"/>
      <c r="C19" s="125"/>
      <c r="D19" s="125"/>
      <c r="E19" s="255"/>
      <c r="F19" s="256"/>
      <c r="G19" s="147"/>
      <c r="H19" s="106"/>
      <c r="I19" s="106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499.91000000014901</v>
      </c>
      <c r="H20" s="150">
        <f>H18-H16+H17</f>
        <v>499.91000000014901</v>
      </c>
      <c r="I20" s="150">
        <f>I18-I16+I17</f>
        <v>0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499.91000000014901</v>
      </c>
      <c r="H21" s="150">
        <f>H20-H17</f>
        <v>499.91000000014901</v>
      </c>
      <c r="I21" s="150">
        <f>I20-I17</f>
        <v>0</v>
      </c>
    </row>
    <row r="22" spans="1:9" ht="14.25" customHeight="1" x14ac:dyDescent="0.35">
      <c r="A22" s="71"/>
      <c r="B22" s="125"/>
      <c r="C22" s="125"/>
      <c r="D22" s="125"/>
      <c r="E22" s="125"/>
      <c r="F22" s="125"/>
      <c r="G22" s="125"/>
      <c r="H22" s="152"/>
      <c r="I22" s="152"/>
    </row>
    <row r="24" spans="1:9" ht="18.75" x14ac:dyDescent="0.4">
      <c r="A24" s="123" t="s">
        <v>75</v>
      </c>
      <c r="B24" s="153"/>
      <c r="C24" s="69"/>
      <c r="D24" s="153"/>
      <c r="E24" s="153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499.91000000014901</v>
      </c>
      <c r="H25" s="156">
        <f>H21-H26</f>
        <v>499.91000000014901</v>
      </c>
      <c r="I25" s="156">
        <f>I21-I26</f>
        <v>0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499.91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499.91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171"/>
      <c r="B33" s="491" t="s">
        <v>194</v>
      </c>
      <c r="C33" s="491"/>
      <c r="D33" s="491"/>
      <c r="E33" s="491"/>
      <c r="F33" s="491"/>
      <c r="G33" s="172">
        <v>0</v>
      </c>
      <c r="H33" s="171"/>
      <c r="I33" s="171"/>
    </row>
    <row r="34" spans="1:9" ht="38.25" customHeight="1" x14ac:dyDescent="0.2">
      <c r="A34" s="503"/>
      <c r="B34" s="504"/>
      <c r="C34" s="504"/>
      <c r="D34" s="504"/>
      <c r="E34" s="504"/>
      <c r="F34" s="504"/>
      <c r="G34" s="504"/>
      <c r="H34" s="504"/>
      <c r="I34" s="504"/>
    </row>
    <row r="35" spans="1:9" ht="18.75" customHeight="1" x14ac:dyDescent="0.4">
      <c r="A35" s="123" t="s">
        <v>41</v>
      </c>
      <c r="B35" s="123" t="s">
        <v>21</v>
      </c>
      <c r="C35" s="123"/>
      <c r="D35" s="153"/>
      <c r="E35" s="124"/>
      <c r="F35" s="125"/>
      <c r="G35" s="173"/>
      <c r="H35" s="72"/>
      <c r="I35" s="72"/>
    </row>
    <row r="36" spans="1:9" ht="18.75" x14ac:dyDescent="0.4">
      <c r="A36" s="123"/>
      <c r="B36" s="123"/>
      <c r="C36" s="123"/>
      <c r="D36" s="153"/>
      <c r="F36" s="174" t="s">
        <v>25</v>
      </c>
      <c r="G36" s="140" t="s">
        <v>5</v>
      </c>
      <c r="H36" s="72"/>
      <c r="I36" s="175" t="s">
        <v>27</v>
      </c>
    </row>
    <row r="37" spans="1:9" ht="16.5" x14ac:dyDescent="0.35">
      <c r="A37" s="176" t="s">
        <v>22</v>
      </c>
      <c r="B37" s="126"/>
      <c r="C37" s="71"/>
      <c r="D37" s="126"/>
      <c r="E37" s="124"/>
      <c r="F37" s="177">
        <v>0</v>
      </c>
      <c r="G37" s="177">
        <v>0</v>
      </c>
      <c r="H37" s="178"/>
      <c r="I37" s="179" t="str">
        <f>IF(F37=0,"nerozp.",G37/F37)</f>
        <v>nerozp.</v>
      </c>
    </row>
    <row r="38" spans="1:9" ht="16.5" hidden="1" customHeight="1" x14ac:dyDescent="0.35">
      <c r="A38" s="176" t="s">
        <v>69</v>
      </c>
      <c r="B38" s="126"/>
      <c r="C38" s="71"/>
      <c r="D38" s="180"/>
      <c r="E38" s="180"/>
      <c r="F38" s="177">
        <v>0</v>
      </c>
      <c r="G38" s="177">
        <v>0</v>
      </c>
      <c r="H38" s="178"/>
      <c r="I38" s="179" t="e">
        <f>G38/F38</f>
        <v>#DIV/0!</v>
      </c>
    </row>
    <row r="39" spans="1:9" ht="16.5" hidden="1" customHeight="1" x14ac:dyDescent="0.35">
      <c r="A39" s="176" t="s">
        <v>70</v>
      </c>
      <c r="B39" s="126"/>
      <c r="C39" s="71"/>
      <c r="D39" s="180"/>
      <c r="E39" s="180"/>
      <c r="F39" s="177">
        <v>0</v>
      </c>
      <c r="G39" s="177">
        <v>0</v>
      </c>
      <c r="H39" s="178"/>
      <c r="I39" s="179" t="e">
        <f>G39/F39</f>
        <v>#DIV/0!</v>
      </c>
    </row>
    <row r="40" spans="1:9" ht="16.5" x14ac:dyDescent="0.35">
      <c r="A40" s="176" t="s">
        <v>62</v>
      </c>
      <c r="B40" s="126"/>
      <c r="C40" s="71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</row>
    <row r="41" spans="1:9" ht="16.5" x14ac:dyDescent="0.35">
      <c r="A41" s="176" t="s">
        <v>59</v>
      </c>
      <c r="B41" s="126"/>
      <c r="C41" s="71"/>
      <c r="D41" s="124"/>
      <c r="E41" s="124"/>
      <c r="F41" s="177">
        <v>167416</v>
      </c>
      <c r="G41" s="177">
        <v>167416</v>
      </c>
      <c r="H41" s="178"/>
      <c r="I41" s="179">
        <f>IF(F41=0,"nerozp.",G41/F41)</f>
        <v>1</v>
      </c>
    </row>
    <row r="42" spans="1:9" ht="16.5" x14ac:dyDescent="0.35">
      <c r="A42" s="176" t="s">
        <v>60</v>
      </c>
      <c r="B42" s="71"/>
      <c r="C42" s="71"/>
      <c r="D42" s="72"/>
      <c r="E42" s="72"/>
      <c r="F42" s="177">
        <v>0</v>
      </c>
      <c r="G42" s="177">
        <v>0</v>
      </c>
      <c r="H42" s="178"/>
      <c r="I42" s="179" t="str">
        <f>IF(F42=0,"nerozp.",G42/F42)</f>
        <v>nerozp.</v>
      </c>
    </row>
    <row r="43" spans="1:9" ht="12.75" hidden="1" customHeight="1" x14ac:dyDescent="0.2">
      <c r="A43" s="492" t="s">
        <v>58</v>
      </c>
      <c r="B43" s="493"/>
      <c r="C43" s="493"/>
      <c r="D43" s="493"/>
      <c r="E43" s="493"/>
      <c r="F43" s="493"/>
      <c r="G43" s="493"/>
      <c r="H43" s="493"/>
      <c r="I43" s="493"/>
    </row>
    <row r="44" spans="1:9" ht="27" customHeight="1" x14ac:dyDescent="0.2">
      <c r="A44" s="181" t="s">
        <v>58</v>
      </c>
      <c r="B44" s="484"/>
      <c r="C44" s="484"/>
      <c r="D44" s="484"/>
      <c r="E44" s="484"/>
      <c r="F44" s="484"/>
      <c r="G44" s="484"/>
      <c r="H44" s="484"/>
      <c r="I44" s="484"/>
    </row>
    <row r="45" spans="1:9" ht="19.5" thickBot="1" x14ac:dyDescent="0.45">
      <c r="A45" s="123" t="s">
        <v>42</v>
      </c>
      <c r="B45" s="123" t="s">
        <v>16</v>
      </c>
      <c r="C45" s="123"/>
      <c r="D45" s="124"/>
      <c r="E45" s="124"/>
      <c r="F45" s="72"/>
      <c r="G45" s="182"/>
      <c r="H45" s="485" t="s">
        <v>29</v>
      </c>
      <c r="I45" s="485"/>
    </row>
    <row r="46" spans="1:9" ht="18.75" thickTop="1" x14ac:dyDescent="0.35">
      <c r="A46" s="107"/>
      <c r="B46" s="108"/>
      <c r="C46" s="183"/>
      <c r="D46" s="108"/>
      <c r="E46" s="184" t="s">
        <v>195</v>
      </c>
      <c r="F46" s="185" t="s">
        <v>17</v>
      </c>
      <c r="G46" s="185" t="s">
        <v>18</v>
      </c>
      <c r="H46" s="186" t="s">
        <v>19</v>
      </c>
      <c r="I46" s="187" t="s">
        <v>28</v>
      </c>
    </row>
    <row r="47" spans="1:9" x14ac:dyDescent="0.2">
      <c r="A47" s="109"/>
      <c r="B47" s="105"/>
      <c r="C47" s="105"/>
      <c r="D47" s="105"/>
      <c r="E47" s="188"/>
      <c r="F47" s="486"/>
      <c r="G47" s="189"/>
      <c r="H47" s="190">
        <v>43830</v>
      </c>
      <c r="I47" s="191">
        <v>43830</v>
      </c>
    </row>
    <row r="48" spans="1:9" x14ac:dyDescent="0.2">
      <c r="A48" s="109"/>
      <c r="B48" s="105"/>
      <c r="C48" s="105"/>
      <c r="D48" s="105"/>
      <c r="E48" s="188"/>
      <c r="F48" s="486"/>
      <c r="G48" s="192"/>
      <c r="H48" s="192"/>
      <c r="I48" s="110"/>
    </row>
    <row r="49" spans="1:9" ht="13.5" thickBot="1" x14ac:dyDescent="0.25">
      <c r="A49" s="111"/>
      <c r="B49" s="112"/>
      <c r="C49" s="112"/>
      <c r="D49" s="112"/>
      <c r="E49" s="188"/>
      <c r="F49" s="193"/>
      <c r="G49" s="193"/>
      <c r="H49" s="193"/>
      <c r="I49" s="113"/>
    </row>
    <row r="50" spans="1:9" ht="13.5" thickTop="1" x14ac:dyDescent="0.2">
      <c r="A50" s="194"/>
      <c r="B50" s="195"/>
      <c r="C50" s="195" t="s">
        <v>15</v>
      </c>
      <c r="D50" s="195"/>
      <c r="E50" s="196">
        <v>34000</v>
      </c>
      <c r="F50" s="197">
        <v>6000</v>
      </c>
      <c r="G50" s="198">
        <v>5000</v>
      </c>
      <c r="H50" s="198">
        <f>E50+F50-G50</f>
        <v>35000</v>
      </c>
      <c r="I50" s="199">
        <v>35000</v>
      </c>
    </row>
    <row r="51" spans="1:9" x14ac:dyDescent="0.2">
      <c r="A51" s="200"/>
      <c r="B51" s="201"/>
      <c r="C51" s="201" t="s">
        <v>20</v>
      </c>
      <c r="D51" s="201"/>
      <c r="E51" s="202">
        <v>284481.65000000002</v>
      </c>
      <c r="F51" s="203">
        <v>247753</v>
      </c>
      <c r="G51" s="204">
        <v>153391</v>
      </c>
      <c r="H51" s="204">
        <f>E51+F51-G51</f>
        <v>378843.65</v>
      </c>
      <c r="I51" s="205">
        <v>352623.65</v>
      </c>
    </row>
    <row r="52" spans="1:9" x14ac:dyDescent="0.2">
      <c r="A52" s="200"/>
      <c r="B52" s="201"/>
      <c r="C52" s="201" t="s">
        <v>63</v>
      </c>
      <c r="D52" s="201"/>
      <c r="E52" s="202">
        <v>413277.71</v>
      </c>
      <c r="F52" s="203">
        <v>146204.35</v>
      </c>
      <c r="G52" s="204">
        <v>122889</v>
      </c>
      <c r="H52" s="204">
        <f>E52+F52-G52</f>
        <v>436593.06000000006</v>
      </c>
      <c r="I52" s="205">
        <v>387725.06</v>
      </c>
    </row>
    <row r="53" spans="1:9" x14ac:dyDescent="0.2">
      <c r="A53" s="200"/>
      <c r="B53" s="201"/>
      <c r="C53" s="201" t="s">
        <v>61</v>
      </c>
      <c r="D53" s="201"/>
      <c r="E53" s="202">
        <v>158747.29</v>
      </c>
      <c r="F53" s="203">
        <v>185416</v>
      </c>
      <c r="G53" s="204">
        <v>265445</v>
      </c>
      <c r="H53" s="204">
        <f>E53+F53-G53</f>
        <v>78718.290000000037</v>
      </c>
      <c r="I53" s="205">
        <v>78718.289999999994</v>
      </c>
    </row>
    <row r="54" spans="1:9" ht="18.75" thickBot="1" x14ac:dyDescent="0.4">
      <c r="A54" s="206" t="s">
        <v>11</v>
      </c>
      <c r="B54" s="207"/>
      <c r="C54" s="207"/>
      <c r="D54" s="207"/>
      <c r="E54" s="208">
        <f>E50+E51+E52+E53</f>
        <v>890506.65000000014</v>
      </c>
      <c r="F54" s="209">
        <f>F50+F51+F52+F53</f>
        <v>585373.35</v>
      </c>
      <c r="G54" s="210">
        <f>G50+G51+G52+G53</f>
        <v>546725</v>
      </c>
      <c r="H54" s="210">
        <f>H50+H51+H52+H53</f>
        <v>929155.00000000012</v>
      </c>
      <c r="I54" s="211">
        <f>SUM(I50:I53)</f>
        <v>854067</v>
      </c>
    </row>
    <row r="55" spans="1:9" ht="18.75" thickTop="1" x14ac:dyDescent="0.35">
      <c r="A55" s="212"/>
      <c r="B55" s="125"/>
      <c r="C55" s="125"/>
      <c r="D55" s="124"/>
      <c r="E55" s="124"/>
      <c r="F55" s="72"/>
      <c r="G55" s="487" t="str">
        <f>IF(I50=H50,"","Zdůvodnit rozdíl mezi fin. krytím a stavem fondu odměn, popř. vyplnit tab. č. 2.3.Fondu odměn")</f>
        <v/>
      </c>
      <c r="H55" s="488"/>
      <c r="I55" s="488"/>
    </row>
    <row r="56" spans="1:9" ht="18" x14ac:dyDescent="0.35">
      <c r="A56" s="212"/>
      <c r="B56" s="125"/>
      <c r="C56" s="125"/>
      <c r="D56" s="124"/>
      <c r="E56" s="124"/>
      <c r="F56" s="72"/>
      <c r="G56" s="482"/>
      <c r="H56" s="483"/>
      <c r="I56" s="483"/>
    </row>
    <row r="57" spans="1:9" x14ac:dyDescent="0.2">
      <c r="A57" s="213"/>
      <c r="B57" s="213"/>
      <c r="C57" s="213"/>
      <c r="D57" s="213"/>
      <c r="E57" s="213"/>
      <c r="F57" s="213"/>
      <c r="G57" s="482"/>
      <c r="H57" s="483"/>
      <c r="I57" s="483"/>
    </row>
    <row r="58" spans="1:9" x14ac:dyDescent="0.2">
      <c r="G58" s="482" t="str">
        <f>IF(I53=H53,"","Zdůvodnit rozdíl mezi fin. krytím a stavem fondu investic, popř. vyplnit tab. č. 2.1. Fond investic")</f>
        <v/>
      </c>
      <c r="H58" s="483"/>
      <c r="I58" s="483"/>
    </row>
    <row r="59" spans="1:9" x14ac:dyDescent="0.2">
      <c r="G59" s="214"/>
    </row>
    <row r="60" spans="1:9" x14ac:dyDescent="0.2">
      <c r="G60" s="214"/>
    </row>
    <row r="67" s="75" customFormat="1" x14ac:dyDescent="0.2"/>
    <row r="68" s="75" customFormat="1" x14ac:dyDescent="0.2"/>
    <row r="69" s="75" customFormat="1" x14ac:dyDescent="0.2"/>
    <row r="70" s="75" customFormat="1" x14ac:dyDescent="0.2"/>
    <row r="71" s="75" customFormat="1" x14ac:dyDescent="0.2"/>
    <row r="72" s="75" customFormat="1" x14ac:dyDescent="0.2"/>
    <row r="73" s="75" customFormat="1" x14ac:dyDescent="0.2"/>
    <row r="74" s="75" customFormat="1" x14ac:dyDescent="0.2"/>
    <row r="75" s="75" customFormat="1" x14ac:dyDescent="0.2"/>
    <row r="76" s="75" customFormat="1" x14ac:dyDescent="0.2"/>
    <row r="77" s="75" customFormat="1" x14ac:dyDescent="0.2"/>
    <row r="78" s="75" customFormat="1" x14ac:dyDescent="0.2"/>
    <row r="79" s="75" customFormat="1" x14ac:dyDescent="0.2"/>
    <row r="80" s="75" customFormat="1" x14ac:dyDescent="0.2"/>
    <row r="81" s="75" customFormat="1" x14ac:dyDescent="0.2"/>
    <row r="82" s="75" customFormat="1" x14ac:dyDescent="0.2"/>
    <row r="83" s="75" customFormat="1" x14ac:dyDescent="0.2"/>
    <row r="84" s="75" customFormat="1" x14ac:dyDescent="0.2"/>
    <row r="85" s="75" customFormat="1" x14ac:dyDescent="0.2"/>
    <row r="86" s="75" customFormat="1" x14ac:dyDescent="0.2"/>
    <row r="87" s="75" customFormat="1" x14ac:dyDescent="0.2"/>
    <row r="88" s="75" customFormat="1" x14ac:dyDescent="0.2"/>
    <row r="89" s="75" customFormat="1" x14ac:dyDescent="0.2"/>
    <row r="90" s="75" customFormat="1" x14ac:dyDescent="0.2"/>
    <row r="91" s="75" customFormat="1" x14ac:dyDescent="0.2"/>
    <row r="92" s="75" customFormat="1" x14ac:dyDescent="0.2"/>
    <row r="93" s="75" customFormat="1" x14ac:dyDescent="0.2"/>
    <row r="94" s="75" customFormat="1" x14ac:dyDescent="0.2"/>
    <row r="95" s="75" customFormat="1" x14ac:dyDescent="0.2"/>
    <row r="96" s="75" customFormat="1" x14ac:dyDescent="0.2"/>
    <row r="97" s="75" customFormat="1" x14ac:dyDescent="0.2"/>
    <row r="99" s="75" customFormat="1" x14ac:dyDescent="0.2"/>
    <row r="100" s="75" customFormat="1" x14ac:dyDescent="0.2"/>
    <row r="101" s="75" customFormat="1" x14ac:dyDescent="0.2"/>
    <row r="102" s="75" customFormat="1" x14ac:dyDescent="0.2"/>
    <row r="103" s="75" customFormat="1" x14ac:dyDescent="0.2"/>
    <row r="105" s="75" customFormat="1" x14ac:dyDescent="0.2"/>
    <row r="106" s="75" customFormat="1" x14ac:dyDescent="0.2"/>
    <row r="107" s="75" customFormat="1" x14ac:dyDescent="0.2"/>
    <row r="109" s="75" customFormat="1" x14ac:dyDescent="0.2"/>
    <row r="110" s="75" customFormat="1" x14ac:dyDescent="0.2"/>
    <row r="112" s="75" customFormat="1" x14ac:dyDescent="0.2"/>
    <row r="113" s="75" customFormat="1" x14ac:dyDescent="0.2"/>
    <row r="114" s="75" customFormat="1" x14ac:dyDescent="0.2"/>
    <row r="115" s="75" customFormat="1" x14ac:dyDescent="0.2"/>
    <row r="116" s="75" customFormat="1" x14ac:dyDescent="0.2"/>
    <row r="117" s="75" customFormat="1" x14ac:dyDescent="0.2"/>
    <row r="119" s="75" customFormat="1" x14ac:dyDescent="0.2"/>
    <row r="120" s="75" customFormat="1" x14ac:dyDescent="0.2"/>
    <row r="123" s="75" customFormat="1" x14ac:dyDescent="0.2"/>
    <row r="124" s="75" customFormat="1" x14ac:dyDescent="0.2"/>
    <row r="125" s="75" customFormat="1" x14ac:dyDescent="0.2"/>
    <row r="126" s="75" customFormat="1" x14ac:dyDescent="0.2"/>
    <row r="127" s="75" customFormat="1" x14ac:dyDescent="0.2"/>
    <row r="130" s="75" customFormat="1" x14ac:dyDescent="0.2"/>
    <row r="131" s="75" customFormat="1" x14ac:dyDescent="0.2"/>
    <row r="133" s="75" customFormat="1" x14ac:dyDescent="0.2"/>
    <row r="134" s="75" customFormat="1" x14ac:dyDescent="0.2"/>
    <row r="135" s="75" customFormat="1" x14ac:dyDescent="0.2"/>
    <row r="136" s="75" customFormat="1" x14ac:dyDescent="0.2"/>
    <row r="138" s="75" customFormat="1" x14ac:dyDescent="0.2"/>
    <row r="141" s="75" customFormat="1" x14ac:dyDescent="0.2"/>
    <row r="142" s="75" customFormat="1" x14ac:dyDescent="0.2"/>
    <row r="143" s="75" customFormat="1" x14ac:dyDescent="0.2"/>
    <row r="144" s="75" customFormat="1" x14ac:dyDescent="0.2"/>
    <row r="145" s="75" customFormat="1" x14ac:dyDescent="0.2"/>
    <row r="149" s="75" customFormat="1" x14ac:dyDescent="0.2"/>
    <row r="155" s="75" customFormat="1" x14ac:dyDescent="0.2"/>
    <row r="160" s="75" customFormat="1" x14ac:dyDescent="0.2"/>
    <row r="161" s="75" customFormat="1" x14ac:dyDescent="0.2"/>
    <row r="162" s="75" customFormat="1" x14ac:dyDescent="0.2"/>
    <row r="163" s="75" customFormat="1" x14ac:dyDescent="0.2"/>
    <row r="164" s="75" customFormat="1" x14ac:dyDescent="0.2"/>
    <row r="165" s="75" customFormat="1" x14ac:dyDescent="0.2"/>
    <row r="166" s="75" customFormat="1" x14ac:dyDescent="0.2"/>
    <row r="167" s="75" customFormat="1" x14ac:dyDescent="0.2"/>
    <row r="168" s="75" customFormat="1" x14ac:dyDescent="0.2"/>
    <row r="169" s="75" customFormat="1" x14ac:dyDescent="0.2"/>
    <row r="170" s="75" customFormat="1" x14ac:dyDescent="0.2"/>
    <row r="171" s="75" customFormat="1" x14ac:dyDescent="0.2"/>
    <row r="172" s="75" customFormat="1" x14ac:dyDescent="0.2"/>
    <row r="173" s="75" customFormat="1" x14ac:dyDescent="0.2"/>
    <row r="174" s="75" customFormat="1" x14ac:dyDescent="0.2"/>
    <row r="175" s="75" customFormat="1" x14ac:dyDescent="0.2"/>
    <row r="176" s="75" customFormat="1" x14ac:dyDescent="0.2"/>
    <row r="177" s="75" customFormat="1" x14ac:dyDescent="0.2"/>
    <row r="178" s="75" customFormat="1" x14ac:dyDescent="0.2"/>
    <row r="179" s="75" customFormat="1" x14ac:dyDescent="0.2"/>
    <row r="180" s="75" customFormat="1" x14ac:dyDescent="0.2"/>
    <row r="182" s="75" customFormat="1" x14ac:dyDescent="0.2"/>
    <row r="183" s="75" customFormat="1" x14ac:dyDescent="0.2"/>
    <row r="184" s="75" customFormat="1" x14ac:dyDescent="0.2"/>
    <row r="185" s="75" customFormat="1" x14ac:dyDescent="0.2"/>
    <row r="186" s="75" customFormat="1" x14ac:dyDescent="0.2"/>
    <row r="187" s="75" customFormat="1" x14ac:dyDescent="0.2"/>
    <row r="193" s="75" customFormat="1" x14ac:dyDescent="0.2"/>
    <row r="195" s="75" customFormat="1" x14ac:dyDescent="0.2"/>
    <row r="196" s="75" customFormat="1" x14ac:dyDescent="0.2"/>
    <row r="197" s="75" customFormat="1" x14ac:dyDescent="0.2"/>
    <row r="198" s="75" customFormat="1" x14ac:dyDescent="0.2"/>
    <row r="199" s="75" customFormat="1" x14ac:dyDescent="0.2"/>
    <row r="200" s="75" customFormat="1" x14ac:dyDescent="0.2"/>
    <row r="202" s="75" customFormat="1" x14ac:dyDescent="0.2"/>
    <row r="203" s="75" customFormat="1" x14ac:dyDescent="0.2"/>
    <row r="204" s="75" customFormat="1" x14ac:dyDescent="0.2"/>
    <row r="210" s="75" customFormat="1" x14ac:dyDescent="0.2"/>
    <row r="211" s="75" customFormat="1" x14ac:dyDescent="0.2"/>
    <row r="212" s="75" customFormat="1" x14ac:dyDescent="0.2"/>
    <row r="213" s="75" customFormat="1" x14ac:dyDescent="0.2"/>
    <row r="214" s="75" customFormat="1" x14ac:dyDescent="0.2"/>
    <row r="215" s="75" customFormat="1" x14ac:dyDescent="0.2"/>
    <row r="216" s="75" customFormat="1" x14ac:dyDescent="0.2"/>
    <row r="217" s="75" customFormat="1" x14ac:dyDescent="0.2"/>
    <row r="218" s="75" customFormat="1" x14ac:dyDescent="0.2"/>
    <row r="219" s="75" customFormat="1" x14ac:dyDescent="0.2"/>
    <row r="221" s="75" customFormat="1" x14ac:dyDescent="0.2"/>
    <row r="222" s="75" customFormat="1" x14ac:dyDescent="0.2"/>
    <row r="223" s="75" customFormat="1" x14ac:dyDescent="0.2"/>
    <row r="224" s="75" customFormat="1" x14ac:dyDescent="0.2"/>
    <row r="225" s="75" customFormat="1" x14ac:dyDescent="0.2"/>
    <row r="226" s="75" customFormat="1" x14ac:dyDescent="0.2"/>
    <row r="227" s="75" customFormat="1" x14ac:dyDescent="0.2"/>
    <row r="228" s="75" customFormat="1" x14ac:dyDescent="0.2"/>
    <row r="229" s="75" customFormat="1" x14ac:dyDescent="0.2"/>
    <row r="230" s="75" customFormat="1" x14ac:dyDescent="0.2"/>
    <row r="231" s="75" customFormat="1" x14ac:dyDescent="0.2"/>
    <row r="232" s="75" customFormat="1" x14ac:dyDescent="0.2"/>
    <row r="233" s="75" customFormat="1" x14ac:dyDescent="0.2"/>
    <row r="234" s="75" customFormat="1" x14ac:dyDescent="0.2"/>
    <row r="235" s="75" customFormat="1" x14ac:dyDescent="0.2"/>
    <row r="239" s="75" customFormat="1" x14ac:dyDescent="0.2"/>
    <row r="249" s="75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70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topLeftCell="A13" zoomScaleNormal="100" workbookViewId="0">
      <selection activeCell="Q15" sqref="Q15"/>
    </sheetView>
  </sheetViews>
  <sheetFormatPr defaultColWidth="9.140625" defaultRowHeight="12.75" x14ac:dyDescent="0.2"/>
  <cols>
    <col min="1" max="1" width="7.5703125" style="70" customWidth="1"/>
    <col min="2" max="2" width="2.5703125" style="70" customWidth="1"/>
    <col min="3" max="3" width="8.42578125" style="70" customWidth="1"/>
    <col min="4" max="4" width="8.28515625" style="70" customWidth="1"/>
    <col min="5" max="5" width="15.28515625" style="70" customWidth="1"/>
    <col min="6" max="6" width="15.5703125" style="70" customWidth="1"/>
    <col min="7" max="7" width="15" style="70" customWidth="1"/>
    <col min="8" max="8" width="15.28515625" style="70" customWidth="1"/>
    <col min="9" max="9" width="16.28515625" style="70" customWidth="1"/>
    <col min="10" max="16384" width="9.140625" style="75"/>
  </cols>
  <sheetData>
    <row r="1" spans="1:9" ht="19.5" x14ac:dyDescent="0.4">
      <c r="A1" s="127" t="s">
        <v>0</v>
      </c>
      <c r="B1" s="128"/>
      <c r="C1" s="128"/>
      <c r="D1" s="128"/>
      <c r="I1" s="129"/>
    </row>
    <row r="2" spans="1:9" ht="19.5" x14ac:dyDescent="0.4">
      <c r="A2" s="494" t="s">
        <v>1</v>
      </c>
      <c r="B2" s="494"/>
      <c r="C2" s="494"/>
      <c r="D2" s="494"/>
      <c r="E2" s="495" t="s">
        <v>231</v>
      </c>
      <c r="F2" s="495"/>
      <c r="G2" s="495"/>
      <c r="H2" s="495"/>
      <c r="I2" s="495"/>
    </row>
    <row r="3" spans="1:9" ht="9.75" customHeight="1" x14ac:dyDescent="0.4">
      <c r="A3" s="253"/>
      <c r="B3" s="253"/>
      <c r="C3" s="253"/>
      <c r="D3" s="253"/>
      <c r="E3" s="496" t="s">
        <v>23</v>
      </c>
      <c r="F3" s="496"/>
      <c r="G3" s="496"/>
      <c r="H3" s="496"/>
      <c r="I3" s="496"/>
    </row>
    <row r="4" spans="1:9" ht="15.75" x14ac:dyDescent="0.25">
      <c r="A4" s="131" t="s">
        <v>2</v>
      </c>
      <c r="E4" s="497" t="s">
        <v>232</v>
      </c>
      <c r="F4" s="497"/>
      <c r="G4" s="497"/>
      <c r="H4" s="497"/>
      <c r="I4" s="497"/>
    </row>
    <row r="5" spans="1:9" ht="7.5" customHeight="1" x14ac:dyDescent="0.3">
      <c r="A5" s="132"/>
      <c r="E5" s="496" t="s">
        <v>23</v>
      </c>
      <c r="F5" s="496"/>
      <c r="G5" s="496"/>
      <c r="H5" s="496"/>
      <c r="I5" s="496"/>
    </row>
    <row r="6" spans="1:9" ht="19.5" x14ac:dyDescent="0.4">
      <c r="A6" s="130" t="s">
        <v>34</v>
      </c>
      <c r="C6" s="133" t="s">
        <v>233</v>
      </c>
      <c r="D6" s="133"/>
      <c r="E6" s="498" t="s">
        <v>233</v>
      </c>
      <c r="F6" s="499"/>
      <c r="G6" s="134" t="s">
        <v>3</v>
      </c>
      <c r="H6" s="500">
        <v>1100</v>
      </c>
      <c r="I6" s="500"/>
    </row>
    <row r="7" spans="1:9" ht="8.25" customHeight="1" x14ac:dyDescent="0.4">
      <c r="A7" s="130"/>
      <c r="E7" s="496" t="s">
        <v>24</v>
      </c>
      <c r="F7" s="496"/>
      <c r="G7" s="496"/>
      <c r="H7" s="496"/>
      <c r="I7" s="496"/>
    </row>
    <row r="8" spans="1:9" ht="19.5" hidden="1" customHeight="1" x14ac:dyDescent="0.4">
      <c r="A8" s="130"/>
      <c r="E8" s="135"/>
      <c r="F8" s="135"/>
      <c r="G8" s="135"/>
      <c r="H8" s="136"/>
      <c r="I8" s="135"/>
    </row>
    <row r="9" spans="1:9" ht="30.75" customHeight="1" x14ac:dyDescent="0.4">
      <c r="A9" s="130"/>
      <c r="E9" s="135"/>
      <c r="F9" s="135"/>
      <c r="G9" s="135"/>
      <c r="H9" s="136"/>
      <c r="I9" s="135"/>
    </row>
    <row r="11" spans="1:9" ht="15" customHeight="1" x14ac:dyDescent="0.4">
      <c r="A11" s="137"/>
      <c r="E11" s="501" t="s">
        <v>4</v>
      </c>
      <c r="F11" s="502"/>
      <c r="G11" s="138" t="s">
        <v>5</v>
      </c>
      <c r="H11" s="73" t="s">
        <v>6</v>
      </c>
      <c r="I11" s="73"/>
    </row>
    <row r="12" spans="1:9" ht="15" customHeight="1" x14ac:dyDescent="0.4">
      <c r="A12" s="72"/>
      <c r="B12" s="72"/>
      <c r="C12" s="72"/>
      <c r="D12" s="72"/>
      <c r="E12" s="501" t="s">
        <v>7</v>
      </c>
      <c r="F12" s="502"/>
      <c r="G12" s="138" t="s">
        <v>8</v>
      </c>
      <c r="H12" s="139" t="s">
        <v>9</v>
      </c>
      <c r="I12" s="140" t="s">
        <v>10</v>
      </c>
    </row>
    <row r="13" spans="1:9" ht="12.75" customHeight="1" x14ac:dyDescent="0.2">
      <c r="A13" s="72"/>
      <c r="B13" s="72"/>
      <c r="C13" s="72"/>
      <c r="D13" s="72"/>
      <c r="E13" s="501" t="s">
        <v>11</v>
      </c>
      <c r="F13" s="502"/>
      <c r="G13" s="141"/>
      <c r="H13" s="485" t="s">
        <v>36</v>
      </c>
      <c r="I13" s="485"/>
    </row>
    <row r="14" spans="1:9" ht="12.75" customHeight="1" x14ac:dyDescent="0.2">
      <c r="A14" s="72"/>
      <c r="B14" s="72"/>
      <c r="C14" s="72"/>
      <c r="D14" s="72"/>
      <c r="E14" s="142"/>
      <c r="F14" s="142"/>
      <c r="G14" s="141"/>
      <c r="H14" s="254"/>
      <c r="I14" s="254"/>
    </row>
    <row r="15" spans="1:9" ht="18.75" x14ac:dyDescent="0.4">
      <c r="A15" s="123" t="s">
        <v>37</v>
      </c>
      <c r="B15" s="123"/>
      <c r="C15" s="69"/>
      <c r="D15" s="123"/>
      <c r="E15" s="71"/>
      <c r="F15" s="71"/>
      <c r="G15" s="124"/>
      <c r="H15" s="72"/>
      <c r="I15" s="72"/>
    </row>
    <row r="16" spans="1:9" ht="19.5" x14ac:dyDescent="0.4">
      <c r="A16" s="143" t="s">
        <v>71</v>
      </c>
      <c r="B16" s="123"/>
      <c r="C16" s="69"/>
      <c r="D16" s="123"/>
      <c r="E16" s="489">
        <v>19540000</v>
      </c>
      <c r="F16" s="490"/>
      <c r="G16" s="144">
        <v>25856138.890000001</v>
      </c>
      <c r="H16" s="106">
        <v>25791709.890000001</v>
      </c>
      <c r="I16" s="106">
        <v>64429</v>
      </c>
    </row>
    <row r="17" spans="1:9" ht="18" x14ac:dyDescent="0.35">
      <c r="A17" s="145" t="s">
        <v>6</v>
      </c>
      <c r="B17" s="125"/>
      <c r="C17" s="146" t="s">
        <v>26</v>
      </c>
      <c r="D17" s="125"/>
      <c r="E17" s="125"/>
      <c r="F17" s="125"/>
      <c r="G17" s="74">
        <v>0</v>
      </c>
      <c r="H17" s="74">
        <v>0</v>
      </c>
      <c r="I17" s="74">
        <v>0</v>
      </c>
    </row>
    <row r="18" spans="1:9" ht="19.5" x14ac:dyDescent="0.4">
      <c r="A18" s="143" t="s">
        <v>72</v>
      </c>
      <c r="B18" s="125"/>
      <c r="C18" s="125"/>
      <c r="D18" s="125"/>
      <c r="E18" s="489">
        <v>19586000</v>
      </c>
      <c r="F18" s="490"/>
      <c r="G18" s="144">
        <v>25869991.370000001</v>
      </c>
      <c r="H18" s="106">
        <v>25766896.370000001</v>
      </c>
      <c r="I18" s="106">
        <v>103095</v>
      </c>
    </row>
    <row r="19" spans="1:9" ht="19.5" x14ac:dyDescent="0.4">
      <c r="A19" s="143"/>
      <c r="B19" s="125"/>
      <c r="C19" s="125"/>
      <c r="D19" s="125"/>
      <c r="E19" s="255"/>
      <c r="F19" s="256"/>
      <c r="G19" s="147"/>
      <c r="H19" s="106"/>
      <c r="I19" s="106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13852.480000000447</v>
      </c>
      <c r="H20" s="150">
        <f>H18-H16+H17</f>
        <v>-24813.519999999553</v>
      </c>
      <c r="I20" s="150">
        <f>I18-I16+I17</f>
        <v>38666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13852.480000000447</v>
      </c>
      <c r="H21" s="150">
        <f>H20-H17</f>
        <v>-24813.519999999553</v>
      </c>
      <c r="I21" s="150">
        <f>I20-I17</f>
        <v>38666</v>
      </c>
    </row>
    <row r="22" spans="1:9" ht="14.25" customHeight="1" x14ac:dyDescent="0.35">
      <c r="A22" s="71"/>
      <c r="B22" s="125"/>
      <c r="C22" s="125"/>
      <c r="D22" s="125"/>
      <c r="E22" s="125"/>
      <c r="F22" s="125"/>
      <c r="G22" s="125"/>
      <c r="H22" s="152"/>
      <c r="I22" s="152"/>
    </row>
    <row r="24" spans="1:9" ht="18.75" x14ac:dyDescent="0.4">
      <c r="A24" s="123" t="s">
        <v>75</v>
      </c>
      <c r="B24" s="153"/>
      <c r="C24" s="69"/>
      <c r="D24" s="153"/>
      <c r="E24" s="153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4720.480000000447</v>
      </c>
      <c r="H25" s="156">
        <f>H21-H26</f>
        <v>-33945.519999999553</v>
      </c>
      <c r="I25" s="156">
        <f>I21-I26</f>
        <v>38666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9132</v>
      </c>
      <c r="H26" s="156">
        <v>9132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0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0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9132</v>
      </c>
      <c r="H32" s="160"/>
      <c r="I32" s="159"/>
    </row>
    <row r="33" spans="1:9" ht="20.25" customHeight="1" x14ac:dyDescent="0.3">
      <c r="A33" s="171"/>
      <c r="B33" s="491" t="s">
        <v>194</v>
      </c>
      <c r="C33" s="491"/>
      <c r="D33" s="491"/>
      <c r="E33" s="491"/>
      <c r="F33" s="491"/>
      <c r="G33" s="172">
        <v>36207.519999999997</v>
      </c>
      <c r="H33" s="171"/>
      <c r="I33" s="171"/>
    </row>
    <row r="34" spans="1:9" ht="63" customHeight="1" x14ac:dyDescent="0.2">
      <c r="A34" s="503" t="s">
        <v>214</v>
      </c>
      <c r="B34" s="504"/>
      <c r="C34" s="504"/>
      <c r="D34" s="504"/>
      <c r="E34" s="504"/>
      <c r="F34" s="504"/>
      <c r="G34" s="504"/>
      <c r="H34" s="504"/>
      <c r="I34" s="504"/>
    </row>
    <row r="35" spans="1:9" ht="18.75" customHeight="1" x14ac:dyDescent="0.4">
      <c r="A35" s="123" t="s">
        <v>41</v>
      </c>
      <c r="B35" s="123" t="s">
        <v>21</v>
      </c>
      <c r="C35" s="123"/>
      <c r="D35" s="153"/>
      <c r="E35" s="124"/>
      <c r="F35" s="125"/>
      <c r="G35" s="173"/>
      <c r="H35" s="72"/>
      <c r="I35" s="72"/>
    </row>
    <row r="36" spans="1:9" ht="18.75" x14ac:dyDescent="0.4">
      <c r="A36" s="123"/>
      <c r="B36" s="123"/>
      <c r="C36" s="123"/>
      <c r="D36" s="153"/>
      <c r="F36" s="174" t="s">
        <v>25</v>
      </c>
      <c r="G36" s="140" t="s">
        <v>5</v>
      </c>
      <c r="H36" s="72"/>
      <c r="I36" s="175" t="s">
        <v>27</v>
      </c>
    </row>
    <row r="37" spans="1:9" ht="16.5" x14ac:dyDescent="0.35">
      <c r="A37" s="176" t="s">
        <v>22</v>
      </c>
      <c r="B37" s="126"/>
      <c r="C37" s="71"/>
      <c r="D37" s="126"/>
      <c r="E37" s="124"/>
      <c r="F37" s="177">
        <v>5000</v>
      </c>
      <c r="G37" s="177">
        <v>4140</v>
      </c>
      <c r="H37" s="178"/>
      <c r="I37" s="179">
        <f>IF(F37=0,"nerozp.",G37/F37)</f>
        <v>0.82799999999999996</v>
      </c>
    </row>
    <row r="38" spans="1:9" ht="16.5" hidden="1" customHeight="1" x14ac:dyDescent="0.35">
      <c r="A38" s="176" t="s">
        <v>69</v>
      </c>
      <c r="B38" s="126"/>
      <c r="C38" s="71"/>
      <c r="D38" s="180"/>
      <c r="E38" s="180"/>
      <c r="F38" s="177">
        <v>0</v>
      </c>
      <c r="G38" s="177">
        <v>0</v>
      </c>
      <c r="H38" s="178"/>
      <c r="I38" s="179" t="e">
        <f>G38/F38</f>
        <v>#DIV/0!</v>
      </c>
    </row>
    <row r="39" spans="1:9" ht="16.5" hidden="1" customHeight="1" x14ac:dyDescent="0.35">
      <c r="A39" s="176" t="s">
        <v>70</v>
      </c>
      <c r="B39" s="126"/>
      <c r="C39" s="71"/>
      <c r="D39" s="180"/>
      <c r="E39" s="180"/>
      <c r="F39" s="177">
        <v>0</v>
      </c>
      <c r="G39" s="177">
        <v>0</v>
      </c>
      <c r="H39" s="178"/>
      <c r="I39" s="179" t="e">
        <f>G39/F39</f>
        <v>#DIV/0!</v>
      </c>
    </row>
    <row r="40" spans="1:9" ht="16.5" x14ac:dyDescent="0.35">
      <c r="A40" s="176" t="s">
        <v>62</v>
      </c>
      <c r="B40" s="126"/>
      <c r="C40" s="71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</row>
    <row r="41" spans="1:9" ht="16.5" x14ac:dyDescent="0.35">
      <c r="A41" s="176" t="s">
        <v>59</v>
      </c>
      <c r="B41" s="126"/>
      <c r="C41" s="71"/>
      <c r="D41" s="124"/>
      <c r="E41" s="124"/>
      <c r="F41" s="177">
        <v>26590</v>
      </c>
      <c r="G41" s="177">
        <v>26590</v>
      </c>
      <c r="H41" s="178"/>
      <c r="I41" s="179">
        <f>IF(F41=0,"nerozp.",G41/F41)</f>
        <v>1</v>
      </c>
    </row>
    <row r="42" spans="1:9" ht="16.5" x14ac:dyDescent="0.35">
      <c r="A42" s="176" t="s">
        <v>60</v>
      </c>
      <c r="B42" s="71"/>
      <c r="C42" s="71"/>
      <c r="D42" s="72"/>
      <c r="E42" s="72"/>
      <c r="F42" s="177">
        <v>0</v>
      </c>
      <c r="G42" s="177">
        <v>0</v>
      </c>
      <c r="H42" s="178"/>
      <c r="I42" s="179" t="str">
        <f>IF(F42=0,"nerozp.",G42/F42)</f>
        <v>nerozp.</v>
      </c>
    </row>
    <row r="43" spans="1:9" ht="12.75" hidden="1" customHeight="1" x14ac:dyDescent="0.2">
      <c r="A43" s="492" t="s">
        <v>58</v>
      </c>
      <c r="B43" s="493"/>
      <c r="C43" s="493"/>
      <c r="D43" s="493"/>
      <c r="E43" s="493"/>
      <c r="F43" s="493"/>
      <c r="G43" s="493"/>
      <c r="H43" s="493"/>
      <c r="I43" s="493"/>
    </row>
    <row r="44" spans="1:9" ht="27" customHeight="1" x14ac:dyDescent="0.2">
      <c r="A44" s="181" t="s">
        <v>58</v>
      </c>
      <c r="B44" s="484"/>
      <c r="C44" s="484"/>
      <c r="D44" s="484"/>
      <c r="E44" s="484"/>
      <c r="F44" s="484"/>
      <c r="G44" s="484"/>
      <c r="H44" s="484"/>
      <c r="I44" s="484"/>
    </row>
    <row r="45" spans="1:9" ht="19.5" thickBot="1" x14ac:dyDescent="0.45">
      <c r="A45" s="123" t="s">
        <v>42</v>
      </c>
      <c r="B45" s="123" t="s">
        <v>16</v>
      </c>
      <c r="C45" s="123"/>
      <c r="D45" s="124"/>
      <c r="E45" s="124"/>
      <c r="F45" s="72"/>
      <c r="G45" s="182"/>
      <c r="H45" s="485" t="s">
        <v>29</v>
      </c>
      <c r="I45" s="485"/>
    </row>
    <row r="46" spans="1:9" ht="18.75" thickTop="1" x14ac:dyDescent="0.35">
      <c r="A46" s="107"/>
      <c r="B46" s="108"/>
      <c r="C46" s="183"/>
      <c r="D46" s="108"/>
      <c r="E46" s="184" t="s">
        <v>195</v>
      </c>
      <c r="F46" s="185" t="s">
        <v>17</v>
      </c>
      <c r="G46" s="185" t="s">
        <v>18</v>
      </c>
      <c r="H46" s="186" t="s">
        <v>19</v>
      </c>
      <c r="I46" s="187" t="s">
        <v>28</v>
      </c>
    </row>
    <row r="47" spans="1:9" x14ac:dyDescent="0.2">
      <c r="A47" s="109"/>
      <c r="B47" s="105"/>
      <c r="C47" s="105"/>
      <c r="D47" s="105"/>
      <c r="E47" s="188"/>
      <c r="F47" s="486"/>
      <c r="G47" s="189"/>
      <c r="H47" s="190">
        <v>43830</v>
      </c>
      <c r="I47" s="191">
        <v>43830</v>
      </c>
    </row>
    <row r="48" spans="1:9" x14ac:dyDescent="0.2">
      <c r="A48" s="109"/>
      <c r="B48" s="105"/>
      <c r="C48" s="105"/>
      <c r="D48" s="105"/>
      <c r="E48" s="188"/>
      <c r="F48" s="486"/>
      <c r="G48" s="192"/>
      <c r="H48" s="192"/>
      <c r="I48" s="110"/>
    </row>
    <row r="49" spans="1:9" ht="13.5" thickBot="1" x14ac:dyDescent="0.25">
      <c r="A49" s="111"/>
      <c r="B49" s="112"/>
      <c r="C49" s="112"/>
      <c r="D49" s="112"/>
      <c r="E49" s="188"/>
      <c r="F49" s="193"/>
      <c r="G49" s="193"/>
      <c r="H49" s="193"/>
      <c r="I49" s="113"/>
    </row>
    <row r="50" spans="1:9" ht="13.5" thickTop="1" x14ac:dyDescent="0.2">
      <c r="A50" s="194"/>
      <c r="B50" s="195"/>
      <c r="C50" s="195" t="s">
        <v>15</v>
      </c>
      <c r="D50" s="195"/>
      <c r="E50" s="196">
        <v>4000</v>
      </c>
      <c r="F50" s="197">
        <v>0</v>
      </c>
      <c r="G50" s="198">
        <v>0</v>
      </c>
      <c r="H50" s="198">
        <f>E50+F50-G50</f>
        <v>4000</v>
      </c>
      <c r="I50" s="199">
        <v>4000</v>
      </c>
    </row>
    <row r="51" spans="1:9" x14ac:dyDescent="0.2">
      <c r="A51" s="200"/>
      <c r="B51" s="201"/>
      <c r="C51" s="201" t="s">
        <v>20</v>
      </c>
      <c r="D51" s="201"/>
      <c r="E51" s="202">
        <v>165263.84</v>
      </c>
      <c r="F51" s="203">
        <v>284720</v>
      </c>
      <c r="G51" s="204">
        <v>266027</v>
      </c>
      <c r="H51" s="204">
        <f>E51+F51-G51</f>
        <v>183956.83999999997</v>
      </c>
      <c r="I51" s="205">
        <v>114692.84</v>
      </c>
    </row>
    <row r="52" spans="1:9" x14ac:dyDescent="0.2">
      <c r="A52" s="200"/>
      <c r="B52" s="201"/>
      <c r="C52" s="201" t="s">
        <v>63</v>
      </c>
      <c r="D52" s="201"/>
      <c r="E52" s="202">
        <v>456028.66</v>
      </c>
      <c r="F52" s="203">
        <v>40402.720000000001</v>
      </c>
      <c r="G52" s="204">
        <v>454461.66</v>
      </c>
      <c r="H52" s="204">
        <f>E52+F52-G52</f>
        <v>41969.72000000003</v>
      </c>
      <c r="I52" s="205">
        <v>56686.31</v>
      </c>
    </row>
    <row r="53" spans="1:9" x14ac:dyDescent="0.2">
      <c r="A53" s="200"/>
      <c r="B53" s="201"/>
      <c r="C53" s="201" t="s">
        <v>61</v>
      </c>
      <c r="D53" s="201"/>
      <c r="E53" s="202">
        <v>72364.09</v>
      </c>
      <c r="F53" s="203">
        <v>95221</v>
      </c>
      <c r="G53" s="204">
        <v>91590</v>
      </c>
      <c r="H53" s="204">
        <f>E53+F53-G53</f>
        <v>75995.09</v>
      </c>
      <c r="I53" s="205">
        <v>75995.09</v>
      </c>
    </row>
    <row r="54" spans="1:9" ht="18.75" thickBot="1" x14ac:dyDescent="0.4">
      <c r="A54" s="206" t="s">
        <v>11</v>
      </c>
      <c r="B54" s="207"/>
      <c r="C54" s="207"/>
      <c r="D54" s="207"/>
      <c r="E54" s="208">
        <f>E50+E51+E52+E53</f>
        <v>697656.59</v>
      </c>
      <c r="F54" s="209">
        <f>F50+F51+F52+F53</f>
        <v>420343.72</v>
      </c>
      <c r="G54" s="210">
        <f>G50+G51+G52+G53</f>
        <v>812078.65999999992</v>
      </c>
      <c r="H54" s="210">
        <f>H50+H51+H52+H53</f>
        <v>305921.65000000002</v>
      </c>
      <c r="I54" s="211">
        <f>SUM(I50:I53)</f>
        <v>251374.24</v>
      </c>
    </row>
    <row r="55" spans="1:9" ht="18.75" thickTop="1" x14ac:dyDescent="0.35">
      <c r="A55" s="212"/>
      <c r="B55" s="125"/>
      <c r="C55" s="125"/>
      <c r="D55" s="124"/>
      <c r="E55" s="124"/>
      <c r="F55" s="72"/>
      <c r="G55" s="487" t="str">
        <f>IF(I50=H50,"","Zdůvodnit rozdíl mezi fin. krytím a stavem fondu odměn, popř. vyplnit tab. č. 2.3.Fondu odměn")</f>
        <v/>
      </c>
      <c r="H55" s="488"/>
      <c r="I55" s="488"/>
    </row>
    <row r="56" spans="1:9" ht="18" x14ac:dyDescent="0.35">
      <c r="A56" s="212"/>
      <c r="B56" s="125"/>
      <c r="C56" s="125"/>
      <c r="D56" s="124"/>
      <c r="E56" s="124"/>
      <c r="F56" s="72"/>
      <c r="G56" s="482"/>
      <c r="H56" s="483"/>
      <c r="I56" s="483"/>
    </row>
    <row r="57" spans="1:9" x14ac:dyDescent="0.2">
      <c r="A57" s="213"/>
      <c r="B57" s="213"/>
      <c r="C57" s="213"/>
      <c r="D57" s="213"/>
      <c r="E57" s="213"/>
      <c r="F57" s="213"/>
      <c r="G57" s="482"/>
      <c r="H57" s="483"/>
      <c r="I57" s="483"/>
    </row>
    <row r="58" spans="1:9" x14ac:dyDescent="0.2">
      <c r="G58" s="482" t="str">
        <f>IF(I53=H53,"","Zdůvodnit rozdíl mezi fin. krytím a stavem fondu investic, popř. vyplnit tab. č. 2.1. Fond investic")</f>
        <v/>
      </c>
      <c r="H58" s="483"/>
      <c r="I58" s="483"/>
    </row>
    <row r="59" spans="1:9" x14ac:dyDescent="0.2">
      <c r="G59" s="214"/>
    </row>
    <row r="60" spans="1:9" x14ac:dyDescent="0.2">
      <c r="G60" s="214"/>
    </row>
    <row r="67" s="75" customFormat="1" x14ac:dyDescent="0.2"/>
    <row r="68" s="75" customFormat="1" x14ac:dyDescent="0.2"/>
    <row r="69" s="75" customFormat="1" x14ac:dyDescent="0.2"/>
    <row r="70" s="75" customFormat="1" x14ac:dyDescent="0.2"/>
    <row r="71" s="75" customFormat="1" x14ac:dyDescent="0.2"/>
    <row r="72" s="75" customFormat="1" x14ac:dyDescent="0.2"/>
    <row r="73" s="75" customFormat="1" x14ac:dyDescent="0.2"/>
    <row r="74" s="75" customFormat="1" x14ac:dyDescent="0.2"/>
    <row r="75" s="75" customFormat="1" x14ac:dyDescent="0.2"/>
    <row r="76" s="75" customFormat="1" x14ac:dyDescent="0.2"/>
    <row r="77" s="75" customFormat="1" x14ac:dyDescent="0.2"/>
    <row r="78" s="75" customFormat="1" x14ac:dyDescent="0.2"/>
    <row r="79" s="75" customFormat="1" x14ac:dyDescent="0.2"/>
    <row r="80" s="75" customFormat="1" x14ac:dyDescent="0.2"/>
    <row r="81" s="75" customFormat="1" x14ac:dyDescent="0.2"/>
    <row r="82" s="75" customFormat="1" x14ac:dyDescent="0.2"/>
    <row r="83" s="75" customFormat="1" x14ac:dyDescent="0.2"/>
    <row r="84" s="75" customFormat="1" x14ac:dyDescent="0.2"/>
    <row r="85" s="75" customFormat="1" x14ac:dyDescent="0.2"/>
    <row r="86" s="75" customFormat="1" x14ac:dyDescent="0.2"/>
    <row r="87" s="75" customFormat="1" x14ac:dyDescent="0.2"/>
    <row r="88" s="75" customFormat="1" x14ac:dyDescent="0.2"/>
    <row r="89" s="75" customFormat="1" x14ac:dyDescent="0.2"/>
    <row r="90" s="75" customFormat="1" x14ac:dyDescent="0.2"/>
    <row r="91" s="75" customFormat="1" x14ac:dyDescent="0.2"/>
    <row r="92" s="75" customFormat="1" x14ac:dyDescent="0.2"/>
    <row r="93" s="75" customFormat="1" x14ac:dyDescent="0.2"/>
    <row r="94" s="75" customFormat="1" x14ac:dyDescent="0.2"/>
    <row r="95" s="75" customFormat="1" x14ac:dyDescent="0.2"/>
    <row r="96" s="75" customFormat="1" x14ac:dyDescent="0.2"/>
    <row r="97" s="75" customFormat="1" x14ac:dyDescent="0.2"/>
    <row r="99" s="75" customFormat="1" x14ac:dyDescent="0.2"/>
    <row r="100" s="75" customFormat="1" x14ac:dyDescent="0.2"/>
    <row r="101" s="75" customFormat="1" x14ac:dyDescent="0.2"/>
    <row r="102" s="75" customFormat="1" x14ac:dyDescent="0.2"/>
    <row r="103" s="75" customFormat="1" x14ac:dyDescent="0.2"/>
    <row r="105" s="75" customFormat="1" x14ac:dyDescent="0.2"/>
    <row r="106" s="75" customFormat="1" x14ac:dyDescent="0.2"/>
    <row r="107" s="75" customFormat="1" x14ac:dyDescent="0.2"/>
    <row r="109" s="75" customFormat="1" x14ac:dyDescent="0.2"/>
    <row r="110" s="75" customFormat="1" x14ac:dyDescent="0.2"/>
    <row r="112" s="75" customFormat="1" x14ac:dyDescent="0.2"/>
    <row r="113" s="75" customFormat="1" x14ac:dyDescent="0.2"/>
    <row r="114" s="75" customFormat="1" x14ac:dyDescent="0.2"/>
    <row r="115" s="75" customFormat="1" x14ac:dyDescent="0.2"/>
    <row r="116" s="75" customFormat="1" x14ac:dyDescent="0.2"/>
    <row r="117" s="75" customFormat="1" x14ac:dyDescent="0.2"/>
    <row r="119" s="75" customFormat="1" x14ac:dyDescent="0.2"/>
    <row r="120" s="75" customFormat="1" x14ac:dyDescent="0.2"/>
    <row r="123" s="75" customFormat="1" x14ac:dyDescent="0.2"/>
    <row r="124" s="75" customFormat="1" x14ac:dyDescent="0.2"/>
    <row r="125" s="75" customFormat="1" x14ac:dyDescent="0.2"/>
    <row r="126" s="75" customFormat="1" x14ac:dyDescent="0.2"/>
    <row r="127" s="75" customFormat="1" x14ac:dyDescent="0.2"/>
    <row r="130" s="75" customFormat="1" x14ac:dyDescent="0.2"/>
    <row r="131" s="75" customFormat="1" x14ac:dyDescent="0.2"/>
    <row r="133" s="75" customFormat="1" x14ac:dyDescent="0.2"/>
    <row r="134" s="75" customFormat="1" x14ac:dyDescent="0.2"/>
    <row r="135" s="75" customFormat="1" x14ac:dyDescent="0.2"/>
    <row r="136" s="75" customFormat="1" x14ac:dyDescent="0.2"/>
    <row r="138" s="75" customFormat="1" x14ac:dyDescent="0.2"/>
    <row r="141" s="75" customFormat="1" x14ac:dyDescent="0.2"/>
    <row r="142" s="75" customFormat="1" x14ac:dyDescent="0.2"/>
    <row r="143" s="75" customFormat="1" x14ac:dyDescent="0.2"/>
    <row r="144" s="75" customFormat="1" x14ac:dyDescent="0.2"/>
    <row r="145" s="75" customFormat="1" x14ac:dyDescent="0.2"/>
    <row r="149" s="75" customFormat="1" x14ac:dyDescent="0.2"/>
    <row r="155" s="75" customFormat="1" x14ac:dyDescent="0.2"/>
    <row r="160" s="75" customFormat="1" x14ac:dyDescent="0.2"/>
    <row r="161" s="75" customFormat="1" x14ac:dyDescent="0.2"/>
    <row r="162" s="75" customFormat="1" x14ac:dyDescent="0.2"/>
    <row r="163" s="75" customFormat="1" x14ac:dyDescent="0.2"/>
    <row r="164" s="75" customFormat="1" x14ac:dyDescent="0.2"/>
    <row r="165" s="75" customFormat="1" x14ac:dyDescent="0.2"/>
    <row r="166" s="75" customFormat="1" x14ac:dyDescent="0.2"/>
    <row r="167" s="75" customFormat="1" x14ac:dyDescent="0.2"/>
    <row r="168" s="75" customFormat="1" x14ac:dyDescent="0.2"/>
    <row r="169" s="75" customFormat="1" x14ac:dyDescent="0.2"/>
    <row r="170" s="75" customFormat="1" x14ac:dyDescent="0.2"/>
    <row r="171" s="75" customFormat="1" x14ac:dyDescent="0.2"/>
    <row r="172" s="75" customFormat="1" x14ac:dyDescent="0.2"/>
    <row r="173" s="75" customFormat="1" x14ac:dyDescent="0.2"/>
    <row r="174" s="75" customFormat="1" x14ac:dyDescent="0.2"/>
    <row r="175" s="75" customFormat="1" x14ac:dyDescent="0.2"/>
    <row r="176" s="75" customFormat="1" x14ac:dyDescent="0.2"/>
    <row r="177" s="75" customFormat="1" x14ac:dyDescent="0.2"/>
    <row r="178" s="75" customFormat="1" x14ac:dyDescent="0.2"/>
    <row r="179" s="75" customFormat="1" x14ac:dyDescent="0.2"/>
    <row r="180" s="75" customFormat="1" x14ac:dyDescent="0.2"/>
    <row r="182" s="75" customFormat="1" x14ac:dyDescent="0.2"/>
    <row r="183" s="75" customFormat="1" x14ac:dyDescent="0.2"/>
    <row r="184" s="75" customFormat="1" x14ac:dyDescent="0.2"/>
    <row r="185" s="75" customFormat="1" x14ac:dyDescent="0.2"/>
    <row r="186" s="75" customFormat="1" x14ac:dyDescent="0.2"/>
    <row r="187" s="75" customFormat="1" x14ac:dyDescent="0.2"/>
    <row r="193" s="75" customFormat="1" x14ac:dyDescent="0.2"/>
    <row r="195" s="75" customFormat="1" x14ac:dyDescent="0.2"/>
    <row r="196" s="75" customFormat="1" x14ac:dyDescent="0.2"/>
    <row r="197" s="75" customFormat="1" x14ac:dyDescent="0.2"/>
    <row r="198" s="75" customFormat="1" x14ac:dyDescent="0.2"/>
    <row r="199" s="75" customFormat="1" x14ac:dyDescent="0.2"/>
    <row r="200" s="75" customFormat="1" x14ac:dyDescent="0.2"/>
    <row r="202" s="75" customFormat="1" x14ac:dyDescent="0.2"/>
    <row r="203" s="75" customFormat="1" x14ac:dyDescent="0.2"/>
    <row r="204" s="75" customFormat="1" x14ac:dyDescent="0.2"/>
    <row r="210" s="75" customFormat="1" x14ac:dyDescent="0.2"/>
    <row r="211" s="75" customFormat="1" x14ac:dyDescent="0.2"/>
    <row r="212" s="75" customFormat="1" x14ac:dyDescent="0.2"/>
    <row r="213" s="75" customFormat="1" x14ac:dyDescent="0.2"/>
    <row r="214" s="75" customFormat="1" x14ac:dyDescent="0.2"/>
    <row r="215" s="75" customFormat="1" x14ac:dyDescent="0.2"/>
    <row r="216" s="75" customFormat="1" x14ac:dyDescent="0.2"/>
    <row r="217" s="75" customFormat="1" x14ac:dyDescent="0.2"/>
    <row r="218" s="75" customFormat="1" x14ac:dyDescent="0.2"/>
    <row r="219" s="75" customFormat="1" x14ac:dyDescent="0.2"/>
    <row r="221" s="75" customFormat="1" x14ac:dyDescent="0.2"/>
    <row r="222" s="75" customFormat="1" x14ac:dyDescent="0.2"/>
    <row r="223" s="75" customFormat="1" x14ac:dyDescent="0.2"/>
    <row r="224" s="75" customFormat="1" x14ac:dyDescent="0.2"/>
    <row r="225" s="75" customFormat="1" x14ac:dyDescent="0.2"/>
    <row r="226" s="75" customFormat="1" x14ac:dyDescent="0.2"/>
    <row r="227" s="75" customFormat="1" x14ac:dyDescent="0.2"/>
    <row r="228" s="75" customFormat="1" x14ac:dyDescent="0.2"/>
    <row r="229" s="75" customFormat="1" x14ac:dyDescent="0.2"/>
    <row r="230" s="75" customFormat="1" x14ac:dyDescent="0.2"/>
    <row r="231" s="75" customFormat="1" x14ac:dyDescent="0.2"/>
    <row r="232" s="75" customFormat="1" x14ac:dyDescent="0.2"/>
    <row r="233" s="75" customFormat="1" x14ac:dyDescent="0.2"/>
    <row r="234" s="75" customFormat="1" x14ac:dyDescent="0.2"/>
    <row r="235" s="75" customFormat="1" x14ac:dyDescent="0.2"/>
    <row r="239" s="75" customFormat="1" x14ac:dyDescent="0.2"/>
    <row r="249" s="75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71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49"/>
  <sheetViews>
    <sheetView showGridLines="0" topLeftCell="A10" zoomScaleNormal="100" workbookViewId="0">
      <selection activeCell="L32" sqref="L32"/>
    </sheetView>
  </sheetViews>
  <sheetFormatPr defaultColWidth="9.140625" defaultRowHeight="12.75" x14ac:dyDescent="0.2"/>
  <cols>
    <col min="1" max="1" width="7.5703125" style="70" customWidth="1"/>
    <col min="2" max="2" width="2.5703125" style="70" customWidth="1"/>
    <col min="3" max="3" width="8.42578125" style="70" customWidth="1"/>
    <col min="4" max="4" width="8.28515625" style="70" customWidth="1"/>
    <col min="5" max="5" width="15.28515625" style="70" customWidth="1"/>
    <col min="6" max="6" width="15.5703125" style="70" customWidth="1"/>
    <col min="7" max="7" width="15" style="70" customWidth="1"/>
    <col min="8" max="8" width="15.28515625" style="70" customWidth="1"/>
    <col min="9" max="9" width="16.28515625" style="70" customWidth="1"/>
    <col min="10" max="16384" width="9.140625" style="75"/>
  </cols>
  <sheetData>
    <row r="1" spans="1:9" ht="19.5" x14ac:dyDescent="0.4">
      <c r="A1" s="127" t="s">
        <v>0</v>
      </c>
      <c r="B1" s="128"/>
      <c r="C1" s="128"/>
      <c r="D1" s="128"/>
      <c r="I1" s="129"/>
    </row>
    <row r="2" spans="1:9" ht="19.5" x14ac:dyDescent="0.4">
      <c r="A2" s="494" t="s">
        <v>1</v>
      </c>
      <c r="B2" s="494"/>
      <c r="C2" s="494"/>
      <c r="D2" s="494"/>
      <c r="E2" s="495" t="s">
        <v>103</v>
      </c>
      <c r="F2" s="495"/>
      <c r="G2" s="495"/>
      <c r="H2" s="495"/>
      <c r="I2" s="495"/>
    </row>
    <row r="3" spans="1:9" ht="9.75" customHeight="1" x14ac:dyDescent="0.4">
      <c r="A3" s="253"/>
      <c r="B3" s="253"/>
      <c r="C3" s="253"/>
      <c r="D3" s="253"/>
      <c r="E3" s="496" t="s">
        <v>23</v>
      </c>
      <c r="F3" s="496"/>
      <c r="G3" s="496"/>
      <c r="H3" s="496"/>
      <c r="I3" s="496"/>
    </row>
    <row r="4" spans="1:9" ht="15.75" x14ac:dyDescent="0.25">
      <c r="A4" s="131" t="s">
        <v>2</v>
      </c>
      <c r="E4" s="497" t="s">
        <v>294</v>
      </c>
      <c r="F4" s="497"/>
      <c r="G4" s="497"/>
      <c r="H4" s="497"/>
      <c r="I4" s="497"/>
    </row>
    <row r="5" spans="1:9" ht="7.5" customHeight="1" x14ac:dyDescent="0.3">
      <c r="A5" s="132"/>
      <c r="E5" s="496" t="s">
        <v>23</v>
      </c>
      <c r="F5" s="496"/>
      <c r="G5" s="496"/>
      <c r="H5" s="496"/>
      <c r="I5" s="496"/>
    </row>
    <row r="6" spans="1:9" ht="19.5" x14ac:dyDescent="0.4">
      <c r="A6" s="130" t="s">
        <v>34</v>
      </c>
      <c r="C6" s="133" t="s">
        <v>295</v>
      </c>
      <c r="D6" s="133"/>
      <c r="E6" s="505">
        <v>848956</v>
      </c>
      <c r="F6" s="506"/>
      <c r="G6" s="134" t="s">
        <v>3</v>
      </c>
      <c r="H6" s="500">
        <v>1101</v>
      </c>
      <c r="I6" s="500"/>
    </row>
    <row r="7" spans="1:9" ht="8.25" customHeight="1" x14ac:dyDescent="0.4">
      <c r="A7" s="130"/>
      <c r="E7" s="496" t="s">
        <v>24</v>
      </c>
      <c r="F7" s="496"/>
      <c r="G7" s="496"/>
      <c r="H7" s="496"/>
      <c r="I7" s="496"/>
    </row>
    <row r="8" spans="1:9" ht="19.5" hidden="1" customHeight="1" x14ac:dyDescent="0.4">
      <c r="A8" s="130"/>
      <c r="E8" s="135"/>
      <c r="F8" s="135"/>
      <c r="G8" s="135"/>
      <c r="H8" s="136"/>
      <c r="I8" s="135"/>
    </row>
    <row r="9" spans="1:9" ht="30.75" customHeight="1" x14ac:dyDescent="0.4">
      <c r="A9" s="130"/>
      <c r="E9" s="135"/>
      <c r="F9" s="135"/>
      <c r="G9" s="135"/>
      <c r="H9" s="136"/>
      <c r="I9" s="135"/>
    </row>
    <row r="11" spans="1:9" ht="15" customHeight="1" x14ac:dyDescent="0.4">
      <c r="A11" s="137"/>
      <c r="E11" s="501" t="s">
        <v>4</v>
      </c>
      <c r="F11" s="502"/>
      <c r="G11" s="138" t="s">
        <v>5</v>
      </c>
      <c r="H11" s="73" t="s">
        <v>6</v>
      </c>
      <c r="I11" s="73"/>
    </row>
    <row r="12" spans="1:9" ht="15" customHeight="1" x14ac:dyDescent="0.4">
      <c r="A12" s="72"/>
      <c r="B12" s="72"/>
      <c r="C12" s="72"/>
      <c r="D12" s="72"/>
      <c r="E12" s="501" t="s">
        <v>7</v>
      </c>
      <c r="F12" s="502"/>
      <c r="G12" s="138" t="s">
        <v>8</v>
      </c>
      <c r="H12" s="139" t="s">
        <v>9</v>
      </c>
      <c r="I12" s="140" t="s">
        <v>10</v>
      </c>
    </row>
    <row r="13" spans="1:9" ht="12.75" customHeight="1" x14ac:dyDescent="0.2">
      <c r="A13" s="72"/>
      <c r="B13" s="72"/>
      <c r="C13" s="72"/>
      <c r="D13" s="72"/>
      <c r="E13" s="501" t="s">
        <v>11</v>
      </c>
      <c r="F13" s="502"/>
      <c r="G13" s="141"/>
      <c r="H13" s="485" t="s">
        <v>36</v>
      </c>
      <c r="I13" s="485"/>
    </row>
    <row r="14" spans="1:9" ht="12.75" customHeight="1" x14ac:dyDescent="0.2">
      <c r="A14" s="72"/>
      <c r="B14" s="72"/>
      <c r="C14" s="72"/>
      <c r="D14" s="72"/>
      <c r="E14" s="142"/>
      <c r="F14" s="142"/>
      <c r="G14" s="141"/>
      <c r="H14" s="254"/>
      <c r="I14" s="254"/>
    </row>
    <row r="15" spans="1:9" ht="18.75" x14ac:dyDescent="0.4">
      <c r="A15" s="123" t="s">
        <v>37</v>
      </c>
      <c r="B15" s="123"/>
      <c r="C15" s="69"/>
      <c r="D15" s="123"/>
      <c r="E15" s="71"/>
      <c r="F15" s="71"/>
      <c r="G15" s="124"/>
      <c r="H15" s="72"/>
      <c r="I15" s="72"/>
    </row>
    <row r="16" spans="1:9" ht="19.5" x14ac:dyDescent="0.4">
      <c r="A16" s="143" t="s">
        <v>71</v>
      </c>
      <c r="B16" s="123"/>
      <c r="C16" s="69"/>
      <c r="D16" s="123"/>
      <c r="E16" s="489">
        <v>46132000</v>
      </c>
      <c r="F16" s="490"/>
      <c r="G16" s="144">
        <v>52125225.560000002</v>
      </c>
      <c r="H16" s="106">
        <v>50988621.450000003</v>
      </c>
      <c r="I16" s="106">
        <v>1136604.1099999999</v>
      </c>
    </row>
    <row r="17" spans="1:9" ht="18" x14ac:dyDescent="0.35">
      <c r="A17" s="145" t="s">
        <v>6</v>
      </c>
      <c r="B17" s="125"/>
      <c r="C17" s="146" t="s">
        <v>26</v>
      </c>
      <c r="D17" s="125"/>
      <c r="E17" s="125"/>
      <c r="F17" s="125"/>
      <c r="G17" s="74">
        <v>0</v>
      </c>
      <c r="H17" s="74">
        <v>0</v>
      </c>
      <c r="I17" s="74">
        <v>0</v>
      </c>
    </row>
    <row r="18" spans="1:9" ht="19.5" x14ac:dyDescent="0.4">
      <c r="A18" s="143" t="s">
        <v>72</v>
      </c>
      <c r="B18" s="125"/>
      <c r="C18" s="125"/>
      <c r="D18" s="125"/>
      <c r="E18" s="489">
        <v>46286000</v>
      </c>
      <c r="F18" s="490"/>
      <c r="G18" s="144">
        <v>52290128.970000006</v>
      </c>
      <c r="H18" s="106">
        <v>51019886.970000006</v>
      </c>
      <c r="I18" s="106">
        <v>1270242</v>
      </c>
    </row>
    <row r="19" spans="1:9" ht="19.5" x14ac:dyDescent="0.4">
      <c r="A19" s="143"/>
      <c r="B19" s="125"/>
      <c r="C19" s="125"/>
      <c r="D19" s="125"/>
      <c r="E19" s="255"/>
      <c r="F19" s="256"/>
      <c r="G19" s="147"/>
      <c r="H19" s="106"/>
      <c r="I19" s="106"/>
    </row>
    <row r="20" spans="1:9" s="151" customFormat="1" ht="15" x14ac:dyDescent="0.3">
      <c r="A20" s="148" t="s">
        <v>73</v>
      </c>
      <c r="B20" s="148"/>
      <c r="C20" s="149"/>
      <c r="D20" s="148"/>
      <c r="E20" s="148"/>
      <c r="F20" s="148"/>
      <c r="G20" s="150">
        <f>G18-G16+G17</f>
        <v>164903.41000000387</v>
      </c>
      <c r="H20" s="150">
        <f>H18-H16+H17</f>
        <v>31265.520000003278</v>
      </c>
      <c r="I20" s="150">
        <f>I18-I16+I17</f>
        <v>133637.89000000013</v>
      </c>
    </row>
    <row r="21" spans="1:9" s="151" customFormat="1" ht="15" x14ac:dyDescent="0.3">
      <c r="A21" s="148" t="s">
        <v>74</v>
      </c>
      <c r="B21" s="148"/>
      <c r="C21" s="149"/>
      <c r="D21" s="148"/>
      <c r="E21" s="148"/>
      <c r="F21" s="148"/>
      <c r="G21" s="150">
        <f>G20-G17</f>
        <v>164903.41000000387</v>
      </c>
      <c r="H21" s="150">
        <f>H20-H17</f>
        <v>31265.520000003278</v>
      </c>
      <c r="I21" s="150">
        <f>I20-I17</f>
        <v>133637.89000000013</v>
      </c>
    </row>
    <row r="22" spans="1:9" ht="14.25" customHeight="1" x14ac:dyDescent="0.35">
      <c r="A22" s="71"/>
      <c r="B22" s="125"/>
      <c r="C22" s="125"/>
      <c r="D22" s="125"/>
      <c r="E22" s="125"/>
      <c r="F22" s="125"/>
      <c r="G22" s="125"/>
      <c r="H22" s="152"/>
      <c r="I22" s="152"/>
    </row>
    <row r="24" spans="1:9" ht="18.75" x14ac:dyDescent="0.4">
      <c r="A24" s="123" t="s">
        <v>75</v>
      </c>
      <c r="B24" s="153"/>
      <c r="C24" s="69"/>
      <c r="D24" s="153"/>
      <c r="E24" s="153"/>
    </row>
    <row r="25" spans="1:9" s="151" customFormat="1" ht="18.75" customHeight="1" x14ac:dyDescent="0.3">
      <c r="A25" s="154" t="s">
        <v>43</v>
      </c>
      <c r="B25" s="149"/>
      <c r="C25" s="149"/>
      <c r="D25" s="149"/>
      <c r="E25" s="149"/>
      <c r="F25" s="149"/>
      <c r="G25" s="155">
        <f>G21-G26</f>
        <v>164903.41000000387</v>
      </c>
      <c r="H25" s="156">
        <f>H21-H26</f>
        <v>31265.520000003278</v>
      </c>
      <c r="I25" s="156">
        <f>I21-I26</f>
        <v>133637.89000000013</v>
      </c>
    </row>
    <row r="26" spans="1:9" s="151" customFormat="1" ht="15" x14ac:dyDescent="0.3">
      <c r="A26" s="154" t="s">
        <v>38</v>
      </c>
      <c r="B26" s="149"/>
      <c r="C26" s="149"/>
      <c r="D26" s="149"/>
      <c r="E26" s="149"/>
      <c r="F26" s="149"/>
      <c r="G26" s="155">
        <f>H26+I26</f>
        <v>0</v>
      </c>
      <c r="H26" s="156">
        <v>0</v>
      </c>
      <c r="I26" s="156">
        <v>0</v>
      </c>
    </row>
    <row r="27" spans="1:9" s="151" customFormat="1" x14ac:dyDescent="0.2">
      <c r="A27" s="157"/>
      <c r="B27" s="157"/>
      <c r="C27" s="157"/>
      <c r="D27" s="157"/>
      <c r="E27" s="157"/>
      <c r="F27" s="157"/>
      <c r="G27" s="157"/>
      <c r="H27" s="157"/>
      <c r="I27" s="157"/>
    </row>
    <row r="28" spans="1:9" s="151" customFormat="1" ht="16.5" x14ac:dyDescent="0.35">
      <c r="A28" s="148" t="s">
        <v>39</v>
      </c>
      <c r="B28" s="148" t="s">
        <v>40</v>
      </c>
      <c r="C28" s="148"/>
      <c r="D28" s="158"/>
      <c r="E28" s="158"/>
      <c r="F28" s="159"/>
      <c r="G28" s="150"/>
      <c r="H28" s="160"/>
      <c r="I28" s="159"/>
    </row>
    <row r="29" spans="1:9" s="151" customFormat="1" ht="16.5" customHeight="1" x14ac:dyDescent="0.3">
      <c r="A29" s="148"/>
      <c r="B29" s="148"/>
      <c r="C29" s="472" t="s">
        <v>14</v>
      </c>
      <c r="D29" s="472"/>
      <c r="E29" s="472"/>
      <c r="F29" s="159"/>
      <c r="G29" s="161">
        <f>G30+G31</f>
        <v>164903.41</v>
      </c>
      <c r="H29" s="160"/>
      <c r="I29" s="159"/>
    </row>
    <row r="30" spans="1:9" s="151" customFormat="1" ht="18.75" x14ac:dyDescent="0.4">
      <c r="A30" s="162"/>
      <c r="B30" s="162"/>
      <c r="C30" s="163"/>
      <c r="D30" s="164"/>
      <c r="E30" s="165" t="s">
        <v>44</v>
      </c>
      <c r="F30" s="166" t="s">
        <v>15</v>
      </c>
      <c r="G30" s="167">
        <v>0</v>
      </c>
      <c r="H30" s="160"/>
      <c r="I30" s="159"/>
    </row>
    <row r="31" spans="1:9" s="151" customFormat="1" ht="18.75" x14ac:dyDescent="0.4">
      <c r="A31" s="162"/>
      <c r="B31" s="162"/>
      <c r="C31" s="168"/>
      <c r="D31" s="164"/>
      <c r="E31" s="169"/>
      <c r="F31" s="166" t="s">
        <v>63</v>
      </c>
      <c r="G31" s="167">
        <v>164903.41</v>
      </c>
      <c r="H31" s="160"/>
      <c r="I31" s="159"/>
    </row>
    <row r="32" spans="1:9" s="151" customFormat="1" ht="18.75" x14ac:dyDescent="0.4">
      <c r="A32" s="162"/>
      <c r="B32" s="170"/>
      <c r="C32" s="472" t="s">
        <v>45</v>
      </c>
      <c r="D32" s="472"/>
      <c r="E32" s="472"/>
      <c r="F32" s="472"/>
      <c r="G32" s="161">
        <f>G26</f>
        <v>0</v>
      </c>
      <c r="H32" s="160"/>
      <c r="I32" s="159"/>
    </row>
    <row r="33" spans="1:9" ht="20.25" customHeight="1" x14ac:dyDescent="0.3">
      <c r="A33" s="171"/>
      <c r="B33" s="491" t="s">
        <v>194</v>
      </c>
      <c r="C33" s="491"/>
      <c r="D33" s="491"/>
      <c r="E33" s="491"/>
      <c r="F33" s="491"/>
      <c r="G33" s="172">
        <v>69529</v>
      </c>
      <c r="H33" s="171"/>
      <c r="I33" s="171"/>
    </row>
    <row r="34" spans="1:9" ht="51" customHeight="1" x14ac:dyDescent="0.2">
      <c r="A34" s="503"/>
      <c r="B34" s="504"/>
      <c r="C34" s="504"/>
      <c r="D34" s="504"/>
      <c r="E34" s="504"/>
      <c r="F34" s="504"/>
      <c r="G34" s="504"/>
      <c r="H34" s="504"/>
      <c r="I34" s="504"/>
    </row>
    <row r="35" spans="1:9" ht="18.75" customHeight="1" x14ac:dyDescent="0.4">
      <c r="A35" s="123" t="s">
        <v>41</v>
      </c>
      <c r="B35" s="123" t="s">
        <v>21</v>
      </c>
      <c r="C35" s="123"/>
      <c r="D35" s="153"/>
      <c r="E35" s="124"/>
      <c r="F35" s="125"/>
      <c r="G35" s="173"/>
      <c r="H35" s="72"/>
      <c r="I35" s="72"/>
    </row>
    <row r="36" spans="1:9" ht="18.75" x14ac:dyDescent="0.4">
      <c r="A36" s="123"/>
      <c r="B36" s="123"/>
      <c r="C36" s="123"/>
      <c r="D36" s="153"/>
      <c r="F36" s="174" t="s">
        <v>25</v>
      </c>
      <c r="G36" s="140" t="s">
        <v>5</v>
      </c>
      <c r="H36" s="72"/>
      <c r="I36" s="175" t="s">
        <v>27</v>
      </c>
    </row>
    <row r="37" spans="1:9" ht="16.5" x14ac:dyDescent="0.35">
      <c r="A37" s="176" t="s">
        <v>22</v>
      </c>
      <c r="B37" s="126"/>
      <c r="C37" s="71"/>
      <c r="D37" s="126"/>
      <c r="E37" s="124"/>
      <c r="F37" s="177">
        <v>0</v>
      </c>
      <c r="G37" s="177">
        <v>0</v>
      </c>
      <c r="H37" s="178"/>
      <c r="I37" s="179" t="str">
        <f>IF(F37=0,"nerozp.",G37/F37)</f>
        <v>nerozp.</v>
      </c>
    </row>
    <row r="38" spans="1:9" ht="16.5" hidden="1" customHeight="1" x14ac:dyDescent="0.35">
      <c r="A38" s="176" t="s">
        <v>69</v>
      </c>
      <c r="B38" s="126"/>
      <c r="C38" s="71"/>
      <c r="D38" s="180"/>
      <c r="E38" s="180"/>
      <c r="F38" s="177">
        <v>0</v>
      </c>
      <c r="G38" s="177">
        <v>0</v>
      </c>
      <c r="H38" s="178"/>
      <c r="I38" s="179" t="e">
        <f>G38/F38</f>
        <v>#DIV/0!</v>
      </c>
    </row>
    <row r="39" spans="1:9" ht="16.5" hidden="1" customHeight="1" x14ac:dyDescent="0.35">
      <c r="A39" s="176" t="s">
        <v>70</v>
      </c>
      <c r="B39" s="126"/>
      <c r="C39" s="71"/>
      <c r="D39" s="180"/>
      <c r="E39" s="180"/>
      <c r="F39" s="177">
        <v>0</v>
      </c>
      <c r="G39" s="177">
        <v>0</v>
      </c>
      <c r="H39" s="178"/>
      <c r="I39" s="179" t="e">
        <f>G39/F39</f>
        <v>#DIV/0!</v>
      </c>
    </row>
    <row r="40" spans="1:9" ht="16.5" x14ac:dyDescent="0.35">
      <c r="A40" s="176" t="s">
        <v>62</v>
      </c>
      <c r="B40" s="126"/>
      <c r="C40" s="71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</row>
    <row r="41" spans="1:9" ht="16.5" x14ac:dyDescent="0.35">
      <c r="A41" s="176" t="s">
        <v>59</v>
      </c>
      <c r="B41" s="126"/>
      <c r="C41" s="71"/>
      <c r="D41" s="124"/>
      <c r="E41" s="124"/>
      <c r="F41" s="177">
        <v>1192610</v>
      </c>
      <c r="G41" s="177">
        <v>1192610</v>
      </c>
      <c r="H41" s="178"/>
      <c r="I41" s="179">
        <f>IF(F41=0,"nerozp.",G41/F41)</f>
        <v>1</v>
      </c>
    </row>
    <row r="42" spans="1:9" ht="16.5" x14ac:dyDescent="0.35">
      <c r="A42" s="176" t="s">
        <v>60</v>
      </c>
      <c r="B42" s="71"/>
      <c r="C42" s="71"/>
      <c r="D42" s="72"/>
      <c r="E42" s="72"/>
      <c r="F42" s="177">
        <v>0</v>
      </c>
      <c r="G42" s="177">
        <v>0</v>
      </c>
      <c r="H42" s="178"/>
      <c r="I42" s="179" t="str">
        <f>IF(F42=0,"nerozp.",G42/F42)</f>
        <v>nerozp.</v>
      </c>
    </row>
    <row r="43" spans="1:9" ht="12.75" hidden="1" customHeight="1" x14ac:dyDescent="0.2">
      <c r="A43" s="492" t="s">
        <v>58</v>
      </c>
      <c r="B43" s="493"/>
      <c r="C43" s="493"/>
      <c r="D43" s="493"/>
      <c r="E43" s="493"/>
      <c r="F43" s="493"/>
      <c r="G43" s="493"/>
      <c r="H43" s="493"/>
      <c r="I43" s="493"/>
    </row>
    <row r="44" spans="1:9" ht="27" customHeight="1" x14ac:dyDescent="0.2">
      <c r="A44" s="181" t="s">
        <v>58</v>
      </c>
      <c r="B44" s="484"/>
      <c r="C44" s="484"/>
      <c r="D44" s="484"/>
      <c r="E44" s="484"/>
      <c r="F44" s="484"/>
      <c r="G44" s="484"/>
      <c r="H44" s="484"/>
      <c r="I44" s="484"/>
    </row>
    <row r="45" spans="1:9" ht="19.5" thickBot="1" x14ac:dyDescent="0.45">
      <c r="A45" s="123" t="s">
        <v>42</v>
      </c>
      <c r="B45" s="123" t="s">
        <v>16</v>
      </c>
      <c r="C45" s="123"/>
      <c r="D45" s="124"/>
      <c r="E45" s="124"/>
      <c r="F45" s="72"/>
      <c r="G45" s="182"/>
      <c r="H45" s="485" t="s">
        <v>29</v>
      </c>
      <c r="I45" s="485"/>
    </row>
    <row r="46" spans="1:9" ht="18.75" thickTop="1" x14ac:dyDescent="0.35">
      <c r="A46" s="107"/>
      <c r="B46" s="108"/>
      <c r="C46" s="183"/>
      <c r="D46" s="108"/>
      <c r="E46" s="184" t="s">
        <v>195</v>
      </c>
      <c r="F46" s="185" t="s">
        <v>17</v>
      </c>
      <c r="G46" s="185" t="s">
        <v>18</v>
      </c>
      <c r="H46" s="186" t="s">
        <v>19</v>
      </c>
      <c r="I46" s="187" t="s">
        <v>28</v>
      </c>
    </row>
    <row r="47" spans="1:9" x14ac:dyDescent="0.2">
      <c r="A47" s="109"/>
      <c r="B47" s="105"/>
      <c r="C47" s="105"/>
      <c r="D47" s="105"/>
      <c r="E47" s="188"/>
      <c r="F47" s="486"/>
      <c r="G47" s="189"/>
      <c r="H47" s="190">
        <v>43830</v>
      </c>
      <c r="I47" s="191">
        <v>43830</v>
      </c>
    </row>
    <row r="48" spans="1:9" x14ac:dyDescent="0.2">
      <c r="A48" s="109"/>
      <c r="B48" s="105"/>
      <c r="C48" s="105"/>
      <c r="D48" s="105"/>
      <c r="E48" s="188"/>
      <c r="F48" s="486"/>
      <c r="G48" s="192"/>
      <c r="H48" s="192"/>
      <c r="I48" s="110"/>
    </row>
    <row r="49" spans="1:9" ht="13.5" thickBot="1" x14ac:dyDescent="0.25">
      <c r="A49" s="111"/>
      <c r="B49" s="112"/>
      <c r="C49" s="112"/>
      <c r="D49" s="112"/>
      <c r="E49" s="188"/>
      <c r="F49" s="193"/>
      <c r="G49" s="193"/>
      <c r="H49" s="193"/>
      <c r="I49" s="113"/>
    </row>
    <row r="50" spans="1:9" ht="13.5" thickTop="1" x14ac:dyDescent="0.2">
      <c r="A50" s="194"/>
      <c r="B50" s="195"/>
      <c r="C50" s="195" t="s">
        <v>15</v>
      </c>
      <c r="D50" s="195"/>
      <c r="E50" s="196">
        <v>45300</v>
      </c>
      <c r="F50" s="197">
        <v>0</v>
      </c>
      <c r="G50" s="198">
        <v>0</v>
      </c>
      <c r="H50" s="198">
        <f>E50+F50-G50</f>
        <v>45300</v>
      </c>
      <c r="I50" s="199">
        <v>45300</v>
      </c>
    </row>
    <row r="51" spans="1:9" x14ac:dyDescent="0.2">
      <c r="A51" s="200"/>
      <c r="B51" s="201"/>
      <c r="C51" s="201" t="s">
        <v>20</v>
      </c>
      <c r="D51" s="201"/>
      <c r="E51" s="202">
        <v>1055955.6200000001</v>
      </c>
      <c r="F51" s="203">
        <v>617484.46</v>
      </c>
      <c r="G51" s="204">
        <v>461200</v>
      </c>
      <c r="H51" s="204">
        <f>E51+F51-G51</f>
        <v>1212240.08</v>
      </c>
      <c r="I51" s="205">
        <v>1114160.08</v>
      </c>
    </row>
    <row r="52" spans="1:9" x14ac:dyDescent="0.2">
      <c r="A52" s="200"/>
      <c r="B52" s="201"/>
      <c r="C52" s="201" t="s">
        <v>63</v>
      </c>
      <c r="D52" s="201"/>
      <c r="E52" s="202">
        <v>1298929.83</v>
      </c>
      <c r="F52" s="203">
        <v>2899798.93</v>
      </c>
      <c r="G52" s="204">
        <v>625994.63</v>
      </c>
      <c r="H52" s="204">
        <f>E52+F52-G52</f>
        <v>3572734.13</v>
      </c>
      <c r="I52" s="205">
        <v>3572734.13</v>
      </c>
    </row>
    <row r="53" spans="1:9" x14ac:dyDescent="0.2">
      <c r="A53" s="200"/>
      <c r="B53" s="201"/>
      <c r="C53" s="201" t="s">
        <v>61</v>
      </c>
      <c r="D53" s="201"/>
      <c r="E53" s="202">
        <v>826010.57</v>
      </c>
      <c r="F53" s="203">
        <v>1387409</v>
      </c>
      <c r="G53" s="204">
        <v>1302084.8</v>
      </c>
      <c r="H53" s="204">
        <f>E53+F53-G53</f>
        <v>911334.76999999979</v>
      </c>
      <c r="I53" s="205">
        <v>1119944.77</v>
      </c>
    </row>
    <row r="54" spans="1:9" ht="18.75" thickBot="1" x14ac:dyDescent="0.4">
      <c r="A54" s="206" t="s">
        <v>11</v>
      </c>
      <c r="B54" s="207"/>
      <c r="C54" s="207"/>
      <c r="D54" s="207"/>
      <c r="E54" s="208">
        <f>E50+E51+E52+E53</f>
        <v>3226196.02</v>
      </c>
      <c r="F54" s="209">
        <f>F50+F51+F52+F53</f>
        <v>4904692.3900000006</v>
      </c>
      <c r="G54" s="210">
        <f>G50+G51+G52+G53</f>
        <v>2389279.4299999997</v>
      </c>
      <c r="H54" s="210">
        <f>H50+H51+H52+H53</f>
        <v>5741608.9799999995</v>
      </c>
      <c r="I54" s="211">
        <f>SUM(I50:I53)</f>
        <v>5852138.9800000004</v>
      </c>
    </row>
    <row r="55" spans="1:9" ht="18.75" thickTop="1" x14ac:dyDescent="0.35">
      <c r="A55" s="212"/>
      <c r="B55" s="125"/>
      <c r="C55" s="125"/>
      <c r="D55" s="124"/>
      <c r="E55" s="124"/>
      <c r="F55" s="72"/>
      <c r="G55" s="487" t="str">
        <f>IF(I50=H50,"","Zdůvodnit rozdíl mezi fin. krytím a stavem fondu odměn, popř. vyplnit tab. č. 2.3.Fondu odměn")</f>
        <v/>
      </c>
      <c r="H55" s="488"/>
      <c r="I55" s="488"/>
    </row>
    <row r="56" spans="1:9" ht="18" x14ac:dyDescent="0.35">
      <c r="A56" s="212"/>
      <c r="B56" s="125"/>
      <c r="C56" s="125"/>
      <c r="D56" s="124"/>
      <c r="E56" s="124"/>
      <c r="F56" s="72"/>
      <c r="G56" s="482"/>
      <c r="H56" s="483"/>
      <c r="I56" s="483"/>
    </row>
    <row r="57" spans="1:9" x14ac:dyDescent="0.2">
      <c r="A57" s="213"/>
      <c r="B57" s="213"/>
      <c r="C57" s="213"/>
      <c r="D57" s="213"/>
      <c r="E57" s="213"/>
      <c r="F57" s="213"/>
      <c r="G57" s="482"/>
      <c r="H57" s="483"/>
      <c r="I57" s="483"/>
    </row>
    <row r="58" spans="1:9" x14ac:dyDescent="0.2">
      <c r="G58" s="482"/>
      <c r="H58" s="483"/>
      <c r="I58" s="483"/>
    </row>
    <row r="59" spans="1:9" x14ac:dyDescent="0.2">
      <c r="G59" s="214"/>
    </row>
    <row r="60" spans="1:9" x14ac:dyDescent="0.2">
      <c r="G60" s="214"/>
    </row>
    <row r="67" s="75" customFormat="1" x14ac:dyDescent="0.2"/>
    <row r="68" s="75" customFormat="1" x14ac:dyDescent="0.2"/>
    <row r="69" s="75" customFormat="1" x14ac:dyDescent="0.2"/>
    <row r="70" s="75" customFormat="1" x14ac:dyDescent="0.2"/>
    <row r="71" s="75" customFormat="1" x14ac:dyDescent="0.2"/>
    <row r="72" s="75" customFormat="1" x14ac:dyDescent="0.2"/>
    <row r="73" s="75" customFormat="1" x14ac:dyDescent="0.2"/>
    <row r="74" s="75" customFormat="1" x14ac:dyDescent="0.2"/>
    <row r="75" s="75" customFormat="1" x14ac:dyDescent="0.2"/>
    <row r="76" s="75" customFormat="1" x14ac:dyDescent="0.2"/>
    <row r="77" s="75" customFormat="1" x14ac:dyDescent="0.2"/>
    <row r="78" s="75" customFormat="1" x14ac:dyDescent="0.2"/>
    <row r="79" s="75" customFormat="1" x14ac:dyDescent="0.2"/>
    <row r="80" s="75" customFormat="1" x14ac:dyDescent="0.2"/>
    <row r="81" s="75" customFormat="1" x14ac:dyDescent="0.2"/>
    <row r="82" s="75" customFormat="1" x14ac:dyDescent="0.2"/>
    <row r="83" s="75" customFormat="1" x14ac:dyDescent="0.2"/>
    <row r="84" s="75" customFormat="1" x14ac:dyDescent="0.2"/>
    <row r="85" s="75" customFormat="1" x14ac:dyDescent="0.2"/>
    <row r="86" s="75" customFormat="1" x14ac:dyDescent="0.2"/>
    <row r="87" s="75" customFormat="1" x14ac:dyDescent="0.2"/>
    <row r="88" s="75" customFormat="1" x14ac:dyDescent="0.2"/>
    <row r="89" s="75" customFormat="1" x14ac:dyDescent="0.2"/>
    <row r="90" s="75" customFormat="1" x14ac:dyDescent="0.2"/>
    <row r="91" s="75" customFormat="1" x14ac:dyDescent="0.2"/>
    <row r="92" s="75" customFormat="1" x14ac:dyDescent="0.2"/>
    <row r="93" s="75" customFormat="1" x14ac:dyDescent="0.2"/>
    <row r="94" s="75" customFormat="1" x14ac:dyDescent="0.2"/>
    <row r="95" s="75" customFormat="1" x14ac:dyDescent="0.2"/>
    <row r="96" s="75" customFormat="1" x14ac:dyDescent="0.2"/>
    <row r="97" s="75" customFormat="1" x14ac:dyDescent="0.2"/>
    <row r="99" s="75" customFormat="1" x14ac:dyDescent="0.2"/>
    <row r="100" s="75" customFormat="1" x14ac:dyDescent="0.2"/>
    <row r="101" s="75" customFormat="1" x14ac:dyDescent="0.2"/>
    <row r="102" s="75" customFormat="1" x14ac:dyDescent="0.2"/>
    <row r="103" s="75" customFormat="1" x14ac:dyDescent="0.2"/>
    <row r="105" s="75" customFormat="1" x14ac:dyDescent="0.2"/>
    <row r="106" s="75" customFormat="1" x14ac:dyDescent="0.2"/>
    <row r="107" s="75" customFormat="1" x14ac:dyDescent="0.2"/>
    <row r="109" s="75" customFormat="1" x14ac:dyDescent="0.2"/>
    <row r="110" s="75" customFormat="1" x14ac:dyDescent="0.2"/>
    <row r="112" s="75" customFormat="1" x14ac:dyDescent="0.2"/>
    <row r="113" s="75" customFormat="1" x14ac:dyDescent="0.2"/>
    <row r="114" s="75" customFormat="1" x14ac:dyDescent="0.2"/>
    <row r="115" s="75" customFormat="1" x14ac:dyDescent="0.2"/>
    <row r="116" s="75" customFormat="1" x14ac:dyDescent="0.2"/>
    <row r="117" s="75" customFormat="1" x14ac:dyDescent="0.2"/>
    <row r="119" s="75" customFormat="1" x14ac:dyDescent="0.2"/>
    <row r="120" s="75" customFormat="1" x14ac:dyDescent="0.2"/>
    <row r="123" s="75" customFormat="1" x14ac:dyDescent="0.2"/>
    <row r="124" s="75" customFormat="1" x14ac:dyDescent="0.2"/>
    <row r="125" s="75" customFormat="1" x14ac:dyDescent="0.2"/>
    <row r="126" s="75" customFormat="1" x14ac:dyDescent="0.2"/>
    <row r="127" s="75" customFormat="1" x14ac:dyDescent="0.2"/>
    <row r="130" s="75" customFormat="1" x14ac:dyDescent="0.2"/>
    <row r="131" s="75" customFormat="1" x14ac:dyDescent="0.2"/>
    <row r="133" s="75" customFormat="1" x14ac:dyDescent="0.2"/>
    <row r="134" s="75" customFormat="1" x14ac:dyDescent="0.2"/>
    <row r="135" s="75" customFormat="1" x14ac:dyDescent="0.2"/>
    <row r="136" s="75" customFormat="1" x14ac:dyDescent="0.2"/>
    <row r="138" s="75" customFormat="1" x14ac:dyDescent="0.2"/>
    <row r="141" s="75" customFormat="1" x14ac:dyDescent="0.2"/>
    <row r="142" s="75" customFormat="1" x14ac:dyDescent="0.2"/>
    <row r="143" s="75" customFormat="1" x14ac:dyDescent="0.2"/>
    <row r="144" s="75" customFormat="1" x14ac:dyDescent="0.2"/>
    <row r="145" s="75" customFormat="1" x14ac:dyDescent="0.2"/>
    <row r="149" s="75" customFormat="1" x14ac:dyDescent="0.2"/>
    <row r="155" s="75" customFormat="1" x14ac:dyDescent="0.2"/>
    <row r="160" s="75" customFormat="1" x14ac:dyDescent="0.2"/>
    <row r="161" s="75" customFormat="1" x14ac:dyDescent="0.2"/>
    <row r="162" s="75" customFormat="1" x14ac:dyDescent="0.2"/>
    <row r="163" s="75" customFormat="1" x14ac:dyDescent="0.2"/>
    <row r="164" s="75" customFormat="1" x14ac:dyDescent="0.2"/>
    <row r="165" s="75" customFormat="1" x14ac:dyDescent="0.2"/>
    <row r="166" s="75" customFormat="1" x14ac:dyDescent="0.2"/>
    <row r="167" s="75" customFormat="1" x14ac:dyDescent="0.2"/>
    <row r="168" s="75" customFormat="1" x14ac:dyDescent="0.2"/>
    <row r="169" s="75" customFormat="1" x14ac:dyDescent="0.2"/>
    <row r="170" s="75" customFormat="1" x14ac:dyDescent="0.2"/>
    <row r="171" s="75" customFormat="1" x14ac:dyDescent="0.2"/>
    <row r="172" s="75" customFormat="1" x14ac:dyDescent="0.2"/>
    <row r="173" s="75" customFormat="1" x14ac:dyDescent="0.2"/>
    <row r="174" s="75" customFormat="1" x14ac:dyDescent="0.2"/>
    <row r="175" s="75" customFormat="1" x14ac:dyDescent="0.2"/>
    <row r="176" s="75" customFormat="1" x14ac:dyDescent="0.2"/>
    <row r="177" s="75" customFormat="1" x14ac:dyDescent="0.2"/>
    <row r="178" s="75" customFormat="1" x14ac:dyDescent="0.2"/>
    <row r="179" s="75" customFormat="1" x14ac:dyDescent="0.2"/>
    <row r="180" s="75" customFormat="1" x14ac:dyDescent="0.2"/>
    <row r="182" s="75" customFormat="1" x14ac:dyDescent="0.2"/>
    <row r="183" s="75" customFormat="1" x14ac:dyDescent="0.2"/>
    <row r="184" s="75" customFormat="1" x14ac:dyDescent="0.2"/>
    <row r="185" s="75" customFormat="1" x14ac:dyDescent="0.2"/>
    <row r="186" s="75" customFormat="1" x14ac:dyDescent="0.2"/>
    <row r="187" s="75" customFormat="1" x14ac:dyDescent="0.2"/>
    <row r="193" s="75" customFormat="1" x14ac:dyDescent="0.2"/>
    <row r="195" s="75" customFormat="1" x14ac:dyDescent="0.2"/>
    <row r="196" s="75" customFormat="1" x14ac:dyDescent="0.2"/>
    <row r="197" s="75" customFormat="1" x14ac:dyDescent="0.2"/>
    <row r="198" s="75" customFormat="1" x14ac:dyDescent="0.2"/>
    <row r="199" s="75" customFormat="1" x14ac:dyDescent="0.2"/>
    <row r="200" s="75" customFormat="1" x14ac:dyDescent="0.2"/>
    <row r="202" s="75" customFormat="1" x14ac:dyDescent="0.2"/>
    <row r="203" s="75" customFormat="1" x14ac:dyDescent="0.2"/>
    <row r="204" s="75" customFormat="1" x14ac:dyDescent="0.2"/>
    <row r="210" s="75" customFormat="1" x14ac:dyDescent="0.2"/>
    <row r="211" s="75" customFormat="1" x14ac:dyDescent="0.2"/>
    <row r="212" s="75" customFormat="1" x14ac:dyDescent="0.2"/>
    <row r="213" s="75" customFormat="1" x14ac:dyDescent="0.2"/>
    <row r="214" s="75" customFormat="1" x14ac:dyDescent="0.2"/>
    <row r="215" s="75" customFormat="1" x14ac:dyDescent="0.2"/>
    <row r="216" s="75" customFormat="1" x14ac:dyDescent="0.2"/>
    <row r="217" s="75" customFormat="1" x14ac:dyDescent="0.2"/>
    <row r="218" s="75" customFormat="1" x14ac:dyDescent="0.2"/>
    <row r="219" s="75" customFormat="1" x14ac:dyDescent="0.2"/>
    <row r="221" s="75" customFormat="1" x14ac:dyDescent="0.2"/>
    <row r="222" s="75" customFormat="1" x14ac:dyDescent="0.2"/>
    <row r="223" s="75" customFormat="1" x14ac:dyDescent="0.2"/>
    <row r="224" s="75" customFormat="1" x14ac:dyDescent="0.2"/>
    <row r="225" s="75" customFormat="1" x14ac:dyDescent="0.2"/>
    <row r="226" s="75" customFormat="1" x14ac:dyDescent="0.2"/>
    <row r="227" s="75" customFormat="1" x14ac:dyDescent="0.2"/>
    <row r="228" s="75" customFormat="1" x14ac:dyDescent="0.2"/>
    <row r="229" s="75" customFormat="1" x14ac:dyDescent="0.2"/>
    <row r="230" s="75" customFormat="1" x14ac:dyDescent="0.2"/>
    <row r="231" s="75" customFormat="1" x14ac:dyDescent="0.2"/>
    <row r="232" s="75" customFormat="1" x14ac:dyDescent="0.2"/>
    <row r="233" s="75" customFormat="1" x14ac:dyDescent="0.2"/>
    <row r="234" s="75" customFormat="1" x14ac:dyDescent="0.2"/>
    <row r="235" s="75" customFormat="1" x14ac:dyDescent="0.2"/>
    <row r="239" s="75" customFormat="1" x14ac:dyDescent="0.2"/>
    <row r="249" s="75" customFormat="1" x14ac:dyDescent="0.2"/>
  </sheetData>
  <sheetProtection formatCells="0" formatColumns="0"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0" firstPageNumber="72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37</vt:i4>
      </vt:variant>
      <vt:variant>
        <vt:lpstr>Pojmenované oblasti</vt:lpstr>
      </vt:variant>
      <vt:variant>
        <vt:i4>39</vt:i4>
      </vt:variant>
    </vt:vector>
  </HeadingPairs>
  <TitlesOfParts>
    <vt:vector size="76" baseType="lpstr">
      <vt:lpstr>Rekapitulace dle oblasti</vt:lpstr>
      <vt:lpstr>1001</vt:lpstr>
      <vt:lpstr>1012</vt:lpstr>
      <vt:lpstr>1015</vt:lpstr>
      <vt:lpstr>1032</vt:lpstr>
      <vt:lpstr>1033</vt:lpstr>
      <vt:lpstr>1034</vt:lpstr>
      <vt:lpstr>1100</vt:lpstr>
      <vt:lpstr>1101</vt:lpstr>
      <vt:lpstr>1102</vt:lpstr>
      <vt:lpstr>1103</vt:lpstr>
      <vt:lpstr>1104</vt:lpstr>
      <vt:lpstr>1105</vt:lpstr>
      <vt:lpstr>1120</vt:lpstr>
      <vt:lpstr>1121</vt:lpstr>
      <vt:lpstr>1122</vt:lpstr>
      <vt:lpstr>1123</vt:lpstr>
      <vt:lpstr>1150</vt:lpstr>
      <vt:lpstr>1160</vt:lpstr>
      <vt:lpstr>1200</vt:lpstr>
      <vt:lpstr>1201</vt:lpstr>
      <vt:lpstr>1202</vt:lpstr>
      <vt:lpstr>1204</vt:lpstr>
      <vt:lpstr>1205</vt:lpstr>
      <vt:lpstr>1206</vt:lpstr>
      <vt:lpstr>1207</vt:lpstr>
      <vt:lpstr>1208</vt:lpstr>
      <vt:lpstr>1300</vt:lpstr>
      <vt:lpstr>1301</vt:lpstr>
      <vt:lpstr>1302</vt:lpstr>
      <vt:lpstr>1303</vt:lpstr>
      <vt:lpstr>1304</vt:lpstr>
      <vt:lpstr>1350</vt:lpstr>
      <vt:lpstr>1351</vt:lpstr>
      <vt:lpstr>1352</vt:lpstr>
      <vt:lpstr>1400</vt:lpstr>
      <vt:lpstr>1450</vt:lpstr>
      <vt:lpstr>'Rekapitulace dle oblasti'!A</vt:lpstr>
      <vt:lpstr>'Rekapitulace dle oblasti'!Názvy_tisku</vt:lpstr>
      <vt:lpstr>'1001'!Oblast_tisku</vt:lpstr>
      <vt:lpstr>'1012'!Oblast_tisku</vt:lpstr>
      <vt:lpstr>'1015'!Oblast_tisku</vt:lpstr>
      <vt:lpstr>'1032'!Oblast_tisku</vt:lpstr>
      <vt:lpstr>'1033'!Oblast_tisku</vt:lpstr>
      <vt:lpstr>'1034'!Oblast_tisku</vt:lpstr>
      <vt:lpstr>'1100'!Oblast_tisku</vt:lpstr>
      <vt:lpstr>'1101'!Oblast_tisku</vt:lpstr>
      <vt:lpstr>'1102'!Oblast_tisku</vt:lpstr>
      <vt:lpstr>'1103'!Oblast_tisku</vt:lpstr>
      <vt:lpstr>'1104'!Oblast_tisku</vt:lpstr>
      <vt:lpstr>'1105'!Oblast_tisku</vt:lpstr>
      <vt:lpstr>'1120'!Oblast_tisku</vt:lpstr>
      <vt:lpstr>'1121'!Oblast_tisku</vt:lpstr>
      <vt:lpstr>'1122'!Oblast_tisku</vt:lpstr>
      <vt:lpstr>'1123'!Oblast_tisku</vt:lpstr>
      <vt:lpstr>'1150'!Oblast_tisku</vt:lpstr>
      <vt:lpstr>'1160'!Oblast_tisku</vt:lpstr>
      <vt:lpstr>'1200'!Oblast_tisku</vt:lpstr>
      <vt:lpstr>'1201'!Oblast_tisku</vt:lpstr>
      <vt:lpstr>'1202'!Oblast_tisku</vt:lpstr>
      <vt:lpstr>'1204'!Oblast_tisku</vt:lpstr>
      <vt:lpstr>'1205'!Oblast_tisku</vt:lpstr>
      <vt:lpstr>'1206'!Oblast_tisku</vt:lpstr>
      <vt:lpstr>'1207'!Oblast_tisku</vt:lpstr>
      <vt:lpstr>'1208'!Oblast_tisku</vt:lpstr>
      <vt:lpstr>'1300'!Oblast_tisku</vt:lpstr>
      <vt:lpstr>'1301'!Oblast_tisku</vt:lpstr>
      <vt:lpstr>'1302'!Oblast_tisku</vt:lpstr>
      <vt:lpstr>'1303'!Oblast_tisku</vt:lpstr>
      <vt:lpstr>'1304'!Oblast_tisku</vt:lpstr>
      <vt:lpstr>'1350'!Oblast_tisku</vt:lpstr>
      <vt:lpstr>'1351'!Oblast_tisku</vt:lpstr>
      <vt:lpstr>'1352'!Oblast_tisku</vt:lpstr>
      <vt:lpstr>'1400'!Oblast_tisku</vt:lpstr>
      <vt:lpstr>'1450'!Oblast_tisku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2020-06-02T08:34:50Z</cp:lastPrinted>
  <dcterms:created xsi:type="dcterms:W3CDTF">2008-01-24T08:46:29Z</dcterms:created>
  <dcterms:modified xsi:type="dcterms:W3CDTF">2020-06-02T08:35:11Z</dcterms:modified>
</cp:coreProperties>
</file>