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21\ZOK 21.12.2020\"/>
    </mc:Choice>
  </mc:AlternateContent>
  <bookViews>
    <workbookView xWindow="240" yWindow="1185" windowWidth="15480" windowHeight="10740"/>
  </bookViews>
  <sheets>
    <sheet name="Příjmy" sheetId="4" r:id="rId1"/>
    <sheet name="daně" sheetId="3" r:id="rId2"/>
    <sheet name="odbory" sheetId="9" r:id="rId3"/>
    <sheet name="odbory1" sheetId="1" state="hidden" r:id="rId4"/>
    <sheet name="PO - odvody 95%" sheetId="8" r:id="rId5"/>
    <sheet name="predikce" sheetId="6" state="hidden" r:id="rId6"/>
  </sheets>
  <definedNames>
    <definedName name="_xlnm.Print_Area" localSheetId="1">daně!$A$1:$M$19</definedName>
    <definedName name="_xlnm.Print_Area" localSheetId="2">odbory!$A$1:$G$300</definedName>
    <definedName name="_xlnm.Print_Area" localSheetId="3">odbory1!$A$1:$G$205</definedName>
    <definedName name="_xlnm.Print_Area" localSheetId="4">'PO - odvody 95%'!$A$1:$G$219</definedName>
    <definedName name="_xlnm.Print_Area" localSheetId="5">predikce!$A$1:$H$23</definedName>
    <definedName name="_xlnm.Print_Area" localSheetId="0">Příjmy!$A$1:$G$82</definedName>
  </definedNames>
  <calcPr calcId="162913"/>
</workbook>
</file>

<file path=xl/calcChain.xml><?xml version="1.0" encoding="utf-8"?>
<calcChain xmlns="http://schemas.openxmlformats.org/spreadsheetml/2006/main">
  <c r="G7" i="4" l="1"/>
  <c r="F114" i="9" l="1"/>
  <c r="F37" i="4" l="1"/>
  <c r="G65" i="4"/>
  <c r="G48" i="4"/>
  <c r="G12" i="4"/>
  <c r="M10" i="3"/>
  <c r="G160" i="8" l="1"/>
  <c r="F295" i="9" l="1"/>
  <c r="F283" i="9" l="1"/>
  <c r="F282" i="9" s="1"/>
  <c r="I99" i="8" l="1"/>
  <c r="F7" i="4" l="1"/>
  <c r="F8" i="4" l="1"/>
  <c r="F9" i="4"/>
  <c r="F10" i="4"/>
  <c r="F11" i="4"/>
  <c r="F12" i="4" s="1"/>
  <c r="K15" i="3"/>
  <c r="J15" i="3"/>
  <c r="K10" i="3"/>
  <c r="K14" i="3"/>
  <c r="K11" i="3"/>
  <c r="K12" i="3"/>
  <c r="K13" i="3"/>
  <c r="I10" i="3"/>
  <c r="H15" i="3"/>
  <c r="I14" i="3" l="1"/>
  <c r="G14" i="3"/>
  <c r="G13" i="3"/>
  <c r="G12" i="3"/>
  <c r="G11" i="3"/>
  <c r="I15" i="3"/>
  <c r="G10" i="3"/>
  <c r="G15" i="3" l="1"/>
  <c r="F14" i="3"/>
  <c r="F13" i="3"/>
  <c r="F12" i="3"/>
  <c r="F11" i="3"/>
  <c r="F10" i="3"/>
  <c r="I165" i="9" l="1"/>
  <c r="F48" i="4" l="1"/>
  <c r="E48" i="4"/>
  <c r="D48" i="4"/>
  <c r="E23" i="4"/>
  <c r="D23" i="4"/>
  <c r="E11" i="4" l="1"/>
  <c r="E10" i="4"/>
  <c r="E9" i="4"/>
  <c r="E8" i="4"/>
  <c r="E7" i="4"/>
  <c r="D66" i="4" l="1"/>
  <c r="G62" i="4"/>
  <c r="F256" i="9" l="1"/>
  <c r="E30" i="9" l="1"/>
  <c r="D30" i="9"/>
  <c r="E32" i="9"/>
  <c r="D32" i="9"/>
  <c r="E29" i="9"/>
  <c r="D29" i="9"/>
  <c r="E23" i="9"/>
  <c r="E28" i="4" s="1"/>
  <c r="D23" i="9"/>
  <c r="I202" i="9"/>
  <c r="E22" i="9" s="1"/>
  <c r="H202" i="9"/>
  <c r="D22" i="9" s="1"/>
  <c r="E19" i="9"/>
  <c r="D19" i="9"/>
  <c r="E21" i="9"/>
  <c r="D21" i="9"/>
  <c r="I132" i="9"/>
  <c r="E13" i="9" s="1"/>
  <c r="H132" i="9"/>
  <c r="D13" i="9" s="1"/>
  <c r="E9" i="9"/>
  <c r="D9" i="9"/>
  <c r="E10" i="9"/>
  <c r="D10" i="9"/>
  <c r="E24" i="9"/>
  <c r="D24" i="9"/>
  <c r="E8" i="9"/>
  <c r="D8" i="9"/>
  <c r="E20" i="9"/>
  <c r="D20" i="9"/>
  <c r="I147" i="9"/>
  <c r="E14" i="9" s="1"/>
  <c r="H147" i="9"/>
  <c r="D14" i="9" s="1"/>
  <c r="E26" i="9"/>
  <c r="D26" i="9"/>
  <c r="I43" i="9" l="1"/>
  <c r="E7" i="9" s="1"/>
  <c r="H43" i="9"/>
  <c r="D7" i="9" s="1"/>
  <c r="E17" i="9"/>
  <c r="H165" i="9"/>
  <c r="F165" i="9"/>
  <c r="E15" i="9"/>
  <c r="D15" i="9"/>
  <c r="XFD165" i="9" l="1"/>
  <c r="D17" i="9"/>
  <c r="E11" i="9"/>
  <c r="D11" i="9"/>
  <c r="E28" i="9" l="1"/>
  <c r="D28" i="9"/>
  <c r="E27" i="9"/>
  <c r="D27" i="9"/>
  <c r="I124" i="9"/>
  <c r="E12" i="9" s="1"/>
  <c r="H124" i="9"/>
  <c r="D12" i="9" s="1"/>
  <c r="G208" i="8"/>
  <c r="F100" i="9" s="1"/>
  <c r="D33" i="9" l="1"/>
  <c r="E33" i="9"/>
  <c r="F279" i="9"/>
  <c r="F18" i="9" l="1"/>
  <c r="F23" i="4" s="1"/>
  <c r="F184" i="9"/>
  <c r="F220" i="9"/>
  <c r="F23" i="9" s="1"/>
  <c r="F202" i="9"/>
  <c r="C10" i="3"/>
  <c r="F28" i="4" l="1"/>
  <c r="G47" i="4"/>
  <c r="G44" i="4"/>
  <c r="G36" i="4"/>
  <c r="F278" i="9" l="1"/>
  <c r="F32" i="9" s="1"/>
  <c r="G32" i="9" s="1"/>
  <c r="E34" i="4" l="1"/>
  <c r="D34" i="4"/>
  <c r="E24" i="4"/>
  <c r="D24" i="4"/>
  <c r="E38" i="4"/>
  <c r="D38" i="4"/>
  <c r="E66" i="4"/>
  <c r="F66" i="4"/>
  <c r="F234" i="9"/>
  <c r="F25" i="9" s="1"/>
  <c r="G66" i="4" l="1"/>
  <c r="F30" i="4"/>
  <c r="G25" i="9"/>
  <c r="F252" i="9"/>
  <c r="F29" i="9" s="1"/>
  <c r="F188" i="9"/>
  <c r="F19" i="9" s="1"/>
  <c r="F133" i="9"/>
  <c r="F34" i="4" l="1"/>
  <c r="G34" i="4" s="1"/>
  <c r="G29" i="9"/>
  <c r="F24" i="4"/>
  <c r="G19" i="9"/>
  <c r="F197" i="9"/>
  <c r="F15" i="3" l="1"/>
  <c r="F274" i="9" l="1"/>
  <c r="F38" i="4" s="1"/>
  <c r="G38" i="4" s="1"/>
  <c r="D29" i="4" l="1"/>
  <c r="E25" i="4"/>
  <c r="D25" i="4"/>
  <c r="D19" i="4"/>
  <c r="D18" i="4"/>
  <c r="D17" i="4"/>
  <c r="D15" i="4"/>
  <c r="D14" i="4"/>
  <c r="D13" i="4"/>
  <c r="D11" i="4" l="1"/>
  <c r="G11" i="4" s="1"/>
  <c r="D10" i="4"/>
  <c r="G10" i="4" s="1"/>
  <c r="D9" i="4"/>
  <c r="G9" i="4" s="1"/>
  <c r="D8" i="4"/>
  <c r="G8" i="4" s="1"/>
  <c r="D7" i="4"/>
  <c r="E29" i="4" l="1"/>
  <c r="E17" i="4" l="1"/>
  <c r="E15" i="4" l="1"/>
  <c r="E14" i="4"/>
  <c r="F112" i="9" l="1"/>
  <c r="F115" i="9" s="1"/>
  <c r="E19" i="4" l="1"/>
  <c r="F143" i="9"/>
  <c r="E18" i="4"/>
  <c r="F124" i="9"/>
  <c r="E13" i="4" l="1"/>
  <c r="F132" i="9"/>
  <c r="F238" i="9"/>
  <c r="F225" i="9"/>
  <c r="F192" i="9"/>
  <c r="F20" i="9" s="1"/>
  <c r="F83" i="9"/>
  <c r="F8" i="9" s="1"/>
  <c r="G8" i="9" s="1"/>
  <c r="F25" i="4" l="1"/>
  <c r="G25" i="4" s="1"/>
  <c r="G20" i="9"/>
  <c r="G118" i="8" l="1"/>
  <c r="G161" i="8" l="1"/>
  <c r="G218" i="8" s="1"/>
  <c r="F97" i="9"/>
  <c r="G157" i="8"/>
  <c r="F43" i="9" l="1"/>
  <c r="F7" i="9" l="1"/>
  <c r="L15" i="3"/>
  <c r="G7" i="9" l="1"/>
  <c r="F13" i="4"/>
  <c r="F30" i="9"/>
  <c r="G165" i="8" l="1"/>
  <c r="F98" i="9" s="1"/>
  <c r="G30" i="9" l="1"/>
  <c r="E35" i="4" l="1"/>
  <c r="E32" i="4"/>
  <c r="E33" i="4"/>
  <c r="E31" i="4"/>
  <c r="E26" i="4"/>
  <c r="E27" i="4"/>
  <c r="E22" i="4"/>
  <c r="E21" i="4"/>
  <c r="E20" i="4"/>
  <c r="E16" i="4"/>
  <c r="E39" i="4" l="1"/>
  <c r="E68" i="4" s="1"/>
  <c r="E74" i="4"/>
  <c r="E12" i="4"/>
  <c r="E73" i="4" l="1"/>
  <c r="E75" i="4"/>
  <c r="F24" i="9" l="1"/>
  <c r="F160" i="9"/>
  <c r="F36" i="9"/>
  <c r="G24" i="9" l="1"/>
  <c r="F29" i="4"/>
  <c r="G29" i="4" l="1"/>
  <c r="F260" i="9"/>
  <c r="M13" i="3" l="1"/>
  <c r="M12" i="3"/>
  <c r="M11" i="3"/>
  <c r="D31" i="4" l="1"/>
  <c r="D32" i="4"/>
  <c r="D33" i="4"/>
  <c r="D35" i="4"/>
  <c r="D26" i="4"/>
  <c r="D27" i="4"/>
  <c r="F14" i="4" l="1"/>
  <c r="G14" i="4" s="1"/>
  <c r="D16" i="4"/>
  <c r="D20" i="4"/>
  <c r="D21" i="4"/>
  <c r="D22" i="4"/>
  <c r="D39" i="4" l="1"/>
  <c r="D68" i="4" s="1"/>
  <c r="F35" i="4"/>
  <c r="G35" i="4" s="1"/>
  <c r="G154" i="8" l="1"/>
  <c r="G151" i="8"/>
  <c r="G174" i="8"/>
  <c r="F99" i="9" s="1"/>
  <c r="H157" i="8" l="1"/>
  <c r="F265" i="9"/>
  <c r="F264" i="9" s="1"/>
  <c r="F269" i="9"/>
  <c r="F117" i="9"/>
  <c r="F247" i="9"/>
  <c r="F242" i="9"/>
  <c r="F12" i="9"/>
  <c r="F18" i="4" s="1"/>
  <c r="G18" i="4" s="1"/>
  <c r="F89" i="9"/>
  <c r="F9" i="9" s="1"/>
  <c r="F155" i="9"/>
  <c r="F148" i="9"/>
  <c r="F147" i="9" s="1"/>
  <c r="F15" i="4" l="1"/>
  <c r="G15" i="4" s="1"/>
  <c r="F14" i="9"/>
  <c r="F20" i="4" s="1"/>
  <c r="G20" i="4" s="1"/>
  <c r="G9" i="9"/>
  <c r="C30" i="9"/>
  <c r="C13" i="9"/>
  <c r="F26" i="9"/>
  <c r="G26" i="9" s="1"/>
  <c r="F31" i="4" l="1"/>
  <c r="G31" i="4" s="1"/>
  <c r="G217" i="8" l="1"/>
  <c r="F101" i="9" s="1"/>
  <c r="F102" i="9" s="1"/>
  <c r="F94" i="9" s="1"/>
  <c r="B192" i="8"/>
  <c r="B193" i="8" s="1"/>
  <c r="B194" i="8" s="1"/>
  <c r="B195" i="8" s="1"/>
  <c r="B196" i="8" s="1"/>
  <c r="B197" i="8" s="1"/>
  <c r="B198" i="8" s="1"/>
  <c r="A192" i="8"/>
  <c r="A193" i="8" s="1"/>
  <c r="A194" i="8" s="1"/>
  <c r="A195" i="8" s="1"/>
  <c r="A196" i="8" s="1"/>
  <c r="A197" i="8" s="1"/>
  <c r="A198" i="8" s="1"/>
  <c r="G177" i="8"/>
  <c r="F10" i="9" s="1"/>
  <c r="F16" i="4" s="1"/>
  <c r="B170" i="8"/>
  <c r="B171" i="8" s="1"/>
  <c r="B172" i="8" s="1"/>
  <c r="B169" i="8" s="1"/>
  <c r="B179" i="8" s="1"/>
  <c r="B180" i="8" s="1"/>
  <c r="A170" i="8"/>
  <c r="A171" i="8" s="1"/>
  <c r="A172" i="8" s="1"/>
  <c r="A169" i="8" s="1"/>
  <c r="A179" i="8" s="1"/>
  <c r="A180" i="8" s="1"/>
  <c r="G148" i="8"/>
  <c r="H118" i="8"/>
  <c r="I116" i="8"/>
  <c r="I115" i="8"/>
  <c r="I114" i="8"/>
  <c r="I113" i="8"/>
  <c r="I112" i="8"/>
  <c r="I108" i="8"/>
  <c r="I107" i="8"/>
  <c r="I106" i="8"/>
  <c r="I79" i="8"/>
  <c r="I78" i="8"/>
  <c r="I77" i="8"/>
  <c r="I76" i="8"/>
  <c r="I75" i="8"/>
  <c r="I74" i="8"/>
  <c r="I73" i="8"/>
  <c r="I72" i="8"/>
  <c r="I71" i="8"/>
  <c r="I70" i="8"/>
  <c r="I69" i="8"/>
  <c r="A199" i="8" l="1"/>
  <c r="A200" i="8" s="1"/>
  <c r="A201" i="8" s="1"/>
  <c r="A202" i="8" s="1"/>
  <c r="A203" i="8" s="1"/>
  <c r="A204" i="8" s="1"/>
  <c r="A205" i="8" s="1"/>
  <c r="A206" i="8" s="1"/>
  <c r="B199" i="8"/>
  <c r="B200" i="8" s="1"/>
  <c r="B201" i="8" s="1"/>
  <c r="B202" i="8" s="1"/>
  <c r="B203" i="8" s="1"/>
  <c r="B204" i="8" s="1"/>
  <c r="B205" i="8" s="1"/>
  <c r="B206" i="8" s="1"/>
  <c r="H151" i="8"/>
  <c r="H154" i="8"/>
  <c r="B181" i="8"/>
  <c r="B182" i="8" s="1"/>
  <c r="A181" i="8"/>
  <c r="A182" i="8" s="1"/>
  <c r="A183" i="8" l="1"/>
  <c r="A184" i="8" s="1"/>
  <c r="A185" i="8" s="1"/>
  <c r="A186" i="8" s="1"/>
  <c r="A187" i="8" s="1"/>
  <c r="A188" i="8" s="1"/>
  <c r="A189" i="8" s="1"/>
  <c r="A190" i="8" s="1"/>
  <c r="B183" i="8"/>
  <c r="B184" i="8" s="1"/>
  <c r="B185" i="8" s="1"/>
  <c r="B186" i="8" s="1"/>
  <c r="B187" i="8" s="1"/>
  <c r="B188" i="8" s="1"/>
  <c r="B189" i="8" s="1"/>
  <c r="B190" i="8" s="1"/>
  <c r="A7" i="9" l="1"/>
  <c r="B7" i="9"/>
  <c r="C7" i="9"/>
  <c r="A10" i="9"/>
  <c r="B10" i="9"/>
  <c r="C10" i="9"/>
  <c r="A11" i="9"/>
  <c r="B11" i="9"/>
  <c r="C11" i="9"/>
  <c r="F11" i="9"/>
  <c r="A12" i="9"/>
  <c r="B12" i="9"/>
  <c r="C12" i="9"/>
  <c r="A13" i="9"/>
  <c r="B13" i="9"/>
  <c r="A14" i="9"/>
  <c r="B14" i="9"/>
  <c r="C14" i="9"/>
  <c r="F15" i="9"/>
  <c r="G15" i="9" s="1"/>
  <c r="A17" i="9"/>
  <c r="B17" i="9"/>
  <c r="A27" i="9"/>
  <c r="B27" i="9"/>
  <c r="C27" i="9"/>
  <c r="F27" i="9"/>
  <c r="A28" i="9"/>
  <c r="B28" i="9"/>
  <c r="C28" i="9"/>
  <c r="F28" i="9"/>
  <c r="A30" i="9"/>
  <c r="B30" i="9"/>
  <c r="G14" i="9"/>
  <c r="F17" i="9"/>
  <c r="F21" i="9"/>
  <c r="F22" i="9"/>
  <c r="G22" i="9" s="1"/>
  <c r="F22" i="4" l="1"/>
  <c r="G22" i="4" s="1"/>
  <c r="F17" i="4"/>
  <c r="F26" i="4"/>
  <c r="G21" i="9"/>
  <c r="G12" i="9"/>
  <c r="F33" i="4"/>
  <c r="G33" i="4" s="1"/>
  <c r="G28" i="9"/>
  <c r="F27" i="4"/>
  <c r="G27" i="4" s="1"/>
  <c r="F21" i="4"/>
  <c r="F32" i="4"/>
  <c r="G32" i="4" s="1"/>
  <c r="G11" i="9"/>
  <c r="G27" i="9"/>
  <c r="G17" i="9"/>
  <c r="F13" i="9"/>
  <c r="F19" i="4" s="1"/>
  <c r="G19" i="4" s="1"/>
  <c r="F198" i="1"/>
  <c r="F195" i="1" s="1"/>
  <c r="F33" i="9" l="1"/>
  <c r="G33" i="9" s="1"/>
  <c r="F39" i="4"/>
  <c r="F68" i="4" s="1"/>
  <c r="F73" i="4" s="1"/>
  <c r="G13" i="4"/>
  <c r="G21" i="4"/>
  <c r="G17" i="4"/>
  <c r="G26" i="4"/>
  <c r="G13" i="9"/>
  <c r="G16" i="4"/>
  <c r="G10" i="9"/>
  <c r="D75" i="1" l="1"/>
  <c r="M14" i="3" l="1"/>
  <c r="E26" i="1" l="1"/>
  <c r="F24" i="1" l="1"/>
  <c r="G24" i="1" s="1"/>
  <c r="F173" i="1" l="1"/>
  <c r="F19" i="1" s="1"/>
  <c r="F162" i="1"/>
  <c r="F152" i="1" l="1"/>
  <c r="F17" i="1" s="1"/>
  <c r="F30" i="1"/>
  <c r="F18" i="1" l="1"/>
  <c r="H22" i="6" l="1"/>
  <c r="E22" i="6"/>
  <c r="F11" i="1" l="1"/>
  <c r="F22" i="1"/>
  <c r="F21" i="1"/>
  <c r="F124" i="1"/>
  <c r="F14" i="1" s="1"/>
  <c r="D14" i="1"/>
  <c r="D26" i="1" s="1"/>
  <c r="F91" i="1" l="1"/>
  <c r="F12" i="1" s="1"/>
  <c r="F9" i="1" l="1"/>
  <c r="C15" i="6" l="1"/>
  <c r="F117" i="1" l="1"/>
  <c r="F95" i="1" s="1"/>
  <c r="D83" i="1" l="1"/>
  <c r="F68" i="1" l="1"/>
  <c r="F10" i="1" s="1"/>
  <c r="D15" i="3"/>
  <c r="E15" i="3"/>
  <c r="C15" i="3"/>
  <c r="M15" i="3" s="1"/>
  <c r="G23" i="1" l="1"/>
  <c r="G22" i="1"/>
  <c r="G21" i="1"/>
  <c r="G11" i="1"/>
  <c r="G9" i="1"/>
  <c r="F13" i="1"/>
  <c r="F132" i="1"/>
  <c r="F15" i="1" s="1"/>
  <c r="F142" i="1"/>
  <c r="F16" i="1" s="1"/>
  <c r="D12" i="4"/>
  <c r="D73" i="4" s="1"/>
  <c r="D74" i="4"/>
  <c r="F75" i="4"/>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G39" i="4" l="1"/>
  <c r="F26" i="1"/>
  <c r="E15" i="6"/>
  <c r="D13" i="6"/>
  <c r="D23" i="6" s="1"/>
  <c r="D26" i="6" s="1"/>
  <c r="G13" i="6"/>
  <c r="F13" i="6"/>
  <c r="F23" i="6" s="1"/>
  <c r="F26" i="6" s="1"/>
  <c r="C23" i="6"/>
  <c r="C26" i="6" s="1"/>
  <c r="H18" i="6"/>
  <c r="G74" i="4"/>
  <c r="G15" i="1"/>
  <c r="G20" i="1"/>
  <c r="G12" i="1"/>
  <c r="G19" i="1"/>
  <c r="G14" i="1"/>
  <c r="G13" i="1"/>
  <c r="G16" i="1"/>
  <c r="E18" i="6"/>
  <c r="H15" i="6"/>
  <c r="H10" i="6"/>
  <c r="E10" i="6"/>
  <c r="D75" i="4" l="1"/>
  <c r="H13" i="6"/>
  <c r="H23" i="6" s="1"/>
  <c r="H26" i="6" s="1"/>
  <c r="E13" i="6"/>
  <c r="E23" i="6" s="1"/>
  <c r="E26" i="6" s="1"/>
  <c r="G23" i="6"/>
  <c r="G26" i="6" s="1"/>
  <c r="G68" i="4" l="1"/>
  <c r="G10" i="1"/>
  <c r="G26" i="1"/>
  <c r="G73" i="4" l="1"/>
  <c r="G75" i="4" l="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<sst xmlns="http://schemas.openxmlformats.org/spreadsheetml/2006/main" count="1052" uniqueCount="502">
  <si>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</si>
  <si>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</si>
  <si>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</si>
  <si>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</si>
  <si>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</si>
  <si>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</si>
  <si>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</si>
  <si>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</si>
  <si>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</si>
  <si>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</si>
  <si>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</si>
  <si>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</si>
  <si>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</si>
  <si>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</si>
  <si>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</si>
  <si>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</si>
  <si>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</si>
  <si>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</si>
  <si>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</si>
  <si>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</si>
  <si>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</si>
  <si>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</si>
  <si>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</si>
  <si>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</si>
  <si>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</si>
  <si>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</si>
  <si>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</si>
  <si>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</si>
  <si>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</si>
  <si>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</si>
  <si>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</si>
  <si>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</si>
  <si>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</si>
  <si>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</si>
  <si>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</si>
  <si>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</si>
  <si>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</si>
  <si>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</si>
  <si>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</si>
  <si>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</si>
  <si>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</si>
  <si>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</si>
  <si>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</si>
  <si>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</si>
  <si>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</si>
  <si>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</si>
  <si>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</si>
  <si>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</si>
  <si>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</si>
  <si>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</si>
  <si>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</si>
  <si>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</si>
  <si>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</si>
  <si>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</si>
  <si>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</si>
  <si>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</si>
  <si>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mezisoučet - daňové příjmy</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</si>
  <si>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</si>
  <si>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</si>
  <si>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</si>
  <si>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</si>
  <si>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</si>
  <si>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</si>
  <si>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</si>
  <si>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</si>
  <si>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</si>
  <si>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</si>
  <si>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</si>
  <si>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</si>
  <si>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</si>
  <si>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</si>
  <si>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</si>
  <si>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</si>
  <si>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</si>
  <si>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</si>
  <si>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</si>
  <si>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</si>
  <si>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</si>
  <si>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</si>
  <si>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</si>
  <si>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</si>
  <si>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</si>
  <si>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</si>
  <si>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</si>
  <si>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</si>
  <si>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</si>
  <si>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</si>
  <si>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</si>
  <si>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</si>
  <si>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</si>
  <si>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</si>
  <si>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</si>
  <si>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</si>
  <si>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</si>
  <si>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</si>
  <si>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</si>
  <si>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</si>
  <si>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</si>
  <si>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</si>
  <si>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</si>
  <si>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</si>
  <si>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</si>
  <si>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</si>
  <si>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</si>
  <si>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</si>
  <si>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</si>
  <si>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</si>
  <si>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</si>
  <si>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Odborné učiliště a Praktická škola, Lipová - lázně 458</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</si>
  <si>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</si>
  <si>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</si>
  <si>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</si>
  <si>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</si>
  <si>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</si>
  <si>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</si>
  <si>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</si>
  <si>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</si>
  <si>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</si>
  <si>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</si>
  <si>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</si>
  <si>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</si>
  <si>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</si>
  <si>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</si>
  <si>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</si>
  <si>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</si>
  <si>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</si>
  <si>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</si>
  <si>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</si>
  <si>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</si>
  <si>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</si>
  <si>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školství (v souvislosti s poskytnutím příspěvku na provoz - odpisy)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</si>
  <si>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</si>
  <si>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</si>
  <si>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</si>
  <si>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</si>
  <si>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</si>
  <si>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</si>
  <si>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 xml:space="preserve">pol. 8115 - Změna stavu krátkodobých prostředků na bankovních účtech </t>
  </si>
  <si>
    <t>Komentář:</t>
  </si>
  <si>
    <t xml:space="preserve">Daň z příjmů právnických osob (bez placení obcemi) </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</si>
  <si>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</si>
  <si>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</si>
  <si>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</si>
  <si>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</si>
  <si>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</si>
  <si>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</si>
  <si>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</si>
  <si>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</si>
  <si>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</si>
  <si>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</si>
  <si>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</si>
  <si>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</si>
  <si>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</si>
  <si>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</si>
  <si>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</si>
  <si>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</si>
  <si>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</si>
  <si>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</si>
  <si>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</si>
  <si>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</si>
  <si>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</si>
  <si>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</si>
  <si>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</si>
  <si>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</si>
  <si>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</si>
  <si>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</si>
  <si>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</si>
  <si>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</si>
  <si>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</si>
  <si>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</si>
  <si>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</si>
  <si>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</si>
  <si>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</si>
  <si>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</si>
  <si>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</si>
  <si>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</si>
  <si>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</si>
  <si>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</si>
  <si>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</si>
  <si>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</si>
  <si>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</si>
  <si>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</si>
  <si>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</si>
  <si>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</si>
  <si>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</si>
  <si>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</si>
  <si>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</si>
  <si>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</si>
  <si>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</si>
  <si>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</si>
  <si>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</si>
  <si>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</si>
  <si>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Příjmy za pokuty uložené podle § 43, odst. 6 zákona č. 13/1997 Sb., o pozemních komunikacích - příjmy z nízkorychlostního vážení vozidel.</t>
  </si>
  <si>
    <t xml:space="preserve">§ 6172, pol. 2211 - Sankční platby přijaté od státu, obcí a krajů     </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</si>
  <si>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</si>
  <si>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Sankční platby přijaté od státu, obcí a krajů    </t>
  </si>
  <si>
    <t xml:space="preserve">Odbor podpory řízení příspěvkových organizací </t>
  </si>
  <si>
    <t>ORJ - 19</t>
  </si>
  <si>
    <t>Příjmy z poskytnutých služeb a výrobků</t>
  </si>
  <si>
    <t xml:space="preserve">Odbor podpory řízení příspěvkových organizací - ORJ 19 </t>
  </si>
  <si>
    <t>2. Odbor životního prostředí a zemědělství, ORJ - 09</t>
  </si>
  <si>
    <t>4. Odbor dopravy a silničního hospodářství, ORJ - 12</t>
  </si>
  <si>
    <t>5. Odbor zdravotnictví, ORJ - 14</t>
  </si>
  <si>
    <t>Odbor dopravy a silničního hospodářství, ORJ - 12</t>
  </si>
  <si>
    <t>3. Odbor dopravy a silničního hospodářství, ORJ - 12</t>
  </si>
  <si>
    <t xml:space="preserve">pol. 8113 - Krátkodobé přijaté půjčené prostředky                              </t>
  </si>
  <si>
    <t>Příjmy z poskytování služeb a výrobků</t>
  </si>
  <si>
    <t xml:space="preserve">§ 6310, pol. 2141 - Příjmy z úroků (část)                                         </t>
  </si>
  <si>
    <t>pol. 8115 - Změna stavu krátkodobých prostředků na bankovních účtech kromě účtů státních finančních aktiv, které tvoří kapitolu OSFA</t>
  </si>
  <si>
    <t>1. Odbor kancelář ředitele, ORJ - 03</t>
  </si>
  <si>
    <t>1. Odbor  majetkový, právní a správních činností, ORJ - 04</t>
  </si>
  <si>
    <t>Odbor  majetkový, právní a správních činností, ORJ - 04</t>
  </si>
  <si>
    <t xml:space="preserve">§ 6172, pol. 2119 - Ostatní příjmy z vlastní činnosti   </t>
  </si>
  <si>
    <t xml:space="preserve">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</si>
  <si>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</si>
  <si>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</si>
  <si>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</si>
  <si>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</si>
  <si>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</si>
  <si>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</si>
  <si>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</si>
  <si>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</si>
  <si>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2. Odbor zdravotnictví, ORJ - 14</t>
  </si>
  <si>
    <t>3. Odbor podpory řízení příspěvkových organizací, ORJ - 19</t>
  </si>
  <si>
    <t>Odbor podpory řízení příspěvkových organizací, ORJ - 19</t>
  </si>
  <si>
    <t>Mateřská škola, Blanická 16, Olomouc</t>
  </si>
  <si>
    <t>ZŠ a MŠ logopedická, tř. Svornosti 37/900, Olomouc</t>
  </si>
  <si>
    <t xml:space="preserve">Základní škola, Olomoucká 76, Šternberk </t>
  </si>
  <si>
    <t xml:space="preserve">Základní škola, Šternberská 35, Uničov </t>
  </si>
  <si>
    <t>Základní škola, Dětský domov a Školní jídelna, Palackého 938, Litovel</t>
  </si>
  <si>
    <t>Gymnázium Jana Opletala, Opletalova 189, Litovel</t>
  </si>
  <si>
    <t>Gymnázium, Čajkovského 9, Olomouc</t>
  </si>
  <si>
    <t>Slovanské gymnázium, tř. J. z Poděbrad 13, Olomouc</t>
  </si>
  <si>
    <t>SŠ, ZŠ a MŠ prof. V.Vejdovského, Olomouc - Hejčín</t>
  </si>
  <si>
    <t>Gymnázium, Tomkova 45, Olomouc - Hejčín</t>
  </si>
  <si>
    <t>Gymnázium, Horní náměstí 5, Šternberk</t>
  </si>
  <si>
    <t xml:space="preserve">Gymnázium, Gymnazijní 257, Uničov   </t>
  </si>
  <si>
    <t>VOŠ a SPŠ elektrotechnická, Božetěchova 3, Olomouc</t>
  </si>
  <si>
    <t>Střední průmyslová škola strojnická, tř. 17.listopadu 49, Olomouc</t>
  </si>
  <si>
    <t>SPŠ a SOU, Školní 164, Uničov</t>
  </si>
  <si>
    <t xml:space="preserve">Střední škola zemědělská a zahradnická, U Hradiska 4, Olomouc  </t>
  </si>
  <si>
    <t>Obchodní akademie, tř.Spojenců 11, Olomouc</t>
  </si>
  <si>
    <t>SZŠ a VOŠ zdravot. Emanuela Pöttinga a JŠ s právem státní jazykové zkoušky, Pöttingova 2,  Olomouc</t>
  </si>
  <si>
    <t>Střední odborná škola, Komenského 677, Litovel</t>
  </si>
  <si>
    <t>Sigmundova střední škola strojírenská, J.Sigmunda 242, Lutín</t>
  </si>
  <si>
    <t>Střední škola logistiky a chemie, U Hradiska 29, Olomouc</t>
  </si>
  <si>
    <t>Střední škola polytechnická, Rooseveltova 79, Olomouc</t>
  </si>
  <si>
    <t>Střední škola polygrafická, Střední Novosadská 55, Olomouc</t>
  </si>
  <si>
    <t>Střední odborná škola obchodu a služeb, Štursova 14, Olomouc</t>
  </si>
  <si>
    <t>Střední škola technická a obchodní, Kosinova 4, Olomouc</t>
  </si>
  <si>
    <t>SOŠ lesnická a strojírenská, Opavská 4, Šternberk</t>
  </si>
  <si>
    <t xml:space="preserve">ZUŠ Iši Krejčího, Na Vozovce 32, Olomouc </t>
  </si>
  <si>
    <t xml:space="preserve">ZUŠ Žerotín, Kavaleristů 6, Olomouc </t>
  </si>
  <si>
    <t>ZUŠ  M. Stibora - výtvarný obor, Pionýrská 4, Olomouc</t>
  </si>
  <si>
    <t>ZUŠ, Jungmannova 740, Litovel</t>
  </si>
  <si>
    <t xml:space="preserve">ZUŠ,  Litovelská 190, Uničov </t>
  </si>
  <si>
    <t>Dům dětí a mládeže, tř. 17. listopadu 47,  Olomouc</t>
  </si>
  <si>
    <t xml:space="preserve">Dům dětí a mládeže, Komenského 6,  Litovel </t>
  </si>
  <si>
    <t>Dům dětí a mládeže Vila Tereza, Nádražní 530, Uničov</t>
  </si>
  <si>
    <t>DD a ŠJ, U sportovní haly 1a, Olomouc</t>
  </si>
  <si>
    <t xml:space="preserve">SŠ, ZŠ a MŠ, Hanácká 3, Šumperk </t>
  </si>
  <si>
    <t>SŠ, ZŠ, MŠ a DD, Sušilova 40,  Zábřeh</t>
  </si>
  <si>
    <t xml:space="preserve">Gymnázium, Masarykovo nám. 8, Šumperk </t>
  </si>
  <si>
    <t xml:space="preserve">Gymnázium, nám.Osvobození 20, Zábřeh </t>
  </si>
  <si>
    <t>VOŠ a SPŠ, Gen. Krátkého 1, Šumperk</t>
  </si>
  <si>
    <t xml:space="preserve">VOŠ a SŠ automobilní, U Dráhy 6, Zábřeh </t>
  </si>
  <si>
    <t>Střední odborná škola, Zemědělská 3 , Šumperk</t>
  </si>
  <si>
    <t xml:space="preserve">SŠ železniční, technická a služeb, Gen. Krátkého 30, Šumperk </t>
  </si>
  <si>
    <t>OA a JŠ s právem státní jazykové zkoušky, Hlavní třída 31, Šumperk</t>
  </si>
  <si>
    <t>Střední zdravotnická škola, Kladská 2, Šumperk</t>
  </si>
  <si>
    <t xml:space="preserve">Střední škola technická a zemědělská, 1. máje 2, Mohelnice </t>
  </si>
  <si>
    <t>OU a Praktická škola, Vodní 27, Mohelnice</t>
  </si>
  <si>
    <t>SŠ sociální péče a služeb, nám. 8. května 2, Zábřeh</t>
  </si>
  <si>
    <t xml:space="preserve">ZUŠ, náměstí Svobody 15, Mohelnice </t>
  </si>
  <si>
    <t>ZUŠ, Žerotínova 11, Šumperk</t>
  </si>
  <si>
    <t>ZUŠ Zábřeh, Školská 9, Zábřeh</t>
  </si>
  <si>
    <t xml:space="preserve">Dům dětí a mládeže MAGNET, Spartakiádní 8, Mohelnice </t>
  </si>
  <si>
    <t>SŠ, ZŠ a MŠ, Komenského 10, Prostějov</t>
  </si>
  <si>
    <t>Dětský domov a Školní jídelna Prostějov, Lidická 86</t>
  </si>
  <si>
    <t>Gymnázium Jiřího Wolkera, Kollárova 3, Prostějov</t>
  </si>
  <si>
    <t xml:space="preserve">SŠ designu a módy, Vápenice 1, Prostějov </t>
  </si>
  <si>
    <t>SOŠ průmyslová a SOU strojírenské, Lidická 4, Prostějov</t>
  </si>
  <si>
    <t>Švehlova střední škola polytechnická, nám. Spojenců 17, Prostějov</t>
  </si>
  <si>
    <t xml:space="preserve">Obchodní akademie, Palackého 18, Prostějov </t>
  </si>
  <si>
    <t>Střední zdravotnická škola, Vápenice 3, Prostějov</t>
  </si>
  <si>
    <t xml:space="preserve">Střední odborná škola Prostějov, nám. Edmunda Husserla 30, Prostějov </t>
  </si>
  <si>
    <t xml:space="preserve">DD a ŠJ, Vrchlického 369, Konice </t>
  </si>
  <si>
    <t xml:space="preserve">DD a ŠJ, Balkán 333, Plumlov </t>
  </si>
  <si>
    <t xml:space="preserve">ZŠ a MŠ, Nová 1820, Hranice </t>
  </si>
  <si>
    <t>Střední škola a Základní škola, Osecká 301, Lipník nad Bečvou</t>
  </si>
  <si>
    <t>Gymnázium Jakuba Škody, Komenského 29, Přerov</t>
  </si>
  <si>
    <t xml:space="preserve">Gymnázium, Zborovská 293, Hranice </t>
  </si>
  <si>
    <t xml:space="preserve">Gymnázium Svatopluka Čecha 683, Kojetín </t>
  </si>
  <si>
    <t>Střední průmyslová škola, Studentská 1384,  Hranice</t>
  </si>
  <si>
    <t>SPŠ stavební, Komenského sady 257, Lipník nad Bečvou</t>
  </si>
  <si>
    <t xml:space="preserve">Střední průmyslová škola, Havlíčkova 2, Přerov </t>
  </si>
  <si>
    <t>Střední škola gastronomie a služeb, Šířava 7, Přerov</t>
  </si>
  <si>
    <t>Střední lesnická škola, Jurikova 588, Hranice</t>
  </si>
  <si>
    <t xml:space="preserve">Gymnázium Jana Blahoslava a Střední pedagogická škola, Denisova 3, Přerov </t>
  </si>
  <si>
    <t>Střední škola zemědělská, Osmek 47, Přerov</t>
  </si>
  <si>
    <t>Obchodní akademie a Jazyková škola s právem státní jazykové zkoušky, Bartošova 24, Přerov</t>
  </si>
  <si>
    <t>Střední zdravotnická škola, Studentská 1095, Hranice</t>
  </si>
  <si>
    <t>Střední škola elektrotechnická, Tyršova 781, Lipník nad Bečvou</t>
  </si>
  <si>
    <t>Střední škola technická,Kouřilkova 8, Přerov</t>
  </si>
  <si>
    <t>Střední škola řezbářská, Nádražní 146, Tovačov</t>
  </si>
  <si>
    <t>ZUŠ Bedřicha Kozánka, tř. 17.listopadu 2, Přerov</t>
  </si>
  <si>
    <t>ZUŠ Antonína Dvořáka, Havlíčkova 643, Lipník nad Bečvou</t>
  </si>
  <si>
    <t>Středisko volného času ATLAS a BIOS, Žižkova 12, Přerov</t>
  </si>
  <si>
    <t xml:space="preserve">Dětský domov a Školní jídelna, Purgešova 4, Hranice </t>
  </si>
  <si>
    <t xml:space="preserve">Dětský domov a Školní jídelna, Tyršova 772, Lipník nad Bečvou </t>
  </si>
  <si>
    <t>Dětský domov a Školní jídelna, Sušilova 25, Přerov</t>
  </si>
  <si>
    <t xml:space="preserve">Základní škola,  Fučíkova 312, Jeseník </t>
  </si>
  <si>
    <t>Gymnázium, Komenského 281, Jeseník</t>
  </si>
  <si>
    <t>SOŠ a SOU strojírenské a stavební, Dukelská 1240, Jeseník</t>
  </si>
  <si>
    <t>Hotelová škola Vincenze Priessnitze a Obchodní akademie Jeseník, Dukelská 680, Jeseník</t>
  </si>
  <si>
    <t>SŠ gastronomie a farmářství, U Jatek 8, Jeseník</t>
  </si>
  <si>
    <t xml:space="preserve">Domov důchodců, Kobylá nad Vidnavkou 153 </t>
  </si>
  <si>
    <t>Středisko pečovatelské služby Jeseník, Dukelská 27, Jeseník</t>
  </si>
  <si>
    <t>Duha - centrum sociálních služeb Vikýřovice,Krenišovská 224, Vikýřovice</t>
  </si>
  <si>
    <t xml:space="preserve">Oblast školství (rozpracované a nové akce) </t>
  </si>
  <si>
    <t xml:space="preserve">Celkem za oblast školství (rozpracované a nové akce) </t>
  </si>
  <si>
    <t>Oblast školství (odvod z fondu investic)</t>
  </si>
  <si>
    <t>Celkem za oblast školství (odvod z fondu investic)</t>
  </si>
  <si>
    <t>Ostatní příjmy z vlastní činnosti</t>
  </si>
  <si>
    <t xml:space="preserve">Ostatní nedaňové příjmy jinde nazařazené </t>
  </si>
  <si>
    <t xml:space="preserve">4121 -  Neinvestiční přijaté transfery od obcí                                 </t>
  </si>
  <si>
    <t>Odbor veřejných zakázek a investic, ORJ - 17</t>
  </si>
  <si>
    <t xml:space="preserve">Dotace od obcí na úhradu nákladů při realizaci investičních akcí </t>
  </si>
  <si>
    <t>Poplatky za znečišťování ovzduší</t>
  </si>
  <si>
    <t>pol. 1332 - Poplatky za znečišťování ovzduší</t>
  </si>
  <si>
    <t xml:space="preserve">položka 14 -  povolení výkonu rybářského práva  </t>
  </si>
  <si>
    <t>položka 18 - vydání povolení ke stavbám vodních děl</t>
  </si>
  <si>
    <t xml:space="preserve">Sankční platby přijaté od jiných subjektů     </t>
  </si>
  <si>
    <t xml:space="preserve">§ 4399, pol. 2212 - Sankční platby přijaté od jiných subjektů     </t>
  </si>
  <si>
    <t xml:space="preserve">§ 6409, pol. 2329 - Ostatní nedaňové příjmy jinde nezařazené                       </t>
  </si>
  <si>
    <t>b) zapojení zůstatku z roku 2017</t>
  </si>
  <si>
    <t>a) zapojení zůstatku roku 2017 - rezerava v rámci projetku "Brána poznání dokořán"</t>
  </si>
  <si>
    <t>Nostrifikace - uznání rovnocennosti vysvědčení vydaných zahraničními školami.</t>
  </si>
  <si>
    <t>1. Odbor majetkový, právní a správních činností , ORJ - 04</t>
  </si>
  <si>
    <t>3. Odbor školství a mládeže, ORJ - 10</t>
  </si>
  <si>
    <t>Úhrada obcí za vydané příkazové bloky.</t>
  </si>
  <si>
    <t xml:space="preserve"> - oblast kultury ("Brána poznání otevřená")</t>
  </si>
  <si>
    <t>Dětský domov a Školní jídelna, Jeseník</t>
  </si>
  <si>
    <t>Pedagogicko-psychologická poradna a Speciálně pedagogické centrum Olomouckého kraje, U Sportovní haly 1a, Olomouc</t>
  </si>
  <si>
    <t>SŠ, ZŠ a MŠ, Masarykova 4, Mohelnice</t>
  </si>
  <si>
    <t xml:space="preserve">Odborné učiliště a Základní škola, Křenovice 8, Kojetín </t>
  </si>
  <si>
    <t xml:space="preserve">Oblast školství (projekty spolufinancované z evropských fondů) </t>
  </si>
  <si>
    <t xml:space="preserve">2. Odvody z fondu investic (spoluúčast na realizaci investičních akcí): </t>
  </si>
  <si>
    <t>SŠ gastronomie a služeb, Šířava 7, Přerov</t>
  </si>
  <si>
    <t>Střední odborná škola lesnická a strojírenská Šternberk</t>
  </si>
  <si>
    <t>Název položky</t>
  </si>
  <si>
    <t>Položka</t>
  </si>
  <si>
    <t xml:space="preserve">2. Odbor majetkový, právní a správních činností, ORJ - 04 </t>
  </si>
  <si>
    <t xml:space="preserve">Oblast školství (spoluúčast na realizaci investičních akcí) </t>
  </si>
  <si>
    <t xml:space="preserve"> - oblast školství (spolufinancování akcí)</t>
  </si>
  <si>
    <t>Odbor investic, ORJ - 17</t>
  </si>
  <si>
    <t>Odbor kancelář hejtmana, ORJ - 18</t>
  </si>
  <si>
    <t>2. 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</si>
  <si>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</si>
  <si>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</si>
  <si>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</si>
  <si>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</si>
  <si>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</si>
  <si>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</si>
  <si>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</si>
  <si>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</si>
  <si>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</si>
  <si>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</si>
  <si>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</si>
  <si>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</si>
  <si>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</si>
  <si>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</si>
  <si>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</si>
  <si>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</si>
  <si>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</si>
  <si>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</si>
  <si>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</si>
  <si>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</si>
  <si>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</si>
  <si>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</si>
  <si>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</si>
  <si>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</si>
  <si>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</si>
  <si>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</si>
  <si>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</si>
  <si>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</si>
  <si>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</si>
  <si>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</si>
  <si>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</si>
  <si>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</si>
  <si>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</si>
  <si>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</si>
  <si>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</si>
  <si>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</si>
  <si>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</si>
  <si>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položka 61 - vyjímku ze zákona obchodních činností s ohroženými druhy</t>
  </si>
  <si>
    <t xml:space="preserve">Splátky pohledávky Společenství Romů na Moravě o.p.s. dle splátkového kalendáře ve výši 
5 358,- Kč. Jedná se o poslední 2 splátky dluhu.
</t>
  </si>
  <si>
    <t xml:space="preserve">§ 6172, pol. 2132 - Příjmy z pronájmu ostatních nemovitých věcí a jejich částí    </t>
  </si>
  <si>
    <t xml:space="preserve"> - Vědecká knihovna v Olomouci </t>
  </si>
  <si>
    <t xml:space="preserve"> - Dům dětí a mládeže  Olomouc</t>
  </si>
  <si>
    <t>§ 6172, pol. 2321 - Přijaté neinvestiční dary</t>
  </si>
  <si>
    <t>Přijaté neinvestiční dary</t>
  </si>
  <si>
    <t>§ 6409, pol. 2111 - Příjmy z poskytování služeb a výrobků</t>
  </si>
  <si>
    <t>Přijaté příspěvky a náhrady - náklady řízení podle § 79 odst. 5 zákona č. 500/2004, správní řád (od 1.1.2014 sledovány samostatně).</t>
  </si>
  <si>
    <t xml:space="preserve">Sankční platby přijaté od jiných subjektů zahrnují pokuty uložené za porušení povinností stanovených zák. č. 40/1995 Sb., o regulaci reklamy a o změně a doplnění zák. č. 468/1991 Sb., o provozování rozhlasového a televizního vysílání, ve znění pozdějších předpisů a zák. č. 526/1990 Sb., o cenách, ve znění pozdějších předpisů.  </t>
  </si>
  <si>
    <t xml:space="preserve">Položka zahrnuje předpokládané úhrady třetích osob za náklady (např. zpracování znaleckých posudků, geometrických plánů apod.), které Olomoucký kraj vynaložil v souvislosti s odprodejem nemovitostí nebo zřízením věcných břemen. Dále tato položka zahrnuje příjem náhrad za náklady soudních řízení, vymožené náhrady výdajů uskutečněných v předchozích letech apod. Patří sem i příjmy náhrad nákladů správního řízení podle § 79 zák. č. 500/2004 Sb., správní řád, ve znění pozdějších předpisů a vyhlášky č. 520/2005 Sb., o rozsahu hotových výdajů a ušlého výdělku, které správní orgán hradí jiným osobám, a o výši paušální částky nákladů řízení. </t>
  </si>
  <si>
    <t xml:space="preserve">§ 6172, pol. 3112 - Příjmy z prodeje ostatních nemovitých věcí a jejich částí </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</si>
  <si>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</si>
  <si>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</si>
  <si>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SŠ, ZŠ a MŠ, Malá Dlážka 4, Přerov</t>
  </si>
  <si>
    <t>Odvody z fondu investic (v souvislosti s poskytnutím příspěvku na provoz - odpisy)</t>
  </si>
  <si>
    <t xml:space="preserve">Příjem z pokut uložených krajským úřadem je podle ustanovení § 34 zákona č. 274/2001 Sb., o vodovodech a kanalizacích, podle ustanovení § 35 zákona č. 149/2003 Sb., o obchodu s reprodukčním materiálem lesních dřevin, podle ustanovení § 13 zákona č. 226/2013 Sb., o uvádění dřeva a dřevařských výrobků na trh, podle ustanovení § 38 odst. 7 zákona č. 76/2002 Sb., o integrované prevenci, příjmem rozpočtu kraje. Příjem pokut uložených Českou inspekcí životního prostředí (ČIŽP) je podle ustanovení § 25 zákona č. 383/2012 Sb., o podmínkách obchodování s povolenkami na emise skleníkových plynů ve výši 30 % příjmem kraje. Dále je příjmem kraje 50 % z výše pokut uložených ČIŽP podle ustanovení § 38 odst. 7 zákona č. 6/2002 Sb., o integrované prevenci. Příjem z pokut uložených podle tohoto zákona je účelově určen k ochraně  životního prostředí. </t>
  </si>
  <si>
    <t>Název seskupení položek</t>
  </si>
  <si>
    <t>Daň z příjmů fyzických osob placená plátci</t>
  </si>
  <si>
    <t>Daň z příjmů fyzických osob placená poplatníky</t>
  </si>
  <si>
    <t>Daň z příjmů fyzických osob vybíraná srážkou</t>
  </si>
  <si>
    <t xml:space="preserve">pol. </t>
  </si>
  <si>
    <t xml:space="preserve">pol. 4221 - Investiční transfery od obcí                                         </t>
  </si>
  <si>
    <t>Příspěvek obce na investiční akci z roku 2018</t>
  </si>
  <si>
    <t xml:space="preserve">Investiční transfery od obcí     </t>
  </si>
  <si>
    <t xml:space="preserve">Investiční transfery od obcí    </t>
  </si>
  <si>
    <t xml:space="preserve">a) Secat Olomouc, s.r.o. - příjmy z pronájmu nebytových prostor (provozování  kantýny) - smlouva č. 2013/00210/KŘ/OSM                     </t>
  </si>
  <si>
    <t xml:space="preserve">b) Správa nemovitosti Olomouc, a.s. - nájemní smlouva (byt) - smlouva č. 2010/02158/KŘ/OSM                                                                                                    </t>
  </si>
  <si>
    <t>c) ARES CZ, s.r.o. Olomouc - příjmy z pronájmu reklamní plochy - smlouva č. 2011/04054/KŘ/OSM</t>
  </si>
  <si>
    <t>a) Secat Olomouc, s.r.o. - příjmy z pronájmu movitých věcí (provozování kantýny) - smlouva č. 2013/00210/KŘ/OSM</t>
  </si>
  <si>
    <t>b) Veolia Energie ČR, a.s., Ostrava - nájem parovodní předávací stanice  - smlouva č. 2010/03881/KŘ/DSM</t>
  </si>
  <si>
    <t xml:space="preserve">§ 6172, pol. 2310 - Příjmy z prodeje krátkodobého a drobného dlouhodobého majetku </t>
  </si>
  <si>
    <t xml:space="preserve">§ 6172, pol. 3113 - Příjmy z prodeje ostatního hmotného dlouhodobého majetku </t>
  </si>
  <si>
    <t>Odbor kancelář ředitele, ORJ - 03</t>
  </si>
  <si>
    <t xml:space="preserve">Správní poplatky - představuje poplatky za vidimaci a legalizaci, ověřené výstupy z centrálních evidencí a rejstříků, výstupy z rejstříku svazků obcí, činnost krajského úřadu na úseku státního občanství a matrik.  
</t>
  </si>
  <si>
    <t>Zahrnuje zejména zapojené finanční prostředky získané na základě odběratelských smluv týkajících se věcných břemen.</t>
  </si>
  <si>
    <t xml:space="preserve">Položka je rozpočtována ve výši celkového nájemného za doposud uzavřené nájemní smlouvy (LOM Praha, s.p., Vlasta Skřivánková, Branná).  </t>
  </si>
  <si>
    <t>pol. 2412 - Splátky půjčených prostředků od podnikatelských nefinančních subjetků - právnických osob</t>
  </si>
  <si>
    <t>Odbor strategického rozvoje, ORJ - 08</t>
  </si>
  <si>
    <t xml:space="preserve">Příjem poskytnuté NFV Evropskému seskupení pro územní spolupráci NOVUM s.r.o.: 764 850,-Kč. Návratná finanční výpomoci neinvestičního charakteru byla poskytnuta Evropskému seskupení pro územní spolupráci NOVUM s.r.o. na základě smlouvy 2018/04160/OSR/DSM.
</t>
  </si>
  <si>
    <t>Splátky půjčených prostředků od podnikatelských nefinančních subjetků - právnických osob</t>
  </si>
  <si>
    <t xml:space="preserve">Příjmy z prodeje krátkodobého a drobného dlouhodobého majetku </t>
  </si>
  <si>
    <t xml:space="preserve">Příjmy z prodeje ostatního hmotného dlouhodobého majetku </t>
  </si>
  <si>
    <r>
      <t>Obchodní akademie, Olomoucká 82, Mohelnice )</t>
    </r>
    <r>
      <rPr>
        <vertAlign val="superscript"/>
        <sz val="10"/>
        <rFont val="Arial CE"/>
        <charset val="238"/>
      </rPr>
      <t>*</t>
    </r>
  </si>
  <si>
    <t>Návrh rozpočtu                        na rok 2021</t>
  </si>
  <si>
    <t>očekávaná skutečnost 2020
dle predikce MF</t>
  </si>
  <si>
    <t>schválený rozpočet 2020</t>
  </si>
  <si>
    <t>PŘÍJMY Olomouckého kraje na rok 2021</t>
  </si>
  <si>
    <t>Schválený rozpočet 2020</t>
  </si>
  <si>
    <t>Návrh rozpočtu 2021</t>
  </si>
  <si>
    <t xml:space="preserve">d) BLASY CZ, s.r.o. Olomouc - Smlouva č. 2019/00849/OKŘ/OSB o umístění automatu na kávu </t>
  </si>
  <si>
    <t>2. Odbor majetkový, právní a správních činností, ORJ - 04</t>
  </si>
  <si>
    <t>4. Odbor kontroly, ORJ - 20</t>
  </si>
  <si>
    <t xml:space="preserve">Jednorázové srážky z mezd, refundace mezd, pohledávky, zápůjčky IN karet. </t>
  </si>
  <si>
    <t xml:space="preserve">§ 6172, pol. 2329 - Ostatní nedaňové příjmy jinde nezařazené                       </t>
  </si>
  <si>
    <t>Identifikované nedaňové příjmy, nezařazené na jinou položku.</t>
  </si>
  <si>
    <t>§ 6402, pol. 2222 - Ostatní příjmy z finančního vypořádání předchozích let od jiných veřejných rozpočtů</t>
  </si>
  <si>
    <t>Odbor strategického rozvoje kraje, ORJ - 08</t>
  </si>
  <si>
    <t xml:space="preserve">Zpětná úhrada za pořízení Aktualizace č. 4 ZÚR OK (1. a 2. etapa z roku 2020): 1 598 tis. Kč
Zpětná úhrada za pořízení Aktualizace č. 4 ZÚR OK (1. a 2. etapa z roku 2020) od SŽDC, smlouva o dílo č. 2019/01482/OSR/DSM. </t>
  </si>
  <si>
    <t>Ostatní příjmy z finančního vypořádání předchozích let od jiných veřejných rozpočtů</t>
  </si>
  <si>
    <t xml:space="preserve"> - Středomoravská nemocniční, a.s. (z toho: základ daně 25 536 tis.Kč + DPH 5 363 tis.Kč)</t>
  </si>
  <si>
    <t xml:space="preserve">Vrácení poslední splátky od Jeseníky-SCR na projekt "Jeseníky turistům" (2008/2324/KH/DSM/2).              </t>
  </si>
  <si>
    <t xml:space="preserve">Předpokládáme, že jako tomu bylo v uplynulých letech, tak i v roce 2021 firma NET4GAS, s.r.o. podpoří Olomoucký kraj finanční částkou 1 000 tis. Kč + 21%DPH za propagaci jejich firmy na akcích realizovaných OK. V současné době probíhají jednání o výši finanční podpory, přesná částka by měla být známa na podzim roku 2020. Rovněž se předpokádá příjem za 6 vydání z inzerce uveřejněné v měsíčníku "Krajánek", na jehož tisk a distribuci máme uzavřenou smlouvu č. 2018/01984/OKH/DSM do 30. 6. 2021.
</t>
  </si>
  <si>
    <t xml:space="preserve">Předpoklad příjmů z prodeje vstupenek na ples Olomouckého kraje 2021. V roce 2020 byl skutečný příjem z prodeje vstupenek ve výši 92 720 Kč. 
</t>
  </si>
  <si>
    <t xml:space="preserve">Příjmy KIDSOK, p.o. - příjmy od obcí a krajů na úhradu prokazatelné ztráty - doprava. </t>
  </si>
  <si>
    <t>Odbor investic, ORJ - 50</t>
  </si>
  <si>
    <t>Příspěvek obcí na investiční akce (Statutární město Prostějov 20 000 tis. Kč, město Litovel 6 142 tis. Kč).</t>
  </si>
  <si>
    <t>PŘÍJMY Olomouckého kraje na rok 2021 - odvody příspěvkových organizací</t>
  </si>
  <si>
    <t>2. PŘÍJMY OLOMOUCKÉHO KRAJE NA ROK 2021</t>
  </si>
  <si>
    <t>ZUŠ, Kojetín, Hanusíkova 197</t>
  </si>
  <si>
    <t>Příjmy z prodeje pozemků - vychází z podrobného rozboru veškerých dispozic, jejichž projednávání bylo zahájeno v roce 2020 i z dalších očekávaných příjmů.</t>
  </si>
  <si>
    <t>Příjmy z prodeje nemovitostí - vychází z podrobného rozboru veškerých dispozic, jejichž projednávání bylo zahájeno v roce 2020 i z dalších očekávaných příjmů spadajících do této oblasti.</t>
  </si>
  <si>
    <t>08 = 6000</t>
  </si>
  <si>
    <t>Poplatek za odebrané množství podzemní vody</t>
  </si>
  <si>
    <t>Upravený rozpočet k 
30. 9. 2020</t>
  </si>
  <si>
    <t>upravený rozpočet k 30.9.2020</t>
  </si>
  <si>
    <t>snížení 2021 - superhubá mzda</t>
  </si>
  <si>
    <t xml:space="preserve">predikce MF 2021 po snížení </t>
  </si>
  <si>
    <t>prredikce MF na rok 2021
(z 10.9.2020)</t>
  </si>
  <si>
    <t>2. Odbor dopravy a silničního hospodářství, ORJ - 12</t>
  </si>
  <si>
    <t xml:space="preserve">pol. 4216 - Ostatní investiční přijaté transfery ze státního rozpočtu                                 </t>
  </si>
  <si>
    <t>Odbor investic, ORJ - 52</t>
  </si>
  <si>
    <t>1. Dotace dle rozhodnutí ze dne 9.11.2020 na realizovanou akci "Klíč - centrum sociálních služeb - Výstavba objektu pro osoby s poruchou autistického spektra". Projekt byl financování z rozpočtu Olomouckého kraje</t>
  </si>
  <si>
    <t>2. Dotace na realizovanou akci "Muzeum a galerie v Prostějově - Přístavba depozitáře". Projekt byl financování z rozpočtu Olomouckého kraje</t>
  </si>
  <si>
    <t xml:space="preserve">Ostatní investiční přijaté transfery ze státního rozpočtu  </t>
  </si>
  <si>
    <t>Příjmy z prodeje vyřazeného majetku pořízeného z neinvestičních prostředků.</t>
  </si>
  <si>
    <t>Jedná se o předpokládaný příjem - poskytnuté finanční dary od sponzorů v rámci konání XII. reprezentačního plesu Olomouckého kraje v roce 2021.</t>
  </si>
  <si>
    <t>Příjmy z prodeje vyřazeného ostatního hmotného dlouhodobého majetku.</t>
  </si>
  <si>
    <t>Dopravní zdravotnictví, a.s. Praha - smlouva č. 2009/04024/KŘ/OSM - pronájem parkovacích míst.</t>
  </si>
  <si>
    <t>snížení 2021 - superhubá mzda
 (15 a 23 %)</t>
  </si>
  <si>
    <t>SPŠ elektrotechnická a Obchodní akademie, Gen. Svobody 2, Mohelnice</t>
  </si>
  <si>
    <t>3. Dotace na realizovanou akci "SMN a.s. - o.z. Nemocnice Šternberk - Interní pavilon" Projekt byl financování z rozpočtu Olomouckého kraje</t>
  </si>
  <si>
    <t>Odbor investic, ORJ  - 50</t>
  </si>
  <si>
    <t>1. Dotace na akci "Přeshraniční dostupnost Hanušovice - Stronie Ślaskie"</t>
  </si>
  <si>
    <t xml:space="preserve">2. Dotace na akci " II/366 Prostějov - přeložka silnice¨" </t>
  </si>
  <si>
    <t xml:space="preserve">4. Dotace na akci "II/444 Šternberk - průtah" </t>
  </si>
  <si>
    <t>3. Dotace na akci "II/150 Prostějov - Přerov"</t>
  </si>
  <si>
    <t>Odvody z fondu investic (v souvislosti s realizací investičních akcí )</t>
  </si>
  <si>
    <t xml:space="preserve">Oblast školství </t>
  </si>
  <si>
    <t>(v souvislosti s realizací investičních akcí)</t>
  </si>
  <si>
    <t xml:space="preserve">Celkem za oblast školství   (v souvislosti s poskytnutím příspěvku na provoz - odpisy) </t>
  </si>
  <si>
    <t>Celkem za oblast školství  (v souvislosti s realizací investičních akcí)</t>
  </si>
  <si>
    <t xml:space="preserve">Příjem z pronájmu roleb městu Staré Město (2010/05461/KH/OSM) a Altis ski tour (2010/05462/KH/OSM). Obě nájemní smlouvy končí dnem 1.4.2021. </t>
  </si>
  <si>
    <t xml:space="preserve">Ing. Miroslava Kubová Březinová </t>
  </si>
  <si>
    <t>ZŠ a MŠ při Sanatoriu EDEL, Zlaté Hory</t>
  </si>
  <si>
    <t>Návrh daňových příjmů Olomouckého kraje na rok 2021</t>
  </si>
  <si>
    <t>skutečnost k 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</si>
</sst>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K_č_-;\-* #,##0.00\ _K_č_-;_-* &quot;-&quot;??\ _K_č_-;_-@_-"/>
    <numFmt numFmtId="165" formatCode="##,##0"/>
    <numFmt numFmtId="166" formatCode="#,##0_\&quot;tis.Kč&quot;"/>
    <numFmt numFmtId="167" formatCode="#,##0.0"/>
    <numFmt numFmtId="168" formatCode="0.0"/>
    <numFmt numFmtId="169" formatCode="\-\ "/>
    <numFmt numFmtId="170" formatCode="#,##0.000"/>
    <numFmt numFmtId="171" formatCode="#,##0.0_\&quot;tis.Kč&quot;"/>
    <numFmt numFmtId="172" formatCode="0.###_\&quot;tis.Kč&quot;"/>
    <numFmt numFmtId="173" formatCode="#,##0.0\ &quot;Kč&quot;"/>
    <numFmt numFmtId="174" formatCode="\+#,##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8"/>
      <name val="Arial"/>
      <family val="2"/>
      <charset val="238"/>
    </font>
    <font>
      <b/>
      <sz val="16"/>
      <name val="Arial"/>
      <family val="2"/>
      <charset val="238"/>
    </font>
    <font>
      <sz val="10"/>
      <name val="Arial"/>
      <family val="2"/>
      <charset val="238"/>
    </font>
    <font>
      <b/>
      <sz val="10"/>
      <name val="Arial"/>
      <family val="2"/>
      <charset val="238"/>
    </font>
    <font>
      <sz val="9"/>
      <name val="Arial"/>
      <family val="2"/>
      <charset val="238"/>
    </font>
    <font>
      <b/>
      <sz val="14"/>
      <name val="Arial"/>
      <family val="2"/>
      <charset val="238"/>
    </font>
    <font>
      <i/>
      <sz val="10"/>
      <name val="Arial"/>
      <family val="2"/>
      <charset val="238"/>
    </font>
    <font>
      <i/>
      <sz val="10"/>
      <color indexed="19"/>
      <name val="Arial"/>
      <family val="2"/>
      <charset val="238"/>
    </font>
    <font>
      <sz val="16"/>
      <name val="Arial"/>
      <family val="2"/>
      <charset val="238"/>
    </font>
    <font>
      <b/>
      <i/>
      <sz val="11"/>
      <name val="Arial"/>
      <family val="2"/>
      <charset val="238"/>
    </font>
    <font>
      <b/>
      <sz val="13"/>
      <name val="Arial"/>
      <family val="2"/>
      <charset val="238"/>
    </font>
    <font>
      <b/>
      <u/>
      <sz val="14"/>
      <name val="Arial"/>
      <family val="2"/>
      <charset val="238"/>
    </font>
    <font>
      <b/>
      <i/>
      <sz val="12"/>
      <name val="Arial"/>
      <family val="2"/>
      <charset val="238"/>
    </font>
    <font>
      <b/>
      <sz val="11.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sz val="11"/>
      <color rgb="FFFF0000"/>
      <name val="Calibri"/>
      <family val="2"/>
      <charset val="238"/>
      <scheme val="minor"/>
    </font>
    <font>
      <b/>
      <i/>
      <sz val="11"/>
      <color rgb="FFFF0000"/>
      <name val="Arial"/>
      <family val="2"/>
      <charset val="238"/>
    </font>
    <font>
      <b/>
      <sz val="16"/>
      <color rgb="FFFF0000"/>
      <name val="Arial"/>
      <family val="2"/>
      <charset val="238"/>
    </font>
    <font>
      <sz val="9"/>
      <color rgb="FFFF0000"/>
      <name val="Arial"/>
      <family val="2"/>
      <charset val="238"/>
    </font>
    <font>
      <sz val="13"/>
      <color rgb="FFFF0000"/>
      <name val="Arial"/>
      <family val="2"/>
      <charset val="238"/>
    </font>
    <font>
      <sz val="10"/>
      <color theme="1"/>
      <name val="Arial"/>
      <family val="2"/>
      <charset val="238"/>
    </font>
    <font>
      <sz val="11"/>
      <name val="Calibri"/>
      <family val="2"/>
      <charset val="238"/>
      <scheme val="minor"/>
    </font>
    <font>
      <sz val="10"/>
      <name val="Arial CE"/>
      <charset val="238"/>
    </font>
    <font>
      <vertAlign val="superscript"/>
      <sz val="10"/>
      <name val="Arial"/>
      <family val="2"/>
      <charset val="238"/>
    </font>
    <font>
      <sz val="9.5"/>
      <name val="Arial"/>
      <family val="2"/>
      <charset val="238"/>
    </font>
    <font>
      <sz val="13"/>
      <name val="Arial"/>
      <family val="2"/>
      <charset val="238"/>
    </font>
    <font>
      <sz val="10.5"/>
      <name val="Arial"/>
      <family val="2"/>
      <charset val="238"/>
    </font>
    <font>
      <vertAlign val="superscript"/>
      <sz val="10"/>
      <name val="Arial CE"/>
      <charset val="238"/>
    </font>
    <font>
      <b/>
      <u/>
      <sz val="11"/>
      <name val="Arial"/>
      <family val="2"/>
      <charset val="238"/>
    </font>
    <font>
      <i/>
      <sz val="11"/>
      <name val="Arial"/>
      <family val="2"/>
      <charset val="238"/>
    </font>
    <font>
      <i/>
      <sz val="11"/>
      <color rgb="FFFF0000"/>
      <name val="Arial"/>
      <family val="2"/>
      <charset val="238"/>
    </font>
    <font>
      <b/>
      <i/>
      <sz val="12"/>
      <color rgb="FFFF0000"/>
      <name val="Arial"/>
      <family val="2"/>
      <charset val="23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1"/>
        <bgColor indexed="64"/>
      </patternFill>
    </fill>
  </fills>
  <borders count="7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hair">
        <color indexed="64"/>
      </top>
      <bottom style="hair">
        <color indexed="64"/>
      </bottom>
      <diagonal/>
    </border>
  </borders>
  <cellStyleXfs count="7">
    <xf numFmtId="0" fontId="0" fillId="0" borderId="0"/>
    <xf numFmtId="164" fontId="3" fillId="0" borderId="0" applyFont="0" applyFill="0" applyBorder="0" applyAlignment="0" applyProtection="0"/>
    <xf numFmtId="0" fontId="11" fillId="0" borderId="0"/>
    <xf numFmtId="0" fontId="3" fillId="0" borderId="0"/>
    <xf numFmtId="0" fontId="2" fillId="0" borderId="0"/>
    <xf numFmtId="0" fontId="1" fillId="0" borderId="0"/>
    <xf numFmtId="0" fontId="37" fillId="0" borderId="0"/>
  </cellStyleXfs>
  <cellXfs count="831">
    <xf numFmtId="0" fontId="0" fillId="0" borderId="0" xfId="0"/>
    <xf numFmtId="0" fontId="8" fillId="0" borderId="0" xfId="0" applyFont="1"/>
    <xf numFmtId="0" fontId="14" fillId="0" borderId="0" xfId="0" applyFont="1"/>
    <xf numFmtId="168" fontId="0" fillId="0" borderId="0" xfId="0" applyNumberFormat="1" applyAlignment="1">
      <alignment horizontal="center"/>
    </xf>
    <xf numFmtId="0" fontId="12" fillId="0" borderId="8" xfId="0" applyFont="1" applyBorder="1"/>
    <xf numFmtId="0" fontId="12" fillId="0" borderId="9" xfId="0" applyFont="1" applyBorder="1"/>
    <xf numFmtId="0" fontId="12" fillId="0" borderId="0" xfId="0" applyFont="1"/>
    <xf numFmtId="0" fontId="12" fillId="2" borderId="10" xfId="0" applyFont="1" applyFill="1" applyBorder="1"/>
    <xf numFmtId="0" fontId="12" fillId="2" borderId="11" xfId="0" applyFont="1" applyFill="1" applyBorder="1"/>
    <xf numFmtId="0" fontId="15" fillId="0" borderId="10" xfId="0" applyFont="1" applyBorder="1"/>
    <xf numFmtId="0" fontId="15" fillId="0" borderId="11" xfId="0" applyFont="1" applyBorder="1"/>
    <xf numFmtId="0" fontId="15" fillId="0" borderId="0" xfId="0" applyFont="1"/>
    <xf numFmtId="0" fontId="12" fillId="0" borderId="10" xfId="0" applyFont="1" applyBorder="1"/>
    <xf numFmtId="0" fontId="12" fillId="0" borderId="11" xfId="0" applyFont="1" applyBorder="1"/>
    <xf numFmtId="0" fontId="16" fillId="0" borderId="10" xfId="0" applyFont="1" applyBorder="1"/>
    <xf numFmtId="0" fontId="16" fillId="0" borderId="11" xfId="0" applyFont="1" applyBorder="1"/>
    <xf numFmtId="0" fontId="16" fillId="0" borderId="0" xfId="0" applyFont="1"/>
    <xf numFmtId="0" fontId="12" fillId="0" borderId="0" xfId="0" applyFont="1" applyFill="1" applyBorder="1"/>
    <xf numFmtId="168" fontId="0" fillId="0" borderId="10" xfId="0" applyNumberFormat="1" applyBorder="1" applyAlignment="1">
      <alignment horizontal="center"/>
    </xf>
    <xf numFmtId="168" fontId="0" fillId="0" borderId="11" xfId="0" applyNumberFormat="1" applyBorder="1" applyAlignment="1">
      <alignment horizontal="center"/>
    </xf>
    <xf numFmtId="0" fontId="12" fillId="2" borderId="0" xfId="0" applyFont="1" applyFill="1"/>
    <xf numFmtId="0" fontId="8" fillId="0" borderId="0" xfId="0" applyFont="1" applyFill="1"/>
    <xf numFmtId="0" fontId="5" fillId="0" borderId="0" xfId="0" applyFont="1" applyFill="1"/>
    <xf numFmtId="3" fontId="5" fillId="0" borderId="0" xfId="0" applyNumberFormat="1" applyFont="1" applyFill="1"/>
    <xf numFmtId="167" fontId="12" fillId="0" borderId="15" xfId="0" applyNumberFormat="1" applyFont="1" applyBorder="1" applyAlignment="1">
      <alignment horizontal="center"/>
    </xf>
    <xf numFmtId="167" fontId="12" fillId="0" borderId="16" xfId="0" applyNumberFormat="1" applyFont="1" applyBorder="1" applyAlignment="1">
      <alignment horizontal="center"/>
    </xf>
    <xf numFmtId="167" fontId="12" fillId="0" borderId="17" xfId="0" applyNumberFormat="1" applyFont="1" applyBorder="1" applyAlignment="1">
      <alignment horizontal="center"/>
    </xf>
    <xf numFmtId="167" fontId="12" fillId="2" borderId="18" xfId="0" applyNumberFormat="1" applyFont="1" applyFill="1" applyBorder="1" applyAlignment="1">
      <alignment horizontal="center"/>
    </xf>
    <xf numFmtId="167" fontId="12" fillId="2" borderId="2" xfId="0" applyNumberFormat="1" applyFont="1" applyFill="1" applyBorder="1" applyAlignment="1">
      <alignment horizontal="center"/>
    </xf>
    <xf numFmtId="167" fontId="12" fillId="2" borderId="19" xfId="0" applyNumberFormat="1" applyFont="1" applyFill="1" applyBorder="1" applyAlignment="1">
      <alignment horizontal="center"/>
    </xf>
    <xf numFmtId="167" fontId="15" fillId="0" borderId="18" xfId="0" applyNumberFormat="1" applyFont="1" applyBorder="1" applyAlignment="1">
      <alignment horizontal="center"/>
    </xf>
    <xf numFmtId="167" fontId="15" fillId="0" borderId="2" xfId="0" applyNumberFormat="1" applyFont="1" applyBorder="1" applyAlignment="1">
      <alignment horizontal="center"/>
    </xf>
    <xf numFmtId="167" fontId="15" fillId="0" borderId="19" xfId="0" applyNumberFormat="1" applyFont="1" applyBorder="1" applyAlignment="1">
      <alignment horizontal="center"/>
    </xf>
    <xf numFmtId="167" fontId="16" fillId="0" borderId="18" xfId="0" applyNumberFormat="1" applyFont="1" applyBorder="1" applyAlignment="1">
      <alignment horizontal="center"/>
    </xf>
    <xf numFmtId="167" fontId="16" fillId="0" borderId="2" xfId="0" applyNumberFormat="1" applyFont="1" applyBorder="1" applyAlignment="1">
      <alignment horizontal="center"/>
    </xf>
    <xf numFmtId="167" fontId="16" fillId="0" borderId="19" xfId="0" applyNumberFormat="1" applyFont="1" applyBorder="1" applyAlignment="1">
      <alignment horizontal="center"/>
    </xf>
    <xf numFmtId="167" fontId="12" fillId="0" borderId="18" xfId="0" applyNumberFormat="1" applyFont="1" applyBorder="1" applyAlignment="1">
      <alignment horizontal="center"/>
    </xf>
    <xf numFmtId="167" fontId="12" fillId="0" borderId="2" xfId="0" applyNumberFormat="1" applyFont="1" applyBorder="1" applyAlignment="1">
      <alignment horizontal="center"/>
    </xf>
    <xf numFmtId="167" fontId="12" fillId="0" borderId="19" xfId="0" applyNumberFormat="1" applyFont="1" applyBorder="1" applyAlignment="1">
      <alignment horizontal="center"/>
    </xf>
    <xf numFmtId="0" fontId="8" fillId="0" borderId="1" xfId="0" applyFont="1" applyFill="1" applyBorder="1"/>
    <xf numFmtId="1" fontId="5" fillId="3" borderId="0" xfId="0" applyNumberFormat="1" applyFont="1" applyFill="1" applyAlignment="1">
      <alignment horizontal="left"/>
    </xf>
    <xf numFmtId="1" fontId="6" fillId="3" borderId="0" xfId="0" applyNumberFormat="1" applyFont="1" applyFill="1" applyAlignment="1">
      <alignment horizontal="left"/>
    </xf>
    <xf numFmtId="0" fontId="14" fillId="3" borderId="0" xfId="0" applyFont="1" applyFill="1"/>
    <xf numFmtId="0" fontId="7" fillId="3" borderId="0" xfId="0" applyFont="1" applyFill="1"/>
    <xf numFmtId="1" fontId="5" fillId="3" borderId="0" xfId="0" applyNumberFormat="1" applyFont="1" applyFill="1" applyAlignment="1">
      <alignment horizontal="center"/>
    </xf>
    <xf numFmtId="0" fontId="5" fillId="3" borderId="0" xfId="0" applyFont="1" applyFill="1"/>
    <xf numFmtId="3" fontId="5" fillId="3" borderId="0" xfId="0" applyNumberFormat="1" applyFont="1" applyFill="1"/>
    <xf numFmtId="10" fontId="5" fillId="3" borderId="0" xfId="0" applyNumberFormat="1" applyFont="1" applyFill="1"/>
    <xf numFmtId="0" fontId="8" fillId="3" borderId="0" xfId="0" applyFont="1" applyFill="1"/>
    <xf numFmtId="1" fontId="5" fillId="3" borderId="0" xfId="0" applyNumberFormat="1" applyFont="1" applyFill="1" applyBorder="1" applyAlignment="1">
      <alignment wrapText="1"/>
    </xf>
    <xf numFmtId="1" fontId="8" fillId="3" borderId="0" xfId="0" applyNumberFormat="1" applyFont="1" applyFill="1" applyBorder="1" applyAlignment="1">
      <alignment horizontal="left"/>
    </xf>
    <xf numFmtId="166" fontId="8" fillId="3" borderId="0" xfId="0" applyNumberFormat="1" applyFont="1" applyFill="1" applyBorder="1" applyAlignment="1">
      <alignment horizontal="right"/>
    </xf>
    <xf numFmtId="0" fontId="8" fillId="3" borderId="0" xfId="0" applyFont="1" applyFill="1" applyBorder="1"/>
    <xf numFmtId="0" fontId="5" fillId="3" borderId="0" xfId="0" applyFont="1" applyFill="1" applyAlignment="1">
      <alignment horizontal="left"/>
    </xf>
    <xf numFmtId="0" fontId="5" fillId="3" borderId="0" xfId="0" applyFont="1" applyFill="1" applyBorder="1" applyAlignment="1">
      <alignment horizontal="left"/>
    </xf>
    <xf numFmtId="0" fontId="3" fillId="0" borderId="0" xfId="0" applyFont="1" applyAlignment="1"/>
    <xf numFmtId="0" fontId="5" fillId="4" borderId="0" xfId="0" applyFont="1" applyFill="1"/>
    <xf numFmtId="1" fontId="3" fillId="0" borderId="23" xfId="0" applyNumberFormat="1" applyFont="1" applyFill="1" applyBorder="1" applyAlignment="1">
      <alignment horizontal="center"/>
    </xf>
    <xf numFmtId="1" fontId="3" fillId="0" borderId="2" xfId="0" applyNumberFormat="1" applyFont="1" applyFill="1" applyBorder="1" applyAlignment="1">
      <alignment horizontal="center"/>
    </xf>
    <xf numFmtId="3" fontId="5" fillId="0" borderId="2" xfId="0" applyNumberFormat="1" applyFont="1" applyFill="1" applyBorder="1"/>
    <xf numFmtId="4" fontId="5" fillId="0" borderId="22" xfId="0" applyNumberFormat="1" applyFont="1" applyFill="1" applyBorder="1"/>
    <xf numFmtId="0" fontId="3" fillId="0" borderId="0" xfId="0" applyFont="1" applyFill="1" applyBorder="1"/>
    <xf numFmtId="0" fontId="3" fillId="0" borderId="2" xfId="0" applyFont="1" applyFill="1" applyBorder="1"/>
    <xf numFmtId="0" fontId="18" fillId="3" borderId="0" xfId="0" applyFont="1" applyFill="1"/>
    <xf numFmtId="0" fontId="3" fillId="0" borderId="0" xfId="0" applyFont="1" applyFill="1"/>
    <xf numFmtId="1" fontId="5" fillId="0" borderId="0" xfId="0" applyNumberFormat="1" applyFont="1" applyFill="1" applyAlignment="1">
      <alignment horizontal="center"/>
    </xf>
    <xf numFmtId="10" fontId="5" fillId="0" borderId="0" xfId="0" applyNumberFormat="1" applyFont="1" applyFill="1"/>
    <xf numFmtId="0" fontId="3" fillId="0" borderId="2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5" fillId="0" borderId="22" xfId="0" applyNumberFormat="1" applyFont="1" applyFill="1" applyBorder="1" applyAlignment="1">
      <alignment vertical="center"/>
    </xf>
    <xf numFmtId="0" fontId="3" fillId="0" borderId="0" xfId="0" applyNumberFormat="1" applyFont="1" applyFill="1" applyBorder="1" applyAlignment="1">
      <alignment vertical="center"/>
    </xf>
    <xf numFmtId="1" fontId="20" fillId="0" borderId="0" xfId="0" applyNumberFormat="1" applyFont="1" applyFill="1" applyAlignment="1">
      <alignment horizontal="left"/>
    </xf>
    <xf numFmtId="3" fontId="3" fillId="5" borderId="26"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0" fontId="8" fillId="5" borderId="35" xfId="0" applyFont="1" applyFill="1" applyBorder="1"/>
    <xf numFmtId="1" fontId="3" fillId="5" borderId="53" xfId="0" applyNumberFormat="1" applyFont="1" applyFill="1" applyBorder="1" applyAlignment="1">
      <alignment horizontal="center"/>
    </xf>
    <xf numFmtId="3" fontId="7" fillId="5" borderId="26" xfId="0" applyNumberFormat="1" applyFont="1" applyFill="1" applyBorder="1"/>
    <xf numFmtId="4" fontId="7" fillId="5" borderId="27" xfId="0" applyNumberFormat="1" applyFont="1" applyFill="1" applyBorder="1"/>
    <xf numFmtId="0" fontId="7" fillId="5" borderId="0" xfId="0" applyFont="1" applyFill="1"/>
    <xf numFmtId="167" fontId="12" fillId="0" borderId="49" xfId="0" applyNumberFormat="1" applyFont="1" applyBorder="1" applyAlignment="1">
      <alignment horizontal="center"/>
    </xf>
    <xf numFmtId="1" fontId="5" fillId="3" borderId="0" xfId="0" applyNumberFormat="1" applyFont="1" applyFill="1" applyAlignment="1">
      <alignment horizontal="left" wrapText="1"/>
    </xf>
    <xf numFmtId="3" fontId="3" fillId="3" borderId="0" xfId="0" applyNumberFormat="1" applyFont="1" applyFill="1"/>
    <xf numFmtId="10" fontId="3" fillId="3" borderId="0" xfId="0" applyNumberFormat="1" applyFont="1" applyFill="1"/>
    <xf numFmtId="0" fontId="3" fillId="3" borderId="0" xfId="0" applyFont="1" applyFill="1"/>
    <xf numFmtId="0" fontId="3" fillId="4" borderId="0" xfId="0" applyFont="1" applyFill="1"/>
    <xf numFmtId="1" fontId="3" fillId="3" borderId="0" xfId="0" applyNumberFormat="1" applyFont="1" applyFill="1" applyAlignment="1">
      <alignment horizontal="center"/>
    </xf>
    <xf numFmtId="1" fontId="3" fillId="5" borderId="25" xfId="0" applyNumberFormat="1" applyFont="1" applyFill="1" applyBorder="1" applyAlignment="1">
      <alignment horizontal="center" vertical="center" wrapText="1"/>
    </xf>
    <xf numFmtId="1"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10" fontId="3" fillId="5" borderId="51" xfId="0" applyNumberFormat="1" applyFont="1" applyFill="1" applyBorder="1" applyAlignment="1">
      <alignment horizontal="center" vertical="center" wrapText="1"/>
    </xf>
    <xf numFmtId="1" fontId="3" fillId="5" borderId="30" xfId="0" applyNumberFormat="1" applyFont="1" applyFill="1" applyBorder="1" applyAlignment="1">
      <alignment horizontal="center"/>
    </xf>
    <xf numFmtId="1" fontId="3" fillId="5" borderId="31" xfId="0" applyNumberFormat="1" applyFont="1" applyFill="1" applyBorder="1" applyAlignment="1">
      <alignment horizontal="center"/>
    </xf>
    <xf numFmtId="3" fontId="3" fillId="5" borderId="52" xfId="0" applyNumberFormat="1" applyFont="1" applyFill="1" applyBorder="1" applyAlignment="1">
      <alignment horizontal="center"/>
    </xf>
    <xf numFmtId="3" fontId="5" fillId="3" borderId="2" xfId="0" applyNumberFormat="1" applyFont="1" applyFill="1" applyBorder="1"/>
    <xf numFmtId="1" fontId="3" fillId="3" borderId="23"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xf numFmtId="0" fontId="3" fillId="4" borderId="0" xfId="0" applyFont="1" applyFill="1" applyBorder="1"/>
    <xf numFmtId="0" fontId="3" fillId="3" borderId="0" xfId="0" applyFont="1" applyFill="1" applyBorder="1" applyAlignment="1">
      <alignment wrapText="1"/>
    </xf>
    <xf numFmtId="0" fontId="7" fillId="3" borderId="0" xfId="0" applyFont="1" applyFill="1" applyAlignment="1">
      <alignment horizontal="left"/>
    </xf>
    <xf numFmtId="166" fontId="5" fillId="3" borderId="0" xfId="0" applyNumberFormat="1" applyFont="1" applyFill="1" applyBorder="1" applyAlignment="1">
      <alignment horizontal="right"/>
    </xf>
    <xf numFmtId="0" fontId="21" fillId="3" borderId="0" xfId="0" applyFont="1" applyFill="1" applyBorder="1"/>
    <xf numFmtId="1" fontId="8" fillId="3" borderId="0" xfId="0" applyNumberFormat="1" applyFont="1" applyFill="1"/>
    <xf numFmtId="0" fontId="3" fillId="3" borderId="0" xfId="0" applyFont="1" applyFill="1" applyAlignment="1">
      <alignment wrapText="1"/>
    </xf>
    <xf numFmtId="1" fontId="3" fillId="4" borderId="0" xfId="0" applyNumberFormat="1" applyFont="1" applyFill="1" applyAlignment="1">
      <alignment horizontal="center"/>
    </xf>
    <xf numFmtId="3" fontId="3" fillId="4" borderId="0" xfId="0" applyNumberFormat="1" applyFont="1" applyFill="1"/>
    <xf numFmtId="10" fontId="3" fillId="4" borderId="0" xfId="0" applyNumberFormat="1" applyFont="1" applyFill="1"/>
    <xf numFmtId="1" fontId="7" fillId="3" borderId="0" xfId="0" applyNumberFormat="1" applyFont="1" applyFill="1" applyAlignment="1">
      <alignment horizontal="left"/>
    </xf>
    <xf numFmtId="1" fontId="7" fillId="3" borderId="1" xfId="0" applyNumberFormat="1" applyFont="1" applyFill="1" applyBorder="1" applyAlignment="1">
      <alignment horizontal="left"/>
    </xf>
    <xf numFmtId="1" fontId="7" fillId="3" borderId="1" xfId="0" applyNumberFormat="1" applyFont="1" applyFill="1" applyBorder="1" applyAlignment="1">
      <alignment horizontal="center"/>
    </xf>
    <xf numFmtId="0" fontId="7" fillId="3" borderId="1" xfId="0" applyFont="1" applyFill="1" applyBorder="1"/>
    <xf numFmtId="0" fontId="3" fillId="0" borderId="2" xfId="0" applyFont="1" applyFill="1" applyBorder="1" applyAlignment="1">
      <alignment wrapText="1"/>
    </xf>
    <xf numFmtId="1" fontId="6" fillId="3" borderId="0" xfId="0" applyNumberFormat="1" applyFont="1" applyFill="1" applyBorder="1" applyAlignment="1">
      <alignment horizontal="left"/>
    </xf>
    <xf numFmtId="166" fontId="5" fillId="3" borderId="0" xfId="0" applyNumberFormat="1" applyFont="1" applyFill="1" applyBorder="1" applyAlignment="1">
      <alignment horizontal="right"/>
    </xf>
    <xf numFmtId="0" fontId="13" fillId="5" borderId="0" xfId="0" applyFont="1" applyFill="1"/>
    <xf numFmtId="0" fontId="7" fillId="5" borderId="37" xfId="0" applyFont="1" applyFill="1" applyBorder="1"/>
    <xf numFmtId="0" fontId="7" fillId="5" borderId="38" xfId="0" applyFont="1" applyFill="1" applyBorder="1"/>
    <xf numFmtId="167" fontId="7" fillId="5" borderId="39" xfId="0" applyNumberFormat="1" applyFont="1" applyFill="1" applyBorder="1" applyAlignment="1">
      <alignment horizontal="center"/>
    </xf>
    <xf numFmtId="167" fontId="7" fillId="5" borderId="40" xfId="0" applyNumberFormat="1" applyFont="1" applyFill="1" applyBorder="1" applyAlignment="1">
      <alignment horizontal="center"/>
    </xf>
    <xf numFmtId="167" fontId="5" fillId="3" borderId="2" xfId="0" applyNumberFormat="1" applyFont="1" applyFill="1" applyBorder="1"/>
    <xf numFmtId="0" fontId="3" fillId="3" borderId="0" xfId="0" applyFont="1" applyFill="1" applyAlignment="1">
      <alignment horizontal="justify" wrapText="1"/>
    </xf>
    <xf numFmtId="0" fontId="3" fillId="3" borderId="0" xfId="0" applyFont="1" applyFill="1" applyAlignment="1">
      <alignment horizontal="justify"/>
    </xf>
    <xf numFmtId="0" fontId="3" fillId="3" borderId="0" xfId="0" applyFont="1" applyFill="1" applyBorder="1"/>
    <xf numFmtId="1" fontId="5" fillId="0" borderId="0" xfId="3" applyNumberFormat="1" applyFont="1" applyBorder="1" applyAlignment="1">
      <alignment horizontal="left" wrapText="1"/>
    </xf>
    <xf numFmtId="1" fontId="5" fillId="0" borderId="0" xfId="3" applyNumberFormat="1" applyFont="1" applyAlignment="1">
      <alignment horizontal="left"/>
    </xf>
    <xf numFmtId="1" fontId="5" fillId="0" borderId="0" xfId="3" applyNumberFormat="1" applyFont="1" applyBorder="1" applyAlignment="1">
      <alignment horizontal="left"/>
    </xf>
    <xf numFmtId="0" fontId="3" fillId="0" borderId="0" xfId="0" applyFont="1" applyAlignment="1">
      <alignment horizontal="justify"/>
    </xf>
    <xf numFmtId="166" fontId="5" fillId="3" borderId="0" xfId="0" applyNumberFormat="1" applyFont="1" applyFill="1" applyBorder="1" applyAlignment="1">
      <alignment horizontal="right"/>
    </xf>
    <xf numFmtId="0" fontId="5" fillId="3" borderId="0" xfId="0" applyFont="1" applyFill="1" applyAlignment="1">
      <alignment horizontal="justify" wrapText="1"/>
    </xf>
    <xf numFmtId="3" fontId="5" fillId="3" borderId="2" xfId="0" applyNumberFormat="1" applyFont="1" applyFill="1" applyBorder="1" applyAlignment="1">
      <alignment vertical="center"/>
    </xf>
    <xf numFmtId="0" fontId="5" fillId="3" borderId="0" xfId="0" applyFont="1" applyFill="1" applyAlignment="1">
      <alignment horizontal="left" vertical="top"/>
    </xf>
    <xf numFmtId="0" fontId="5" fillId="3" borderId="0" xfId="0" applyFont="1" applyFill="1" applyAlignment="1">
      <alignment horizontal="justify"/>
    </xf>
    <xf numFmtId="166" fontId="7" fillId="3" borderId="0" xfId="0" applyNumberFormat="1" applyFont="1" applyFill="1" applyBorder="1" applyAlignment="1">
      <alignment horizontal="left"/>
    </xf>
    <xf numFmtId="3" fontId="5" fillId="3" borderId="0" xfId="0" applyNumberFormat="1" applyFont="1" applyFill="1" applyAlignment="1">
      <alignment horizontal="left" vertical="top"/>
    </xf>
    <xf numFmtId="3" fontId="5" fillId="3" borderId="0" xfId="0" applyNumberFormat="1" applyFont="1" applyFill="1" applyAlignment="1">
      <alignment horizontal="left"/>
    </xf>
    <xf numFmtId="10" fontId="5" fillId="3" borderId="0" xfId="0" applyNumberFormat="1" applyFont="1" applyFill="1" applyAlignment="1">
      <alignment horizontal="left"/>
    </xf>
    <xf numFmtId="1" fontId="5" fillId="3" borderId="0" xfId="3" applyNumberFormat="1" applyFont="1" applyFill="1" applyBorder="1" applyAlignment="1">
      <alignment horizontal="left" wrapText="1"/>
    </xf>
    <xf numFmtId="1" fontId="5" fillId="3" borderId="0" xfId="3" applyNumberFormat="1" applyFont="1" applyFill="1" applyAlignment="1">
      <alignment horizontal="left"/>
    </xf>
    <xf numFmtId="167" fontId="3" fillId="4" borderId="0" xfId="0" applyNumberFormat="1" applyFont="1" applyFill="1"/>
    <xf numFmtId="0" fontId="23" fillId="3" borderId="0" xfId="0" applyFont="1" applyFill="1" applyAlignment="1">
      <alignment horizontal="justify" wrapText="1"/>
    </xf>
    <xf numFmtId="1" fontId="8" fillId="3" borderId="0" xfId="0" applyNumberFormat="1" applyFont="1" applyFill="1" applyBorder="1" applyAlignment="1">
      <alignment horizontal="left" wrapText="1"/>
    </xf>
    <xf numFmtId="0" fontId="3" fillId="0" borderId="0" xfId="0" applyFont="1" applyAlignment="1">
      <alignment wrapText="1"/>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3" fillId="0" borderId="0" xfId="0" applyFont="1" applyBorder="1" applyAlignment="1">
      <alignment horizontal="justify"/>
    </xf>
    <xf numFmtId="166" fontId="3" fillId="4" borderId="0" xfId="0" applyNumberFormat="1" applyFont="1" applyFill="1"/>
    <xf numFmtId="174" fontId="3" fillId="4" borderId="0" xfId="0" applyNumberFormat="1" applyFont="1" applyFill="1"/>
    <xf numFmtId="174" fontId="3" fillId="0" borderId="0" xfId="0" applyNumberFormat="1" applyFont="1" applyFill="1"/>
    <xf numFmtId="174" fontId="7" fillId="5" borderId="0" xfId="0" applyNumberFormat="1" applyFont="1" applyFill="1"/>
    <xf numFmtId="0" fontId="3" fillId="3" borderId="0" xfId="4" applyFont="1" applyFill="1"/>
    <xf numFmtId="1" fontId="28" fillId="3" borderId="0" xfId="4" applyNumberFormat="1" applyFont="1" applyFill="1" applyBorder="1" applyAlignment="1">
      <alignment horizontal="left"/>
    </xf>
    <xf numFmtId="1" fontId="27" fillId="3" borderId="0" xfId="4" applyNumberFormat="1" applyFont="1" applyFill="1" applyAlignment="1">
      <alignment horizontal="left"/>
    </xf>
    <xf numFmtId="1" fontId="29" fillId="3" borderId="0" xfId="4" applyNumberFormat="1" applyFont="1" applyFill="1" applyAlignment="1">
      <alignment horizontal="center"/>
    </xf>
    <xf numFmtId="0" fontId="29" fillId="3" borderId="0" xfId="4" applyFont="1" applyFill="1"/>
    <xf numFmtId="3" fontId="29" fillId="3" borderId="0" xfId="4" applyNumberFormat="1" applyFont="1" applyFill="1"/>
    <xf numFmtId="0" fontId="13" fillId="5" borderId="26" xfId="0" applyFont="1" applyFill="1" applyBorder="1" applyAlignment="1">
      <alignment horizontal="center" vertical="center"/>
    </xf>
    <xf numFmtId="0" fontId="13" fillId="5" borderId="26" xfId="0" applyFont="1" applyFill="1" applyBorder="1" applyAlignment="1">
      <alignment vertical="center"/>
    </xf>
    <xf numFmtId="10" fontId="29" fillId="3" borderId="0" xfId="4" applyNumberFormat="1" applyFont="1" applyFill="1"/>
    <xf numFmtId="0" fontId="29" fillId="4" borderId="0" xfId="4" applyFont="1" applyFill="1" applyBorder="1"/>
    <xf numFmtId="0" fontId="29" fillId="4" borderId="0" xfId="4" applyFont="1" applyFill="1"/>
    <xf numFmtId="1" fontId="27" fillId="3" borderId="0" xfId="4" applyNumberFormat="1" applyFont="1" applyFill="1" applyAlignment="1">
      <alignment horizontal="center"/>
    </xf>
    <xf numFmtId="0" fontId="27" fillId="3" borderId="0" xfId="4" applyFont="1" applyFill="1"/>
    <xf numFmtId="3" fontId="27" fillId="3" borderId="0" xfId="4" applyNumberFormat="1" applyFont="1" applyFill="1"/>
    <xf numFmtId="10" fontId="27" fillId="3" borderId="0" xfId="4" applyNumberFormat="1" applyFont="1" applyFill="1"/>
    <xf numFmtId="0" fontId="28" fillId="5" borderId="0" xfId="4" applyFont="1" applyFill="1"/>
    <xf numFmtId="0" fontId="28" fillId="3" borderId="0" xfId="4" applyFont="1" applyFill="1"/>
    <xf numFmtId="1" fontId="28" fillId="3" borderId="0" xfId="4" applyNumberFormat="1" applyFont="1" applyFill="1"/>
    <xf numFmtId="166" fontId="27" fillId="3" borderId="0" xfId="4" applyNumberFormat="1" applyFont="1" applyFill="1"/>
    <xf numFmtId="0" fontId="26" fillId="3" borderId="0" xfId="4" applyFont="1" applyFill="1"/>
    <xf numFmtId="1" fontId="27" fillId="3" borderId="0" xfId="4" applyNumberFormat="1" applyFont="1" applyFill="1" applyBorder="1" applyAlignment="1">
      <alignment wrapText="1"/>
    </xf>
    <xf numFmtId="0" fontId="29" fillId="3" borderId="0" xfId="4" applyFont="1" applyFill="1" applyBorder="1" applyAlignment="1">
      <alignment wrapText="1"/>
    </xf>
    <xf numFmtId="0" fontId="27" fillId="4" borderId="0" xfId="4" applyFont="1" applyFill="1"/>
    <xf numFmtId="0" fontId="26" fillId="4" borderId="0" xfId="4" applyFont="1" applyFill="1"/>
    <xf numFmtId="0" fontId="27" fillId="3" borderId="0" xfId="4" applyFont="1" applyFill="1" applyAlignment="1">
      <alignment horizontal="left" vertical="top"/>
    </xf>
    <xf numFmtId="0" fontId="27" fillId="3" borderId="0" xfId="4" applyFont="1" applyFill="1" applyAlignment="1">
      <alignment horizontal="justify"/>
    </xf>
    <xf numFmtId="166" fontId="28" fillId="3" borderId="0" xfId="4" applyNumberFormat="1" applyFont="1" applyFill="1" applyBorder="1" applyAlignment="1">
      <alignment horizontal="right"/>
    </xf>
    <xf numFmtId="0" fontId="28" fillId="4" borderId="0" xfId="4" applyFont="1" applyFill="1"/>
    <xf numFmtId="0" fontId="31" fillId="3" borderId="0" xfId="4" applyFont="1" applyFill="1"/>
    <xf numFmtId="1" fontId="28" fillId="5" borderId="0" xfId="4" applyNumberFormat="1" applyFont="1" applyFill="1"/>
    <xf numFmtId="0" fontId="30" fillId="3" borderId="0" xfId="4" applyFont="1" applyFill="1" applyAlignment="1">
      <alignment wrapText="1"/>
    </xf>
    <xf numFmtId="1" fontId="28" fillId="3" borderId="0" xfId="4" applyNumberFormat="1" applyFont="1" applyFill="1" applyBorder="1" applyAlignment="1"/>
    <xf numFmtId="0" fontId="29" fillId="3" borderId="0" xfId="4" applyFont="1" applyFill="1" applyAlignment="1">
      <alignment horizontal="left"/>
    </xf>
    <xf numFmtId="0" fontId="29" fillId="5" borderId="0" xfId="4" applyFont="1" applyFill="1"/>
    <xf numFmtId="0" fontId="30" fillId="3" borderId="0" xfId="4" applyFont="1" applyFill="1" applyAlignment="1">
      <alignment horizontal="left" vertical="top" wrapText="1"/>
    </xf>
    <xf numFmtId="0" fontId="29" fillId="3" borderId="0" xfId="4" applyFont="1" applyFill="1" applyAlignment="1">
      <alignment wrapText="1"/>
    </xf>
    <xf numFmtId="166" fontId="29" fillId="4" borderId="0" xfId="4" applyNumberFormat="1" applyFont="1" applyFill="1"/>
    <xf numFmtId="1" fontId="29" fillId="4" borderId="0" xfId="4" applyNumberFormat="1" applyFont="1" applyFill="1" applyAlignment="1">
      <alignment horizontal="center"/>
    </xf>
    <xf numFmtId="3" fontId="29" fillId="4" borderId="0" xfId="4" applyNumberFormat="1" applyFont="1" applyFill="1"/>
    <xf numFmtId="10" fontId="29" fillId="4" borderId="0" xfId="4" applyNumberFormat="1" applyFont="1" applyFill="1"/>
    <xf numFmtId="1" fontId="27" fillId="3" borderId="23" xfId="4" applyNumberFormat="1" applyFont="1" applyFill="1" applyBorder="1" applyAlignment="1">
      <alignment horizontal="center"/>
    </xf>
    <xf numFmtId="0" fontId="29" fillId="3" borderId="0" xfId="0" applyFont="1" applyFill="1" applyAlignment="1">
      <alignment wrapText="1"/>
    </xf>
    <xf numFmtId="0" fontId="10" fillId="0" borderId="0" xfId="0" applyFont="1" applyFill="1" applyAlignment="1">
      <alignment horizontal="left"/>
    </xf>
    <xf numFmtId="0" fontId="17" fillId="0" borderId="0" xfId="0" applyFont="1" applyFill="1" applyAlignment="1">
      <alignment horizontal="left"/>
    </xf>
    <xf numFmtId="4" fontId="29" fillId="0" borderId="0" xfId="0" applyNumberFormat="1" applyFont="1" applyFill="1"/>
    <xf numFmtId="0" fontId="29" fillId="0" borderId="0" xfId="0" applyFont="1" applyFill="1"/>
    <xf numFmtId="0" fontId="29" fillId="0" borderId="0" xfId="0" applyFont="1" applyFill="1" applyAlignment="1">
      <alignment horizontal="right"/>
    </xf>
    <xf numFmtId="169" fontId="27" fillId="0" borderId="28" xfId="0" applyNumberFormat="1" applyFont="1" applyFill="1" applyBorder="1" applyAlignment="1">
      <alignment horizontal="center" vertical="center"/>
    </xf>
    <xf numFmtId="0" fontId="27" fillId="0" borderId="0" xfId="0" applyFont="1" applyFill="1" applyAlignment="1">
      <alignment vertical="center"/>
    </xf>
    <xf numFmtId="169" fontId="27" fillId="0" borderId="23" xfId="0" applyNumberFormat="1" applyFont="1" applyFill="1" applyBorder="1" applyAlignment="1">
      <alignment horizontal="center" vertical="center"/>
    </xf>
    <xf numFmtId="0" fontId="27" fillId="0" borderId="0" xfId="0" applyFont="1" applyFill="1"/>
    <xf numFmtId="0" fontId="31" fillId="0" borderId="0" xfId="0" applyFont="1" applyFill="1"/>
    <xf numFmtId="4" fontId="27" fillId="0" borderId="0" xfId="0" applyNumberFormat="1" applyFont="1" applyFill="1" applyBorder="1" applyAlignment="1">
      <alignment vertical="center"/>
    </xf>
    <xf numFmtId="0" fontId="29" fillId="5" borderId="0" xfId="0" applyFont="1" applyFill="1"/>
    <xf numFmtId="3" fontId="29" fillId="5" borderId="0" xfId="0" applyNumberFormat="1" applyFont="1" applyFill="1"/>
    <xf numFmtId="3" fontId="29" fillId="0" borderId="0" xfId="0" applyNumberFormat="1" applyFont="1" applyFill="1"/>
    <xf numFmtId="3" fontId="27" fillId="0" borderId="0" xfId="0" applyNumberFormat="1" applyFont="1" applyFill="1"/>
    <xf numFmtId="0" fontId="34" fillId="5" borderId="0" xfId="0" applyFont="1" applyFill="1"/>
    <xf numFmtId="0" fontId="32" fillId="0" borderId="0" xfId="0" applyFont="1" applyFill="1" applyAlignment="1">
      <alignment horizontal="center"/>
    </xf>
    <xf numFmtId="0" fontId="29" fillId="5" borderId="8" xfId="0" applyFont="1" applyFill="1" applyBorder="1"/>
    <xf numFmtId="0" fontId="29" fillId="5" borderId="17" xfId="0" applyFont="1" applyFill="1" applyBorder="1"/>
    <xf numFmtId="0" fontId="29" fillId="0" borderId="0" xfId="0" applyFont="1" applyFill="1" applyAlignment="1">
      <alignment horizontal="center"/>
    </xf>
    <xf numFmtId="0" fontId="33" fillId="0" borderId="0" xfId="0" applyFont="1" applyFill="1" applyAlignment="1">
      <alignment horizontal="center"/>
    </xf>
    <xf numFmtId="0" fontId="26" fillId="5" borderId="0" xfId="4" applyFont="1" applyFill="1"/>
    <xf numFmtId="167" fontId="26" fillId="5" borderId="0" xfId="4" applyNumberFormat="1" applyFont="1" applyFill="1"/>
    <xf numFmtId="1" fontId="26" fillId="3" borderId="0" xfId="4" applyNumberFormat="1" applyFont="1" applyFill="1" applyAlignment="1">
      <alignment horizontal="left"/>
    </xf>
    <xf numFmtId="1" fontId="26" fillId="3" borderId="1" xfId="4" applyNumberFormat="1" applyFont="1" applyFill="1" applyBorder="1" applyAlignment="1">
      <alignment horizontal="left"/>
    </xf>
    <xf numFmtId="1" fontId="26" fillId="3" borderId="1" xfId="4" applyNumberFormat="1" applyFont="1" applyFill="1" applyBorder="1" applyAlignment="1">
      <alignment horizontal="center"/>
    </xf>
    <xf numFmtId="0" fontId="26" fillId="3" borderId="1" xfId="4" applyFont="1" applyFill="1" applyBorder="1"/>
    <xf numFmtId="166" fontId="26" fillId="3" borderId="1" xfId="4" applyNumberFormat="1" applyFont="1" applyFill="1" applyBorder="1" applyAlignment="1">
      <alignment horizontal="right"/>
    </xf>
    <xf numFmtId="1" fontId="27" fillId="3" borderId="0" xfId="4" applyNumberFormat="1" applyFont="1" applyFill="1" applyAlignment="1">
      <alignment horizontal="left" vertical="top"/>
    </xf>
    <xf numFmtId="0" fontId="23" fillId="3" borderId="0" xfId="4" applyFont="1" applyFill="1" applyAlignment="1">
      <alignment horizontal="justify" wrapText="1"/>
    </xf>
    <xf numFmtId="0" fontId="29" fillId="0" borderId="0" xfId="0" applyFont="1" applyFill="1" applyBorder="1"/>
    <xf numFmtId="0" fontId="29" fillId="0" borderId="0" xfId="0" applyFont="1" applyFill="1" applyBorder="1" applyAlignment="1">
      <alignment vertical="center"/>
    </xf>
    <xf numFmtId="3" fontId="29" fillId="0" borderId="0" xfId="0" applyNumberFormat="1" applyFont="1" applyFill="1" applyBorder="1"/>
    <xf numFmtId="3" fontId="27" fillId="0" borderId="49" xfId="0" applyNumberFormat="1" applyFont="1" applyFill="1" applyBorder="1"/>
    <xf numFmtId="3" fontId="27" fillId="0" borderId="0" xfId="0" applyNumberFormat="1" applyFont="1" applyFill="1" applyBorder="1"/>
    <xf numFmtId="0" fontId="27" fillId="5" borderId="0" xfId="0" applyFont="1" applyFill="1"/>
    <xf numFmtId="0" fontId="27" fillId="0" borderId="0" xfId="0" applyFont="1" applyFill="1" applyBorder="1"/>
    <xf numFmtId="0" fontId="27" fillId="5" borderId="0" xfId="0" applyFont="1" applyFill="1" applyBorder="1"/>
    <xf numFmtId="0" fontId="29" fillId="5" borderId="0" xfId="0" applyFont="1" applyFill="1" applyBorder="1"/>
    <xf numFmtId="4" fontId="3" fillId="0" borderId="0" xfId="0" applyNumberFormat="1" applyFont="1" applyFill="1"/>
    <xf numFmtId="0" fontId="3" fillId="0" borderId="0" xfId="0" applyFont="1" applyFill="1" applyAlignment="1">
      <alignment horizontal="right"/>
    </xf>
    <xf numFmtId="4" fontId="3" fillId="0" borderId="0" xfId="0" applyNumberFormat="1" applyFont="1" applyFill="1" applyAlignment="1">
      <alignment horizontal="right"/>
    </xf>
    <xf numFmtId="0" fontId="13" fillId="5" borderId="25"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center" vertical="center"/>
    </xf>
    <xf numFmtId="4" fontId="3" fillId="3" borderId="0" xfId="4" applyNumberFormat="1" applyFont="1" applyFill="1"/>
    <xf numFmtId="4" fontId="3" fillId="3" borderId="0" xfId="4" applyNumberFormat="1" applyFont="1" applyFill="1" applyAlignment="1">
      <alignment horizontal="center"/>
    </xf>
    <xf numFmtId="4" fontId="3" fillId="5" borderId="0" xfId="4" applyNumberFormat="1" applyFont="1" applyFill="1"/>
    <xf numFmtId="1" fontId="5" fillId="3" borderId="23" xfId="4" applyNumberFormat="1" applyFont="1" applyFill="1" applyBorder="1" applyAlignment="1">
      <alignment horizontal="center"/>
    </xf>
    <xf numFmtId="1" fontId="5" fillId="3" borderId="2" xfId="4" applyNumberFormat="1" applyFont="1" applyFill="1" applyBorder="1" applyAlignment="1">
      <alignment horizontal="center"/>
    </xf>
    <xf numFmtId="0" fontId="5" fillId="3" borderId="2" xfId="4" applyFont="1" applyFill="1" applyBorder="1"/>
    <xf numFmtId="3" fontId="5" fillId="3" borderId="2" xfId="4" applyNumberFormat="1" applyFont="1" applyFill="1" applyBorder="1"/>
    <xf numFmtId="4" fontId="5" fillId="3" borderId="22" xfId="4" applyNumberFormat="1" applyFont="1" applyFill="1" applyBorder="1"/>
    <xf numFmtId="1" fontId="5" fillId="3" borderId="23" xfId="4" applyNumberFormat="1" applyFont="1" applyFill="1" applyBorder="1" applyAlignment="1">
      <alignment horizontal="center" vertical="center"/>
    </xf>
    <xf numFmtId="1" fontId="5" fillId="3" borderId="2" xfId="4" applyNumberFormat="1" applyFont="1" applyFill="1" applyBorder="1" applyAlignment="1">
      <alignment horizontal="center" vertical="center"/>
    </xf>
    <xf numFmtId="0" fontId="5" fillId="3" borderId="2" xfId="4" applyFont="1" applyFill="1" applyBorder="1" applyAlignment="1">
      <alignment wrapText="1"/>
    </xf>
    <xf numFmtId="4" fontId="3" fillId="4" borderId="0" xfId="4" applyNumberFormat="1" applyFont="1" applyFill="1"/>
    <xf numFmtId="4" fontId="3" fillId="4" borderId="0" xfId="4" applyNumberFormat="1" applyFont="1" applyFill="1" applyBorder="1"/>
    <xf numFmtId="4" fontId="3" fillId="3" borderId="0" xfId="4" applyNumberFormat="1" applyFont="1" applyFill="1" applyBorder="1"/>
    <xf numFmtId="4" fontId="3" fillId="4" borderId="0" xfId="4" applyNumberFormat="1" applyFont="1" applyFill="1" applyBorder="1" applyAlignment="1">
      <alignment vertical="center"/>
    </xf>
    <xf numFmtId="0" fontId="8" fillId="5" borderId="0" xfId="4" applyFont="1" applyFill="1"/>
    <xf numFmtId="0" fontId="26" fillId="0" borderId="0" xfId="4" applyFont="1" applyFill="1"/>
    <xf numFmtId="0" fontId="27" fillId="0" borderId="0" xfId="4" applyFont="1" applyFill="1"/>
    <xf numFmtId="4" fontId="3" fillId="5" borderId="46" xfId="4" applyNumberFormat="1" applyFont="1" applyFill="1" applyBorder="1"/>
    <xf numFmtId="3" fontId="5" fillId="3" borderId="2" xfId="4" applyNumberFormat="1" applyFont="1" applyFill="1" applyBorder="1" applyAlignment="1">
      <alignment vertical="center"/>
    </xf>
    <xf numFmtId="4" fontId="5" fillId="3" borderId="22" xfId="4" applyNumberFormat="1" applyFont="1" applyFill="1" applyBorder="1" applyAlignment="1">
      <alignment vertical="center"/>
    </xf>
    <xf numFmtId="0" fontId="3" fillId="4" borderId="0" xfId="4" applyFont="1" applyFill="1"/>
    <xf numFmtId="1" fontId="3" fillId="0" borderId="0" xfId="0" applyNumberFormat="1" applyFont="1" applyFill="1" applyAlignment="1">
      <alignment horizontal="center"/>
    </xf>
    <xf numFmtId="3" fontId="3" fillId="0" borderId="0" xfId="0" applyNumberFormat="1" applyFont="1" applyFill="1"/>
    <xf numFmtId="165" fontId="3" fillId="0" borderId="0" xfId="0" applyNumberFormat="1" applyFont="1" applyFill="1" applyAlignment="1"/>
    <xf numFmtId="165" fontId="3" fillId="0" borderId="0" xfId="0" applyNumberFormat="1" applyFont="1" applyFill="1" applyAlignment="1">
      <alignment wrapText="1"/>
    </xf>
    <xf numFmtId="165" fontId="3" fillId="0" borderId="0" xfId="0" applyNumberFormat="1" applyFont="1" applyFill="1"/>
    <xf numFmtId="1" fontId="3" fillId="5" borderId="28" xfId="0" applyNumberFormat="1" applyFont="1" applyFill="1" applyBorder="1" applyAlignment="1">
      <alignment horizontal="center" vertical="center" wrapText="1"/>
    </xf>
    <xf numFmtId="1" fontId="3" fillId="5" borderId="14" xfId="0" applyNumberFormat="1" applyFont="1" applyFill="1" applyBorder="1" applyAlignment="1">
      <alignment horizontal="center" vertical="center" wrapText="1"/>
    </xf>
    <xf numFmtId="16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13" fillId="5" borderId="27" xfId="0" applyFont="1" applyFill="1" applyBorder="1" applyAlignment="1">
      <alignment horizontal="center" vertical="center" wrapText="1"/>
    </xf>
    <xf numFmtId="1" fontId="7" fillId="0" borderId="20" xfId="0" applyNumberFormat="1" applyFont="1" applyFill="1" applyBorder="1" applyAlignment="1">
      <alignment horizontal="left" vertical="center"/>
    </xf>
    <xf numFmtId="0" fontId="12" fillId="0" borderId="34" xfId="0" applyFont="1" applyFill="1" applyBorder="1" applyAlignment="1">
      <alignment horizontal="left" vertical="center"/>
    </xf>
    <xf numFmtId="0" fontId="3" fillId="0" borderId="14" xfId="0" applyFont="1" applyFill="1" applyBorder="1" applyAlignment="1">
      <alignment horizontal="left"/>
    </xf>
    <xf numFmtId="0" fontId="3" fillId="0" borderId="14" xfId="0" applyFont="1" applyFill="1" applyBorder="1" applyAlignment="1">
      <alignment horizontal="left"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3" fontId="3" fillId="0" borderId="29" xfId="0" applyNumberFormat="1" applyFont="1" applyFill="1" applyBorder="1"/>
    <xf numFmtId="0" fontId="3" fillId="0" borderId="23" xfId="0" applyNumberFormat="1" applyFont="1" applyFill="1" applyBorder="1" applyAlignment="1">
      <alignment horizontal="center"/>
    </xf>
    <xf numFmtId="0" fontId="3" fillId="0" borderId="2" xfId="0" applyNumberFormat="1" applyFont="1" applyFill="1" applyBorder="1" applyAlignment="1">
      <alignment horizontal="center"/>
    </xf>
    <xf numFmtId="165" fontId="3" fillId="0" borderId="2" xfId="0" applyNumberFormat="1" applyFont="1" applyFill="1" applyBorder="1" applyAlignment="1"/>
    <xf numFmtId="0" fontId="37" fillId="0" borderId="0" xfId="0" applyFont="1" applyFill="1" applyBorder="1" applyAlignment="1" applyProtection="1">
      <alignment wrapText="1"/>
    </xf>
    <xf numFmtId="165" fontId="3" fillId="0" borderId="2" xfId="0" applyNumberFormat="1" applyFont="1" applyFill="1" applyBorder="1"/>
    <xf numFmtId="0" fontId="37" fillId="0" borderId="0" xfId="0" applyFont="1" applyFill="1" applyBorder="1" applyAlignment="1" applyProtection="1">
      <alignment wrapText="1" shrinkToFit="1"/>
    </xf>
    <xf numFmtId="1" fontId="3" fillId="0" borderId="31" xfId="0" applyNumberFormat="1" applyFont="1" applyFill="1" applyBorder="1" applyAlignment="1">
      <alignment horizontal="center"/>
    </xf>
    <xf numFmtId="0" fontId="37" fillId="0" borderId="46" xfId="0" applyFont="1" applyFill="1" applyBorder="1" applyAlignment="1" applyProtection="1">
      <alignment wrapText="1" shrinkToFit="1"/>
    </xf>
    <xf numFmtId="165" fontId="3" fillId="0" borderId="31" xfId="0" applyNumberFormat="1" applyFont="1" applyFill="1" applyBorder="1"/>
    <xf numFmtId="0" fontId="3" fillId="0" borderId="31" xfId="0" applyFont="1" applyFill="1" applyBorder="1"/>
    <xf numFmtId="165" fontId="3" fillId="5" borderId="26" xfId="0" applyNumberFormat="1" applyFont="1" applyFill="1" applyBorder="1" applyAlignment="1">
      <alignment horizontal="center" vertical="center" wrapText="1"/>
    </xf>
    <xf numFmtId="1" fontId="3" fillId="0" borderId="28" xfId="0" applyNumberFormat="1" applyFont="1" applyFill="1" applyBorder="1" applyAlignment="1">
      <alignment horizontal="center"/>
    </xf>
    <xf numFmtId="165" fontId="3" fillId="0" borderId="14" xfId="0" applyNumberFormat="1" applyFont="1" applyFill="1" applyBorder="1" applyAlignment="1"/>
    <xf numFmtId="3" fontId="3" fillId="0" borderId="33" xfId="0" applyNumberFormat="1" applyFont="1" applyFill="1" applyBorder="1" applyProtection="1"/>
    <xf numFmtId="1" fontId="3" fillId="0" borderId="48" xfId="0" applyNumberFormat="1" applyFont="1" applyFill="1" applyBorder="1" applyAlignment="1">
      <alignment horizontal="center"/>
    </xf>
    <xf numFmtId="0" fontId="7" fillId="5" borderId="48" xfId="0" applyFont="1" applyFill="1" applyBorder="1"/>
    <xf numFmtId="1" fontId="7" fillId="5" borderId="31" xfId="0" applyNumberFormat="1" applyFont="1" applyFill="1" applyBorder="1" applyAlignment="1">
      <alignment horizontal="center"/>
    </xf>
    <xf numFmtId="165" fontId="7" fillId="5" borderId="31" xfId="0" applyNumberFormat="1" applyFont="1" applyFill="1" applyBorder="1" applyAlignment="1"/>
    <xf numFmtId="165" fontId="7" fillId="5" borderId="31" xfId="0" applyNumberFormat="1" applyFont="1" applyFill="1" applyBorder="1" applyAlignment="1">
      <alignment wrapText="1"/>
    </xf>
    <xf numFmtId="165" fontId="7" fillId="5" borderId="26" xfId="0" applyNumberFormat="1" applyFont="1" applyFill="1" applyBorder="1"/>
    <xf numFmtId="0" fontId="7" fillId="5" borderId="26" xfId="0" applyFont="1" applyFill="1" applyBorder="1"/>
    <xf numFmtId="3" fontId="7" fillId="5" borderId="32" xfId="0" applyNumberFormat="1" applyFont="1" applyFill="1" applyBorder="1"/>
    <xf numFmtId="1" fontId="12" fillId="0" borderId="14" xfId="0" applyNumberFormat="1" applyFont="1" applyFill="1" applyBorder="1" applyAlignment="1">
      <alignment horizontal="center"/>
    </xf>
    <xf numFmtId="165" fontId="12" fillId="0" borderId="14" xfId="0" applyNumberFormat="1" applyFont="1" applyFill="1" applyBorder="1" applyAlignment="1"/>
    <xf numFmtId="165" fontId="12" fillId="0" borderId="34" xfId="0" applyNumberFormat="1" applyFont="1" applyFill="1" applyBorder="1" applyAlignment="1">
      <alignment wrapText="1"/>
    </xf>
    <xf numFmtId="165" fontId="12" fillId="0" borderId="14" xfId="0" applyNumberFormat="1" applyFont="1" applyFill="1" applyBorder="1"/>
    <xf numFmtId="0" fontId="12" fillId="0" borderId="14" xfId="0" applyFont="1" applyFill="1" applyBorder="1"/>
    <xf numFmtId="3" fontId="7" fillId="0" borderId="33" xfId="0" applyNumberFormat="1" applyFont="1" applyFill="1" applyBorder="1"/>
    <xf numFmtId="1" fontId="3" fillId="0" borderId="47" xfId="0" applyNumberFormat="1" applyFont="1" applyFill="1" applyBorder="1" applyAlignment="1">
      <alignment horizontal="center"/>
    </xf>
    <xf numFmtId="3" fontId="3" fillId="0" borderId="72" xfId="0" applyNumberFormat="1" applyFont="1" applyFill="1" applyBorder="1" applyProtection="1"/>
    <xf numFmtId="1" fontId="3" fillId="4" borderId="47" xfId="0" applyNumberFormat="1" applyFont="1" applyFill="1" applyBorder="1" applyAlignment="1">
      <alignment horizontal="center"/>
    </xf>
    <xf numFmtId="1" fontId="3" fillId="4" borderId="2" xfId="0" applyNumberFormat="1" applyFont="1" applyFill="1" applyBorder="1" applyAlignment="1">
      <alignment horizontal="center"/>
    </xf>
    <xf numFmtId="165" fontId="3" fillId="4" borderId="2" xfId="0" applyNumberFormat="1" applyFont="1" applyFill="1" applyBorder="1" applyAlignment="1"/>
    <xf numFmtId="0" fontId="37" fillId="4" borderId="0" xfId="0" applyFont="1" applyFill="1" applyBorder="1" applyAlignment="1" applyProtection="1">
      <alignment wrapText="1" shrinkToFit="1"/>
    </xf>
    <xf numFmtId="165" fontId="3" fillId="4" borderId="2" xfId="0" applyNumberFormat="1" applyFont="1" applyFill="1" applyBorder="1"/>
    <xf numFmtId="0" fontId="3" fillId="4" borderId="2" xfId="0" applyFont="1" applyFill="1" applyBorder="1"/>
    <xf numFmtId="3" fontId="3" fillId="4" borderId="72" xfId="0" applyNumberFormat="1" applyFont="1" applyFill="1" applyBorder="1" applyProtection="1"/>
    <xf numFmtId="0" fontId="7" fillId="5" borderId="50" xfId="0" applyFont="1" applyFill="1" applyBorder="1"/>
    <xf numFmtId="1" fontId="7" fillId="5" borderId="26" xfId="0" applyNumberFormat="1" applyFont="1" applyFill="1" applyBorder="1" applyAlignment="1">
      <alignment horizontal="center"/>
    </xf>
    <xf numFmtId="165" fontId="7" fillId="5" borderId="26" xfId="0" applyNumberFormat="1" applyFont="1" applyFill="1" applyBorder="1" applyAlignment="1"/>
    <xf numFmtId="165" fontId="7" fillId="5" borderId="26" xfId="0" applyNumberFormat="1" applyFont="1" applyFill="1" applyBorder="1" applyAlignment="1">
      <alignment wrapText="1"/>
    </xf>
    <xf numFmtId="3" fontId="7" fillId="5" borderId="65" xfId="0" applyNumberFormat="1" applyFont="1" applyFill="1" applyBorder="1"/>
    <xf numFmtId="3" fontId="13" fillId="0" borderId="21" xfId="0" applyNumberFormat="1" applyFont="1" applyFill="1" applyBorder="1" applyAlignment="1">
      <alignment horizontal="center" vertical="center" wrapText="1"/>
    </xf>
    <xf numFmtId="3" fontId="5" fillId="0" borderId="22" xfId="0" applyNumberFormat="1" applyFont="1" applyFill="1" applyBorder="1"/>
    <xf numFmtId="0" fontId="3" fillId="0" borderId="34" xfId="0" applyFont="1" applyFill="1" applyBorder="1" applyAlignment="1">
      <alignment horizontal="left" vertical="center"/>
    </xf>
    <xf numFmtId="0" fontId="3" fillId="0" borderId="67" xfId="0" applyFont="1" applyFill="1" applyBorder="1" applyAlignment="1">
      <alignment horizontal="left" vertical="center"/>
    </xf>
    <xf numFmtId="0" fontId="13" fillId="0" borderId="21" xfId="0" applyFont="1" applyFill="1" applyBorder="1" applyAlignment="1">
      <alignment horizontal="center" vertical="center" wrapText="1"/>
    </xf>
    <xf numFmtId="3" fontId="3" fillId="0" borderId="24" xfId="0" applyNumberFormat="1" applyFont="1" applyFill="1" applyBorder="1" applyProtection="1"/>
    <xf numFmtId="165" fontId="3" fillId="0" borderId="2" xfId="0" applyNumberFormat="1" applyFont="1" applyFill="1" applyBorder="1" applyAlignment="1">
      <alignment wrapText="1"/>
    </xf>
    <xf numFmtId="165" fontId="3" fillId="0" borderId="49" xfId="0" applyNumberFormat="1" applyFont="1" applyFill="1" applyBorder="1"/>
    <xf numFmtId="0" fontId="7" fillId="5" borderId="25" xfId="0" applyFont="1" applyFill="1" applyBorder="1"/>
    <xf numFmtId="165" fontId="7" fillId="5" borderId="68" xfId="0" applyNumberFormat="1" applyFont="1" applyFill="1" applyBorder="1"/>
    <xf numFmtId="1" fontId="12" fillId="5" borderId="31" xfId="0" applyNumberFormat="1" applyFont="1" applyFill="1" applyBorder="1" applyAlignment="1">
      <alignment horizontal="center"/>
    </xf>
    <xf numFmtId="165" fontId="12" fillId="5" borderId="31" xfId="0" applyNumberFormat="1" applyFont="1" applyFill="1" applyBorder="1" applyAlignment="1"/>
    <xf numFmtId="165" fontId="12" fillId="5" borderId="31" xfId="0" applyNumberFormat="1" applyFont="1" applyFill="1" applyBorder="1" applyAlignment="1">
      <alignment wrapText="1"/>
    </xf>
    <xf numFmtId="165" fontId="12" fillId="5" borderId="69" xfId="0" applyNumberFormat="1" applyFont="1" applyFill="1" applyBorder="1"/>
    <xf numFmtId="0" fontId="12" fillId="5" borderId="31" xfId="0" applyFont="1" applyFill="1" applyBorder="1"/>
    <xf numFmtId="0" fontId="3" fillId="0" borderId="0" xfId="0" applyFont="1" applyFill="1" applyAlignment="1"/>
    <xf numFmtId="0" fontId="3" fillId="0" borderId="0" xfId="0" applyFont="1" applyFill="1" applyAlignment="1">
      <alignment wrapText="1"/>
    </xf>
    <xf numFmtId="0" fontId="3" fillId="0" borderId="0" xfId="0" applyFont="1" applyFill="1" applyAlignment="1">
      <alignment horizontal="right"/>
    </xf>
    <xf numFmtId="0" fontId="5" fillId="0" borderId="23" xfId="0"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xf numFmtId="4" fontId="5" fillId="0" borderId="22"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2" xfId="0" applyNumberFormat="1" applyFont="1" applyFill="1" applyBorder="1" applyAlignment="1">
      <alignment horizontal="right" vertical="center"/>
    </xf>
    <xf numFmtId="0" fontId="5" fillId="0" borderId="0" xfId="0" applyFont="1" applyFill="1" applyAlignment="1">
      <alignment vertical="center"/>
    </xf>
    <xf numFmtId="49" fontId="5" fillId="0" borderId="2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3" fontId="8" fillId="5" borderId="26" xfId="0" applyNumberFormat="1" applyFont="1" applyFill="1" applyBorder="1" applyAlignment="1"/>
    <xf numFmtId="4" fontId="7" fillId="5" borderId="27" xfId="0" applyNumberFormat="1" applyFont="1" applyFill="1" applyBorder="1" applyAlignment="1">
      <alignment vertical="center"/>
    </xf>
    <xf numFmtId="0" fontId="3" fillId="5" borderId="0" xfId="0" applyFont="1" applyFill="1"/>
    <xf numFmtId="4" fontId="5" fillId="0" borderId="0" xfId="0" applyNumberFormat="1" applyFont="1" applyFill="1" applyBorder="1" applyAlignment="1">
      <alignment vertical="center"/>
    </xf>
    <xf numFmtId="3" fontId="35" fillId="5" borderId="26" xfId="0" applyNumberFormat="1" applyFont="1" applyFill="1" applyBorder="1" applyAlignment="1">
      <alignment horizontal="center" vertical="center" wrapText="1"/>
    </xf>
    <xf numFmtId="0" fontId="3" fillId="5" borderId="27" xfId="0" applyFont="1" applyFill="1" applyBorder="1" applyAlignment="1">
      <alignment horizontal="center" vertical="center"/>
    </xf>
    <xf numFmtId="3" fontId="9" fillId="5" borderId="26" xfId="0" applyNumberFormat="1" applyFont="1" applyFill="1" applyBorder="1" applyAlignment="1">
      <alignment horizontal="center" wrapText="1"/>
    </xf>
    <xf numFmtId="0" fontId="9" fillId="5" borderId="27" xfId="0" applyFont="1" applyFill="1" applyBorder="1" applyAlignment="1">
      <alignment horizontal="center"/>
    </xf>
    <xf numFmtId="0" fontId="3" fillId="0" borderId="0" xfId="0" applyFont="1" applyFill="1" applyAlignment="1">
      <alignment horizontal="right"/>
    </xf>
    <xf numFmtId="0" fontId="3" fillId="4" borderId="0" xfId="4" applyFont="1" applyFill="1" applyBorder="1"/>
    <xf numFmtId="0" fontId="3" fillId="0" borderId="0" xfId="0" applyFont="1" applyFill="1" applyAlignment="1">
      <alignment horizontal="right"/>
    </xf>
    <xf numFmtId="2" fontId="5" fillId="3" borderId="22" xfId="4" applyNumberFormat="1" applyFont="1" applyFill="1" applyBorder="1" applyAlignment="1">
      <alignment vertical="center"/>
    </xf>
    <xf numFmtId="0" fontId="3" fillId="5" borderId="25" xfId="0" applyFont="1" applyFill="1" applyBorder="1" applyAlignment="1">
      <alignment horizontal="center" vertical="center"/>
    </xf>
    <xf numFmtId="0" fontId="3" fillId="5" borderId="26" xfId="0" applyFont="1" applyFill="1" applyBorder="1" applyAlignment="1">
      <alignment horizontal="center" vertical="center"/>
    </xf>
    <xf numFmtId="0" fontId="9" fillId="5" borderId="25" xfId="0" applyFont="1" applyFill="1" applyBorder="1" applyAlignment="1">
      <alignment horizontal="center"/>
    </xf>
    <xf numFmtId="0" fontId="9" fillId="5" borderId="26" xfId="0" applyFont="1" applyFill="1" applyBorder="1" applyAlignment="1">
      <alignment horizontal="center"/>
    </xf>
    <xf numFmtId="0" fontId="14" fillId="0" borderId="0" xfId="0" applyFont="1" applyFill="1" applyAlignment="1">
      <alignment horizontal="center"/>
    </xf>
    <xf numFmtId="0" fontId="5" fillId="0" borderId="0" xfId="0" applyFont="1" applyFill="1" applyAlignment="1">
      <alignment horizontal="left"/>
    </xf>
    <xf numFmtId="0" fontId="10" fillId="0" borderId="0" xfId="0" applyFont="1" applyFill="1" applyAlignment="1">
      <alignment horizontal="center"/>
    </xf>
    <xf numFmtId="0" fontId="8" fillId="0" borderId="0" xfId="0" applyFont="1" applyFill="1" applyAlignment="1">
      <alignment horizontal="center"/>
    </xf>
    <xf numFmtId="0" fontId="5" fillId="0" borderId="42" xfId="0" applyFont="1" applyFill="1" applyBorder="1"/>
    <xf numFmtId="0" fontId="9" fillId="0" borderId="43" xfId="0" applyFont="1" applyFill="1" applyBorder="1" applyAlignment="1">
      <alignment horizontal="center"/>
    </xf>
    <xf numFmtId="0" fontId="3" fillId="5" borderId="10" xfId="0" applyFont="1" applyFill="1" applyBorder="1" applyAlignment="1">
      <alignment horizontal="center" vertical="center"/>
    </xf>
    <xf numFmtId="0" fontId="9" fillId="5" borderId="19" xfId="0" applyFont="1" applyFill="1" applyBorder="1" applyAlignment="1">
      <alignment horizontal="center" vertical="center"/>
    </xf>
    <xf numFmtId="0" fontId="13" fillId="5" borderId="37" xfId="0" applyFont="1" applyFill="1" applyBorder="1" applyAlignment="1">
      <alignment horizontal="center" vertical="center"/>
    </xf>
    <xf numFmtId="0" fontId="13" fillId="5" borderId="71" xfId="0" applyFont="1" applyFill="1" applyBorder="1" applyAlignment="1">
      <alignment horizontal="center" vertical="center"/>
    </xf>
    <xf numFmtId="0" fontId="5" fillId="0" borderId="44" xfId="0" applyFont="1" applyFill="1" applyBorder="1"/>
    <xf numFmtId="0" fontId="9" fillId="0" borderId="45" xfId="0" applyFont="1" applyFill="1" applyBorder="1" applyAlignment="1">
      <alignment horizontal="center"/>
    </xf>
    <xf numFmtId="0" fontId="13" fillId="5" borderId="41" xfId="0" applyFont="1" applyFill="1" applyBorder="1" applyAlignment="1">
      <alignment horizontal="center" vertical="center" wrapText="1"/>
    </xf>
    <xf numFmtId="3" fontId="7" fillId="3" borderId="5"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7" xfId="0" applyNumberFormat="1" applyFont="1" applyFill="1" applyBorder="1" applyAlignment="1">
      <alignment horizontal="right"/>
    </xf>
    <xf numFmtId="3" fontId="8" fillId="5" borderId="38" xfId="0" applyNumberFormat="1" applyFont="1" applyFill="1" applyBorder="1" applyAlignment="1">
      <alignment horizontal="right"/>
    </xf>
    <xf numFmtId="0" fontId="13" fillId="5" borderId="41" xfId="0" applyNumberFormat="1" applyFont="1" applyFill="1" applyBorder="1" applyAlignment="1">
      <alignment horizontal="center" vertical="center" wrapText="1"/>
    </xf>
    <xf numFmtId="3" fontId="5" fillId="0" borderId="4" xfId="0" applyNumberFormat="1" applyFont="1" applyFill="1" applyBorder="1" applyAlignment="1">
      <alignment horizontal="right"/>
    </xf>
    <xf numFmtId="3" fontId="5" fillId="3" borderId="5" xfId="0" applyNumberFormat="1" applyFont="1" applyFill="1" applyBorder="1"/>
    <xf numFmtId="0" fontId="13" fillId="5" borderId="41" xfId="0" applyFont="1" applyFill="1" applyBorder="1" applyAlignment="1">
      <alignment horizontal="center" wrapText="1"/>
    </xf>
    <xf numFmtId="167" fontId="5" fillId="0" borderId="5" xfId="0" applyNumberFormat="1" applyFont="1" applyFill="1" applyBorder="1"/>
    <xf numFmtId="167" fontId="7" fillId="5" borderId="41" xfId="0" applyNumberFormat="1" applyFont="1" applyFill="1" applyBorder="1"/>
    <xf numFmtId="0" fontId="5" fillId="0" borderId="14" xfId="0" applyFont="1" applyFill="1" applyBorder="1" applyAlignment="1">
      <alignment horizontal="center" vertical="center"/>
    </xf>
    <xf numFmtId="0" fontId="5" fillId="0" borderId="14" xfId="0" applyFont="1" applyFill="1" applyBorder="1" applyAlignment="1">
      <alignment vertical="center" wrapText="1"/>
    </xf>
    <xf numFmtId="3" fontId="5" fillId="0" borderId="14" xfId="0" applyNumberFormat="1" applyFont="1" applyFill="1" applyBorder="1" applyAlignment="1">
      <alignment horizontal="right" vertical="center"/>
    </xf>
    <xf numFmtId="4" fontId="5" fillId="0" borderId="33" xfId="0" applyNumberFormat="1" applyFont="1" applyFill="1" applyBorder="1" applyAlignment="1">
      <alignment vertical="center"/>
    </xf>
    <xf numFmtId="169" fontId="5" fillId="0" borderId="23" xfId="0" applyNumberFormat="1" applyFont="1" applyFill="1" applyBorder="1" applyAlignment="1">
      <alignment horizontal="center" vertical="center"/>
    </xf>
    <xf numFmtId="169" fontId="5" fillId="0" borderId="30" xfId="0" applyNumberFormat="1" applyFont="1" applyFill="1" applyBorder="1" applyAlignment="1">
      <alignment horizontal="center"/>
    </xf>
    <xf numFmtId="0" fontId="5" fillId="0" borderId="31" xfId="0" applyFont="1" applyFill="1" applyBorder="1" applyAlignment="1">
      <alignment horizontal="center"/>
    </xf>
    <xf numFmtId="0" fontId="5" fillId="0" borderId="31" xfId="0" applyFont="1" applyFill="1" applyBorder="1"/>
    <xf numFmtId="3" fontId="5" fillId="0" borderId="31" xfId="0" applyNumberFormat="1" applyFont="1" applyFill="1" applyBorder="1" applyAlignment="1">
      <alignment vertical="center"/>
    </xf>
    <xf numFmtId="3" fontId="18" fillId="5" borderId="31" xfId="0" applyNumberFormat="1" applyFont="1" applyFill="1" applyBorder="1" applyAlignment="1"/>
    <xf numFmtId="169" fontId="18" fillId="5" borderId="25" xfId="0" applyNumberFormat="1" applyFont="1" applyFill="1" applyBorder="1" applyAlignment="1">
      <alignment horizontal="left"/>
    </xf>
    <xf numFmtId="0" fontId="18" fillId="5" borderId="26" xfId="0" applyFont="1" applyFill="1" applyBorder="1" applyAlignment="1">
      <alignment horizontal="center"/>
    </xf>
    <xf numFmtId="0" fontId="18" fillId="5" borderId="26" xfId="0" applyFont="1" applyFill="1" applyBorder="1"/>
    <xf numFmtId="3" fontId="18" fillId="5" borderId="26" xfId="0" applyNumberFormat="1" applyFont="1" applyFill="1" applyBorder="1" applyAlignment="1"/>
    <xf numFmtId="4" fontId="18" fillId="5" borderId="24" xfId="1" applyNumberFormat="1" applyFont="1" applyFill="1" applyBorder="1" applyAlignment="1">
      <alignment vertical="center" shrinkToFit="1"/>
    </xf>
    <xf numFmtId="0" fontId="18" fillId="0" borderId="0" xfId="0" applyFont="1" applyFill="1"/>
    <xf numFmtId="4" fontId="5" fillId="0" borderId="24" xfId="0" applyNumberFormat="1" applyFont="1" applyFill="1" applyBorder="1" applyAlignment="1">
      <alignment vertical="center"/>
    </xf>
    <xf numFmtId="169" fontId="5" fillId="0" borderId="23" xfId="0" applyNumberFormat="1" applyFont="1" applyFill="1" applyBorder="1" applyAlignment="1">
      <alignment horizontal="center"/>
    </xf>
    <xf numFmtId="0" fontId="5" fillId="0" borderId="23" xfId="0" applyFont="1" applyFill="1" applyBorder="1" applyAlignment="1">
      <alignment horizontal="center" vertical="center"/>
    </xf>
    <xf numFmtId="167" fontId="5" fillId="0" borderId="2" xfId="0" applyNumberFormat="1" applyFont="1" applyFill="1" applyBorder="1" applyAlignment="1"/>
    <xf numFmtId="4" fontId="5" fillId="0" borderId="22" xfId="0" applyNumberFormat="1" applyFont="1" applyFill="1" applyBorder="1" applyAlignment="1">
      <alignment vertical="center" shrinkToFit="1"/>
    </xf>
    <xf numFmtId="0" fontId="5" fillId="3" borderId="2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167" fontId="5" fillId="3" borderId="2" xfId="0" applyNumberFormat="1" applyFont="1" applyFill="1" applyBorder="1" applyAlignment="1">
      <alignment horizontal="right" vertical="center"/>
    </xf>
    <xf numFmtId="4" fontId="5" fillId="3" borderId="22" xfId="0" applyNumberFormat="1" applyFont="1" applyFill="1" applyBorder="1" applyAlignment="1">
      <alignment vertical="center"/>
    </xf>
    <xf numFmtId="0" fontId="5" fillId="3" borderId="0" xfId="0" applyFont="1" applyFill="1" applyAlignment="1">
      <alignment vertical="center"/>
    </xf>
    <xf numFmtId="173" fontId="5" fillId="3" borderId="0" xfId="0" applyNumberFormat="1" applyFont="1" applyFill="1" applyAlignment="1">
      <alignment vertical="center"/>
    </xf>
    <xf numFmtId="3" fontId="8" fillId="5" borderId="35" xfId="0" applyNumberFormat="1" applyFont="1" applyFill="1" applyBorder="1"/>
    <xf numFmtId="3" fontId="8" fillId="0" borderId="1" xfId="0" applyNumberFormat="1" applyFont="1" applyFill="1" applyBorder="1"/>
    <xf numFmtId="3" fontId="19" fillId="5" borderId="35" xfId="0" applyNumberFormat="1" applyFont="1" applyFill="1" applyBorder="1"/>
    <xf numFmtId="170" fontId="3" fillId="0" borderId="0" xfId="0" applyNumberFormat="1" applyFont="1" applyFill="1" applyAlignment="1">
      <alignment horizontal="right"/>
    </xf>
    <xf numFmtId="4" fontId="7" fillId="0" borderId="1" xfId="0" applyNumberFormat="1" applyFont="1" applyFill="1" applyBorder="1" applyAlignment="1">
      <alignment vertical="center"/>
    </xf>
    <xf numFmtId="4" fontId="5" fillId="0" borderId="36" xfId="0" applyNumberFormat="1" applyFont="1" applyFill="1" applyBorder="1" applyAlignment="1">
      <alignment vertical="center"/>
    </xf>
    <xf numFmtId="4" fontId="7" fillId="5" borderId="35" xfId="0" applyNumberFormat="1" applyFont="1" applyFill="1" applyBorder="1" applyAlignment="1">
      <alignment vertical="center"/>
    </xf>
    <xf numFmtId="0" fontId="40" fillId="5" borderId="0" xfId="0" applyFont="1" applyFill="1"/>
    <xf numFmtId="4" fontId="5" fillId="0" borderId="1" xfId="0" applyNumberFormat="1" applyFont="1" applyFill="1" applyBorder="1" applyAlignment="1">
      <alignment vertical="center"/>
    </xf>
    <xf numFmtId="4" fontId="7" fillId="5" borderId="35" xfId="0" applyNumberFormat="1" applyFont="1" applyFill="1" applyBorder="1" applyAlignment="1"/>
    <xf numFmtId="3" fontId="5" fillId="3" borderId="2" xfId="0" applyNumberFormat="1" applyFont="1" applyFill="1" applyBorder="1" applyAlignment="1">
      <alignment horizontal="right" vertical="center"/>
    </xf>
    <xf numFmtId="0" fontId="27" fillId="3" borderId="0" xfId="4" applyFont="1" applyFill="1" applyAlignment="1">
      <alignment horizontal="justify" wrapText="1"/>
    </xf>
    <xf numFmtId="1" fontId="27" fillId="3" borderId="0" xfId="4" applyNumberFormat="1" applyFont="1" applyFill="1" applyAlignment="1">
      <alignment horizontal="justify" wrapText="1"/>
    </xf>
    <xf numFmtId="0" fontId="29" fillId="3" borderId="0" xfId="4" applyFont="1" applyFill="1" applyAlignment="1">
      <alignment horizontal="justify" wrapText="1"/>
    </xf>
    <xf numFmtId="0" fontId="7" fillId="3" borderId="0" xfId="4" applyFont="1" applyFill="1"/>
    <xf numFmtId="1" fontId="7" fillId="3" borderId="0" xfId="4" applyNumberFormat="1" applyFont="1" applyFill="1" applyBorder="1" applyAlignment="1">
      <alignment horizontal="left"/>
    </xf>
    <xf numFmtId="1" fontId="8" fillId="3" borderId="0" xfId="4" applyNumberFormat="1" applyFont="1" applyFill="1" applyBorder="1" applyAlignment="1">
      <alignment horizontal="left"/>
    </xf>
    <xf numFmtId="4" fontId="3" fillId="6" borderId="0" xfId="4" applyNumberFormat="1" applyFont="1" applyFill="1"/>
    <xf numFmtId="0" fontId="5" fillId="3" borderId="2" xfId="4" applyFont="1" applyFill="1" applyBorder="1" applyAlignment="1">
      <alignment vertical="center" wrapText="1"/>
    </xf>
    <xf numFmtId="0" fontId="5" fillId="3" borderId="0" xfId="4" applyFont="1" applyFill="1"/>
    <xf numFmtId="4" fontId="3" fillId="4" borderId="0" xfId="4" applyNumberFormat="1" applyFont="1" applyFill="1" applyAlignment="1">
      <alignment vertical="center"/>
    </xf>
    <xf numFmtId="167" fontId="5" fillId="0" borderId="2" xfId="0" applyNumberFormat="1" applyFont="1" applyFill="1" applyBorder="1" applyAlignment="1">
      <alignment vertical="center"/>
    </xf>
    <xf numFmtId="3" fontId="27" fillId="3" borderId="2" xfId="4" applyNumberFormat="1" applyFont="1" applyFill="1" applyBorder="1"/>
    <xf numFmtId="4" fontId="27" fillId="3" borderId="22" xfId="4" applyNumberFormat="1" applyFont="1" applyFill="1" applyBorder="1"/>
    <xf numFmtId="3" fontId="5" fillId="0" borderId="0" xfId="0" applyNumberFormat="1" applyFont="1" applyFill="1" applyAlignment="1">
      <alignment vertical="center"/>
    </xf>
    <xf numFmtId="4" fontId="41" fillId="3" borderId="22" xfId="0" applyNumberFormat="1" applyFont="1" applyFill="1" applyBorder="1" applyAlignment="1">
      <alignment vertical="center"/>
    </xf>
    <xf numFmtId="3" fontId="5" fillId="3" borderId="14" xfId="0" applyNumberFormat="1" applyFont="1" applyFill="1" applyBorder="1" applyAlignment="1">
      <alignment horizontal="right" vertical="center"/>
    </xf>
    <xf numFmtId="0" fontId="3" fillId="3" borderId="0" xfId="4" applyFont="1" applyFill="1" applyAlignment="1">
      <alignment horizontal="justify" wrapText="1"/>
    </xf>
    <xf numFmtId="0" fontId="5" fillId="3" borderId="0" xfId="4" applyFont="1" applyFill="1" applyAlignment="1">
      <alignment horizontal="justify" wrapText="1"/>
    </xf>
    <xf numFmtId="166" fontId="7" fillId="3" borderId="0" xfId="4" applyNumberFormat="1" applyFont="1" applyFill="1" applyBorder="1" applyAlignment="1">
      <alignment horizontal="right"/>
    </xf>
    <xf numFmtId="166" fontId="26" fillId="3" borderId="0" xfId="4" applyNumberFormat="1" applyFont="1" applyFill="1" applyBorder="1" applyAlignment="1">
      <alignment horizontal="right"/>
    </xf>
    <xf numFmtId="0" fontId="30" fillId="3" borderId="0" xfId="4" applyFont="1" applyFill="1" applyAlignment="1">
      <alignment horizontal="justify" wrapText="1"/>
    </xf>
    <xf numFmtId="0" fontId="3" fillId="0" borderId="0" xfId="0" applyFont="1" applyAlignment="1">
      <alignment wrapText="1"/>
    </xf>
    <xf numFmtId="166" fontId="27" fillId="3" borderId="0" xfId="4" applyNumberFormat="1" applyFont="1" applyFill="1" applyBorder="1" applyAlignment="1">
      <alignment horizontal="right"/>
    </xf>
    <xf numFmtId="1" fontId="27" fillId="3" borderId="0" xfId="4" applyNumberFormat="1" applyFont="1" applyFill="1" applyBorder="1" applyAlignment="1">
      <alignment horizontal="justify" wrapText="1"/>
    </xf>
    <xf numFmtId="0" fontId="36" fillId="3" borderId="0" xfId="4" applyFont="1" applyFill="1" applyBorder="1" applyAlignment="1">
      <alignment horizontal="right"/>
    </xf>
    <xf numFmtId="0" fontId="30" fillId="3" borderId="0" xfId="4" applyFont="1" applyFill="1" applyBorder="1" applyAlignment="1">
      <alignment horizontal="right"/>
    </xf>
    <xf numFmtId="167" fontId="29" fillId="0" borderId="0" xfId="0" applyNumberFormat="1" applyFont="1" applyFill="1"/>
    <xf numFmtId="1" fontId="3" fillId="3" borderId="23"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5" fontId="3" fillId="3" borderId="2" xfId="0" applyNumberFormat="1" applyFont="1" applyFill="1" applyBorder="1" applyAlignment="1">
      <alignment vertical="center"/>
    </xf>
    <xf numFmtId="0" fontId="37" fillId="3" borderId="0" xfId="0" applyFont="1" applyFill="1" applyBorder="1" applyAlignment="1" applyProtection="1">
      <alignment vertical="center" wrapText="1" shrinkToFit="1"/>
    </xf>
    <xf numFmtId="0" fontId="3" fillId="3" borderId="2" xfId="0" applyFont="1" applyFill="1" applyBorder="1" applyAlignment="1">
      <alignment vertical="center"/>
    </xf>
    <xf numFmtId="3" fontId="3" fillId="3" borderId="29" xfId="0" applyNumberFormat="1" applyFont="1" applyFill="1" applyBorder="1"/>
    <xf numFmtId="3" fontId="27" fillId="3" borderId="49" xfId="0" applyNumberFormat="1" applyFont="1" applyFill="1" applyBorder="1" applyAlignment="1">
      <alignment vertical="center"/>
    </xf>
    <xf numFmtId="0" fontId="29" fillId="3" borderId="0" xfId="0" applyFont="1" applyFill="1" applyBorder="1" applyAlignment="1">
      <alignment vertical="center"/>
    </xf>
    <xf numFmtId="165" fontId="3" fillId="3" borderId="2" xfId="0" applyNumberFormat="1" applyFont="1" applyFill="1" applyBorder="1" applyAlignment="1"/>
    <xf numFmtId="0" fontId="37" fillId="3" borderId="0" xfId="0" applyFont="1" applyFill="1" applyBorder="1" applyAlignment="1" applyProtection="1">
      <alignment wrapText="1" shrinkToFit="1"/>
    </xf>
    <xf numFmtId="165" fontId="3" fillId="3" borderId="2" xfId="0" applyNumberFormat="1" applyFont="1" applyFill="1" applyBorder="1"/>
    <xf numFmtId="3" fontId="27" fillId="3" borderId="49" xfId="0" applyNumberFormat="1" applyFont="1" applyFill="1" applyBorder="1"/>
    <xf numFmtId="0" fontId="29" fillId="3" borderId="0" xfId="0" applyFont="1" applyFill="1" applyBorder="1"/>
    <xf numFmtId="1" fontId="27" fillId="3" borderId="2" xfId="4" applyNumberFormat="1" applyFont="1" applyFill="1" applyBorder="1" applyAlignment="1">
      <alignment horizontal="center"/>
    </xf>
    <xf numFmtId="0" fontId="27" fillId="3" borderId="2" xfId="4" applyFont="1" applyFill="1" applyBorder="1"/>
    <xf numFmtId="0" fontId="29" fillId="4" borderId="0" xfId="4" applyNumberFormat="1" applyFont="1" applyFill="1" applyBorder="1" applyAlignment="1">
      <alignment vertical="center"/>
    </xf>
    <xf numFmtId="1" fontId="26" fillId="3" borderId="0" xfId="4" applyNumberFormat="1" applyFont="1" applyFill="1" applyBorder="1" applyAlignment="1">
      <alignment horizontal="left"/>
    </xf>
    <xf numFmtId="0" fontId="29" fillId="3" borderId="0" xfId="4" applyFont="1" applyFill="1" applyBorder="1" applyAlignment="1">
      <alignment horizontal="justify" wrapText="1"/>
    </xf>
    <xf numFmtId="1" fontId="28" fillId="3" borderId="0" xfId="4" applyNumberFormat="1" applyFont="1" applyFill="1" applyBorder="1" applyAlignment="1">
      <alignment horizontal="left" wrapText="1"/>
    </xf>
    <xf numFmtId="1" fontId="27" fillId="3" borderId="0" xfId="4" applyNumberFormat="1" applyFont="1" applyFill="1" applyBorder="1" applyAlignment="1">
      <alignment horizontal="left"/>
    </xf>
    <xf numFmtId="0" fontId="18" fillId="3" borderId="0" xfId="4" applyFont="1" applyFill="1"/>
    <xf numFmtId="4" fontId="3" fillId="3" borderId="0" xfId="4" applyNumberFormat="1" applyFont="1" applyFill="1" applyBorder="1" applyAlignment="1">
      <alignment horizontal="right"/>
    </xf>
    <xf numFmtId="1" fontId="8" fillId="5" borderId="0" xfId="4" applyNumberFormat="1" applyFont="1" applyFill="1"/>
    <xf numFmtId="1" fontId="8" fillId="3" borderId="0" xfId="4" applyNumberFormat="1" applyFont="1" applyFill="1"/>
    <xf numFmtId="0" fontId="8" fillId="3" borderId="0" xfId="4" applyFont="1" applyFill="1"/>
    <xf numFmtId="4" fontId="3" fillId="3" borderId="0" xfId="4" applyNumberFormat="1" applyFont="1" applyFill="1" applyAlignment="1"/>
    <xf numFmtId="4" fontId="3" fillId="3" borderId="46" xfId="4" applyNumberFormat="1" applyFont="1" applyFill="1" applyBorder="1"/>
    <xf numFmtId="4" fontId="3" fillId="0" borderId="0" xfId="4" applyNumberFormat="1" applyFont="1" applyFill="1"/>
    <xf numFmtId="4" fontId="3" fillId="0" borderId="0" xfId="4" applyNumberFormat="1" applyFont="1" applyFill="1" applyBorder="1"/>
    <xf numFmtId="4" fontId="3" fillId="3" borderId="0" xfId="4" applyNumberFormat="1" applyFont="1" applyFill="1" applyBorder="1" applyAlignment="1">
      <alignment horizontal="justify"/>
    </xf>
    <xf numFmtId="4" fontId="3" fillId="3" borderId="0" xfId="3" applyNumberFormat="1" applyFont="1" applyFill="1" applyBorder="1" applyAlignment="1">
      <alignment horizontal="left"/>
    </xf>
    <xf numFmtId="166" fontId="5" fillId="3" borderId="0" xfId="4" applyNumberFormat="1" applyFont="1" applyFill="1"/>
    <xf numFmtId="0" fontId="8" fillId="5" borderId="0" xfId="4" applyFont="1" applyFill="1" applyBorder="1"/>
    <xf numFmtId="0" fontId="7" fillId="4" borderId="0" xfId="4" applyFont="1" applyFill="1"/>
    <xf numFmtId="0" fontId="5" fillId="4" borderId="0" xfId="4" applyFont="1" applyFill="1"/>
    <xf numFmtId="166" fontId="5" fillId="4" borderId="0" xfId="4" applyNumberFormat="1" applyFont="1" applyFill="1"/>
    <xf numFmtId="0" fontId="3" fillId="0" borderId="0" xfId="4" applyFont="1" applyFill="1" applyAlignment="1">
      <alignment horizontal="justify" wrapText="1"/>
    </xf>
    <xf numFmtId="0" fontId="3" fillId="4" borderId="0" xfId="4" applyFont="1" applyFill="1" applyAlignment="1">
      <alignment horizontal="justify" wrapText="1"/>
    </xf>
    <xf numFmtId="0" fontId="7" fillId="0" borderId="0" xfId="4" applyFont="1" applyFill="1"/>
    <xf numFmtId="166" fontId="5" fillId="0" borderId="0" xfId="4" applyNumberFormat="1" applyFont="1" applyFill="1"/>
    <xf numFmtId="171" fontId="5" fillId="4" borderId="0" xfId="4" applyNumberFormat="1" applyFont="1" applyFill="1"/>
    <xf numFmtId="0" fontId="5" fillId="0" borderId="0" xfId="4" applyFont="1" applyFill="1"/>
    <xf numFmtId="0" fontId="8" fillId="4" borderId="0" xfId="4" applyFont="1" applyFill="1"/>
    <xf numFmtId="1" fontId="28" fillId="4" borderId="0" xfId="4" applyNumberFormat="1" applyFont="1" applyFill="1"/>
    <xf numFmtId="166" fontId="5" fillId="3" borderId="0" xfId="4" applyNumberFormat="1" applyFont="1" applyFill="1" applyBorder="1" applyAlignment="1">
      <alignment horizontal="right"/>
    </xf>
    <xf numFmtId="167" fontId="5" fillId="4" borderId="0" xfId="4" applyNumberFormat="1" applyFont="1" applyFill="1"/>
    <xf numFmtId="166" fontId="8" fillId="5" borderId="0" xfId="4" applyNumberFormat="1" applyFont="1" applyFill="1"/>
    <xf numFmtId="1" fontId="43" fillId="3" borderId="0" xfId="4" applyNumberFormat="1" applyFont="1" applyFill="1" applyAlignment="1">
      <alignment horizontal="left"/>
    </xf>
    <xf numFmtId="1" fontId="5" fillId="3" borderId="0" xfId="4" applyNumberFormat="1" applyFont="1" applyFill="1" applyAlignment="1">
      <alignment horizontal="center"/>
    </xf>
    <xf numFmtId="3" fontId="5" fillId="3" borderId="0" xfId="4" applyNumberFormat="1" applyFont="1" applyFill="1"/>
    <xf numFmtId="10" fontId="5" fillId="3" borderId="0" xfId="4" applyNumberFormat="1" applyFont="1" applyFill="1"/>
    <xf numFmtId="1" fontId="5" fillId="3" borderId="0" xfId="4" applyNumberFormat="1" applyFont="1" applyFill="1" applyAlignment="1">
      <alignment horizontal="left"/>
    </xf>
    <xf numFmtId="0" fontId="14" fillId="3" borderId="0" xfId="4" applyFont="1" applyFill="1"/>
    <xf numFmtId="1" fontId="4" fillId="3" borderId="0" xfId="4" applyNumberFormat="1" applyFont="1" applyFill="1" applyAlignment="1"/>
    <xf numFmtId="3" fontId="3" fillId="3" borderId="0" xfId="4" applyNumberFormat="1" applyFont="1" applyFill="1"/>
    <xf numFmtId="10" fontId="3" fillId="3" borderId="0" xfId="4" applyNumberFormat="1" applyFont="1" applyFill="1"/>
    <xf numFmtId="1" fontId="3" fillId="3" borderId="0" xfId="4" applyNumberFormat="1" applyFont="1" applyFill="1" applyAlignment="1">
      <alignment horizontal="center"/>
    </xf>
    <xf numFmtId="1" fontId="6" fillId="3" borderId="0" xfId="4" applyNumberFormat="1" applyFont="1" applyFill="1" applyAlignment="1">
      <alignment horizontal="left"/>
    </xf>
    <xf numFmtId="10" fontId="3" fillId="3" borderId="0" xfId="4" applyNumberFormat="1" applyFont="1" applyFill="1" applyAlignment="1">
      <alignment horizontal="right"/>
    </xf>
    <xf numFmtId="1" fontId="8" fillId="3" borderId="0" xfId="4" applyNumberFormat="1" applyFont="1" applyFill="1" applyBorder="1" applyAlignment="1">
      <alignment horizontal="left" wrapText="1"/>
    </xf>
    <xf numFmtId="0" fontId="5" fillId="3" borderId="23" xfId="4" applyNumberFormat="1" applyFont="1" applyFill="1" applyBorder="1" applyAlignment="1">
      <alignment horizontal="center" vertical="center"/>
    </xf>
    <xf numFmtId="0" fontId="5" fillId="3" borderId="2" xfId="4" applyNumberFormat="1" applyFont="1" applyFill="1" applyBorder="1" applyAlignment="1">
      <alignment horizontal="center" vertical="center"/>
    </xf>
    <xf numFmtId="0" fontId="5" fillId="3" borderId="2" xfId="4" applyNumberFormat="1" applyFont="1" applyFill="1" applyBorder="1" applyAlignment="1">
      <alignment vertical="center" wrapText="1"/>
    </xf>
    <xf numFmtId="0" fontId="21" fillId="3" borderId="0" xfId="4" applyFont="1" applyFill="1" applyBorder="1"/>
    <xf numFmtId="0" fontId="8" fillId="3" borderId="0" xfId="4" applyFont="1" applyFill="1" applyBorder="1"/>
    <xf numFmtId="167" fontId="5" fillId="3" borderId="2" xfId="4" applyNumberFormat="1" applyFont="1" applyFill="1" applyBorder="1"/>
    <xf numFmtId="1" fontId="8" fillId="0" borderId="0" xfId="4" applyNumberFormat="1" applyFont="1" applyFill="1" applyBorder="1" applyAlignment="1">
      <alignment horizontal="left"/>
    </xf>
    <xf numFmtId="1" fontId="8" fillId="0" borderId="0" xfId="4" applyNumberFormat="1" applyFont="1" applyFill="1" applyBorder="1"/>
    <xf numFmtId="0" fontId="8" fillId="0" borderId="0" xfId="4" applyFont="1" applyFill="1" applyBorder="1"/>
    <xf numFmtId="0" fontId="3" fillId="3" borderId="0" xfId="4" applyFont="1" applyFill="1" applyBorder="1"/>
    <xf numFmtId="166" fontId="8" fillId="3" borderId="0" xfId="4" applyNumberFormat="1" applyFont="1" applyFill="1" applyBorder="1" applyAlignment="1">
      <alignment horizontal="right"/>
    </xf>
    <xf numFmtId="1" fontId="7" fillId="3" borderId="0" xfId="4" applyNumberFormat="1" applyFont="1" applyFill="1" applyAlignment="1">
      <alignment horizontal="left"/>
    </xf>
    <xf numFmtId="1" fontId="7" fillId="3" borderId="1" xfId="4" applyNumberFormat="1" applyFont="1" applyFill="1" applyBorder="1" applyAlignment="1">
      <alignment horizontal="left"/>
    </xf>
    <xf numFmtId="1" fontId="7" fillId="3" borderId="1" xfId="4" applyNumberFormat="1" applyFont="1" applyFill="1" applyBorder="1" applyAlignment="1">
      <alignment horizontal="center"/>
    </xf>
    <xf numFmtId="0" fontId="7" fillId="3" borderId="1" xfId="4" applyFont="1" applyFill="1" applyBorder="1"/>
    <xf numFmtId="166" fontId="7" fillId="3" borderId="1" xfId="4" applyNumberFormat="1" applyFont="1" applyFill="1" applyBorder="1" applyAlignment="1">
      <alignment horizontal="right"/>
    </xf>
    <xf numFmtId="49" fontId="36" fillId="3" borderId="0" xfId="4" applyNumberFormat="1" applyFont="1" applyFill="1" applyAlignment="1">
      <alignment vertical="top" wrapText="1"/>
    </xf>
    <xf numFmtId="167" fontId="5" fillId="3" borderId="2" xfId="4" applyNumberFormat="1" applyFont="1" applyFill="1" applyBorder="1" applyAlignment="1">
      <alignment vertical="center"/>
    </xf>
    <xf numFmtId="0" fontId="3" fillId="5" borderId="0" xfId="4" applyFont="1" applyFill="1"/>
    <xf numFmtId="0" fontId="3" fillId="4" borderId="0" xfId="4" applyFont="1" applyFill="1" applyAlignment="1">
      <alignment vertical="center"/>
    </xf>
    <xf numFmtId="1" fontId="3" fillId="3" borderId="23" xfId="4" applyNumberFormat="1" applyFont="1" applyFill="1" applyBorder="1" applyAlignment="1">
      <alignment horizontal="center"/>
    </xf>
    <xf numFmtId="0" fontId="7" fillId="0" borderId="0" xfId="0" applyFont="1" applyFill="1" applyBorder="1"/>
    <xf numFmtId="167" fontId="7" fillId="5" borderId="26" xfId="4" applyNumberFormat="1" applyFont="1" applyFill="1" applyBorder="1"/>
    <xf numFmtId="4" fontId="7" fillId="5" borderId="27" xfId="4" applyNumberFormat="1" applyFont="1" applyFill="1" applyBorder="1"/>
    <xf numFmtId="0" fontId="5" fillId="0" borderId="28"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xf numFmtId="3" fontId="5" fillId="0" borderId="14" xfId="0" applyNumberFormat="1" applyFont="1" applyFill="1" applyBorder="1" applyAlignment="1">
      <alignment vertical="center"/>
    </xf>
    <xf numFmtId="1" fontId="5" fillId="0" borderId="23" xfId="0" applyNumberFormat="1" applyFont="1" applyFill="1" applyBorder="1" applyAlignment="1">
      <alignment horizontal="center" vertical="center"/>
    </xf>
    <xf numFmtId="4" fontId="3" fillId="4" borderId="46" xfId="4" applyNumberFormat="1" applyFont="1" applyFill="1" applyBorder="1"/>
    <xf numFmtId="0" fontId="14" fillId="0" borderId="0" xfId="0" applyFont="1" applyFill="1" applyAlignment="1">
      <alignment horizontal="left"/>
    </xf>
    <xf numFmtId="0" fontId="14" fillId="0" borderId="0" xfId="0" applyFont="1" applyFill="1" applyAlignment="1">
      <alignment horizontal="left"/>
    </xf>
    <xf numFmtId="3" fontId="8" fillId="5" borderId="41" xfId="0" applyNumberFormat="1" applyFont="1" applyFill="1" applyBorder="1" applyAlignment="1">
      <alignment horizontal="right"/>
    </xf>
    <xf numFmtId="3" fontId="44" fillId="3" borderId="5" xfId="0" applyNumberFormat="1" applyFont="1" applyFill="1" applyBorder="1"/>
    <xf numFmtId="3" fontId="21" fillId="5" borderId="41" xfId="0" applyNumberFormat="1" applyFont="1" applyFill="1" applyBorder="1" applyAlignment="1">
      <alignment horizontal="right"/>
    </xf>
    <xf numFmtId="0" fontId="33" fillId="5" borderId="41" xfId="0" applyNumberFormat="1" applyFont="1" applyFill="1" applyBorder="1" applyAlignment="1">
      <alignment horizontal="center" vertical="center" wrapText="1"/>
    </xf>
    <xf numFmtId="3" fontId="45" fillId="3" borderId="5" xfId="0" applyNumberFormat="1" applyFont="1" applyFill="1" applyBorder="1"/>
    <xf numFmtId="3" fontId="46" fillId="5" borderId="41" xfId="0" applyNumberFormat="1" applyFont="1" applyFill="1" applyBorder="1" applyAlignment="1">
      <alignment horizontal="right"/>
    </xf>
    <xf numFmtId="4" fontId="45" fillId="3" borderId="5" xfId="0" applyNumberFormat="1" applyFont="1" applyFill="1" applyBorder="1"/>
    <xf numFmtId="4" fontId="46" fillId="5" borderId="41" xfId="0" applyNumberFormat="1" applyFont="1" applyFill="1" applyBorder="1" applyAlignment="1">
      <alignment horizontal="right"/>
    </xf>
    <xf numFmtId="166" fontId="5" fillId="3" borderId="0" xfId="4" applyNumberFormat="1" applyFont="1" applyFill="1" applyBorder="1" applyAlignment="1">
      <alignment horizontal="right"/>
    </xf>
    <xf numFmtId="1" fontId="7" fillId="4" borderId="0" xfId="4" applyNumberFormat="1" applyFont="1" applyFill="1" applyBorder="1" applyAlignment="1">
      <alignment horizontal="left"/>
    </xf>
    <xf numFmtId="1" fontId="8" fillId="4" borderId="0" xfId="4" applyNumberFormat="1" applyFont="1" applyFill="1" applyBorder="1" applyAlignment="1">
      <alignment horizontal="left"/>
    </xf>
    <xf numFmtId="1" fontId="7" fillId="5" borderId="34" xfId="0" applyNumberFormat="1" applyFont="1" applyFill="1" applyBorder="1" applyAlignment="1">
      <alignment horizontal="center"/>
    </xf>
    <xf numFmtId="165" fontId="7" fillId="5" borderId="14" xfId="0" applyNumberFormat="1" applyFont="1" applyFill="1" applyBorder="1" applyAlignment="1"/>
    <xf numFmtId="165" fontId="7" fillId="5" borderId="14" xfId="0" applyNumberFormat="1" applyFont="1" applyFill="1" applyBorder="1" applyAlignment="1">
      <alignment wrapText="1"/>
    </xf>
    <xf numFmtId="165" fontId="7" fillId="5" borderId="14" xfId="0" applyNumberFormat="1" applyFont="1" applyFill="1" applyBorder="1"/>
    <xf numFmtId="0" fontId="7" fillId="5" borderId="14" xfId="0" applyFont="1" applyFill="1" applyBorder="1"/>
    <xf numFmtId="3" fontId="7" fillId="5" borderId="21" xfId="0" applyNumberFormat="1" applyFont="1" applyFill="1" applyBorder="1"/>
    <xf numFmtId="1" fontId="12" fillId="5" borderId="26" xfId="0" applyNumberFormat="1" applyFont="1" applyFill="1" applyBorder="1" applyAlignment="1">
      <alignment horizontal="center"/>
    </xf>
    <xf numFmtId="165" fontId="12" fillId="5" borderId="26" xfId="0" applyNumberFormat="1" applyFont="1" applyFill="1" applyBorder="1" applyAlignment="1"/>
    <xf numFmtId="165" fontId="12" fillId="5" borderId="26" xfId="0" applyNumberFormat="1" applyFont="1" applyFill="1" applyBorder="1" applyAlignment="1">
      <alignment wrapText="1"/>
    </xf>
    <xf numFmtId="165" fontId="12" fillId="5" borderId="68" xfId="0" applyNumberFormat="1" applyFont="1" applyFill="1" applyBorder="1"/>
    <xf numFmtId="0" fontId="12" fillId="5" borderId="26" xfId="0" applyFont="1" applyFill="1" applyBorder="1"/>
    <xf numFmtId="167" fontId="5" fillId="3" borderId="2" xfId="0" applyNumberFormat="1" applyFont="1" applyFill="1" applyBorder="1" applyAlignment="1">
      <alignment vertical="center"/>
    </xf>
    <xf numFmtId="167" fontId="5" fillId="3" borderId="2" xfId="0" applyNumberFormat="1" applyFont="1" applyFill="1" applyBorder="1" applyAlignment="1"/>
    <xf numFmtId="1" fontId="4" fillId="3" borderId="0" xfId="0" applyNumberFormat="1" applyFont="1" applyFill="1" applyAlignment="1">
      <alignment horizontal="left"/>
    </xf>
    <xf numFmtId="0" fontId="12" fillId="0" borderId="0" xfId="0" applyFont="1" applyFill="1"/>
    <xf numFmtId="1" fontId="4" fillId="3" borderId="0" xfId="0" applyNumberFormat="1" applyFont="1" applyFill="1" applyAlignment="1">
      <alignment horizontal="left" wrapText="1"/>
    </xf>
    <xf numFmtId="165" fontId="3" fillId="3" borderId="0" xfId="0" applyNumberFormat="1" applyFont="1" applyFill="1" applyAlignment="1"/>
    <xf numFmtId="165" fontId="3" fillId="3" borderId="0" xfId="0" applyNumberFormat="1" applyFont="1" applyFill="1" applyAlignment="1">
      <alignment wrapText="1"/>
    </xf>
    <xf numFmtId="165" fontId="3" fillId="3" borderId="0" xfId="0" applyNumberFormat="1" applyFont="1" applyFill="1"/>
    <xf numFmtId="1" fontId="6" fillId="3" borderId="0" xfId="0" applyNumberFormat="1" applyFont="1" applyFill="1" applyAlignment="1">
      <alignment horizontal="left" wrapText="1"/>
    </xf>
    <xf numFmtId="10" fontId="3" fillId="3" borderId="0" xfId="0" applyNumberFormat="1" applyFont="1" applyFill="1" applyAlignment="1">
      <alignment horizontal="right"/>
    </xf>
    <xf numFmtId="1" fontId="7" fillId="3" borderId="20" xfId="0" applyNumberFormat="1" applyFont="1" applyFill="1" applyBorder="1" applyAlignment="1">
      <alignment horizontal="left" vertical="center"/>
    </xf>
    <xf numFmtId="0" fontId="12" fillId="3" borderId="34" xfId="0" applyFont="1" applyFill="1" applyBorder="1" applyAlignment="1">
      <alignment horizontal="left" vertical="center"/>
    </xf>
    <xf numFmtId="0" fontId="3" fillId="3" borderId="14" xfId="0" applyFont="1" applyFill="1" applyBorder="1" applyAlignment="1">
      <alignment horizontal="left"/>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3" fillId="3" borderId="14" xfId="0" applyFont="1" applyFill="1" applyBorder="1" applyAlignment="1">
      <alignment horizontal="center" vertical="center" wrapText="1"/>
    </xf>
    <xf numFmtId="0" fontId="3" fillId="3" borderId="23" xfId="0" applyNumberFormat="1" applyFont="1" applyFill="1" applyBorder="1" applyAlignment="1">
      <alignment horizontal="center"/>
    </xf>
    <xf numFmtId="0" fontId="3" fillId="3" borderId="2" xfId="0" applyNumberFormat="1" applyFont="1" applyFill="1" applyBorder="1" applyAlignment="1">
      <alignment horizontal="center"/>
    </xf>
    <xf numFmtId="0" fontId="37" fillId="3" borderId="0" xfId="0" applyFont="1" applyFill="1" applyBorder="1" applyAlignment="1" applyProtection="1">
      <alignment wrapText="1"/>
    </xf>
    <xf numFmtId="0" fontId="37" fillId="3" borderId="0" xfId="0" applyFont="1" applyFill="1" applyBorder="1" applyAlignment="1" applyProtection="1">
      <alignment vertical="center" wrapText="1"/>
    </xf>
    <xf numFmtId="0" fontId="37" fillId="3" borderId="2" xfId="0" applyFont="1" applyFill="1" applyBorder="1" applyAlignment="1" applyProtection="1">
      <alignment wrapText="1"/>
    </xf>
    <xf numFmtId="1" fontId="3" fillId="3" borderId="30" xfId="0" applyNumberFormat="1" applyFont="1" applyFill="1" applyBorder="1" applyAlignment="1">
      <alignment horizontal="center"/>
    </xf>
    <xf numFmtId="1" fontId="3" fillId="3" borderId="31" xfId="0" applyNumberFormat="1" applyFont="1" applyFill="1" applyBorder="1" applyAlignment="1">
      <alignment horizontal="center"/>
    </xf>
    <xf numFmtId="165" fontId="3" fillId="3" borderId="31" xfId="0" applyNumberFormat="1" applyFont="1" applyFill="1" applyBorder="1" applyAlignment="1"/>
    <xf numFmtId="0" fontId="37" fillId="3" borderId="46" xfId="0" applyFont="1" applyFill="1" applyBorder="1" applyAlignment="1" applyProtection="1">
      <alignment wrapText="1" shrinkToFit="1"/>
    </xf>
    <xf numFmtId="165" fontId="3" fillId="3" borderId="31" xfId="0" applyNumberFormat="1" applyFont="1" applyFill="1" applyBorder="1"/>
    <xf numFmtId="0" fontId="3" fillId="3" borderId="31" xfId="0" applyFont="1" applyFill="1" applyBorder="1"/>
    <xf numFmtId="3" fontId="3" fillId="3" borderId="24" xfId="0" applyNumberFormat="1" applyFont="1" applyFill="1" applyBorder="1"/>
    <xf numFmtId="1" fontId="3" fillId="3" borderId="0" xfId="0" applyNumberFormat="1" applyFont="1" applyFill="1" applyBorder="1" applyAlignment="1">
      <alignment horizontal="center"/>
    </xf>
    <xf numFmtId="165" fontId="3" fillId="3" borderId="0" xfId="0" applyNumberFormat="1" applyFont="1" applyFill="1" applyBorder="1" applyAlignment="1"/>
    <xf numFmtId="165" fontId="3" fillId="3" borderId="0" xfId="0" applyNumberFormat="1" applyFont="1" applyFill="1" applyBorder="1"/>
    <xf numFmtId="3" fontId="3" fillId="3" borderId="0" xfId="0" applyNumberFormat="1" applyFont="1" applyFill="1" applyBorder="1"/>
    <xf numFmtId="165" fontId="3" fillId="3" borderId="46" xfId="0" applyNumberFormat="1" applyFont="1" applyFill="1" applyBorder="1" applyAlignment="1">
      <alignment wrapText="1"/>
    </xf>
    <xf numFmtId="10" fontId="3" fillId="3" borderId="46" xfId="0" applyNumberFormat="1" applyFont="1" applyFill="1" applyBorder="1" applyAlignment="1">
      <alignment horizontal="right"/>
    </xf>
    <xf numFmtId="1" fontId="3" fillId="3" borderId="28" xfId="0" applyNumberFormat="1" applyFont="1" applyFill="1" applyBorder="1" applyAlignment="1">
      <alignment horizontal="center" vertical="center"/>
    </xf>
    <xf numFmtId="0" fontId="37" fillId="3" borderId="2" xfId="0" applyFont="1" applyFill="1" applyBorder="1" applyAlignment="1" applyProtection="1">
      <alignment wrapText="1" shrinkToFit="1"/>
    </xf>
    <xf numFmtId="1" fontId="3" fillId="3" borderId="46" xfId="0" applyNumberFormat="1" applyFont="1" applyFill="1" applyBorder="1" applyAlignment="1">
      <alignment horizontal="center"/>
    </xf>
    <xf numFmtId="165" fontId="3" fillId="3" borderId="46" xfId="0" applyNumberFormat="1" applyFont="1" applyFill="1" applyBorder="1" applyAlignment="1"/>
    <xf numFmtId="165" fontId="3" fillId="3" borderId="46" xfId="0" applyNumberFormat="1" applyFont="1" applyFill="1" applyBorder="1"/>
    <xf numFmtId="1" fontId="3" fillId="3" borderId="48" xfId="0" applyNumberFormat="1" applyFont="1" applyFill="1" applyBorder="1" applyAlignment="1">
      <alignment horizontal="center"/>
    </xf>
    <xf numFmtId="0" fontId="37" fillId="3" borderId="46" xfId="0" applyFont="1" applyFill="1" applyBorder="1" applyAlignment="1" applyProtection="1">
      <alignment shrinkToFit="1"/>
    </xf>
    <xf numFmtId="0" fontId="7" fillId="3" borderId="34" xfId="0" applyFont="1" applyFill="1" applyBorder="1" applyAlignment="1">
      <alignment horizontal="left" vertical="center"/>
    </xf>
    <xf numFmtId="0" fontId="7" fillId="3" borderId="14" xfId="0" applyFont="1" applyFill="1" applyBorder="1" applyAlignment="1">
      <alignment horizontal="left"/>
    </xf>
    <xf numFmtId="0" fontId="7" fillId="3" borderId="14"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3" fillId="3" borderId="21" xfId="0" applyFont="1" applyFill="1" applyBorder="1" applyAlignment="1">
      <alignment horizontal="center" vertical="center" wrapText="1"/>
    </xf>
    <xf numFmtId="165" fontId="3" fillId="3" borderId="2" xfId="0" applyNumberFormat="1" applyFont="1" applyFill="1" applyBorder="1" applyAlignment="1">
      <alignment wrapText="1" shrinkToFit="1"/>
    </xf>
    <xf numFmtId="3" fontId="3" fillId="3" borderId="22" xfId="0" applyNumberFormat="1" applyFont="1" applyFill="1" applyBorder="1"/>
    <xf numFmtId="0" fontId="3" fillId="3" borderId="34" xfId="0" applyFont="1" applyFill="1" applyBorder="1" applyAlignment="1">
      <alignment horizontal="left" vertical="center"/>
    </xf>
    <xf numFmtId="0" fontId="3" fillId="3" borderId="67" xfId="0" applyFont="1" applyFill="1" applyBorder="1" applyAlignment="1">
      <alignment horizontal="left" vertical="center"/>
    </xf>
    <xf numFmtId="165" fontId="3" fillId="3" borderId="2" xfId="0" applyNumberFormat="1" applyFont="1" applyFill="1" applyBorder="1" applyAlignment="1">
      <alignment wrapText="1"/>
    </xf>
    <xf numFmtId="165" fontId="3" fillId="3" borderId="49" xfId="0" applyNumberFormat="1" applyFont="1" applyFill="1" applyBorder="1"/>
    <xf numFmtId="167" fontId="3" fillId="3" borderId="0" xfId="0" applyNumberFormat="1" applyFont="1" applyFill="1" applyBorder="1" applyAlignment="1" applyProtection="1">
      <alignment horizontal="left" wrapText="1"/>
      <protection hidden="1"/>
    </xf>
    <xf numFmtId="167" fontId="3" fillId="3" borderId="0" xfId="0" applyNumberFormat="1" applyFont="1" applyFill="1" applyBorder="1" applyAlignment="1" applyProtection="1">
      <alignment horizontal="left" vertical="center" wrapText="1"/>
      <protection hidden="1"/>
    </xf>
    <xf numFmtId="165" fontId="3" fillId="3" borderId="49" xfId="0" applyNumberFormat="1" applyFont="1" applyFill="1" applyBorder="1" applyAlignment="1">
      <alignment vertical="center"/>
    </xf>
    <xf numFmtId="3" fontId="3" fillId="3" borderId="29" xfId="0" applyNumberFormat="1" applyFont="1" applyFill="1" applyBorder="1" applyAlignment="1">
      <alignment vertical="center"/>
    </xf>
    <xf numFmtId="167" fontId="3" fillId="3" borderId="0" xfId="0" applyNumberFormat="1" applyFont="1" applyFill="1" applyBorder="1" applyAlignment="1" applyProtection="1">
      <alignment horizontal="left" wrapText="1"/>
      <protection locked="0"/>
    </xf>
    <xf numFmtId="167" fontId="3" fillId="3" borderId="0" xfId="0" applyNumberFormat="1" applyFont="1" applyFill="1" applyBorder="1" applyAlignment="1" applyProtection="1">
      <alignment horizontal="left" wrapText="1" shrinkToFit="1"/>
      <protection hidden="1"/>
    </xf>
    <xf numFmtId="167" fontId="3" fillId="3" borderId="2" xfId="0" applyNumberFormat="1" applyFont="1" applyFill="1" applyBorder="1" applyAlignment="1" applyProtection="1">
      <alignment horizontal="left" wrapText="1" shrinkToFit="1"/>
      <protection hidden="1"/>
    </xf>
    <xf numFmtId="167" fontId="3" fillId="3" borderId="31" xfId="0" applyNumberFormat="1" applyFont="1" applyFill="1" applyBorder="1" applyAlignment="1" applyProtection="1">
      <alignment horizontal="left" wrapText="1" shrinkToFit="1"/>
      <protection hidden="1"/>
    </xf>
    <xf numFmtId="0" fontId="3" fillId="3" borderId="46" xfId="0" applyFont="1" applyFill="1" applyBorder="1"/>
    <xf numFmtId="165" fontId="3" fillId="3" borderId="49" xfId="0" applyNumberFormat="1" applyFont="1" applyFill="1" applyBorder="1" applyAlignment="1"/>
    <xf numFmtId="0" fontId="3" fillId="3" borderId="2" xfId="2" applyFont="1" applyFill="1" applyBorder="1" applyAlignment="1" applyProtection="1">
      <alignment wrapText="1"/>
      <protection hidden="1"/>
    </xf>
    <xf numFmtId="0" fontId="7" fillId="3" borderId="67" xfId="0" applyFont="1" applyFill="1" applyBorder="1" applyAlignment="1">
      <alignment horizontal="left" vertical="center" wrapText="1"/>
    </xf>
    <xf numFmtId="0" fontId="7" fillId="3" borderId="14" xfId="0" applyFont="1" applyFill="1" applyBorder="1" applyAlignment="1">
      <alignment horizontal="left" vertical="center" wrapText="1"/>
    </xf>
    <xf numFmtId="1" fontId="3" fillId="3" borderId="47" xfId="0" applyNumberFormat="1" applyFont="1" applyFill="1" applyBorder="1" applyAlignment="1">
      <alignment horizontal="center" vertical="center"/>
    </xf>
    <xf numFmtId="165" fontId="3" fillId="3" borderId="2" xfId="0" applyNumberFormat="1" applyFont="1" applyFill="1" applyBorder="1" applyAlignment="1">
      <alignment vertical="center" wrapText="1" shrinkToFit="1"/>
    </xf>
    <xf numFmtId="3" fontId="27" fillId="0" borderId="49" xfId="0" applyNumberFormat="1" applyFont="1" applyFill="1" applyBorder="1" applyAlignment="1">
      <alignment vertical="center"/>
    </xf>
    <xf numFmtId="3" fontId="29" fillId="0" borderId="0" xfId="0" applyNumberFormat="1" applyFont="1" applyFill="1" applyBorder="1" applyAlignment="1">
      <alignment vertical="center"/>
    </xf>
    <xf numFmtId="165" fontId="3" fillId="3" borderId="14" xfId="0" applyNumberFormat="1" applyFont="1" applyFill="1" applyBorder="1" applyAlignment="1">
      <alignment vertical="center"/>
    </xf>
    <xf numFmtId="1" fontId="3" fillId="3" borderId="30" xfId="0" applyNumberFormat="1" applyFont="1" applyFill="1" applyBorder="1" applyAlignment="1">
      <alignment horizontal="center" vertical="center"/>
    </xf>
    <xf numFmtId="1" fontId="3" fillId="3" borderId="31" xfId="0" applyNumberFormat="1" applyFont="1" applyFill="1" applyBorder="1" applyAlignment="1">
      <alignment horizontal="center" vertical="center"/>
    </xf>
    <xf numFmtId="165" fontId="3" fillId="3" borderId="31" xfId="0" applyNumberFormat="1" applyFont="1" applyFill="1" applyBorder="1" applyAlignment="1">
      <alignment vertical="center"/>
    </xf>
    <xf numFmtId="165" fontId="3" fillId="3" borderId="31" xfId="0" applyNumberFormat="1" applyFont="1" applyFill="1" applyBorder="1" applyAlignment="1">
      <alignment vertical="center" wrapText="1"/>
    </xf>
    <xf numFmtId="165" fontId="3" fillId="3" borderId="69" xfId="0" applyNumberFormat="1" applyFont="1" applyFill="1" applyBorder="1" applyAlignment="1">
      <alignment vertical="center"/>
    </xf>
    <xf numFmtId="0" fontId="3" fillId="3" borderId="31" xfId="0" applyFont="1" applyFill="1" applyBorder="1" applyAlignment="1">
      <alignment vertical="center"/>
    </xf>
    <xf numFmtId="3" fontId="3" fillId="3" borderId="32" xfId="0" applyNumberFormat="1" applyFont="1" applyFill="1" applyBorder="1" applyAlignment="1">
      <alignment vertical="center"/>
    </xf>
    <xf numFmtId="0" fontId="39" fillId="0" borderId="0" xfId="0" applyFont="1" applyFill="1" applyAlignment="1">
      <alignment horizontal="left" vertical="center" wrapText="1"/>
    </xf>
    <xf numFmtId="1" fontId="37" fillId="0" borderId="34" xfId="0" applyNumberFormat="1" applyFont="1" applyFill="1" applyBorder="1" applyAlignment="1">
      <alignment horizontal="left" wrapText="1"/>
    </xf>
    <xf numFmtId="0" fontId="10" fillId="0" borderId="0" xfId="0" applyFont="1" applyFill="1" applyAlignment="1">
      <alignment horizontal="left"/>
    </xf>
    <xf numFmtId="0" fontId="17" fillId="0" borderId="0" xfId="0" applyFont="1" applyFill="1" applyAlignment="1">
      <alignment horizontal="left"/>
    </xf>
    <xf numFmtId="0" fontId="8" fillId="5" borderId="25" xfId="0" applyFont="1" applyFill="1" applyBorder="1" applyAlignment="1"/>
    <xf numFmtId="0" fontId="8" fillId="5" borderId="26" xfId="0" applyFont="1" applyFill="1" applyBorder="1" applyAlignment="1"/>
    <xf numFmtId="0" fontId="19" fillId="5" borderId="35" xfId="0" applyFont="1" applyFill="1" applyBorder="1" applyAlignment="1">
      <alignment shrinkToFit="1"/>
    </xf>
    <xf numFmtId="0" fontId="22" fillId="0" borderId="46" xfId="0" applyFont="1" applyFill="1" applyBorder="1" applyAlignment="1">
      <alignment horizontal="left" wrapText="1"/>
    </xf>
    <xf numFmtId="0" fontId="12" fillId="5" borderId="62" xfId="0" applyNumberFormat="1" applyFont="1" applyFill="1" applyBorder="1" applyAlignment="1">
      <alignment horizontal="center" vertical="center" wrapText="1"/>
    </xf>
    <xf numFmtId="0" fontId="12" fillId="5" borderId="63" xfId="0" applyNumberFormat="1" applyFont="1" applyFill="1" applyBorder="1" applyAlignment="1">
      <alignment horizontal="center" vertical="center" wrapText="1"/>
    </xf>
    <xf numFmtId="0" fontId="3" fillId="5" borderId="62" xfId="0" applyNumberFormat="1" applyFont="1" applyFill="1" applyBorder="1" applyAlignment="1">
      <alignment horizontal="center" vertical="center" wrapText="1"/>
    </xf>
    <xf numFmtId="0" fontId="3" fillId="5" borderId="63" xfId="0" applyNumberFormat="1"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7" fillId="5" borderId="37" xfId="0" applyFont="1" applyFill="1" applyBorder="1" applyAlignment="1"/>
    <xf numFmtId="0" fontId="3" fillId="5" borderId="38" xfId="0" applyFont="1" applyFill="1" applyBorder="1" applyAlignment="1"/>
    <xf numFmtId="0" fontId="14" fillId="0" borderId="0" xfId="0" applyFont="1" applyFill="1" applyAlignment="1">
      <alignment horizontal="left"/>
    </xf>
    <xf numFmtId="0" fontId="7" fillId="0" borderId="0" xfId="0" applyFont="1" applyFill="1" applyAlignment="1">
      <alignment horizontal="center"/>
    </xf>
    <xf numFmtId="0" fontId="5" fillId="0" borderId="0" xfId="0" applyFont="1" applyFill="1" applyAlignment="1"/>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6" xfId="0" applyNumberFormat="1" applyFont="1" applyFill="1" applyBorder="1" applyAlignment="1">
      <alignment horizontal="center" vertical="center" wrapText="1"/>
    </xf>
    <xf numFmtId="0" fontId="29" fillId="5" borderId="62" xfId="0" applyNumberFormat="1" applyFont="1" applyFill="1" applyBorder="1" applyAlignment="1">
      <alignment horizontal="center" vertical="center" wrapText="1"/>
    </xf>
    <xf numFmtId="0" fontId="29" fillId="5" borderId="63" xfId="0" applyNumberFormat="1" applyFont="1" applyFill="1" applyBorder="1" applyAlignment="1">
      <alignment horizontal="center" vertical="center" wrapText="1"/>
    </xf>
    <xf numFmtId="0" fontId="7" fillId="3" borderId="0" xfId="4" applyNumberFormat="1" applyFont="1" applyFill="1" applyBorder="1" applyAlignment="1">
      <alignment horizontal="left" wrapText="1"/>
    </xf>
    <xf numFmtId="0" fontId="3" fillId="3" borderId="0" xfId="4" applyNumberFormat="1" applyFont="1" applyFill="1" applyBorder="1" applyAlignment="1">
      <alignment wrapText="1"/>
    </xf>
    <xf numFmtId="166" fontId="7" fillId="3" borderId="0" xfId="4" applyNumberFormat="1" applyFont="1" applyFill="1" applyBorder="1" applyAlignment="1">
      <alignment horizontal="right"/>
    </xf>
    <xf numFmtId="1" fontId="5" fillId="3" borderId="0" xfId="4" applyNumberFormat="1" applyFont="1" applyFill="1" applyAlignment="1">
      <alignment horizontal="justify" wrapText="1"/>
    </xf>
    <xf numFmtId="166" fontId="5" fillId="3" borderId="0" xfId="4" applyNumberFormat="1" applyFont="1" applyFill="1" applyBorder="1" applyAlignment="1">
      <alignment horizontal="right"/>
    </xf>
    <xf numFmtId="166" fontId="5" fillId="3" borderId="0" xfId="4" applyNumberFormat="1" applyFont="1" applyFill="1" applyAlignment="1"/>
    <xf numFmtId="166" fontId="3" fillId="3" borderId="0" xfId="0" applyNumberFormat="1" applyFont="1" applyFill="1" applyAlignment="1"/>
    <xf numFmtId="166" fontId="7" fillId="3" borderId="1" xfId="4" applyNumberFormat="1" applyFont="1" applyFill="1" applyBorder="1" applyAlignment="1"/>
    <xf numFmtId="166" fontId="12" fillId="3" borderId="1" xfId="0" applyNumberFormat="1" applyFont="1" applyFill="1" applyBorder="1" applyAlignment="1"/>
    <xf numFmtId="166" fontId="7" fillId="3" borderId="34" xfId="4" applyNumberFormat="1" applyFont="1" applyFill="1" applyBorder="1" applyAlignment="1">
      <alignment horizontal="right"/>
    </xf>
    <xf numFmtId="0" fontId="36" fillId="3" borderId="34" xfId="4" applyFont="1" applyFill="1" applyBorder="1" applyAlignment="1">
      <alignment horizontal="right"/>
    </xf>
    <xf numFmtId="166" fontId="7" fillId="0" borderId="34" xfId="4" applyNumberFormat="1" applyFont="1" applyFill="1" applyBorder="1" applyAlignment="1">
      <alignment horizontal="right"/>
    </xf>
    <xf numFmtId="1" fontId="8" fillId="5" borderId="46" xfId="4" applyNumberFormat="1" applyFont="1" applyFill="1" applyBorder="1" applyAlignment="1">
      <alignment horizontal="left"/>
    </xf>
    <xf numFmtId="166" fontId="8" fillId="5" borderId="46" xfId="4" applyNumberFormat="1" applyFont="1" applyFill="1" applyBorder="1" applyAlignment="1">
      <alignment horizontal="right"/>
    </xf>
    <xf numFmtId="0" fontId="5" fillId="4" borderId="0" xfId="4" applyFont="1" applyFill="1" applyBorder="1" applyAlignment="1">
      <alignment horizontal="justify" wrapText="1"/>
    </xf>
    <xf numFmtId="166" fontId="7" fillId="4" borderId="34" xfId="4" applyNumberFormat="1" applyFont="1" applyFill="1" applyBorder="1" applyAlignment="1">
      <alignment horizontal="right"/>
    </xf>
    <xf numFmtId="166" fontId="7" fillId="0" borderId="0" xfId="4" applyNumberFormat="1" applyFont="1" applyFill="1" applyBorder="1" applyAlignment="1">
      <alignment horizontal="right"/>
    </xf>
    <xf numFmtId="0" fontId="36" fillId="0" borderId="0" xfId="4" applyFont="1" applyFill="1" applyBorder="1" applyAlignment="1">
      <alignment horizontal="right"/>
    </xf>
    <xf numFmtId="1" fontId="5" fillId="3" borderId="0" xfId="4" applyNumberFormat="1" applyFont="1" applyFill="1" applyBorder="1" applyAlignment="1">
      <alignment horizontal="justify" vertical="top" wrapText="1"/>
    </xf>
    <xf numFmtId="1" fontId="28" fillId="5" borderId="46" xfId="4" applyNumberFormat="1" applyFont="1" applyFill="1" applyBorder="1" applyAlignment="1">
      <alignment horizontal="left"/>
    </xf>
    <xf numFmtId="166" fontId="28" fillId="5" borderId="46" xfId="4" applyNumberFormat="1" applyFont="1" applyFill="1" applyBorder="1" applyAlignment="1">
      <alignment horizontal="right"/>
    </xf>
    <xf numFmtId="0" fontId="26" fillId="3" borderId="0" xfId="4" applyNumberFormat="1" applyFont="1" applyFill="1" applyBorder="1" applyAlignment="1">
      <alignment horizontal="left" wrapText="1"/>
    </xf>
    <xf numFmtId="0" fontId="29" fillId="3" borderId="0" xfId="4" applyNumberFormat="1" applyFont="1" applyFill="1" applyBorder="1" applyAlignment="1">
      <alignment wrapText="1"/>
    </xf>
    <xf numFmtId="166" fontId="26" fillId="3" borderId="0" xfId="4" applyNumberFormat="1" applyFont="1" applyFill="1" applyBorder="1" applyAlignment="1">
      <alignment horizontal="right"/>
    </xf>
    <xf numFmtId="1" fontId="27" fillId="3" borderId="0" xfId="4" applyNumberFormat="1" applyFont="1" applyFill="1" applyAlignment="1">
      <alignment horizontal="justify" wrapText="1"/>
    </xf>
    <xf numFmtId="0" fontId="29" fillId="3" borderId="0" xfId="4" applyFont="1" applyFill="1" applyAlignment="1">
      <alignment horizontal="justify" wrapText="1"/>
    </xf>
    <xf numFmtId="0" fontId="5" fillId="3" borderId="0" xfId="4" applyFont="1" applyFill="1" applyBorder="1" applyAlignment="1">
      <alignment horizontal="left" wrapText="1"/>
    </xf>
    <xf numFmtId="0" fontId="27" fillId="3" borderId="0" xfId="4" applyFont="1" applyFill="1" applyBorder="1" applyAlignment="1">
      <alignment horizontal="justify" wrapText="1"/>
    </xf>
    <xf numFmtId="1" fontId="27" fillId="3" borderId="0" xfId="4" applyNumberFormat="1" applyFont="1" applyFill="1" applyBorder="1" applyAlignment="1">
      <alignment horizontal="justify" wrapText="1"/>
    </xf>
    <xf numFmtId="1" fontId="27" fillId="4" borderId="0" xfId="4" applyNumberFormat="1" applyFont="1" applyFill="1" applyAlignment="1">
      <alignment horizontal="justify" wrapText="1"/>
    </xf>
    <xf numFmtId="0" fontId="5" fillId="3" borderId="0" xfId="4" applyFont="1" applyFill="1" applyAlignment="1">
      <alignment horizontal="justify" wrapText="1"/>
    </xf>
    <xf numFmtId="3" fontId="5" fillId="3" borderId="0" xfId="4" applyNumberFormat="1" applyFont="1" applyFill="1" applyAlignment="1">
      <alignment horizontal="justify" vertical="top" wrapText="1"/>
    </xf>
    <xf numFmtId="166" fontId="5" fillId="3" borderId="0" xfId="4" applyNumberFormat="1" applyFont="1" applyFill="1" applyBorder="1" applyAlignment="1">
      <alignment horizontal="right" vertical="center"/>
    </xf>
    <xf numFmtId="1" fontId="5" fillId="3" borderId="0" xfId="4" applyNumberFormat="1" applyFont="1" applyFill="1" applyAlignment="1">
      <alignment horizontal="justify" vertical="top" wrapText="1"/>
    </xf>
    <xf numFmtId="0" fontId="5" fillId="3" borderId="0" xfId="4" applyNumberFormat="1" applyFont="1" applyFill="1" applyBorder="1" applyAlignment="1">
      <alignment vertical="top" wrapText="1"/>
    </xf>
    <xf numFmtId="0" fontId="3" fillId="0" borderId="0" xfId="0" applyFont="1" applyAlignment="1">
      <alignment wrapText="1"/>
    </xf>
    <xf numFmtId="171" fontId="8" fillId="5" borderId="46" xfId="4" applyNumberFormat="1" applyFont="1" applyFill="1" applyBorder="1" applyAlignment="1">
      <alignment horizontal="right"/>
    </xf>
    <xf numFmtId="0" fontId="3" fillId="0" borderId="0" xfId="0" applyFont="1" applyAlignment="1">
      <alignment horizontal="justify" vertical="top" wrapText="1"/>
    </xf>
    <xf numFmtId="0" fontId="5" fillId="3" borderId="0" xfId="4" applyFont="1" applyFill="1" applyAlignment="1">
      <alignment horizontal="justify" vertical="top" wrapText="1"/>
    </xf>
    <xf numFmtId="1" fontId="8" fillId="5" borderId="46" xfId="4" applyNumberFormat="1" applyFont="1" applyFill="1" applyBorder="1" applyAlignment="1">
      <alignment horizontal="left" wrapText="1"/>
    </xf>
    <xf numFmtId="3" fontId="5" fillId="3" borderId="0" xfId="4" applyNumberFormat="1" applyFont="1" applyFill="1" applyAlignment="1">
      <alignment horizontal="left" vertical="top" wrapText="1"/>
    </xf>
    <xf numFmtId="1" fontId="7" fillId="5" borderId="25" xfId="4" applyNumberFormat="1" applyFont="1" applyFill="1" applyBorder="1" applyAlignment="1">
      <alignment horizontal="left"/>
    </xf>
    <xf numFmtId="1" fontId="7" fillId="5" borderId="26" xfId="4" applyNumberFormat="1" applyFont="1" applyFill="1" applyBorder="1" applyAlignment="1">
      <alignment horizontal="left"/>
    </xf>
    <xf numFmtId="0" fontId="5" fillId="3" borderId="0" xfId="4" applyFont="1" applyFill="1" applyAlignment="1">
      <alignment wrapText="1"/>
    </xf>
    <xf numFmtId="0" fontId="7" fillId="3" borderId="34" xfId="4" applyNumberFormat="1" applyFont="1" applyFill="1" applyBorder="1" applyAlignment="1">
      <alignment horizontal="left" wrapText="1"/>
    </xf>
    <xf numFmtId="0" fontId="3" fillId="3" borderId="0" xfId="4" applyFont="1" applyFill="1" applyAlignment="1">
      <alignment horizontal="justify" vertical="top" wrapText="1"/>
    </xf>
    <xf numFmtId="0" fontId="3" fillId="3" borderId="0" xfId="4" applyFont="1" applyFill="1" applyAlignment="1">
      <alignment horizontal="justify" wrapText="1"/>
    </xf>
    <xf numFmtId="0" fontId="5" fillId="3" borderId="0" xfId="4" applyFont="1" applyFill="1" applyBorder="1" applyAlignment="1">
      <alignment wrapText="1"/>
    </xf>
    <xf numFmtId="0" fontId="5" fillId="3" borderId="0" xfId="4" applyFont="1" applyFill="1" applyBorder="1" applyAlignment="1">
      <alignment horizontal="justify" wrapText="1"/>
    </xf>
    <xf numFmtId="0" fontId="36" fillId="3" borderId="0" xfId="4" applyFont="1" applyFill="1" applyAlignment="1">
      <alignment horizontal="justify" vertical="top" wrapText="1"/>
    </xf>
    <xf numFmtId="171" fontId="5" fillId="3" borderId="0" xfId="4" applyNumberFormat="1" applyFont="1" applyFill="1" applyBorder="1" applyAlignment="1">
      <alignment horizontal="right" vertical="center"/>
    </xf>
    <xf numFmtId="171" fontId="7" fillId="0" borderId="0" xfId="4" applyNumberFormat="1" applyFont="1" applyFill="1" applyBorder="1" applyAlignment="1">
      <alignment horizontal="right"/>
    </xf>
    <xf numFmtId="0" fontId="3" fillId="4" borderId="0" xfId="4" applyFont="1" applyFill="1" applyAlignment="1">
      <alignment horizontal="justify" wrapText="1"/>
    </xf>
    <xf numFmtId="0" fontId="5" fillId="3" borderId="0" xfId="4" applyFont="1" applyFill="1" applyAlignment="1">
      <alignment vertical="top" wrapText="1"/>
    </xf>
    <xf numFmtId="0" fontId="36" fillId="3" borderId="0" xfId="4" applyFont="1" applyFill="1" applyAlignment="1">
      <alignment vertical="top" wrapText="1"/>
    </xf>
    <xf numFmtId="166" fontId="7" fillId="0" borderId="0" xfId="4" applyNumberFormat="1" applyFont="1" applyFill="1" applyAlignment="1">
      <alignment horizontal="right"/>
    </xf>
    <xf numFmtId="0" fontId="3" fillId="3" borderId="0" xfId="0" applyFont="1" applyFill="1" applyAlignment="1">
      <alignment horizontal="justify" wrapText="1"/>
    </xf>
    <xf numFmtId="0" fontId="3" fillId="3" borderId="0" xfId="4" applyFont="1" applyFill="1" applyAlignment="1">
      <alignment wrapText="1"/>
    </xf>
    <xf numFmtId="166" fontId="27" fillId="3" borderId="0" xfId="4" applyNumberFormat="1" applyFont="1" applyFill="1" applyAlignment="1"/>
    <xf numFmtId="166" fontId="29" fillId="0" borderId="0" xfId="0" applyNumberFormat="1" applyFont="1" applyAlignment="1"/>
    <xf numFmtId="166" fontId="26" fillId="3" borderId="1" xfId="4" applyNumberFormat="1" applyFont="1" applyFill="1" applyBorder="1" applyAlignment="1"/>
    <xf numFmtId="166" fontId="23" fillId="0" borderId="1" xfId="0" applyNumberFormat="1" applyFont="1" applyBorder="1" applyAlignment="1"/>
    <xf numFmtId="166" fontId="27" fillId="3" borderId="0" xfId="4" applyNumberFormat="1" applyFont="1" applyFill="1" applyBorder="1" applyAlignment="1">
      <alignment horizontal="right"/>
    </xf>
    <xf numFmtId="171" fontId="28" fillId="5" borderId="46" xfId="4" applyNumberFormat="1" applyFont="1" applyFill="1" applyBorder="1" applyAlignment="1">
      <alignment horizontal="right"/>
    </xf>
    <xf numFmtId="0" fontId="26" fillId="3" borderId="34" xfId="4" applyNumberFormat="1" applyFont="1" applyFill="1" applyBorder="1" applyAlignment="1">
      <alignment horizontal="left" wrapText="1"/>
    </xf>
    <xf numFmtId="0" fontId="29" fillId="3" borderId="34" xfId="4" applyNumberFormat="1" applyFont="1" applyFill="1" applyBorder="1" applyAlignment="1">
      <alignment wrapText="1"/>
    </xf>
    <xf numFmtId="172" fontId="26" fillId="3" borderId="0" xfId="4" applyNumberFormat="1" applyFont="1" applyFill="1" applyBorder="1" applyAlignment="1">
      <alignment horizontal="right"/>
    </xf>
    <xf numFmtId="0" fontId="36" fillId="3" borderId="34" xfId="4" applyFont="1" applyFill="1" applyBorder="1" applyAlignment="1">
      <alignment wrapText="1"/>
    </xf>
    <xf numFmtId="0" fontId="26" fillId="4" borderId="0" xfId="4" applyNumberFormat="1" applyFont="1" applyFill="1" applyBorder="1" applyAlignment="1">
      <alignment horizontal="left" wrapText="1"/>
    </xf>
    <xf numFmtId="0" fontId="29" fillId="4" borderId="0" xfId="4" applyNumberFormat="1" applyFont="1" applyFill="1" applyBorder="1" applyAlignment="1">
      <alignment wrapText="1"/>
    </xf>
    <xf numFmtId="0" fontId="30" fillId="3" borderId="0" xfId="4" applyFont="1" applyFill="1" applyBorder="1" applyAlignment="1">
      <alignment horizontal="justify" wrapText="1"/>
    </xf>
    <xf numFmtId="0" fontId="30" fillId="3" borderId="0" xfId="4" applyFont="1" applyFill="1" applyAlignment="1">
      <alignment horizontal="justify" wrapText="1"/>
    </xf>
    <xf numFmtId="166" fontId="26" fillId="4" borderId="0" xfId="4" applyNumberFormat="1" applyFont="1" applyFill="1" applyBorder="1" applyAlignment="1">
      <alignment horizontal="right"/>
    </xf>
    <xf numFmtId="0" fontId="27" fillId="3" borderId="0" xfId="4" applyFont="1" applyFill="1" applyAlignment="1">
      <alignment horizontal="justify" wrapText="1"/>
    </xf>
    <xf numFmtId="0" fontId="5" fillId="3" borderId="0" xfId="4" applyNumberFormat="1" applyFont="1" applyFill="1" applyBorder="1" applyAlignment="1">
      <alignment horizontal="left" wrapText="1"/>
    </xf>
    <xf numFmtId="0" fontId="3" fillId="0" borderId="0" xfId="0" applyFont="1" applyAlignment="1"/>
    <xf numFmtId="0" fontId="3" fillId="3" borderId="34" xfId="4" applyNumberFormat="1" applyFont="1" applyFill="1" applyBorder="1" applyAlignment="1">
      <alignment wrapText="1"/>
    </xf>
    <xf numFmtId="1" fontId="28" fillId="5" borderId="46" xfId="4" applyNumberFormat="1" applyFont="1" applyFill="1" applyBorder="1" applyAlignment="1">
      <alignment horizontal="left" wrapText="1"/>
    </xf>
    <xf numFmtId="1" fontId="5" fillId="3" borderId="0" xfId="4" applyNumberFormat="1" applyFont="1" applyFill="1" applyBorder="1" applyAlignment="1">
      <alignment horizontal="justify" wrapText="1"/>
    </xf>
    <xf numFmtId="0" fontId="3" fillId="3" borderId="0" xfId="4" applyFont="1" applyFill="1" applyBorder="1" applyAlignment="1">
      <alignment horizontal="justify" wrapText="1"/>
    </xf>
    <xf numFmtId="0" fontId="5" fillId="4" borderId="0" xfId="4" applyFont="1" applyFill="1" applyAlignment="1">
      <alignment horizontal="justify" vertical="top" wrapText="1"/>
    </xf>
    <xf numFmtId="166" fontId="26" fillId="3" borderId="34" xfId="4" applyNumberFormat="1" applyFont="1" applyFill="1" applyBorder="1" applyAlignment="1">
      <alignment horizontal="right"/>
    </xf>
    <xf numFmtId="1" fontId="27" fillId="3" borderId="0" xfId="3" applyNumberFormat="1" applyFont="1" applyFill="1" applyBorder="1" applyAlignment="1">
      <alignment horizontal="justify" wrapText="1"/>
    </xf>
    <xf numFmtId="1" fontId="5" fillId="3" borderId="0" xfId="3" applyNumberFormat="1" applyFont="1" applyFill="1" applyBorder="1" applyAlignment="1">
      <alignment horizontal="justify" wrapText="1"/>
    </xf>
    <xf numFmtId="166" fontId="5" fillId="3" borderId="0" xfId="4" applyNumberFormat="1" applyFont="1" applyFill="1" applyAlignment="1">
      <alignment horizontal="right"/>
    </xf>
    <xf numFmtId="166" fontId="36" fillId="3" borderId="0" xfId="4" applyNumberFormat="1" applyFont="1" applyFill="1" applyAlignment="1">
      <alignment horizontal="right"/>
    </xf>
    <xf numFmtId="2" fontId="5" fillId="3" borderId="0" xfId="4" applyNumberFormat="1" applyFont="1" applyFill="1" applyAlignment="1">
      <alignment horizontal="justify" vertical="top" wrapText="1"/>
    </xf>
    <xf numFmtId="2" fontId="36" fillId="3" borderId="0" xfId="4" applyNumberFormat="1" applyFont="1" applyFill="1" applyAlignment="1">
      <alignment horizontal="justify" vertical="top" wrapText="1"/>
    </xf>
    <xf numFmtId="166" fontId="5" fillId="0" borderId="0" xfId="4" applyNumberFormat="1" applyFont="1" applyFill="1" applyBorder="1" applyAlignment="1">
      <alignment horizontal="right"/>
    </xf>
    <xf numFmtId="49" fontId="5" fillId="3" borderId="0" xfId="4" applyNumberFormat="1" applyFont="1" applyFill="1" applyAlignment="1">
      <alignment horizontal="left" vertical="top" wrapText="1"/>
    </xf>
    <xf numFmtId="0" fontId="36" fillId="3" borderId="0" xfId="4" applyFont="1" applyFill="1" applyAlignment="1">
      <alignment horizontal="justify" wrapText="1"/>
    </xf>
    <xf numFmtId="1" fontId="5" fillId="0" borderId="0" xfId="4" applyNumberFormat="1" applyFont="1" applyFill="1" applyAlignment="1">
      <alignment horizontal="justify" wrapText="1"/>
    </xf>
    <xf numFmtId="0" fontId="3" fillId="0" borderId="0" xfId="4" applyFont="1" applyFill="1" applyAlignment="1">
      <alignment horizontal="justify" wrapText="1"/>
    </xf>
    <xf numFmtId="0" fontId="36" fillId="0" borderId="0" xfId="4" applyFont="1" applyFill="1" applyAlignment="1">
      <alignment horizontal="justify" wrapText="1"/>
    </xf>
    <xf numFmtId="171" fontId="7" fillId="3" borderId="0" xfId="4" applyNumberFormat="1" applyFont="1" applyFill="1" applyBorder="1" applyAlignment="1">
      <alignment horizontal="right"/>
    </xf>
    <xf numFmtId="172" fontId="7" fillId="0" borderId="0" xfId="4" applyNumberFormat="1" applyFont="1" applyFill="1" applyBorder="1" applyAlignment="1">
      <alignment horizontal="right"/>
    </xf>
    <xf numFmtId="166" fontId="5" fillId="0" borderId="0" xfId="4" applyNumberFormat="1" applyFont="1" applyFill="1" applyBorder="1" applyAlignment="1">
      <alignment horizontal="right" vertical="center"/>
    </xf>
    <xf numFmtId="0" fontId="36" fillId="3" borderId="0" xfId="4" applyFont="1" applyFill="1" applyBorder="1" applyAlignment="1">
      <alignment horizontal="justify" wrapText="1"/>
    </xf>
    <xf numFmtId="1" fontId="5" fillId="0" borderId="0" xfId="3" applyNumberFormat="1" applyFont="1" applyAlignment="1">
      <alignment horizontal="left" wrapText="1"/>
    </xf>
    <xf numFmtId="166" fontId="5" fillId="3" borderId="0" xfId="0" applyNumberFormat="1" applyFont="1" applyFill="1" applyBorder="1" applyAlignment="1">
      <alignment horizontal="right"/>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5" fillId="0" borderId="0" xfId="0" applyFont="1" applyAlignment="1">
      <alignment horizontal="left" vertical="top" wrapText="1"/>
    </xf>
    <xf numFmtId="0" fontId="5" fillId="0" borderId="0" xfId="0" applyFont="1" applyAlignment="1">
      <alignment wrapText="1"/>
    </xf>
    <xf numFmtId="0" fontId="5" fillId="3" borderId="0" xfId="0" applyFont="1" applyFill="1" applyAlignment="1">
      <alignment horizontal="justify" wrapText="1"/>
    </xf>
    <xf numFmtId="0" fontId="3" fillId="0" borderId="0" xfId="0" applyFont="1" applyAlignment="1">
      <alignment horizontal="justify" wrapText="1"/>
    </xf>
    <xf numFmtId="0" fontId="7" fillId="3" borderId="34" xfId="0" applyNumberFormat="1" applyFont="1" applyFill="1" applyBorder="1" applyAlignment="1">
      <alignment horizontal="left" wrapText="1"/>
    </xf>
    <xf numFmtId="0" fontId="3" fillId="3" borderId="34" xfId="0" applyNumberFormat="1" applyFont="1" applyFill="1" applyBorder="1" applyAlignment="1">
      <alignment wrapText="1"/>
    </xf>
    <xf numFmtId="166" fontId="7" fillId="3" borderId="34" xfId="0" applyNumberFormat="1" applyFont="1" applyFill="1" applyBorder="1" applyAlignment="1">
      <alignment horizontal="right"/>
    </xf>
    <xf numFmtId="1" fontId="8" fillId="3" borderId="46" xfId="0" applyNumberFormat="1" applyFont="1" applyFill="1" applyBorder="1" applyAlignment="1">
      <alignment horizontal="left"/>
    </xf>
    <xf numFmtId="166" fontId="8" fillId="3" borderId="46" xfId="0" applyNumberFormat="1" applyFont="1" applyFill="1" applyBorder="1" applyAlignment="1">
      <alignment horizontal="right"/>
    </xf>
    <xf numFmtId="1" fontId="5" fillId="0" borderId="0" xfId="3" applyNumberFormat="1"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xf numFmtId="1" fontId="5" fillId="3" borderId="0" xfId="0" applyNumberFormat="1" applyFont="1" applyFill="1" applyAlignment="1">
      <alignment horizontal="justify" wrapText="1"/>
    </xf>
    <xf numFmtId="166" fontId="8" fillId="0" borderId="46" xfId="0" applyNumberFormat="1" applyFont="1" applyFill="1" applyBorder="1" applyAlignment="1">
      <alignment horizontal="right"/>
    </xf>
    <xf numFmtId="1" fontId="8" fillId="0" borderId="46" xfId="0" applyNumberFormat="1" applyFont="1" applyFill="1" applyBorder="1" applyAlignment="1">
      <alignment horizontal="left"/>
    </xf>
    <xf numFmtId="172" fontId="7" fillId="3" borderId="0" xfId="0" applyNumberFormat="1" applyFont="1" applyFill="1" applyBorder="1" applyAlignment="1">
      <alignment horizontal="right"/>
    </xf>
    <xf numFmtId="171" fontId="8" fillId="3" borderId="46" xfId="0" applyNumberFormat="1" applyFont="1" applyFill="1" applyBorder="1" applyAlignment="1">
      <alignment horizontal="right"/>
    </xf>
    <xf numFmtId="0" fontId="5" fillId="3" borderId="0" xfId="0" applyNumberFormat="1" applyFont="1" applyFill="1" applyBorder="1" applyAlignment="1">
      <alignment horizontal="left" wrapText="1"/>
    </xf>
    <xf numFmtId="0" fontId="5" fillId="3" borderId="0" xfId="0" applyFont="1" applyFill="1" applyAlignment="1">
      <alignment horizontal="left" wrapText="1"/>
    </xf>
    <xf numFmtId="166" fontId="7" fillId="3" borderId="1" xfId="0" applyNumberFormat="1" applyFont="1" applyFill="1" applyBorder="1" applyAlignment="1">
      <alignment horizontal="right"/>
    </xf>
    <xf numFmtId="1" fontId="4" fillId="3" borderId="0" xfId="0" applyNumberFormat="1" applyFont="1" applyFill="1" applyAlignment="1">
      <alignment horizontal="left"/>
    </xf>
    <xf numFmtId="1" fontId="7" fillId="5" borderId="25" xfId="0" applyNumberFormat="1" applyFont="1" applyFill="1" applyBorder="1" applyAlignment="1">
      <alignment horizontal="left"/>
    </xf>
    <xf numFmtId="1" fontId="7" fillId="5" borderId="26" xfId="0" applyNumberFormat="1" applyFont="1" applyFill="1" applyBorder="1" applyAlignment="1">
      <alignment horizontal="left"/>
    </xf>
    <xf numFmtId="0" fontId="5" fillId="3" borderId="0" xfId="0" applyFont="1" applyFill="1" applyBorder="1" applyAlignment="1">
      <alignment wrapText="1"/>
    </xf>
    <xf numFmtId="1" fontId="5" fillId="3" borderId="0" xfId="0" applyNumberFormat="1" applyFont="1" applyFill="1" applyBorder="1" applyAlignment="1">
      <alignment horizontal="justify" wrapText="1"/>
    </xf>
    <xf numFmtId="0" fontId="3" fillId="3" borderId="0" xfId="0" applyFont="1" applyFill="1" applyBorder="1" applyAlignment="1">
      <alignment horizontal="justify" wrapText="1"/>
    </xf>
    <xf numFmtId="0" fontId="3" fillId="3" borderId="0" xfId="0" applyFont="1" applyFill="1" applyAlignment="1">
      <alignment wrapText="1"/>
    </xf>
    <xf numFmtId="0" fontId="5" fillId="3" borderId="0" xfId="0" applyFont="1" applyFill="1" applyAlignment="1">
      <alignment wrapText="1"/>
    </xf>
    <xf numFmtId="0" fontId="3" fillId="3" borderId="0" xfId="0" applyFont="1" applyFill="1" applyBorder="1" applyAlignment="1">
      <alignment horizontal="left" wrapText="1"/>
    </xf>
    <xf numFmtId="1" fontId="5" fillId="3" borderId="0" xfId="0" applyNumberFormat="1" applyFont="1" applyFill="1" applyAlignment="1">
      <alignment horizontal="left" wrapText="1"/>
    </xf>
    <xf numFmtId="1" fontId="5" fillId="0" borderId="0" xfId="0" applyNumberFormat="1" applyFont="1" applyBorder="1" applyAlignment="1">
      <alignment horizontal="left" wrapText="1"/>
    </xf>
    <xf numFmtId="0" fontId="3" fillId="0" borderId="0" xfId="0" applyFont="1" applyBorder="1" applyAlignment="1">
      <alignment wrapText="1"/>
    </xf>
    <xf numFmtId="1" fontId="8" fillId="3" borderId="46" xfId="0" applyNumberFormat="1" applyFont="1" applyFill="1" applyBorder="1" applyAlignment="1">
      <alignment horizontal="left" wrapText="1"/>
    </xf>
    <xf numFmtId="0" fontId="5" fillId="3" borderId="0" xfId="0" applyNumberFormat="1" applyFont="1" applyFill="1" applyBorder="1" applyAlignment="1">
      <alignment vertical="top" wrapText="1"/>
    </xf>
    <xf numFmtId="3" fontId="4" fillId="3" borderId="0" xfId="0" applyNumberFormat="1" applyFont="1" applyFill="1" applyAlignment="1">
      <alignment horizontal="right"/>
    </xf>
    <xf numFmtId="0" fontId="3" fillId="3" borderId="0" xfId="0" applyFont="1" applyFill="1" applyAlignment="1">
      <alignment horizontal="right"/>
    </xf>
    <xf numFmtId="0" fontId="14" fillId="3" borderId="0" xfId="0" applyFont="1" applyFill="1" applyAlignment="1">
      <alignment shrinkToFit="1"/>
    </xf>
    <xf numFmtId="0" fontId="3" fillId="3" borderId="0" xfId="0" applyFont="1" applyFill="1" applyAlignment="1">
      <alignment shrinkToFit="1"/>
    </xf>
    <xf numFmtId="1" fontId="7" fillId="5" borderId="48" xfId="0" applyNumberFormat="1" applyFont="1" applyFill="1" applyBorder="1" applyAlignment="1">
      <alignment horizontal="left" shrinkToFit="1"/>
    </xf>
    <xf numFmtId="0" fontId="7" fillId="5" borderId="46" xfId="0" applyFont="1" applyFill="1" applyBorder="1" applyAlignment="1">
      <alignment horizontal="left" shrinkToFit="1"/>
    </xf>
    <xf numFmtId="0" fontId="7" fillId="5" borderId="64" xfId="0" applyFont="1" applyFill="1" applyBorder="1" applyAlignment="1">
      <alignment horizontal="left" shrinkToFit="1"/>
    </xf>
    <xf numFmtId="165" fontId="33" fillId="0" borderId="0" xfId="0" applyNumberFormat="1" applyFont="1" applyFill="1" applyAlignment="1">
      <alignment horizontal="justify" wrapText="1"/>
    </xf>
    <xf numFmtId="165" fontId="33" fillId="0" borderId="0" xfId="0" applyNumberFormat="1" applyFont="1" applyFill="1" applyAlignment="1">
      <alignment horizontal="justify" vertical="justify" wrapText="1"/>
    </xf>
    <xf numFmtId="0" fontId="33" fillId="0" borderId="0" xfId="0" applyFont="1" applyAlignment="1">
      <alignment horizontal="justify" vertical="justify" wrapText="1"/>
    </xf>
    <xf numFmtId="0" fontId="7" fillId="3" borderId="67" xfId="0" applyFont="1" applyFill="1" applyBorder="1" applyAlignment="1">
      <alignment horizontal="left" vertical="center" wrapText="1"/>
    </xf>
    <xf numFmtId="0" fontId="7" fillId="3" borderId="70" xfId="0" applyFont="1" applyFill="1" applyBorder="1" applyAlignment="1">
      <alignment horizontal="left" vertical="center" wrapText="1"/>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168" fontId="13" fillId="5" borderId="54" xfId="0" applyNumberFormat="1" applyFont="1" applyFill="1" applyBorder="1" applyAlignment="1">
      <alignment horizontal="center"/>
    </xf>
    <xf numFmtId="168" fontId="13" fillId="5" borderId="55" xfId="0" applyNumberFormat="1" applyFont="1" applyFill="1" applyBorder="1" applyAlignment="1">
      <alignment horizontal="center"/>
    </xf>
    <xf numFmtId="168" fontId="13" fillId="5" borderId="56" xfId="0" applyNumberFormat="1" applyFont="1" applyFill="1" applyBorder="1" applyAlignment="1">
      <alignment horizontal="center"/>
    </xf>
    <xf numFmtId="168" fontId="13" fillId="5" borderId="45" xfId="0" applyNumberFormat="1" applyFont="1" applyFill="1" applyBorder="1" applyAlignment="1">
      <alignment horizontal="center" vertical="center"/>
    </xf>
    <xf numFmtId="168" fontId="13" fillId="5" borderId="57" xfId="0" applyNumberFormat="1" applyFont="1" applyFill="1" applyBorder="1" applyAlignment="1">
      <alignment horizontal="center" vertical="center"/>
    </xf>
    <xf numFmtId="168" fontId="13" fillId="5" borderId="44" xfId="0" applyNumberFormat="1" applyFont="1" applyFill="1" applyBorder="1" applyAlignment="1">
      <alignment horizontal="center" vertical="center"/>
    </xf>
    <xf numFmtId="168" fontId="13" fillId="5" borderId="58" xfId="0" applyNumberFormat="1" applyFont="1" applyFill="1" applyBorder="1" applyAlignment="1">
      <alignment horizontal="center" vertical="center"/>
    </xf>
    <xf numFmtId="168" fontId="13" fillId="5" borderId="3" xfId="0" applyNumberFormat="1" applyFont="1" applyFill="1" applyBorder="1" applyAlignment="1">
      <alignment horizontal="center" vertical="center"/>
    </xf>
    <xf numFmtId="168" fontId="13" fillId="5" borderId="59" xfId="0" applyNumberFormat="1" applyFont="1" applyFill="1" applyBorder="1" applyAlignment="1">
      <alignment horizontal="center" vertical="center"/>
    </xf>
  </cellXfs>
  <cellStyles count="7">
    <cellStyle name="Čárka" xfId="1" builtinId="3"/>
    <cellStyle name="Normální" xfId="0" builtinId="0"/>
    <cellStyle name="Normální 2" xfId="3"/>
    <cellStyle name="Normální 2 2" xfId="6"/>
    <cellStyle name="Normální 3" xfId="4"/>
    <cellStyle name="Normální 4" xfId="5"/>
    <cellStyle name="normální_Zdravotnictví-návrh rozp.2005-po opr.2.11.2004"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J83"/>
  <sheetViews>
    <sheetView showGridLines="0" tabSelected="1" view="pageBreakPreview" zoomScaleNormal="100" zoomScaleSheetLayoutView="100" workbookViewId="0">
      <selection activeCell="J14" sqref="J14"/>
    </sheetView>
  </sheetViews>
  <sheetFormatPr defaultColWidth="9.140625" defaultRowHeight="12.75" x14ac:dyDescent="0.2"/>
  <cols>
    <col min="1" max="1" width="5.7109375" style="196" customWidth="1"/>
    <col min="2" max="2" width="6.42578125" style="196" customWidth="1"/>
    <col min="3" max="3" width="49" style="196" customWidth="1"/>
    <col min="4" max="4" width="16.5703125" style="196" customWidth="1"/>
    <col min="5" max="5" width="17.7109375" style="196" customWidth="1"/>
    <col min="6" max="6" width="16.85546875" style="197" customWidth="1"/>
    <col min="7" max="7" width="9" style="195" customWidth="1"/>
    <col min="8" max="8" width="8" style="196" customWidth="1"/>
    <col min="9" max="9" width="17.28515625" style="196" customWidth="1"/>
    <col min="10" max="16384" width="9.140625" style="196"/>
  </cols>
  <sheetData>
    <row r="1" spans="1:8" s="64" customFormat="1" ht="20.25" x14ac:dyDescent="0.3">
      <c r="A1" s="645" t="s">
        <v>463</v>
      </c>
      <c r="B1" s="646"/>
      <c r="C1" s="646"/>
      <c r="D1" s="646"/>
      <c r="E1" s="646"/>
      <c r="F1" s="646"/>
      <c r="G1" s="232"/>
    </row>
    <row r="2" spans="1:8" s="64" customFormat="1" ht="9.75" customHeight="1" x14ac:dyDescent="0.3">
      <c r="A2" s="193"/>
      <c r="B2" s="194"/>
      <c r="C2" s="194"/>
      <c r="D2" s="194"/>
      <c r="E2" s="194"/>
      <c r="F2" s="194"/>
      <c r="G2" s="232"/>
    </row>
    <row r="3" spans="1:8" s="64" customFormat="1" ht="9.75" customHeight="1" x14ac:dyDescent="0.3">
      <c r="A3" s="193"/>
      <c r="B3" s="194"/>
      <c r="C3" s="194"/>
      <c r="D3" s="194"/>
      <c r="E3" s="194"/>
      <c r="F3" s="194"/>
      <c r="G3" s="232"/>
    </row>
    <row r="4" spans="1:8" s="64" customFormat="1" ht="16.5" thickBot="1" x14ac:dyDescent="0.3">
      <c r="A4" s="21" t="s">
        <v>55</v>
      </c>
      <c r="F4" s="233"/>
      <c r="G4" s="234" t="s">
        <v>2</v>
      </c>
    </row>
    <row r="5" spans="1:8" s="236" customFormat="1" ht="40.5" customHeight="1" thickTop="1" thickBot="1" x14ac:dyDescent="0.25">
      <c r="A5" s="359" t="s">
        <v>3</v>
      </c>
      <c r="B5" s="89" t="s">
        <v>416</v>
      </c>
      <c r="C5" s="360" t="s">
        <v>412</v>
      </c>
      <c r="D5" s="73" t="s">
        <v>443</v>
      </c>
      <c r="E5" s="351" t="s">
        <v>469</v>
      </c>
      <c r="F5" s="73" t="s">
        <v>444</v>
      </c>
      <c r="G5" s="352" t="s">
        <v>7</v>
      </c>
    </row>
    <row r="6" spans="1:8" s="237" customFormat="1" ht="13.5" thickTop="1" thickBot="1" x14ac:dyDescent="0.25">
      <c r="A6" s="361">
        <v>1</v>
      </c>
      <c r="B6" s="362">
        <v>2</v>
      </c>
      <c r="C6" s="362">
        <v>3</v>
      </c>
      <c r="D6" s="353">
        <v>4</v>
      </c>
      <c r="E6" s="353">
        <v>5</v>
      </c>
      <c r="F6" s="353">
        <v>6</v>
      </c>
      <c r="G6" s="354" t="s">
        <v>151</v>
      </c>
    </row>
    <row r="7" spans="1:8" s="199" customFormat="1" ht="27.75" customHeight="1" thickTop="1" x14ac:dyDescent="0.2">
      <c r="A7" s="198"/>
      <c r="B7" s="386">
        <v>1111</v>
      </c>
      <c r="C7" s="387" t="s">
        <v>413</v>
      </c>
      <c r="D7" s="388">
        <f>SUM(daně!C10)</f>
        <v>1383152</v>
      </c>
      <c r="E7" s="388">
        <f>daně!D10</f>
        <v>1201152</v>
      </c>
      <c r="F7" s="440">
        <f>SUM(daně!H10)</f>
        <v>1350341</v>
      </c>
      <c r="G7" s="389">
        <f>F7/D7*100</f>
        <v>97.627809524911214</v>
      </c>
    </row>
    <row r="8" spans="1:8" s="199" customFormat="1" ht="25.5" customHeight="1" x14ac:dyDescent="0.2">
      <c r="A8" s="200"/>
      <c r="B8" s="345">
        <v>1112</v>
      </c>
      <c r="C8" s="346" t="s">
        <v>414</v>
      </c>
      <c r="D8" s="341">
        <f>SUM(daně!C11)</f>
        <v>27000</v>
      </c>
      <c r="E8" s="341">
        <f>daně!D11</f>
        <v>8000</v>
      </c>
      <c r="F8" s="424">
        <f>SUM(daně!H11)</f>
        <v>20255</v>
      </c>
      <c r="G8" s="340">
        <f t="shared" ref="G8:G11" si="0">F8/D8*100</f>
        <v>75.018518518518519</v>
      </c>
    </row>
    <row r="9" spans="1:8" s="199" customFormat="1" ht="21" customHeight="1" x14ac:dyDescent="0.2">
      <c r="A9" s="390"/>
      <c r="B9" s="345">
        <v>1113</v>
      </c>
      <c r="C9" s="346" t="s">
        <v>415</v>
      </c>
      <c r="D9" s="341">
        <f>SUM(daně!C12)</f>
        <v>121000</v>
      </c>
      <c r="E9" s="341">
        <f>daně!D12</f>
        <v>121000</v>
      </c>
      <c r="F9" s="424">
        <f>SUM(daně!H12)</f>
        <v>128283</v>
      </c>
      <c r="G9" s="340">
        <f t="shared" si="0"/>
        <v>106.0190082644628</v>
      </c>
    </row>
    <row r="10" spans="1:8" s="199" customFormat="1" ht="28.5" customHeight="1" x14ac:dyDescent="0.2">
      <c r="A10" s="390"/>
      <c r="B10" s="345">
        <v>1121</v>
      </c>
      <c r="C10" s="346" t="s">
        <v>139</v>
      </c>
      <c r="D10" s="341">
        <f>SUM(daně!C13)</f>
        <v>1130000</v>
      </c>
      <c r="E10" s="341">
        <f>daně!D13</f>
        <v>796413</v>
      </c>
      <c r="F10" s="424">
        <f>SUM(daně!H13)</f>
        <v>796701</v>
      </c>
      <c r="G10" s="340">
        <f t="shared" si="0"/>
        <v>70.504513274336276</v>
      </c>
    </row>
    <row r="11" spans="1:8" s="201" customFormat="1" ht="17.100000000000001" customHeight="1" thickBot="1" x14ac:dyDescent="0.25">
      <c r="A11" s="391"/>
      <c r="B11" s="392">
        <v>1211</v>
      </c>
      <c r="C11" s="393" t="s">
        <v>140</v>
      </c>
      <c r="D11" s="394">
        <f>SUM(daně!C14)</f>
        <v>2800000</v>
      </c>
      <c r="E11" s="394">
        <f>daně!D14</f>
        <v>2543000</v>
      </c>
      <c r="F11" s="424">
        <f>SUM(daně!H14)</f>
        <v>2666924</v>
      </c>
      <c r="G11" s="402">
        <f t="shared" si="0"/>
        <v>95.247285714285709</v>
      </c>
    </row>
    <row r="12" spans="1:8" s="202" customFormat="1" ht="17.100000000000001" customHeight="1" thickTop="1" thickBot="1" x14ac:dyDescent="0.25">
      <c r="A12" s="396" t="s">
        <v>56</v>
      </c>
      <c r="B12" s="397"/>
      <c r="C12" s="398"/>
      <c r="D12" s="395">
        <f>SUM(D7:D11)</f>
        <v>5461152</v>
      </c>
      <c r="E12" s="395">
        <f>SUM(E7:E11)</f>
        <v>4669565</v>
      </c>
      <c r="F12" s="399">
        <f>SUM(F7:F11)</f>
        <v>4962504</v>
      </c>
      <c r="G12" s="400">
        <f>F12/D12*100</f>
        <v>90.869179250092287</v>
      </c>
      <c r="H12" s="401"/>
    </row>
    <row r="13" spans="1:8" s="22" customFormat="1" ht="17.100000000000001" customHeight="1" thickTop="1" x14ac:dyDescent="0.2">
      <c r="A13" s="403" t="s">
        <v>75</v>
      </c>
      <c r="B13" s="338">
        <v>1361</v>
      </c>
      <c r="C13" s="339" t="s">
        <v>57</v>
      </c>
      <c r="D13" s="405">
        <f>SUM(odbory!D7)</f>
        <v>1210</v>
      </c>
      <c r="E13" s="567">
        <f>SUM(odbory!E7)</f>
        <v>1210</v>
      </c>
      <c r="F13" s="567">
        <f>SUM(odbory!F7)</f>
        <v>1185</v>
      </c>
      <c r="G13" s="340">
        <f t="shared" ref="G13" si="1">F13/D13*100</f>
        <v>97.933884297520663</v>
      </c>
    </row>
    <row r="14" spans="1:8" s="22" customFormat="1" ht="17.100000000000001" customHeight="1" x14ac:dyDescent="0.2">
      <c r="A14" s="337">
        <v>6409</v>
      </c>
      <c r="B14" s="338">
        <v>2111</v>
      </c>
      <c r="C14" s="339" t="s">
        <v>198</v>
      </c>
      <c r="D14" s="405">
        <f>SUM(odbory!D8)</f>
        <v>1210</v>
      </c>
      <c r="E14" s="567">
        <f>SUM(odbory!E8)</f>
        <v>1580</v>
      </c>
      <c r="F14" s="567">
        <f>SUM(odbory!F8)</f>
        <v>1420</v>
      </c>
      <c r="G14" s="340">
        <f t="shared" ref="G14:G21" si="2">F14/D14*100</f>
        <v>117.35537190082646</v>
      </c>
    </row>
    <row r="15" spans="1:8" s="22" customFormat="1" ht="17.100000000000001" customHeight="1" x14ac:dyDescent="0.2">
      <c r="A15" s="337">
        <v>6172</v>
      </c>
      <c r="B15" s="338">
        <v>2119</v>
      </c>
      <c r="C15" s="339" t="s">
        <v>323</v>
      </c>
      <c r="D15" s="405">
        <f>SUM(odbory!D9)</f>
        <v>120</v>
      </c>
      <c r="E15" s="567">
        <f>SUM(odbory!E9)</f>
        <v>120</v>
      </c>
      <c r="F15" s="567">
        <f>SUM(odbory!F9)</f>
        <v>160</v>
      </c>
      <c r="G15" s="340">
        <f t="shared" si="2"/>
        <v>133.33333333333331</v>
      </c>
    </row>
    <row r="16" spans="1:8" s="201" customFormat="1" ht="17.100000000000001" customHeight="1" x14ac:dyDescent="0.2">
      <c r="A16" s="337">
        <v>6172</v>
      </c>
      <c r="B16" s="338">
        <v>2122</v>
      </c>
      <c r="C16" s="339" t="s">
        <v>58</v>
      </c>
      <c r="D16" s="405">
        <f>SUM(odbory!D10)</f>
        <v>257871</v>
      </c>
      <c r="E16" s="567">
        <f>odbory!E10</f>
        <v>260390</v>
      </c>
      <c r="F16" s="567">
        <f>SUM(odbory!F10)</f>
        <v>283803</v>
      </c>
      <c r="G16" s="340">
        <f t="shared" si="2"/>
        <v>110.05619088614074</v>
      </c>
    </row>
    <row r="17" spans="1:9" s="22" customFormat="1" ht="17.100000000000001" customHeight="1" x14ac:dyDescent="0.2">
      <c r="A17" s="337">
        <v>1032</v>
      </c>
      <c r="B17" s="338">
        <v>2131</v>
      </c>
      <c r="C17" s="339" t="s">
        <v>59</v>
      </c>
      <c r="D17" s="405">
        <f>SUM(odbory!D11)</f>
        <v>25</v>
      </c>
      <c r="E17" s="405">
        <f>SUM(odbory!E11)</f>
        <v>25</v>
      </c>
      <c r="F17" s="567">
        <f>SUM(odbory!F11)</f>
        <v>25</v>
      </c>
      <c r="G17" s="340">
        <f t="shared" si="2"/>
        <v>100</v>
      </c>
      <c r="H17" s="23"/>
    </row>
    <row r="18" spans="1:9" s="22" customFormat="1" ht="17.100000000000001" customHeight="1" x14ac:dyDescent="0.2">
      <c r="A18" s="337">
        <v>6172</v>
      </c>
      <c r="B18" s="338">
        <v>2131</v>
      </c>
      <c r="C18" s="339" t="s">
        <v>59</v>
      </c>
      <c r="D18" s="405">
        <f>SUM(odbory!D12)</f>
        <v>223</v>
      </c>
      <c r="E18" s="405">
        <f>SUM(odbory!E12)</f>
        <v>223</v>
      </c>
      <c r="F18" s="567">
        <f>SUM(odbory!F12)</f>
        <v>223</v>
      </c>
      <c r="G18" s="340">
        <f t="shared" si="2"/>
        <v>100</v>
      </c>
    </row>
    <row r="19" spans="1:9" s="343" customFormat="1" ht="30" customHeight="1" x14ac:dyDescent="0.2">
      <c r="A19" s="404">
        <v>6172</v>
      </c>
      <c r="B19" s="345">
        <v>2132</v>
      </c>
      <c r="C19" s="346" t="s">
        <v>60</v>
      </c>
      <c r="D19" s="435">
        <f>SUM(odbory!D13)</f>
        <v>32267.1</v>
      </c>
      <c r="E19" s="435">
        <f>SUM(odbory!E13)</f>
        <v>32854.1</v>
      </c>
      <c r="F19" s="566">
        <f>SUM(odbory!F13)</f>
        <v>32868.1</v>
      </c>
      <c r="G19" s="340">
        <f t="shared" si="2"/>
        <v>101.86257829182045</v>
      </c>
    </row>
    <row r="20" spans="1:9" s="343" customFormat="1" ht="16.5" customHeight="1" x14ac:dyDescent="0.2">
      <c r="A20" s="404">
        <v>6172</v>
      </c>
      <c r="B20" s="345">
        <v>2133</v>
      </c>
      <c r="C20" s="339" t="s">
        <v>61</v>
      </c>
      <c r="D20" s="405">
        <f>SUM(odbory!D14)</f>
        <v>142.19999999999999</v>
      </c>
      <c r="E20" s="405">
        <f>odbory!E14</f>
        <v>142.19999999999999</v>
      </c>
      <c r="F20" s="567">
        <f>SUM(odbory!F14)</f>
        <v>142.19999999999999</v>
      </c>
      <c r="G20" s="340">
        <f t="shared" si="2"/>
        <v>100</v>
      </c>
    </row>
    <row r="21" spans="1:9" s="343" customFormat="1" ht="16.5" customHeight="1" x14ac:dyDescent="0.2">
      <c r="A21" s="404">
        <v>6172</v>
      </c>
      <c r="B21" s="345">
        <v>2211</v>
      </c>
      <c r="C21" s="339" t="s">
        <v>195</v>
      </c>
      <c r="D21" s="405">
        <f>SUM(odbory!D15)</f>
        <v>600</v>
      </c>
      <c r="E21" s="405">
        <f>odbory!E15</f>
        <v>600</v>
      </c>
      <c r="F21" s="567">
        <f>SUM(odbory!F15)</f>
        <v>800</v>
      </c>
      <c r="G21" s="340">
        <f t="shared" si="2"/>
        <v>133.33333333333331</v>
      </c>
    </row>
    <row r="22" spans="1:9" s="343" customFormat="1" ht="16.5" customHeight="1" x14ac:dyDescent="0.2">
      <c r="A22" s="404">
        <v>6172</v>
      </c>
      <c r="B22" s="345">
        <v>2212</v>
      </c>
      <c r="C22" s="339" t="s">
        <v>93</v>
      </c>
      <c r="D22" s="405">
        <f>SUM(odbory!D17)</f>
        <v>2425</v>
      </c>
      <c r="E22" s="405">
        <f>odbory!E17</f>
        <v>2425</v>
      </c>
      <c r="F22" s="567">
        <f>SUM(odbory!F17)</f>
        <v>2120</v>
      </c>
      <c r="G22" s="340">
        <f>F22/D22*100</f>
        <v>87.422680412371136</v>
      </c>
    </row>
    <row r="23" spans="1:9" s="343" customFormat="1" ht="28.5" customHeight="1" x14ac:dyDescent="0.2">
      <c r="A23" s="241">
        <v>6172</v>
      </c>
      <c r="B23" s="242">
        <v>2222</v>
      </c>
      <c r="C23" s="248" t="s">
        <v>454</v>
      </c>
      <c r="D23" s="405">
        <f>SUM(odbory!D18)</f>
        <v>0</v>
      </c>
      <c r="E23" s="405">
        <f>SUM(odbory!E18)</f>
        <v>0</v>
      </c>
      <c r="F23" s="567">
        <f>odbory!F18</f>
        <v>1598</v>
      </c>
      <c r="G23" s="340"/>
    </row>
    <row r="24" spans="1:9" s="343" customFormat="1" ht="27" customHeight="1" x14ac:dyDescent="0.2">
      <c r="A24" s="246">
        <v>6172</v>
      </c>
      <c r="B24" s="247">
        <v>2310</v>
      </c>
      <c r="C24" s="432" t="s">
        <v>436</v>
      </c>
      <c r="D24" s="405">
        <f>odbory!D19</f>
        <v>5</v>
      </c>
      <c r="E24" s="405">
        <f>odbory!E19</f>
        <v>5</v>
      </c>
      <c r="F24" s="567">
        <f>odbory!F19</f>
        <v>5</v>
      </c>
      <c r="G24" s="340"/>
    </row>
    <row r="25" spans="1:9" s="343" customFormat="1" ht="16.5" customHeight="1" x14ac:dyDescent="0.2">
      <c r="A25" s="404">
        <v>6172</v>
      </c>
      <c r="B25" s="345">
        <v>2321</v>
      </c>
      <c r="C25" s="339" t="s">
        <v>401</v>
      </c>
      <c r="D25" s="405">
        <f>SUM(odbory!D20)</f>
        <v>300</v>
      </c>
      <c r="E25" s="405">
        <f>SUM(odbory!E20)</f>
        <v>300</v>
      </c>
      <c r="F25" s="567">
        <f>SUM(odbory!F20)</f>
        <v>0</v>
      </c>
      <c r="G25" s="340">
        <f>F25/D25*100</f>
        <v>0</v>
      </c>
    </row>
    <row r="26" spans="1:9" s="22" customFormat="1" ht="16.5" customHeight="1" x14ac:dyDescent="0.2">
      <c r="A26" s="404">
        <v>2221</v>
      </c>
      <c r="B26" s="345">
        <v>2324</v>
      </c>
      <c r="C26" s="339" t="s">
        <v>99</v>
      </c>
      <c r="D26" s="405">
        <f>SUM(odbory!D21)</f>
        <v>153500</v>
      </c>
      <c r="E26" s="405">
        <f>odbory!E21</f>
        <v>153500</v>
      </c>
      <c r="F26" s="567">
        <f>SUM(odbory!F21)</f>
        <v>164292</v>
      </c>
      <c r="G26" s="340">
        <f>F26/D26*100</f>
        <v>107.03061889250813</v>
      </c>
    </row>
    <row r="27" spans="1:9" s="343" customFormat="1" ht="16.5" customHeight="1" x14ac:dyDescent="0.2">
      <c r="A27" s="404">
        <v>6172</v>
      </c>
      <c r="B27" s="345">
        <v>2324</v>
      </c>
      <c r="C27" s="339" t="s">
        <v>99</v>
      </c>
      <c r="D27" s="405">
        <f>SUM(odbory!D22)</f>
        <v>610</v>
      </c>
      <c r="E27" s="405">
        <f>odbory!E22</f>
        <v>2297</v>
      </c>
      <c r="F27" s="567">
        <f>SUM(odbory!F22)</f>
        <v>680</v>
      </c>
      <c r="G27" s="340">
        <f>F27/D27*100</f>
        <v>111.47540983606557</v>
      </c>
    </row>
    <row r="28" spans="1:9" s="343" customFormat="1" ht="16.5" customHeight="1" x14ac:dyDescent="0.2">
      <c r="A28" s="241">
        <v>6172</v>
      </c>
      <c r="B28" s="242">
        <v>2329</v>
      </c>
      <c r="C28" s="243" t="s">
        <v>220</v>
      </c>
      <c r="D28" s="517">
        <v>0</v>
      </c>
      <c r="E28" s="405">
        <f>odbory!E23</f>
        <v>1</v>
      </c>
      <c r="F28" s="517">
        <f>odbory!F23</f>
        <v>1</v>
      </c>
      <c r="G28" s="340"/>
    </row>
    <row r="29" spans="1:9" s="343" customFormat="1" ht="16.5" customHeight="1" x14ac:dyDescent="0.2">
      <c r="A29" s="404">
        <v>6409</v>
      </c>
      <c r="B29" s="345">
        <v>2329</v>
      </c>
      <c r="C29" s="339" t="s">
        <v>324</v>
      </c>
      <c r="D29" s="405">
        <f>SUM(odbory!D24)</f>
        <v>100</v>
      </c>
      <c r="E29" s="405">
        <f>odbory!E24</f>
        <v>100</v>
      </c>
      <c r="F29" s="567">
        <f>SUM(odbory!F24)</f>
        <v>0</v>
      </c>
      <c r="G29" s="340">
        <f>F29/D29*100</f>
        <v>0</v>
      </c>
      <c r="I29" s="438"/>
    </row>
    <row r="30" spans="1:9" s="343" customFormat="1" ht="31.5" customHeight="1" x14ac:dyDescent="0.2">
      <c r="A30" s="404"/>
      <c r="B30" s="345">
        <v>2412</v>
      </c>
      <c r="C30" s="346" t="s">
        <v>435</v>
      </c>
      <c r="D30" s="435">
        <v>765</v>
      </c>
      <c r="E30" s="435">
        <v>765</v>
      </c>
      <c r="F30" s="566">
        <f>odbory!F25</f>
        <v>0</v>
      </c>
      <c r="G30" s="340"/>
    </row>
    <row r="31" spans="1:9" s="343" customFormat="1" ht="30.75" customHeight="1" x14ac:dyDescent="0.2">
      <c r="A31" s="404"/>
      <c r="B31" s="345">
        <v>2420</v>
      </c>
      <c r="C31" s="346" t="s">
        <v>76</v>
      </c>
      <c r="D31" s="435">
        <f>SUM(odbory!D26)</f>
        <v>300</v>
      </c>
      <c r="E31" s="435">
        <f>odbory!E26</f>
        <v>600</v>
      </c>
      <c r="F31" s="566">
        <f>SUM(odbory!F26)</f>
        <v>300</v>
      </c>
      <c r="G31" s="340">
        <f t="shared" ref="G31" si="3">F31/D31*100</f>
        <v>100</v>
      </c>
    </row>
    <row r="32" spans="1:9" s="22" customFormat="1" ht="16.5" customHeight="1" x14ac:dyDescent="0.2">
      <c r="A32" s="404">
        <v>6172</v>
      </c>
      <c r="B32" s="345">
        <v>3111</v>
      </c>
      <c r="C32" s="339" t="s">
        <v>62</v>
      </c>
      <c r="D32" s="405">
        <f>SUM(odbory!D27)</f>
        <v>600</v>
      </c>
      <c r="E32" s="435">
        <f>odbory!E27</f>
        <v>600</v>
      </c>
      <c r="F32" s="567">
        <f>SUM(odbory!F27)</f>
        <v>1150</v>
      </c>
      <c r="G32" s="406">
        <f>F32/D32*100</f>
        <v>191.66666666666669</v>
      </c>
    </row>
    <row r="33" spans="1:10" s="343" customFormat="1" ht="16.5" customHeight="1" x14ac:dyDescent="0.2">
      <c r="A33" s="404">
        <v>6172</v>
      </c>
      <c r="B33" s="345">
        <v>3112</v>
      </c>
      <c r="C33" s="339" t="s">
        <v>63</v>
      </c>
      <c r="D33" s="405">
        <f>SUM(odbory!D28)</f>
        <v>9600</v>
      </c>
      <c r="E33" s="435">
        <f>odbory!E28</f>
        <v>9600</v>
      </c>
      <c r="F33" s="567">
        <f>SUM(odbory!F28)</f>
        <v>7200</v>
      </c>
      <c r="G33" s="340">
        <f>F33/D33*100</f>
        <v>75</v>
      </c>
    </row>
    <row r="34" spans="1:10" s="343" customFormat="1" ht="27.75" customHeight="1" x14ac:dyDescent="0.2">
      <c r="A34" s="246">
        <v>6172</v>
      </c>
      <c r="B34" s="247">
        <v>3113</v>
      </c>
      <c r="C34" s="432" t="s">
        <v>437</v>
      </c>
      <c r="D34" s="435">
        <f>odbory!D29</f>
        <v>5</v>
      </c>
      <c r="E34" s="435">
        <f>odbory!E29</f>
        <v>5</v>
      </c>
      <c r="F34" s="566">
        <f>odbory!F29</f>
        <v>5</v>
      </c>
      <c r="G34" s="340">
        <f>F34/D34*100</f>
        <v>100</v>
      </c>
    </row>
    <row r="35" spans="1:10" s="22" customFormat="1" ht="16.5" customHeight="1" x14ac:dyDescent="0.2">
      <c r="A35" s="404">
        <v>6310</v>
      </c>
      <c r="B35" s="345">
        <v>2141</v>
      </c>
      <c r="C35" s="339" t="s">
        <v>64</v>
      </c>
      <c r="D35" s="405">
        <f>SUM(odbory!D30)</f>
        <v>4000.2</v>
      </c>
      <c r="E35" s="435">
        <f>odbory!E30</f>
        <v>4000.2</v>
      </c>
      <c r="F35" s="567">
        <f>SUM(odbory!F30)</f>
        <v>500.3</v>
      </c>
      <c r="G35" s="340">
        <f>F35/D35*100</f>
        <v>12.506874656267186</v>
      </c>
      <c r="I35" s="23"/>
    </row>
    <row r="36" spans="1:10" s="412" customFormat="1" ht="27.75" customHeight="1" x14ac:dyDescent="0.2">
      <c r="A36" s="407"/>
      <c r="B36" s="408">
        <v>4112</v>
      </c>
      <c r="C36" s="409" t="s">
        <v>65</v>
      </c>
      <c r="D36" s="410">
        <v>109631.5</v>
      </c>
      <c r="E36" s="410">
        <v>109631.5</v>
      </c>
      <c r="F36" s="410">
        <v>122749.4</v>
      </c>
      <c r="G36" s="411">
        <f>F36/D36*100</f>
        <v>111.96544788678435</v>
      </c>
      <c r="I36" s="413"/>
    </row>
    <row r="37" spans="1:10" s="412" customFormat="1" ht="27.75" customHeight="1" x14ac:dyDescent="0.2">
      <c r="A37" s="407"/>
      <c r="B37" s="408">
        <v>4216</v>
      </c>
      <c r="C37" s="409" t="s">
        <v>479</v>
      </c>
      <c r="D37" s="410"/>
      <c r="E37" s="410"/>
      <c r="F37" s="410">
        <f>odbory!F31</f>
        <v>212215</v>
      </c>
      <c r="G37" s="411"/>
      <c r="I37" s="413"/>
    </row>
    <row r="38" spans="1:10" s="412" customFormat="1" ht="20.25" customHeight="1" thickBot="1" x14ac:dyDescent="0.25">
      <c r="A38" s="407"/>
      <c r="B38" s="408">
        <v>4221</v>
      </c>
      <c r="C38" s="409" t="s">
        <v>420</v>
      </c>
      <c r="D38" s="410">
        <f>odbory!D32</f>
        <v>25012</v>
      </c>
      <c r="E38" s="410">
        <f>odbory!E32</f>
        <v>28012</v>
      </c>
      <c r="F38" s="410">
        <f>SUM(odbory!F32)</f>
        <v>26142</v>
      </c>
      <c r="G38" s="439">
        <f>F38/D38*100</f>
        <v>104.51783144090837</v>
      </c>
      <c r="I38" s="413"/>
    </row>
    <row r="39" spans="1:10" ht="18.75" customHeight="1" thickTop="1" thickBot="1" x14ac:dyDescent="0.3">
      <c r="A39" s="647" t="s">
        <v>67</v>
      </c>
      <c r="B39" s="648"/>
      <c r="C39" s="648"/>
      <c r="D39" s="347">
        <f>SUM(D12:D38)</f>
        <v>6061674</v>
      </c>
      <c r="E39" s="347">
        <f t="shared" ref="E39" si="4">SUM(E12:E38)</f>
        <v>5278551</v>
      </c>
      <c r="F39" s="347">
        <f>SUM(F12:F38)</f>
        <v>5822088</v>
      </c>
      <c r="G39" s="348">
        <f>F39/D39*100</f>
        <v>96.047527465185354</v>
      </c>
      <c r="H39" s="64"/>
      <c r="I39" s="451"/>
      <c r="J39" s="451"/>
    </row>
    <row r="40" spans="1:10" ht="15" thickTop="1" x14ac:dyDescent="0.2">
      <c r="F40" s="357"/>
      <c r="G40" s="350"/>
      <c r="H40" s="64"/>
    </row>
    <row r="41" spans="1:10" s="64" customFormat="1" ht="16.5" thickBot="1" x14ac:dyDescent="0.3">
      <c r="A41" s="21" t="s">
        <v>68</v>
      </c>
      <c r="F41" s="336"/>
      <c r="G41" s="234" t="s">
        <v>2</v>
      </c>
    </row>
    <row r="42" spans="1:10" s="236" customFormat="1" ht="39.75" thickTop="1" thickBot="1" x14ac:dyDescent="0.25">
      <c r="A42" s="235" t="s">
        <v>3</v>
      </c>
      <c r="B42" s="158" t="s">
        <v>351</v>
      </c>
      <c r="C42" s="157" t="s">
        <v>350</v>
      </c>
      <c r="D42" s="73" t="s">
        <v>443</v>
      </c>
      <c r="E42" s="351" t="s">
        <v>469</v>
      </c>
      <c r="F42" s="73" t="s">
        <v>444</v>
      </c>
      <c r="G42" s="352" t="s">
        <v>7</v>
      </c>
    </row>
    <row r="43" spans="1:10" s="237" customFormat="1" ht="13.5" thickTop="1" thickBot="1" x14ac:dyDescent="0.25">
      <c r="A43" s="235">
        <v>1</v>
      </c>
      <c r="B43" s="157">
        <v>2</v>
      </c>
      <c r="C43" s="157">
        <v>3</v>
      </c>
      <c r="D43" s="353">
        <v>4</v>
      </c>
      <c r="E43" s="353">
        <v>5</v>
      </c>
      <c r="F43" s="353">
        <v>6</v>
      </c>
      <c r="G43" s="354" t="s">
        <v>151</v>
      </c>
    </row>
    <row r="44" spans="1:10" s="343" customFormat="1" ht="15" thickTop="1" x14ac:dyDescent="0.2">
      <c r="A44" s="337">
        <v>6310</v>
      </c>
      <c r="B44" s="338">
        <v>2141</v>
      </c>
      <c r="C44" s="339" t="s">
        <v>64</v>
      </c>
      <c r="D44" s="342">
        <v>2</v>
      </c>
      <c r="E44" s="341">
        <v>2</v>
      </c>
      <c r="F44" s="342">
        <v>2</v>
      </c>
      <c r="G44" s="340">
        <f>F44/D44*100</f>
        <v>100</v>
      </c>
    </row>
    <row r="45" spans="1:10" s="343" customFormat="1" ht="14.25" x14ac:dyDescent="0.2">
      <c r="A45" s="337">
        <v>6113</v>
      </c>
      <c r="B45" s="338">
        <v>2324</v>
      </c>
      <c r="C45" s="339" t="s">
        <v>99</v>
      </c>
      <c r="D45" s="342">
        <v>0</v>
      </c>
      <c r="E45" s="341">
        <v>0</v>
      </c>
      <c r="F45" s="342">
        <v>1</v>
      </c>
      <c r="G45" s="340"/>
    </row>
    <row r="46" spans="1:10" s="343" customFormat="1" ht="14.25" x14ac:dyDescent="0.2">
      <c r="A46" s="337">
        <v>6172</v>
      </c>
      <c r="B46" s="338">
        <v>2324</v>
      </c>
      <c r="C46" s="339" t="s">
        <v>99</v>
      </c>
      <c r="D46" s="342">
        <v>0</v>
      </c>
      <c r="E46" s="341">
        <v>0</v>
      </c>
      <c r="F46" s="342">
        <v>1</v>
      </c>
      <c r="G46" s="340"/>
    </row>
    <row r="47" spans="1:10" s="343" customFormat="1" ht="15" thickBot="1" x14ac:dyDescent="0.25">
      <c r="A47" s="344">
        <v>6330</v>
      </c>
      <c r="B47" s="345">
        <v>4134</v>
      </c>
      <c r="C47" s="346" t="s">
        <v>69</v>
      </c>
      <c r="D47" s="342">
        <v>10527</v>
      </c>
      <c r="E47" s="341">
        <v>11411</v>
      </c>
      <c r="F47" s="342">
        <v>11058</v>
      </c>
      <c r="G47" s="340">
        <f>F47/D47*100</f>
        <v>105.04417212881162</v>
      </c>
    </row>
    <row r="48" spans="1:10" s="349" customFormat="1" ht="18.75" customHeight="1" thickTop="1" thickBot="1" x14ac:dyDescent="0.3">
      <c r="A48" s="647" t="s">
        <v>67</v>
      </c>
      <c r="B48" s="648"/>
      <c r="C48" s="648"/>
      <c r="D48" s="347">
        <f>SUM(D44:D47)</f>
        <v>10529</v>
      </c>
      <c r="E48" s="347">
        <f>SUM(E44:E47)</f>
        <v>11413</v>
      </c>
      <c r="F48" s="347">
        <f>SUM(F44:F47)</f>
        <v>11062</v>
      </c>
      <c r="G48" s="348">
        <f>F48/D48*100</f>
        <v>105.06220913667015</v>
      </c>
    </row>
    <row r="49" spans="1:8" s="64" customFormat="1" ht="15" thickTop="1" x14ac:dyDescent="0.2">
      <c r="F49" s="336"/>
      <c r="G49" s="350"/>
    </row>
    <row r="50" spans="1:8" ht="14.25" hidden="1" x14ac:dyDescent="0.2">
      <c r="G50" s="203"/>
    </row>
    <row r="51" spans="1:8" ht="14.25" hidden="1" x14ac:dyDescent="0.2">
      <c r="G51" s="203"/>
    </row>
    <row r="52" spans="1:8" ht="14.25" hidden="1" x14ac:dyDescent="0.2">
      <c r="G52" s="203"/>
    </row>
    <row r="53" spans="1:8" ht="14.25" hidden="1" x14ac:dyDescent="0.2">
      <c r="G53" s="203"/>
    </row>
    <row r="54" spans="1:8" ht="14.25" hidden="1" x14ac:dyDescent="0.2">
      <c r="G54" s="203"/>
    </row>
    <row r="55" spans="1:8" ht="14.25" hidden="1" x14ac:dyDescent="0.2">
      <c r="G55" s="203"/>
    </row>
    <row r="56" spans="1:8" ht="14.25" hidden="1" x14ac:dyDescent="0.2">
      <c r="G56" s="203"/>
    </row>
    <row r="57" spans="1:8" ht="14.25" hidden="1" x14ac:dyDescent="0.2">
      <c r="G57" s="203"/>
    </row>
    <row r="58" spans="1:8" ht="14.25" hidden="1" x14ac:dyDescent="0.2">
      <c r="G58" s="203"/>
    </row>
    <row r="59" spans="1:8" s="64" customFormat="1" ht="30" customHeight="1" thickBot="1" x14ac:dyDescent="0.3">
      <c r="A59" s="650" t="s">
        <v>100</v>
      </c>
      <c r="B59" s="650"/>
      <c r="C59" s="650"/>
      <c r="D59" s="650"/>
      <c r="E59" s="650"/>
      <c r="F59" s="650"/>
      <c r="G59" s="234" t="s">
        <v>2</v>
      </c>
    </row>
    <row r="60" spans="1:8" s="236" customFormat="1" ht="39.75" thickTop="1" thickBot="1" x14ac:dyDescent="0.25">
      <c r="A60" s="235" t="s">
        <v>3</v>
      </c>
      <c r="B60" s="158" t="s">
        <v>351</v>
      </c>
      <c r="C60" s="157" t="s">
        <v>350</v>
      </c>
      <c r="D60" s="73" t="s">
        <v>443</v>
      </c>
      <c r="E60" s="351" t="s">
        <v>469</v>
      </c>
      <c r="F60" s="73" t="s">
        <v>444</v>
      </c>
      <c r="G60" s="352" t="s">
        <v>7</v>
      </c>
    </row>
    <row r="61" spans="1:8" s="237" customFormat="1" ht="13.5" thickTop="1" thickBot="1" x14ac:dyDescent="0.25">
      <c r="A61" s="235">
        <v>1</v>
      </c>
      <c r="B61" s="157">
        <v>2</v>
      </c>
      <c r="C61" s="157">
        <v>3</v>
      </c>
      <c r="D61" s="353">
        <v>4</v>
      </c>
      <c r="E61" s="353">
        <v>5</v>
      </c>
      <c r="F61" s="353">
        <v>6</v>
      </c>
      <c r="G61" s="354" t="s">
        <v>151</v>
      </c>
    </row>
    <row r="62" spans="1:8" s="199" customFormat="1" ht="15" thickTop="1" x14ac:dyDescent="0.2">
      <c r="A62" s="536"/>
      <c r="B62" s="537">
        <v>1332</v>
      </c>
      <c r="C62" s="538" t="s">
        <v>328</v>
      </c>
      <c r="D62" s="388">
        <v>4000</v>
      </c>
      <c r="E62" s="539">
        <v>4000</v>
      </c>
      <c r="F62" s="388">
        <v>4000</v>
      </c>
      <c r="G62" s="389">
        <f>F62/D62*100</f>
        <v>100</v>
      </c>
      <c r="H62" s="343"/>
    </row>
    <row r="63" spans="1:8" s="199" customFormat="1" ht="14.25" x14ac:dyDescent="0.2">
      <c r="A63" s="337"/>
      <c r="B63" s="338">
        <v>1357</v>
      </c>
      <c r="C63" s="339" t="s">
        <v>468</v>
      </c>
      <c r="D63" s="342">
        <v>0</v>
      </c>
      <c r="E63" s="341">
        <v>30000</v>
      </c>
      <c r="F63" s="342">
        <v>30000</v>
      </c>
      <c r="G63" s="340"/>
      <c r="H63" s="343"/>
    </row>
    <row r="64" spans="1:8" s="199" customFormat="1" ht="14.25" x14ac:dyDescent="0.2">
      <c r="A64" s="337">
        <v>6172</v>
      </c>
      <c r="B64" s="338">
        <v>2212</v>
      </c>
      <c r="C64" s="339" t="s">
        <v>93</v>
      </c>
      <c r="D64" s="342">
        <v>0</v>
      </c>
      <c r="E64" s="341">
        <v>0</v>
      </c>
      <c r="F64" s="424">
        <v>300</v>
      </c>
      <c r="G64" s="340"/>
      <c r="H64" s="343"/>
    </row>
    <row r="65" spans="1:10" s="199" customFormat="1" ht="15" thickBot="1" x14ac:dyDescent="0.25">
      <c r="A65" s="540">
        <v>2399</v>
      </c>
      <c r="B65" s="345">
        <v>2342</v>
      </c>
      <c r="C65" s="346" t="s">
        <v>70</v>
      </c>
      <c r="D65" s="342">
        <v>30000</v>
      </c>
      <c r="E65" s="341">
        <v>0</v>
      </c>
      <c r="F65" s="342">
        <v>0</v>
      </c>
      <c r="G65" s="340">
        <f>F65/D65*100</f>
        <v>0</v>
      </c>
      <c r="H65" s="343"/>
    </row>
    <row r="66" spans="1:10" s="204" customFormat="1" ht="18.75" customHeight="1" thickTop="1" thickBot="1" x14ac:dyDescent="0.3">
      <c r="A66" s="647" t="s">
        <v>67</v>
      </c>
      <c r="B66" s="648"/>
      <c r="C66" s="648"/>
      <c r="D66" s="347">
        <f>SUM(D62:D65)</f>
        <v>34000</v>
      </c>
      <c r="E66" s="347">
        <f t="shared" ref="E66:F66" si="5">SUM(E62:E65)</f>
        <v>34000</v>
      </c>
      <c r="F66" s="347">
        <f t="shared" si="5"/>
        <v>34300</v>
      </c>
      <c r="G66" s="348">
        <f>F66/D66*100</f>
        <v>100.88235294117646</v>
      </c>
      <c r="H66" s="349"/>
      <c r="J66" s="205"/>
    </row>
    <row r="67" spans="1:10" ht="15" thickTop="1" x14ac:dyDescent="0.2">
      <c r="A67" s="64"/>
      <c r="B67" s="64"/>
      <c r="C67" s="64"/>
      <c r="D67" s="64"/>
      <c r="E67" s="64"/>
      <c r="F67" s="357"/>
      <c r="G67" s="422"/>
      <c r="H67" s="64"/>
      <c r="J67" s="206"/>
    </row>
    <row r="68" spans="1:10" s="204" customFormat="1" ht="27.75" customHeight="1" thickBot="1" x14ac:dyDescent="0.3">
      <c r="A68" s="75" t="s">
        <v>71</v>
      </c>
      <c r="B68" s="75"/>
      <c r="C68" s="75"/>
      <c r="D68" s="414">
        <f>SUM(D66,D48,D39)</f>
        <v>6106203</v>
      </c>
      <c r="E68" s="414">
        <f t="shared" ref="E68:F68" si="6">SUM(E66,E48,E39)</f>
        <v>5323964</v>
      </c>
      <c r="F68" s="414">
        <f t="shared" si="6"/>
        <v>5867450</v>
      </c>
      <c r="G68" s="423">
        <f>F68/D68*100</f>
        <v>96.089992422459588</v>
      </c>
      <c r="H68" s="349"/>
    </row>
    <row r="69" spans="1:10" ht="14.25" customHeight="1" thickTop="1" x14ac:dyDescent="0.2">
      <c r="A69" s="64"/>
      <c r="B69" s="64"/>
      <c r="C69" s="64"/>
      <c r="D69" s="64"/>
      <c r="E69" s="64"/>
      <c r="F69" s="357"/>
      <c r="G69" s="350"/>
      <c r="H69" s="64"/>
    </row>
    <row r="70" spans="1:10" ht="14.25" customHeight="1" x14ac:dyDescent="0.2">
      <c r="A70" s="64"/>
      <c r="B70" s="64"/>
      <c r="C70" s="64"/>
      <c r="D70" s="64"/>
      <c r="E70" s="64"/>
      <c r="F70" s="357"/>
      <c r="G70" s="350"/>
      <c r="H70" s="64"/>
    </row>
    <row r="71" spans="1:10" ht="14.25" customHeight="1" x14ac:dyDescent="0.2">
      <c r="A71" s="64"/>
      <c r="B71" s="64"/>
      <c r="C71" s="64"/>
      <c r="D71" s="64"/>
      <c r="E71" s="64"/>
      <c r="F71" s="357"/>
      <c r="G71" s="350"/>
      <c r="H71" s="64"/>
    </row>
    <row r="72" spans="1:10" ht="14.25" x14ac:dyDescent="0.2">
      <c r="A72" s="569" t="s">
        <v>89</v>
      </c>
      <c r="B72" s="64"/>
      <c r="C72" s="64"/>
      <c r="D72" s="64"/>
      <c r="E72" s="64"/>
      <c r="F72" s="357"/>
      <c r="G72" s="350"/>
      <c r="H72" s="64"/>
    </row>
    <row r="73" spans="1:10" ht="15.75" x14ac:dyDescent="0.25">
      <c r="A73" s="39" t="s">
        <v>71</v>
      </c>
      <c r="B73" s="39"/>
      <c r="C73" s="39"/>
      <c r="D73" s="415">
        <f>SUM(D68)</f>
        <v>6106203</v>
      </c>
      <c r="E73" s="415">
        <f>SUM(E68)</f>
        <v>5323964</v>
      </c>
      <c r="F73" s="415">
        <f t="shared" ref="F73" si="7">SUM(F68)</f>
        <v>5867450</v>
      </c>
      <c r="G73" s="418">
        <f>F73/D73*100</f>
        <v>96.089992422459588</v>
      </c>
      <c r="H73" s="64"/>
    </row>
    <row r="74" spans="1:10" ht="14.25" x14ac:dyDescent="0.2">
      <c r="A74" s="22" t="s">
        <v>72</v>
      </c>
      <c r="B74" s="22"/>
      <c r="C74" s="22"/>
      <c r="D74" s="23">
        <f>-D47</f>
        <v>-10527</v>
      </c>
      <c r="E74" s="23">
        <f>-E47</f>
        <v>-11411</v>
      </c>
      <c r="F74" s="23">
        <v>-11058</v>
      </c>
      <c r="G74" s="419">
        <f>F74/D74*100</f>
        <v>105.04417212881162</v>
      </c>
      <c r="H74" s="64"/>
    </row>
    <row r="75" spans="1:10" s="208" customFormat="1" ht="17.25" thickBot="1" x14ac:dyDescent="0.3">
      <c r="A75" s="649" t="s">
        <v>73</v>
      </c>
      <c r="B75" s="649"/>
      <c r="C75" s="649"/>
      <c r="D75" s="416">
        <f>D73+D74</f>
        <v>6095676</v>
      </c>
      <c r="E75" s="416">
        <f>E73+E74</f>
        <v>5312553</v>
      </c>
      <c r="F75" s="416">
        <f>F73+F74</f>
        <v>5856392</v>
      </c>
      <c r="G75" s="420">
        <f>F75/D75*100</f>
        <v>96.074528895564654</v>
      </c>
      <c r="H75" s="421"/>
    </row>
    <row r="76" spans="1:10" s="64" customFormat="1" ht="14.25" customHeight="1" thickTop="1" x14ac:dyDescent="0.2">
      <c r="A76" s="644" t="s">
        <v>74</v>
      </c>
      <c r="B76" s="644"/>
      <c r="C76" s="644"/>
      <c r="D76" s="644"/>
      <c r="E76" s="644"/>
      <c r="F76" s="644"/>
      <c r="G76" s="644"/>
    </row>
    <row r="77" spans="1:10" s="64" customFormat="1" ht="14.25" hidden="1" customHeight="1" x14ac:dyDescent="0.2">
      <c r="F77" s="355"/>
      <c r="G77" s="350"/>
    </row>
    <row r="78" spans="1:10" s="64" customFormat="1" ht="14.25" hidden="1" customHeight="1" x14ac:dyDescent="0.2">
      <c r="F78" s="355"/>
      <c r="G78" s="350"/>
    </row>
    <row r="79" spans="1:10" s="64" customFormat="1" ht="12.75" customHeight="1" x14ac:dyDescent="0.2">
      <c r="A79" s="643" t="s">
        <v>107</v>
      </c>
      <c r="B79" s="643"/>
      <c r="C79" s="643"/>
      <c r="D79" s="643"/>
      <c r="E79" s="643"/>
      <c r="F79" s="643"/>
      <c r="G79" s="643"/>
      <c r="H79" s="149"/>
    </row>
    <row r="80" spans="1:10" s="64" customFormat="1" x14ac:dyDescent="0.2">
      <c r="A80" s="643"/>
      <c r="B80" s="643"/>
      <c r="C80" s="643"/>
      <c r="D80" s="643"/>
      <c r="E80" s="643"/>
      <c r="F80" s="643"/>
      <c r="G80" s="643"/>
      <c r="H80" s="149"/>
    </row>
    <row r="81" spans="6:8" s="64" customFormat="1" x14ac:dyDescent="0.2">
      <c r="F81" s="417"/>
      <c r="G81" s="232"/>
      <c r="H81" s="149"/>
    </row>
    <row r="82" spans="6:8" s="64" customFormat="1" x14ac:dyDescent="0.2">
      <c r="G82" s="232"/>
      <c r="H82" s="149"/>
    </row>
    <row r="83" spans="6:8" x14ac:dyDescent="0.2">
      <c r="F83" s="196"/>
    </row>
  </sheetData>
  <mergeCells count="8">
    <mergeCell ref="A79:G80"/>
    <mergeCell ref="A76:G76"/>
    <mergeCell ref="A1:F1"/>
    <mergeCell ref="A39:C39"/>
    <mergeCell ref="A48:C48"/>
    <mergeCell ref="A66:C66"/>
    <mergeCell ref="A75:C75"/>
    <mergeCell ref="A59:F59"/>
  </mergeCells>
  <phoneticPr fontId="9" type="noConversion"/>
  <pageMargins left="0.78740157480314965" right="0.78740157480314965" top="0.98425196850393704" bottom="0.98425196850393704" header="0.51181102362204722" footer="0.51181102362204722"/>
  <pageSetup paperSize="9" scale="71" firstPageNumber="20" orientation="portrait" useFirstPageNumber="1" r:id="rId1"/>
  <headerFooter alignWithMargins="0">
    <oddFooter>&amp;L&amp;"Arial,Kurzíva"&amp;11Zastupitelstvo Olomouckého kraje 21-12-2020
11. - Rozpočet Olomouckého kraje 2021 - návrh rozpočtu
Příloha č. 2: Příjmy Olomouckého kraje&amp;R&amp;"Arial,Kurzíva"&amp;11Strana &amp;P (Celkem 150)</oddFooter>
  </headerFooter>
  <rowBreaks count="1" manualBreakCount="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1:M21"/>
  <sheetViews>
    <sheetView showGridLines="0" view="pageBreakPreview" zoomScaleNormal="100" zoomScaleSheetLayoutView="100" workbookViewId="0">
      <selection activeCell="J27" sqref="J27"/>
    </sheetView>
  </sheetViews>
  <sheetFormatPr defaultColWidth="9.140625" defaultRowHeight="12.75" x14ac:dyDescent="0.2"/>
  <cols>
    <col min="1" max="1" width="45" style="196" customWidth="1"/>
    <col min="2" max="2" width="6" style="196" customWidth="1"/>
    <col min="3" max="6" width="16.85546875" style="196" customWidth="1"/>
    <col min="7" max="7" width="16.85546875" style="196" hidden="1" customWidth="1"/>
    <col min="8" max="8" width="16.85546875" style="196" customWidth="1"/>
    <col min="9" max="9" width="16.85546875" style="196" hidden="1" customWidth="1"/>
    <col min="10" max="12" width="16.85546875" style="196" customWidth="1"/>
    <col min="13" max="13" width="7.28515625" style="64" customWidth="1"/>
    <col min="14" max="16384" width="9.140625" style="196"/>
  </cols>
  <sheetData>
    <row r="1" spans="1:13" x14ac:dyDescent="0.2">
      <c r="A1" s="64"/>
      <c r="B1" s="64"/>
      <c r="C1" s="64"/>
      <c r="D1" s="64"/>
      <c r="E1" s="64"/>
      <c r="F1" s="64"/>
      <c r="G1" s="64"/>
      <c r="H1" s="64"/>
      <c r="I1" s="64"/>
      <c r="J1" s="64"/>
      <c r="K1" s="64"/>
      <c r="L1" s="64"/>
    </row>
    <row r="2" spans="1:13" ht="18" x14ac:dyDescent="0.25">
      <c r="A2" s="659" t="s">
        <v>500</v>
      </c>
      <c r="B2" s="659"/>
      <c r="C2" s="659"/>
      <c r="D2" s="659"/>
      <c r="E2" s="659"/>
      <c r="F2" s="659"/>
      <c r="G2" s="542"/>
      <c r="H2" s="543"/>
      <c r="I2" s="542"/>
      <c r="J2" s="543"/>
      <c r="K2" s="363"/>
      <c r="L2" s="334"/>
    </row>
    <row r="3" spans="1:13" ht="15" x14ac:dyDescent="0.25">
      <c r="A3" s="660"/>
      <c r="B3" s="661"/>
      <c r="C3" s="661"/>
      <c r="D3" s="661"/>
      <c r="E3" s="661"/>
      <c r="F3" s="661"/>
      <c r="G3" s="661"/>
      <c r="H3" s="661"/>
      <c r="I3" s="661"/>
      <c r="J3" s="661"/>
      <c r="K3" s="661"/>
      <c r="L3" s="661"/>
    </row>
    <row r="4" spans="1:13" ht="20.25" x14ac:dyDescent="0.3">
      <c r="A4" s="209"/>
      <c r="B4" s="209"/>
      <c r="C4" s="209"/>
      <c r="D4" s="209"/>
      <c r="E4" s="209"/>
      <c r="F4" s="209"/>
      <c r="G4" s="209"/>
      <c r="H4" s="209"/>
      <c r="I4" s="209"/>
      <c r="J4" s="209"/>
      <c r="K4" s="209"/>
    </row>
    <row r="5" spans="1:13" s="64" customFormat="1" ht="14.25" customHeight="1" x14ac:dyDescent="0.3">
      <c r="A5" s="364" t="s">
        <v>31</v>
      </c>
      <c r="B5" s="365"/>
      <c r="C5" s="365"/>
      <c r="D5" s="365"/>
      <c r="E5" s="365"/>
      <c r="F5" s="366"/>
      <c r="G5" s="366"/>
      <c r="H5" s="366"/>
      <c r="I5" s="366"/>
      <c r="J5" s="366"/>
      <c r="K5" s="366"/>
    </row>
    <row r="6" spans="1:13" ht="13.5" thickBot="1" x14ac:dyDescent="0.25">
      <c r="K6" s="197"/>
      <c r="M6" s="64" t="s">
        <v>2</v>
      </c>
    </row>
    <row r="7" spans="1:13" ht="12.75" customHeight="1" x14ac:dyDescent="0.2">
      <c r="A7" s="210"/>
      <c r="B7" s="211"/>
      <c r="C7" s="662" t="s">
        <v>441</v>
      </c>
      <c r="D7" s="653" t="s">
        <v>470</v>
      </c>
      <c r="E7" s="653" t="s">
        <v>501</v>
      </c>
      <c r="F7" s="653" t="s">
        <v>440</v>
      </c>
      <c r="G7" s="665" t="s">
        <v>473</v>
      </c>
      <c r="H7" s="653" t="s">
        <v>473</v>
      </c>
      <c r="I7" s="665" t="s">
        <v>471</v>
      </c>
      <c r="J7" s="653" t="s">
        <v>484</v>
      </c>
      <c r="K7" s="653" t="s">
        <v>472</v>
      </c>
      <c r="L7" s="651" t="s">
        <v>439</v>
      </c>
      <c r="M7" s="655" t="s">
        <v>7</v>
      </c>
    </row>
    <row r="8" spans="1:13" s="212" customFormat="1" ht="52.5" customHeight="1" thickBot="1" x14ac:dyDescent="0.25">
      <c r="A8" s="369" t="s">
        <v>32</v>
      </c>
      <c r="B8" s="370" t="s">
        <v>4</v>
      </c>
      <c r="C8" s="663"/>
      <c r="D8" s="654"/>
      <c r="E8" s="654"/>
      <c r="F8" s="664"/>
      <c r="G8" s="666"/>
      <c r="H8" s="654"/>
      <c r="I8" s="666"/>
      <c r="J8" s="654"/>
      <c r="K8" s="664"/>
      <c r="L8" s="652"/>
      <c r="M8" s="656"/>
    </row>
    <row r="9" spans="1:13" s="213" customFormat="1" ht="14.25" customHeight="1" thickBot="1" x14ac:dyDescent="0.25">
      <c r="A9" s="371">
        <v>1</v>
      </c>
      <c r="B9" s="372">
        <v>2</v>
      </c>
      <c r="C9" s="375"/>
      <c r="D9" s="380"/>
      <c r="E9" s="380"/>
      <c r="F9" s="380"/>
      <c r="G9" s="547"/>
      <c r="H9" s="380"/>
      <c r="I9" s="547"/>
      <c r="J9" s="380"/>
      <c r="K9" s="380"/>
      <c r="L9" s="380"/>
      <c r="M9" s="383"/>
    </row>
    <row r="10" spans="1:13" ht="24.75" customHeight="1" x14ac:dyDescent="0.25">
      <c r="A10" s="367" t="s">
        <v>413</v>
      </c>
      <c r="B10" s="368">
        <v>1111</v>
      </c>
      <c r="C10" s="376">
        <f>1380432+2720</f>
        <v>1383152</v>
      </c>
      <c r="D10" s="381">
        <v>1201152</v>
      </c>
      <c r="E10" s="381">
        <v>1099791</v>
      </c>
      <c r="F10" s="382">
        <f>(17800000/100)*6.751705</f>
        <v>1201803.49</v>
      </c>
      <c r="G10" s="550">
        <f>(20000000/100)*6.751705</f>
        <v>1350341</v>
      </c>
      <c r="H10" s="545">
        <v>1350341</v>
      </c>
      <c r="I10" s="548">
        <f>-(7600000/100)*6.751705</f>
        <v>-513129.58</v>
      </c>
      <c r="J10" s="545">
        <v>-513130</v>
      </c>
      <c r="K10" s="382">
        <f>H10+J10</f>
        <v>837211</v>
      </c>
      <c r="L10" s="545">
        <v>1350341</v>
      </c>
      <c r="M10" s="384">
        <f>L10/C10*100</f>
        <v>97.627809524911214</v>
      </c>
    </row>
    <row r="11" spans="1:13" ht="24.75" customHeight="1" x14ac:dyDescent="0.25">
      <c r="A11" s="373" t="s">
        <v>414</v>
      </c>
      <c r="B11" s="374">
        <v>1112</v>
      </c>
      <c r="C11" s="377">
        <v>27000</v>
      </c>
      <c r="D11" s="381">
        <v>8000</v>
      </c>
      <c r="E11" s="381">
        <v>10962</v>
      </c>
      <c r="F11" s="382">
        <f>(100000/100)*6.751705</f>
        <v>6751.7049999999999</v>
      </c>
      <c r="G11" s="550">
        <f>(300000/100)*6.751705</f>
        <v>20255.115000000002</v>
      </c>
      <c r="H11" s="545">
        <v>20255</v>
      </c>
      <c r="I11" s="548"/>
      <c r="J11" s="545"/>
      <c r="K11" s="382">
        <f>H11+I11</f>
        <v>20255</v>
      </c>
      <c r="L11" s="545">
        <v>20255</v>
      </c>
      <c r="M11" s="384">
        <f>L11/C11*100</f>
        <v>75.018518518518519</v>
      </c>
    </row>
    <row r="12" spans="1:13" ht="24.75" customHeight="1" x14ac:dyDescent="0.25">
      <c r="A12" s="373" t="s">
        <v>415</v>
      </c>
      <c r="B12" s="374">
        <v>1113</v>
      </c>
      <c r="C12" s="377">
        <v>121000</v>
      </c>
      <c r="D12" s="381">
        <v>121000</v>
      </c>
      <c r="E12" s="381">
        <v>114680</v>
      </c>
      <c r="F12" s="382">
        <f>(1800000/100)*6.751705</f>
        <v>121530.69</v>
      </c>
      <c r="G12" s="550">
        <f>(1900000/100)*6.751705</f>
        <v>128282.395</v>
      </c>
      <c r="H12" s="545">
        <v>128283</v>
      </c>
      <c r="I12" s="548"/>
      <c r="J12" s="545"/>
      <c r="K12" s="382">
        <f>H12+I12</f>
        <v>128283</v>
      </c>
      <c r="L12" s="545">
        <v>128283</v>
      </c>
      <c r="M12" s="384">
        <f>L12/C12*100</f>
        <v>106.0190082644628</v>
      </c>
    </row>
    <row r="13" spans="1:13" ht="24.75" customHeight="1" x14ac:dyDescent="0.25">
      <c r="A13" s="373" t="s">
        <v>33</v>
      </c>
      <c r="B13" s="374">
        <v>1121</v>
      </c>
      <c r="C13" s="377">
        <v>1130000</v>
      </c>
      <c r="D13" s="381">
        <v>796413</v>
      </c>
      <c r="E13" s="381">
        <v>744654</v>
      </c>
      <c r="F13" s="382">
        <f>(12100000/100)*6.751705</f>
        <v>816956.30500000005</v>
      </c>
      <c r="G13" s="550">
        <f>(11800000/100)*6.751705</f>
        <v>796701.19000000006</v>
      </c>
      <c r="H13" s="545">
        <v>796701</v>
      </c>
      <c r="I13" s="548"/>
      <c r="J13" s="545"/>
      <c r="K13" s="382">
        <f>H13+I13</f>
        <v>796701</v>
      </c>
      <c r="L13" s="545">
        <v>796701</v>
      </c>
      <c r="M13" s="384">
        <f>L13/C13*100</f>
        <v>70.504513274336276</v>
      </c>
    </row>
    <row r="14" spans="1:13" ht="24.75" customHeight="1" thickBot="1" x14ac:dyDescent="0.3">
      <c r="A14" s="373" t="s">
        <v>34</v>
      </c>
      <c r="B14" s="374">
        <v>1211</v>
      </c>
      <c r="C14" s="378">
        <v>2800000</v>
      </c>
      <c r="D14" s="381">
        <v>2543000</v>
      </c>
      <c r="E14" s="381">
        <v>2335349</v>
      </c>
      <c r="F14" s="382">
        <f>(37500000/100)*6.751705</f>
        <v>2531889.375</v>
      </c>
      <c r="G14" s="550">
        <f>(39500000/100)*6.751705</f>
        <v>2666923.4750000001</v>
      </c>
      <c r="H14" s="545">
        <v>2666924</v>
      </c>
      <c r="I14" s="548">
        <f>(1200000/100)*6.751705</f>
        <v>81020.460000000006</v>
      </c>
      <c r="J14" s="545">
        <v>81020</v>
      </c>
      <c r="K14" s="382">
        <f>H14+J14</f>
        <v>2747944</v>
      </c>
      <c r="L14" s="545">
        <v>2666924</v>
      </c>
      <c r="M14" s="384">
        <f t="shared" ref="M14" si="0">L14/C14*100</f>
        <v>95.247285714285709</v>
      </c>
    </row>
    <row r="15" spans="1:13" ht="24" customHeight="1" thickBot="1" x14ac:dyDescent="0.3">
      <c r="A15" s="657" t="s">
        <v>8</v>
      </c>
      <c r="B15" s="658"/>
      <c r="C15" s="379">
        <f>SUM(C10:C14)</f>
        <v>5461152</v>
      </c>
      <c r="D15" s="379">
        <f t="shared" ref="D15:E15" si="1">SUM(D10:D14)</f>
        <v>4669565</v>
      </c>
      <c r="E15" s="379">
        <f t="shared" si="1"/>
        <v>4305436</v>
      </c>
      <c r="F15" s="379">
        <f>SUM(F10:F14)+1</f>
        <v>4678932.5649999995</v>
      </c>
      <c r="G15" s="551">
        <f>SUM(G10:G14)+1</f>
        <v>4962504.1750000007</v>
      </c>
      <c r="H15" s="546">
        <f>SUM(H10:H14)</f>
        <v>4962504</v>
      </c>
      <c r="I15" s="549">
        <f>SUM(I10:I14)+1</f>
        <v>-432108.12</v>
      </c>
      <c r="J15" s="546">
        <f>SUM(J10:J14)</f>
        <v>-432110</v>
      </c>
      <c r="K15" s="544">
        <f>SUM(K10:K14)</f>
        <v>4530394</v>
      </c>
      <c r="L15" s="379">
        <f>SUM(L10:L14)</f>
        <v>4962504</v>
      </c>
      <c r="M15" s="385">
        <f>L15/C15*100</f>
        <v>90.869179250092287</v>
      </c>
    </row>
    <row r="16" spans="1:13" ht="14.25" x14ac:dyDescent="0.2">
      <c r="K16" s="207"/>
      <c r="L16" s="23"/>
      <c r="M16" s="23"/>
    </row>
    <row r="17" spans="11:12" x14ac:dyDescent="0.2">
      <c r="L17" s="64"/>
    </row>
    <row r="18" spans="11:12" x14ac:dyDescent="0.2">
      <c r="K18" s="206"/>
      <c r="L18" s="261"/>
    </row>
    <row r="19" spans="11:12" x14ac:dyDescent="0.2">
      <c r="L19" s="64"/>
    </row>
    <row r="20" spans="11:12" x14ac:dyDescent="0.2">
      <c r="L20" s="64"/>
    </row>
    <row r="21" spans="11:12" x14ac:dyDescent="0.2">
      <c r="L21" s="64"/>
    </row>
  </sheetData>
  <mergeCells count="14">
    <mergeCell ref="L7:L8"/>
    <mergeCell ref="E7:E8"/>
    <mergeCell ref="M7:M8"/>
    <mergeCell ref="A15:B15"/>
    <mergeCell ref="A2:F2"/>
    <mergeCell ref="A3:L3"/>
    <mergeCell ref="C7:C8"/>
    <mergeCell ref="D7:D8"/>
    <mergeCell ref="F7:F8"/>
    <mergeCell ref="K7:K8"/>
    <mergeCell ref="G7:G8"/>
    <mergeCell ref="I7:I8"/>
    <mergeCell ref="H7:H8"/>
    <mergeCell ref="J7:J8"/>
  </mergeCells>
  <phoneticPr fontId="9" type="noConversion"/>
  <pageMargins left="0.78740157480314965" right="0.78740157480314965" top="0.98425196850393704" bottom="0.98425196850393704" header="0.51181102362204722" footer="0.51181102362204722"/>
  <pageSetup paperSize="9" scale="68" firstPageNumber="22" orientation="landscape" useFirstPageNumber="1" r:id="rId1"/>
  <headerFooter alignWithMargins="0">
    <oddFooter>&amp;L&amp;"Arial,Kurzíva"&amp;11Zastupitelstvo Olomouckého kraje 21-12-2020
11. - Rozpočet Olomouckého kraje 2021 - návrh rozpočtu
Příloha č. 2: Příjmy Olomouckého kraje&amp;R&amp;"Arial,Kurzíva"&amp;11Strana &amp;P (Celkem 150)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309"/>
  <sheetViews>
    <sheetView view="pageBreakPreview" topLeftCell="A91" zoomScaleNormal="100" zoomScaleSheetLayoutView="100" workbookViewId="0">
      <selection activeCell="M99" sqref="M99"/>
    </sheetView>
  </sheetViews>
  <sheetFormatPr defaultRowHeight="12.75" x14ac:dyDescent="0.2"/>
  <cols>
    <col min="1" max="1" width="5.7109375" style="188" customWidth="1"/>
    <col min="2" max="2" width="7.42578125" style="188" customWidth="1"/>
    <col min="3" max="3" width="44.5703125" style="161" customWidth="1"/>
    <col min="4" max="6" width="14.7109375" style="189" customWidth="1"/>
    <col min="7" max="7" width="9.140625" style="190" customWidth="1"/>
    <col min="8" max="9" width="12.42578125" style="249" customWidth="1"/>
    <col min="10" max="10" width="13.7109375" style="161" bestFit="1" customWidth="1"/>
    <col min="11" max="11" width="14.5703125" style="161" customWidth="1"/>
    <col min="12" max="12" width="9.140625" style="161"/>
    <col min="13" max="13" width="10.140625" style="161" bestFit="1" customWidth="1"/>
    <col min="14" max="16383" width="9.140625" style="161"/>
    <col min="16384" max="16384" width="13.85546875" style="161" bestFit="1" customWidth="1"/>
  </cols>
  <sheetData>
    <row r="1" spans="1:9" s="151" customFormat="1" ht="23.25" x14ac:dyDescent="0.35">
      <c r="A1" s="504" t="s">
        <v>442</v>
      </c>
      <c r="B1" s="505"/>
      <c r="C1" s="505"/>
      <c r="D1" s="506"/>
      <c r="E1" s="506"/>
      <c r="F1" s="506"/>
      <c r="G1" s="507"/>
      <c r="H1" s="238"/>
      <c r="I1" s="238"/>
    </row>
    <row r="2" spans="1:9" s="151" customFormat="1" ht="15" x14ac:dyDescent="0.2">
      <c r="A2" s="503" t="s">
        <v>141</v>
      </c>
      <c r="B2" s="508"/>
      <c r="C2" s="509"/>
      <c r="D2" s="509"/>
      <c r="E2" s="509"/>
      <c r="F2" s="506"/>
      <c r="G2" s="507"/>
      <c r="H2" s="238"/>
      <c r="I2" s="238"/>
    </row>
    <row r="3" spans="1:9" s="151" customFormat="1" ht="2.25" customHeight="1" x14ac:dyDescent="0.2">
      <c r="A3" s="503"/>
      <c r="B3" s="508"/>
      <c r="C3" s="509"/>
      <c r="D3" s="509"/>
      <c r="E3" s="509"/>
      <c r="F3" s="506"/>
      <c r="G3" s="507"/>
      <c r="H3" s="238"/>
      <c r="I3" s="238"/>
    </row>
    <row r="4" spans="1:9" s="151" customFormat="1" ht="18.75" customHeight="1" thickBot="1" x14ac:dyDescent="0.25">
      <c r="B4" s="508"/>
      <c r="D4" s="506"/>
      <c r="E4" s="506"/>
      <c r="F4" s="506"/>
      <c r="G4" s="510" t="s">
        <v>2</v>
      </c>
      <c r="H4" s="238"/>
      <c r="I4" s="238"/>
    </row>
    <row r="5" spans="1:9" s="155" customFormat="1" ht="39.75" thickTop="1" thickBot="1" x14ac:dyDescent="0.25">
      <c r="A5" s="359" t="s">
        <v>3</v>
      </c>
      <c r="B5" s="89" t="s">
        <v>416</v>
      </c>
      <c r="C5" s="360" t="s">
        <v>412</v>
      </c>
      <c r="D5" s="73" t="s">
        <v>443</v>
      </c>
      <c r="E5" s="73" t="s">
        <v>469</v>
      </c>
      <c r="F5" s="73" t="s">
        <v>444</v>
      </c>
      <c r="G5" s="352" t="s">
        <v>7</v>
      </c>
      <c r="H5" s="238"/>
      <c r="I5" s="238"/>
    </row>
    <row r="6" spans="1:9" s="154" customFormat="1" ht="14.25" thickTop="1" thickBot="1" x14ac:dyDescent="0.25">
      <c r="A6" s="361">
        <v>1</v>
      </c>
      <c r="B6" s="362">
        <v>2</v>
      </c>
      <c r="C6" s="362">
        <v>3</v>
      </c>
      <c r="D6" s="353">
        <v>4</v>
      </c>
      <c r="E6" s="353">
        <v>5</v>
      </c>
      <c r="F6" s="353">
        <v>6</v>
      </c>
      <c r="G6" s="354" t="s">
        <v>151</v>
      </c>
      <c r="H6" s="239"/>
      <c r="I6" s="239"/>
    </row>
    <row r="7" spans="1:9" s="356" customFormat="1" ht="17.100000000000001" customHeight="1" thickTop="1" x14ac:dyDescent="0.2">
      <c r="A7" s="241" t="str">
        <f>MID(A43,93,4)</f>
        <v/>
      </c>
      <c r="B7" s="242" t="str">
        <f>MID(A43,6,4)</f>
        <v>1361</v>
      </c>
      <c r="C7" s="243" t="str">
        <f>MID(A43,13,60)</f>
        <v xml:space="preserve">Správní poplatky                     </v>
      </c>
      <c r="D7" s="244">
        <f>SUM(H43)</f>
        <v>1210</v>
      </c>
      <c r="E7" s="244">
        <f>SUM(I43)</f>
        <v>1210</v>
      </c>
      <c r="F7" s="244">
        <f>SUM(F43)</f>
        <v>1185</v>
      </c>
      <c r="G7" s="245">
        <f>F7/D7*100</f>
        <v>97.933884297520663</v>
      </c>
      <c r="H7" s="250"/>
      <c r="I7" s="250"/>
    </row>
    <row r="8" spans="1:9" s="356" customFormat="1" ht="17.100000000000001" customHeight="1" x14ac:dyDescent="0.2">
      <c r="A8" s="241">
        <v>6409</v>
      </c>
      <c r="B8" s="242">
        <v>2111</v>
      </c>
      <c r="C8" s="243" t="s">
        <v>206</v>
      </c>
      <c r="D8" s="244">
        <f>SUM(H83)</f>
        <v>1210</v>
      </c>
      <c r="E8" s="244">
        <f>SUM(I83)</f>
        <v>1580</v>
      </c>
      <c r="F8" s="244">
        <f>SUM(F83)</f>
        <v>1420</v>
      </c>
      <c r="G8" s="245">
        <f>F8/D8*100</f>
        <v>117.35537190082646</v>
      </c>
      <c r="H8" s="250"/>
      <c r="I8" s="250"/>
    </row>
    <row r="9" spans="1:9" s="356" customFormat="1" ht="17.100000000000001" customHeight="1" x14ac:dyDescent="0.2">
      <c r="A9" s="241">
        <v>6172</v>
      </c>
      <c r="B9" s="242">
        <v>2119</v>
      </c>
      <c r="C9" s="243" t="s">
        <v>213</v>
      </c>
      <c r="D9" s="244">
        <f>SUM(H89)</f>
        <v>120</v>
      </c>
      <c r="E9" s="244">
        <f>SUM(I89)</f>
        <v>120</v>
      </c>
      <c r="F9" s="244">
        <f>SUM(F89)</f>
        <v>160</v>
      </c>
      <c r="G9" s="245">
        <f t="shared" ref="G9:G15" si="0">F9/D9*100</f>
        <v>133.33333333333331</v>
      </c>
      <c r="H9" s="250"/>
      <c r="I9" s="250"/>
    </row>
    <row r="10" spans="1:9" s="356" customFormat="1" ht="17.100000000000001" customHeight="1" x14ac:dyDescent="0.2">
      <c r="A10" s="241" t="str">
        <f>MID(A94,3,4)</f>
        <v>6172</v>
      </c>
      <c r="B10" s="242" t="str">
        <f>MID(A94,14,4)</f>
        <v>2122</v>
      </c>
      <c r="C10" s="243" t="str">
        <f>MID(A94,21,60)</f>
        <v xml:space="preserve">Odvody příspěvkových organizací        </v>
      </c>
      <c r="D10" s="244">
        <f>SUM(H94)</f>
        <v>257871</v>
      </c>
      <c r="E10" s="244">
        <f>SUM(I94)</f>
        <v>260390</v>
      </c>
      <c r="F10" s="244">
        <f>'PO - odvody 95%'!G218</f>
        <v>283803</v>
      </c>
      <c r="G10" s="245">
        <f t="shared" si="0"/>
        <v>110.05619088614074</v>
      </c>
      <c r="H10" s="250"/>
      <c r="I10" s="250"/>
    </row>
    <row r="11" spans="1:9" s="356" customFormat="1" ht="17.100000000000001" customHeight="1" x14ac:dyDescent="0.2">
      <c r="A11" s="241" t="str">
        <f>MID(A117,3,4)</f>
        <v>1032</v>
      </c>
      <c r="B11" s="242" t="str">
        <f>MID(A117,14,4)</f>
        <v>2131</v>
      </c>
      <c r="C11" s="243" t="str">
        <f>MID(A117,21,60)</f>
        <v xml:space="preserve">Příjmy z pronájmu pozemků              </v>
      </c>
      <c r="D11" s="244">
        <f>SUM(H117)</f>
        <v>25</v>
      </c>
      <c r="E11" s="244">
        <f>SUM(I117)</f>
        <v>25</v>
      </c>
      <c r="F11" s="244">
        <f>SUM(F117)</f>
        <v>25</v>
      </c>
      <c r="G11" s="245">
        <f t="shared" si="0"/>
        <v>100</v>
      </c>
      <c r="H11" s="250"/>
      <c r="I11" s="250"/>
    </row>
    <row r="12" spans="1:9" s="356" customFormat="1" ht="17.100000000000001" customHeight="1" x14ac:dyDescent="0.2">
      <c r="A12" s="241" t="str">
        <f>MID(A124,3,4)</f>
        <v>6172</v>
      </c>
      <c r="B12" s="242" t="str">
        <f>MID(A124,14,4)</f>
        <v>2131</v>
      </c>
      <c r="C12" s="243" t="str">
        <f>MID(A124,21,60)</f>
        <v xml:space="preserve">Příjmy z pronájmu pozemků              </v>
      </c>
      <c r="D12" s="244">
        <f>SUM(H124)</f>
        <v>223</v>
      </c>
      <c r="E12" s="244">
        <f>SUM(I124)</f>
        <v>223</v>
      </c>
      <c r="F12" s="244">
        <f>SUM(F124)</f>
        <v>223</v>
      </c>
      <c r="G12" s="245">
        <f t="shared" si="0"/>
        <v>100</v>
      </c>
      <c r="H12" s="250"/>
      <c r="I12" s="250"/>
    </row>
    <row r="13" spans="1:9" s="356" customFormat="1" ht="31.5" customHeight="1" x14ac:dyDescent="0.2">
      <c r="A13" s="246" t="str">
        <f>MID(A132,3,4)</f>
        <v>6172</v>
      </c>
      <c r="B13" s="247" t="str">
        <f>MID(A132,14,4)</f>
        <v>2132</v>
      </c>
      <c r="C13" s="248" t="str">
        <f>MID(A132,21,60)</f>
        <v xml:space="preserve">Příjmy z pronájmu ostatních nemovitých věcí a jejich částí  </v>
      </c>
      <c r="D13" s="529">
        <f>SUM(H132)</f>
        <v>32267.1</v>
      </c>
      <c r="E13" s="529">
        <f>SUM(I132)</f>
        <v>32854.1</v>
      </c>
      <c r="F13" s="529">
        <f>SUM(F132)</f>
        <v>32868.1</v>
      </c>
      <c r="G13" s="258">
        <f t="shared" si="0"/>
        <v>101.86257829182045</v>
      </c>
      <c r="H13" s="250"/>
      <c r="I13" s="250"/>
    </row>
    <row r="14" spans="1:9" s="356" customFormat="1" ht="17.100000000000001" customHeight="1" x14ac:dyDescent="0.2">
      <c r="A14" s="241" t="str">
        <f>MID(A147,3,4)</f>
        <v>6172</v>
      </c>
      <c r="B14" s="242" t="str">
        <f>MID(A147,14,4)</f>
        <v>2133</v>
      </c>
      <c r="C14" s="243" t="str">
        <f>MID(A147,21,60)</f>
        <v xml:space="preserve">Příjmy z pronájmu movitých věcí           </v>
      </c>
      <c r="D14" s="517">
        <f>SUM(H147)</f>
        <v>142.19999999999999</v>
      </c>
      <c r="E14" s="517">
        <f>SUM(I147)</f>
        <v>142.19999999999999</v>
      </c>
      <c r="F14" s="517">
        <f>SUM(F147)</f>
        <v>142.19999999999999</v>
      </c>
      <c r="G14" s="245">
        <f t="shared" si="0"/>
        <v>100</v>
      </c>
      <c r="H14" s="251"/>
      <c r="I14" s="250"/>
    </row>
    <row r="15" spans="1:9" s="160" customFormat="1" ht="17.100000000000001" customHeight="1" x14ac:dyDescent="0.2">
      <c r="A15" s="241">
        <v>6172</v>
      </c>
      <c r="B15" s="242">
        <v>2211</v>
      </c>
      <c r="C15" s="243" t="s">
        <v>195</v>
      </c>
      <c r="D15" s="244">
        <f>SUM(H155)</f>
        <v>600</v>
      </c>
      <c r="E15" s="244">
        <f>SUM(I155)</f>
        <v>600</v>
      </c>
      <c r="F15" s="244">
        <f>SUM(F155)</f>
        <v>800</v>
      </c>
      <c r="G15" s="245">
        <f t="shared" si="0"/>
        <v>133.33333333333331</v>
      </c>
      <c r="H15" s="250"/>
      <c r="I15" s="250"/>
    </row>
    <row r="16" spans="1:9" s="160" customFormat="1" ht="17.100000000000001" hidden="1" customHeight="1" x14ac:dyDescent="0.2">
      <c r="A16" s="191">
        <v>3315</v>
      </c>
      <c r="B16" s="465">
        <v>2212</v>
      </c>
      <c r="C16" s="466" t="s">
        <v>332</v>
      </c>
      <c r="D16" s="436">
        <v>0</v>
      </c>
      <c r="E16" s="436"/>
      <c r="F16" s="436">
        <v>0</v>
      </c>
      <c r="G16" s="437"/>
      <c r="H16" s="250"/>
      <c r="I16" s="250"/>
    </row>
    <row r="17" spans="1:9" s="160" customFormat="1" ht="17.100000000000001" customHeight="1" x14ac:dyDescent="0.2">
      <c r="A17" s="241" t="str">
        <f>MID(A165,3,4)</f>
        <v>6172</v>
      </c>
      <c r="B17" s="242" t="str">
        <f>MID(A165,14,4)</f>
        <v>2212</v>
      </c>
      <c r="C17" s="243" t="s">
        <v>332</v>
      </c>
      <c r="D17" s="244">
        <f>SUM(H165)</f>
        <v>2425</v>
      </c>
      <c r="E17" s="244">
        <f>SUM(I165)</f>
        <v>2425</v>
      </c>
      <c r="F17" s="244">
        <f>SUM(F165)</f>
        <v>2120</v>
      </c>
      <c r="G17" s="245">
        <f>F17/D17*100</f>
        <v>87.422680412371136</v>
      </c>
      <c r="H17" s="250"/>
      <c r="I17" s="250"/>
    </row>
    <row r="18" spans="1:9" s="356" customFormat="1" ht="29.25" customHeight="1" x14ac:dyDescent="0.2">
      <c r="A18" s="241">
        <v>6172</v>
      </c>
      <c r="B18" s="242">
        <v>2222</v>
      </c>
      <c r="C18" s="248" t="s">
        <v>454</v>
      </c>
      <c r="D18" s="244">
        <v>0</v>
      </c>
      <c r="E18" s="244">
        <v>0</v>
      </c>
      <c r="F18" s="244">
        <f>F185</f>
        <v>1598</v>
      </c>
      <c r="G18" s="245"/>
      <c r="H18" s="250"/>
      <c r="I18" s="250"/>
    </row>
    <row r="19" spans="1:9" s="356" customFormat="1" ht="26.25" customHeight="1" x14ac:dyDescent="0.2">
      <c r="A19" s="246">
        <v>6172</v>
      </c>
      <c r="B19" s="247">
        <v>2310</v>
      </c>
      <c r="C19" s="432" t="s">
        <v>436</v>
      </c>
      <c r="D19" s="257">
        <f>SUM(H188)</f>
        <v>5</v>
      </c>
      <c r="E19" s="257">
        <f>SUM(I188)</f>
        <v>5</v>
      </c>
      <c r="F19" s="257">
        <f>SUM(F188)</f>
        <v>5</v>
      </c>
      <c r="G19" s="258">
        <f t="shared" ref="G19" si="1">F19/D19*100</f>
        <v>100</v>
      </c>
      <c r="H19" s="250"/>
      <c r="I19" s="250"/>
    </row>
    <row r="20" spans="1:9" s="356" customFormat="1" ht="17.100000000000001" customHeight="1" x14ac:dyDescent="0.2">
      <c r="A20" s="241">
        <v>6172</v>
      </c>
      <c r="B20" s="242">
        <v>2321</v>
      </c>
      <c r="C20" s="243" t="s">
        <v>401</v>
      </c>
      <c r="D20" s="244">
        <f>SUM(H192)</f>
        <v>300</v>
      </c>
      <c r="E20" s="244">
        <f>SUM(I192)</f>
        <v>300</v>
      </c>
      <c r="F20" s="244">
        <f>SUM(F192)</f>
        <v>0</v>
      </c>
      <c r="G20" s="245">
        <f t="shared" ref="G20" si="2">F20/D20*100</f>
        <v>0</v>
      </c>
      <c r="H20" s="250"/>
      <c r="I20" s="250"/>
    </row>
    <row r="21" spans="1:9" s="356" customFormat="1" ht="17.100000000000001" customHeight="1" x14ac:dyDescent="0.2">
      <c r="A21" s="241">
        <v>2221</v>
      </c>
      <c r="B21" s="242">
        <v>2324</v>
      </c>
      <c r="C21" s="243" t="s">
        <v>99</v>
      </c>
      <c r="D21" s="244">
        <f>SUM(H197)</f>
        <v>153500</v>
      </c>
      <c r="E21" s="244">
        <f>SUM(I197)</f>
        <v>153500</v>
      </c>
      <c r="F21" s="244">
        <f>F197</f>
        <v>164292</v>
      </c>
      <c r="G21" s="245">
        <f t="shared" ref="G21:G32" si="3">F21/D21*100</f>
        <v>107.03061889250813</v>
      </c>
      <c r="H21" s="250"/>
      <c r="I21" s="250"/>
    </row>
    <row r="22" spans="1:9" s="356" customFormat="1" ht="17.100000000000001" customHeight="1" x14ac:dyDescent="0.2">
      <c r="A22" s="241">
        <v>6172</v>
      </c>
      <c r="B22" s="242">
        <v>2324</v>
      </c>
      <c r="C22" s="243" t="s">
        <v>99</v>
      </c>
      <c r="D22" s="244">
        <f>SUM(H202)</f>
        <v>610</v>
      </c>
      <c r="E22" s="244">
        <f>SUM(I202)</f>
        <v>2297</v>
      </c>
      <c r="F22" s="244">
        <f>F202</f>
        <v>680</v>
      </c>
      <c r="G22" s="245">
        <f t="shared" si="3"/>
        <v>111.47540983606557</v>
      </c>
      <c r="H22" s="250"/>
      <c r="I22" s="250"/>
    </row>
    <row r="23" spans="1:9" s="356" customFormat="1" ht="17.100000000000001" customHeight="1" x14ac:dyDescent="0.2">
      <c r="A23" s="241">
        <v>6172</v>
      </c>
      <c r="B23" s="242">
        <v>2329</v>
      </c>
      <c r="C23" s="243" t="s">
        <v>220</v>
      </c>
      <c r="D23" s="244">
        <f>SUM(H220)</f>
        <v>0</v>
      </c>
      <c r="E23" s="244">
        <f>SUM(I220)</f>
        <v>1</v>
      </c>
      <c r="F23" s="244">
        <f>F220</f>
        <v>1</v>
      </c>
      <c r="G23" s="245"/>
      <c r="H23" s="250"/>
      <c r="I23" s="250"/>
    </row>
    <row r="24" spans="1:9" s="356" customFormat="1" ht="17.100000000000001" customHeight="1" x14ac:dyDescent="0.2">
      <c r="A24" s="241">
        <v>6409</v>
      </c>
      <c r="B24" s="242">
        <v>2329</v>
      </c>
      <c r="C24" s="243" t="s">
        <v>220</v>
      </c>
      <c r="D24" s="244">
        <f>SUM(H225)</f>
        <v>100</v>
      </c>
      <c r="E24" s="244">
        <f>SUM(I225)</f>
        <v>100</v>
      </c>
      <c r="F24" s="244">
        <f>F225</f>
        <v>0</v>
      </c>
      <c r="G24" s="358">
        <f t="shared" si="3"/>
        <v>0</v>
      </c>
      <c r="H24" s="250"/>
      <c r="I24" s="250"/>
    </row>
    <row r="25" spans="1:9" s="356" customFormat="1" ht="42" customHeight="1" x14ac:dyDescent="0.2">
      <c r="A25" s="246"/>
      <c r="B25" s="247">
        <v>2412</v>
      </c>
      <c r="C25" s="432" t="s">
        <v>435</v>
      </c>
      <c r="D25" s="257">
        <v>765</v>
      </c>
      <c r="E25" s="257">
        <v>765</v>
      </c>
      <c r="F25" s="257">
        <f>F234</f>
        <v>0</v>
      </c>
      <c r="G25" s="358">
        <f t="shared" si="3"/>
        <v>0</v>
      </c>
      <c r="H25" s="250"/>
      <c r="I25" s="250"/>
    </row>
    <row r="26" spans="1:9" s="467" customFormat="1" ht="30" customHeight="1" x14ac:dyDescent="0.2">
      <c r="A26" s="512"/>
      <c r="B26" s="513">
        <v>2420</v>
      </c>
      <c r="C26" s="514" t="s">
        <v>76</v>
      </c>
      <c r="D26" s="257">
        <f>SUM(H238)</f>
        <v>300</v>
      </c>
      <c r="E26" s="257">
        <f>SUM(I238)</f>
        <v>600</v>
      </c>
      <c r="F26" s="257">
        <f>SUM(F238)</f>
        <v>300</v>
      </c>
      <c r="G26" s="358">
        <f t="shared" si="3"/>
        <v>100</v>
      </c>
      <c r="H26" s="252" t="s">
        <v>467</v>
      </c>
      <c r="I26" s="252"/>
    </row>
    <row r="27" spans="1:9" s="259" customFormat="1" ht="17.100000000000001" customHeight="1" x14ac:dyDescent="0.2">
      <c r="A27" s="241" t="str">
        <f>MID(A242,3,4)</f>
        <v>6172</v>
      </c>
      <c r="B27" s="242" t="str">
        <f>MID(A242,14,4)</f>
        <v>3111</v>
      </c>
      <c r="C27" s="243" t="str">
        <f>MID(A242,21,60)</f>
        <v xml:space="preserve">Příjmy z prodeje pozemků                </v>
      </c>
      <c r="D27" s="244">
        <f>SUM(H242)</f>
        <v>600</v>
      </c>
      <c r="E27" s="244">
        <f>SUM(I242)</f>
        <v>600</v>
      </c>
      <c r="F27" s="244">
        <f>SUM(F242)</f>
        <v>1150</v>
      </c>
      <c r="G27" s="245">
        <f t="shared" si="3"/>
        <v>191.66666666666669</v>
      </c>
      <c r="H27" s="249"/>
      <c r="I27" s="249"/>
    </row>
    <row r="28" spans="1:9" s="259" customFormat="1" ht="27.75" customHeight="1" x14ac:dyDescent="0.2">
      <c r="A28" s="246" t="str">
        <f>MID(A247,3,4)</f>
        <v>6172</v>
      </c>
      <c r="B28" s="247" t="str">
        <f>MID(A247,14,4)</f>
        <v>3112</v>
      </c>
      <c r="C28" s="432" t="str">
        <f>MID(A247,21,60)</f>
        <v xml:space="preserve">Příjmy z prodeje ostatních nemovitých věcí a jejich částí </v>
      </c>
      <c r="D28" s="257">
        <f>SUM(H247)</f>
        <v>9600</v>
      </c>
      <c r="E28" s="257">
        <f>SUM(I247)</f>
        <v>9600</v>
      </c>
      <c r="F28" s="257">
        <f>SUM(F247)</f>
        <v>7200</v>
      </c>
      <c r="G28" s="258">
        <f t="shared" si="3"/>
        <v>75</v>
      </c>
      <c r="H28" s="249"/>
      <c r="I28" s="249"/>
    </row>
    <row r="29" spans="1:9" s="531" customFormat="1" ht="27.75" customHeight="1" x14ac:dyDescent="0.2">
      <c r="A29" s="246">
        <v>6172</v>
      </c>
      <c r="B29" s="247">
        <v>3113</v>
      </c>
      <c r="C29" s="432" t="s">
        <v>437</v>
      </c>
      <c r="D29" s="257">
        <f>SUM(H252)</f>
        <v>5</v>
      </c>
      <c r="E29" s="257">
        <f>SUM(I252)</f>
        <v>5</v>
      </c>
      <c r="F29" s="257">
        <f>SUM(F252)</f>
        <v>5</v>
      </c>
      <c r="G29" s="258">
        <f t="shared" si="3"/>
        <v>100</v>
      </c>
      <c r="H29" s="434"/>
      <c r="I29" s="434"/>
    </row>
    <row r="30" spans="1:9" s="259" customFormat="1" ht="17.100000000000001" customHeight="1" x14ac:dyDescent="0.2">
      <c r="A30" s="241" t="str">
        <f>MID(A256,3,4)</f>
        <v>6310</v>
      </c>
      <c r="B30" s="242" t="str">
        <f>MID(A256,14,4)</f>
        <v>2141</v>
      </c>
      <c r="C30" s="243" t="str">
        <f>MID(A256,21,60)</f>
        <v xml:space="preserve">Příjmy z úroků (část)                                       </v>
      </c>
      <c r="D30" s="517">
        <f>SUM(H256)</f>
        <v>4000.2</v>
      </c>
      <c r="E30" s="517">
        <f>SUM(I256)</f>
        <v>4000.2</v>
      </c>
      <c r="F30" s="517">
        <f>F256</f>
        <v>500.3</v>
      </c>
      <c r="G30" s="245">
        <f t="shared" si="3"/>
        <v>12.506874656267186</v>
      </c>
      <c r="H30" s="249"/>
      <c r="I30" s="249"/>
    </row>
    <row r="31" spans="1:9" s="259" customFormat="1" ht="31.5" customHeight="1" x14ac:dyDescent="0.2">
      <c r="A31" s="532"/>
      <c r="B31" s="247">
        <v>4216</v>
      </c>
      <c r="C31" s="248" t="s">
        <v>479</v>
      </c>
      <c r="D31" s="257"/>
      <c r="E31" s="257"/>
      <c r="F31" s="257">
        <v>212215</v>
      </c>
      <c r="G31" s="258"/>
      <c r="H31" s="249"/>
      <c r="I31" s="249"/>
    </row>
    <row r="32" spans="1:9" s="259" customFormat="1" ht="17.25" customHeight="1" thickBot="1" x14ac:dyDescent="0.25">
      <c r="A32" s="532"/>
      <c r="B32" s="242">
        <v>4221</v>
      </c>
      <c r="C32" s="248" t="s">
        <v>419</v>
      </c>
      <c r="D32" s="244">
        <f>SUM(H278)</f>
        <v>25012</v>
      </c>
      <c r="E32" s="244">
        <f>SUM(I278)</f>
        <v>28012</v>
      </c>
      <c r="F32" s="244">
        <f>SUM(F278)</f>
        <v>26142</v>
      </c>
      <c r="G32" s="245">
        <f t="shared" si="3"/>
        <v>104.51783144090837</v>
      </c>
      <c r="H32" s="249"/>
      <c r="I32" s="249"/>
    </row>
    <row r="33" spans="1:11" s="214" customFormat="1" ht="25.5" customHeight="1" thickTop="1" thickBot="1" x14ac:dyDescent="0.3">
      <c r="A33" s="708" t="s">
        <v>8</v>
      </c>
      <c r="B33" s="709"/>
      <c r="C33" s="709"/>
      <c r="D33" s="534">
        <f>SUM(D7:D32)</f>
        <v>490890.5</v>
      </c>
      <c r="E33" s="534">
        <f>SUM(E7:E32)</f>
        <v>499354.5</v>
      </c>
      <c r="F33" s="534">
        <f>SUM(F7:F32)</f>
        <v>736834.6</v>
      </c>
      <c r="G33" s="535">
        <f>F33/D33*100</f>
        <v>150.10162144103421</v>
      </c>
      <c r="H33" s="240"/>
      <c r="I33" s="240"/>
      <c r="J33" s="215"/>
    </row>
    <row r="34" spans="1:11" s="163" customFormat="1" ht="15" thickTop="1" x14ac:dyDescent="0.2">
      <c r="A34" s="162"/>
      <c r="B34" s="162"/>
      <c r="D34" s="164"/>
      <c r="E34" s="164"/>
      <c r="F34" s="164"/>
      <c r="G34" s="165"/>
      <c r="H34" s="238"/>
      <c r="I34" s="238"/>
    </row>
    <row r="35" spans="1:11" s="433" customFormat="1" ht="15" x14ac:dyDescent="0.25">
      <c r="A35" s="499" t="s">
        <v>138</v>
      </c>
      <c r="B35" s="500"/>
      <c r="D35" s="501"/>
      <c r="E35" s="501"/>
      <c r="F35" s="501"/>
      <c r="G35" s="502"/>
      <c r="H35" s="238"/>
      <c r="I35" s="238"/>
    </row>
    <row r="36" spans="1:11" s="253" customFormat="1" ht="16.5" hidden="1" thickBot="1" x14ac:dyDescent="0.3">
      <c r="A36" s="679" t="s">
        <v>329</v>
      </c>
      <c r="B36" s="679"/>
      <c r="C36" s="679"/>
      <c r="D36" s="679"/>
      <c r="E36" s="679"/>
      <c r="F36" s="680">
        <f>SUM(F47,F37,F41)</f>
        <v>0</v>
      </c>
      <c r="G36" s="680"/>
      <c r="H36" s="256"/>
      <c r="I36" s="256"/>
    </row>
    <row r="37" spans="1:11" s="476" customFormat="1" ht="16.5" hidden="1" thickTop="1" x14ac:dyDescent="0.25">
      <c r="A37" s="667" t="s">
        <v>20</v>
      </c>
      <c r="B37" s="668"/>
      <c r="C37" s="668"/>
      <c r="D37" s="668"/>
      <c r="E37" s="668"/>
      <c r="F37" s="669">
        <v>0</v>
      </c>
      <c r="G37" s="669"/>
      <c r="H37" s="238"/>
      <c r="I37" s="238"/>
      <c r="J37" s="475"/>
      <c r="K37" s="475"/>
    </row>
    <row r="38" spans="1:11" s="151" customFormat="1" hidden="1" x14ac:dyDescent="0.2">
      <c r="A38" s="705" t="s">
        <v>219</v>
      </c>
      <c r="B38" s="705"/>
      <c r="C38" s="705"/>
      <c r="D38" s="705"/>
      <c r="E38" s="705"/>
      <c r="F38" s="705"/>
      <c r="G38" s="705"/>
      <c r="H38" s="477"/>
      <c r="I38" s="477"/>
    </row>
    <row r="39" spans="1:11" s="151" customFormat="1" hidden="1" x14ac:dyDescent="0.2">
      <c r="A39" s="705"/>
      <c r="B39" s="705"/>
      <c r="C39" s="705"/>
      <c r="D39" s="705"/>
      <c r="E39" s="705"/>
      <c r="F39" s="705"/>
      <c r="G39" s="705"/>
      <c r="H39" s="477"/>
      <c r="I39" s="477"/>
    </row>
    <row r="40" spans="1:11" s="151" customFormat="1" ht="17.25" hidden="1" customHeight="1" x14ac:dyDescent="0.2">
      <c r="A40" s="705"/>
      <c r="B40" s="705"/>
      <c r="C40" s="705"/>
      <c r="D40" s="705"/>
      <c r="E40" s="705"/>
      <c r="F40" s="705"/>
      <c r="G40" s="705"/>
      <c r="H40" s="477"/>
      <c r="I40" s="477"/>
    </row>
    <row r="41" spans="1:11" s="433" customFormat="1" ht="15" hidden="1" x14ac:dyDescent="0.25">
      <c r="A41" s="499"/>
      <c r="B41" s="500"/>
      <c r="D41" s="501"/>
      <c r="E41" s="501"/>
      <c r="F41" s="501"/>
      <c r="G41" s="502"/>
      <c r="H41" s="238"/>
      <c r="I41" s="238"/>
    </row>
    <row r="42" spans="1:11" s="433" customFormat="1" ht="15" x14ac:dyDescent="0.25">
      <c r="A42" s="499"/>
      <c r="B42" s="500"/>
      <c r="D42" s="501"/>
      <c r="E42" s="501"/>
      <c r="F42" s="501"/>
      <c r="G42" s="502"/>
      <c r="H42" s="238"/>
      <c r="I42" s="238"/>
    </row>
    <row r="43" spans="1:11" s="476" customFormat="1" ht="16.5" thickBot="1" x14ac:dyDescent="0.3">
      <c r="A43" s="679" t="s">
        <v>10</v>
      </c>
      <c r="B43" s="679"/>
      <c r="C43" s="679"/>
      <c r="D43" s="679"/>
      <c r="E43" s="679"/>
      <c r="F43" s="680">
        <f>SUM(F44,F48,F71,F74,F80)</f>
        <v>1185</v>
      </c>
      <c r="G43" s="680"/>
      <c r="H43" s="478">
        <f>SUM(H44,H48,H71,H74,H80)</f>
        <v>1210</v>
      </c>
      <c r="I43" s="478">
        <f>SUM(I44,I48,I71,I74,I80)</f>
        <v>1210</v>
      </c>
    </row>
    <row r="44" spans="1:11" s="433" customFormat="1" ht="15.75" customHeight="1" thickTop="1" x14ac:dyDescent="0.25">
      <c r="A44" s="711" t="s">
        <v>210</v>
      </c>
      <c r="B44" s="711"/>
      <c r="C44" s="711"/>
      <c r="D44" s="711"/>
      <c r="E44" s="711"/>
      <c r="F44" s="683">
        <v>140</v>
      </c>
      <c r="G44" s="683"/>
      <c r="H44" s="238">
        <v>150</v>
      </c>
      <c r="I44" s="238">
        <v>150</v>
      </c>
      <c r="J44" s="483"/>
      <c r="K44" s="483"/>
    </row>
    <row r="45" spans="1:11" s="433" customFormat="1" ht="15" x14ac:dyDescent="0.25">
      <c r="A45" s="705" t="s">
        <v>429</v>
      </c>
      <c r="B45" s="705"/>
      <c r="C45" s="705"/>
      <c r="D45" s="705"/>
      <c r="E45" s="705"/>
      <c r="F45" s="705"/>
      <c r="G45" s="705"/>
      <c r="H45" s="238"/>
      <c r="I45" s="238"/>
      <c r="J45" s="428"/>
      <c r="K45" s="428"/>
    </row>
    <row r="46" spans="1:11" s="433" customFormat="1" ht="14.25" x14ac:dyDescent="0.2">
      <c r="A46" s="712"/>
      <c r="B46" s="712"/>
      <c r="C46" s="712"/>
      <c r="D46" s="712"/>
      <c r="E46" s="712"/>
      <c r="F46" s="712"/>
      <c r="G46" s="712"/>
      <c r="H46" s="238"/>
      <c r="I46" s="238"/>
      <c r="J46" s="483"/>
      <c r="K46" s="483"/>
    </row>
    <row r="47" spans="1:11" s="163" customFormat="1" ht="13.5" customHeight="1" x14ac:dyDescent="0.2">
      <c r="A47" s="171"/>
      <c r="B47" s="172"/>
      <c r="C47" s="172"/>
      <c r="D47" s="172"/>
      <c r="E47" s="172"/>
      <c r="F47" s="172"/>
      <c r="G47" s="172"/>
      <c r="H47" s="238"/>
      <c r="I47" s="238"/>
    </row>
    <row r="48" spans="1:11" s="486" customFormat="1" ht="15" x14ac:dyDescent="0.25">
      <c r="A48" s="667" t="s">
        <v>200</v>
      </c>
      <c r="B48" s="668"/>
      <c r="C48" s="668"/>
      <c r="D48" s="668"/>
      <c r="E48" s="668"/>
      <c r="F48" s="683">
        <v>500</v>
      </c>
      <c r="G48" s="683"/>
      <c r="H48" s="238">
        <v>500</v>
      </c>
      <c r="I48" s="238">
        <v>500</v>
      </c>
      <c r="J48" s="485"/>
      <c r="K48" s="485"/>
    </row>
    <row r="49" spans="1:13" s="486" customFormat="1" ht="14.25" x14ac:dyDescent="0.2">
      <c r="A49" s="697" t="s">
        <v>14</v>
      </c>
      <c r="B49" s="697"/>
      <c r="C49" s="697"/>
      <c r="D49" s="697"/>
      <c r="E49" s="697"/>
      <c r="F49" s="697"/>
      <c r="G49" s="697"/>
      <c r="H49" s="238"/>
      <c r="I49" s="238"/>
      <c r="J49" s="487"/>
      <c r="K49" s="487"/>
    </row>
    <row r="50" spans="1:13" s="486" customFormat="1" ht="14.25" x14ac:dyDescent="0.2">
      <c r="A50" s="713"/>
      <c r="B50" s="713"/>
      <c r="C50" s="713"/>
      <c r="D50" s="713"/>
      <c r="E50" s="713"/>
      <c r="F50" s="713"/>
      <c r="G50" s="713"/>
      <c r="H50" s="249"/>
      <c r="I50" s="249"/>
      <c r="J50" s="719"/>
      <c r="K50" s="719"/>
      <c r="L50" s="719"/>
      <c r="M50" s="719"/>
    </row>
    <row r="51" spans="1:13" s="486" customFormat="1" ht="14.25" x14ac:dyDescent="0.2">
      <c r="A51" s="710" t="s">
        <v>330</v>
      </c>
      <c r="B51" s="710"/>
      <c r="C51" s="710"/>
      <c r="D51" s="441"/>
      <c r="E51" s="441"/>
      <c r="F51" s="441"/>
      <c r="G51" s="441"/>
      <c r="H51" s="479"/>
      <c r="I51" s="479"/>
      <c r="J51" s="488"/>
      <c r="K51" s="489"/>
      <c r="L51" s="489"/>
      <c r="M51" s="489"/>
    </row>
    <row r="52" spans="1:13" s="486" customFormat="1" ht="15" x14ac:dyDescent="0.25">
      <c r="A52" s="710" t="s">
        <v>15</v>
      </c>
      <c r="B52" s="710"/>
      <c r="C52" s="710"/>
      <c r="D52" s="442"/>
      <c r="E52" s="442"/>
      <c r="F52" s="442"/>
      <c r="G52" s="442"/>
      <c r="H52" s="479"/>
      <c r="I52" s="479"/>
      <c r="J52" s="490"/>
      <c r="K52" s="485"/>
    </row>
    <row r="53" spans="1:13" s="486" customFormat="1" ht="15" x14ac:dyDescent="0.25">
      <c r="A53" s="710" t="s">
        <v>331</v>
      </c>
      <c r="B53" s="710"/>
      <c r="C53" s="710"/>
      <c r="D53" s="442"/>
      <c r="E53" s="442"/>
      <c r="F53" s="442"/>
      <c r="G53" s="442"/>
      <c r="H53" s="479"/>
      <c r="I53" s="479"/>
      <c r="J53" s="490"/>
      <c r="K53" s="485"/>
    </row>
    <row r="54" spans="1:13" s="486" customFormat="1" ht="15" x14ac:dyDescent="0.25">
      <c r="A54" s="710" t="s">
        <v>395</v>
      </c>
      <c r="B54" s="710"/>
      <c r="C54" s="710"/>
      <c r="D54" s="702"/>
      <c r="E54" s="702"/>
      <c r="F54" s="702"/>
      <c r="G54" s="702"/>
      <c r="H54" s="479"/>
      <c r="I54" s="479"/>
      <c r="J54" s="490"/>
      <c r="K54" s="485"/>
    </row>
    <row r="55" spans="1:13" s="486" customFormat="1" ht="14.25" customHeight="1" x14ac:dyDescent="0.2">
      <c r="A55" s="714" t="s">
        <v>85</v>
      </c>
      <c r="B55" s="714"/>
      <c r="C55" s="714"/>
      <c r="D55" s="702"/>
      <c r="E55" s="446"/>
      <c r="F55" s="442"/>
      <c r="G55" s="442"/>
      <c r="H55" s="479"/>
      <c r="I55" s="479"/>
      <c r="J55" s="491"/>
      <c r="K55" s="492"/>
    </row>
    <row r="56" spans="1:13" s="486" customFormat="1" ht="14.25" customHeight="1" x14ac:dyDescent="0.2">
      <c r="A56" s="693" t="s">
        <v>215</v>
      </c>
      <c r="B56" s="693"/>
      <c r="C56" s="693"/>
      <c r="D56" s="693"/>
      <c r="E56" s="693"/>
      <c r="F56" s="693"/>
      <c r="G56" s="693"/>
      <c r="H56" s="479"/>
      <c r="I56" s="479"/>
      <c r="J56" s="491"/>
      <c r="K56" s="492"/>
    </row>
    <row r="57" spans="1:13" s="486" customFormat="1" ht="14.25" x14ac:dyDescent="0.2">
      <c r="A57" s="714" t="s">
        <v>86</v>
      </c>
      <c r="B57" s="714"/>
      <c r="C57" s="714"/>
      <c r="D57" s="724"/>
      <c r="E57" s="724"/>
      <c r="F57" s="702"/>
      <c r="G57" s="442"/>
      <c r="H57" s="479"/>
      <c r="I57" s="479"/>
      <c r="J57" s="493"/>
    </row>
    <row r="58" spans="1:13" s="173" customFormat="1" ht="71.25" hidden="1" customHeight="1" x14ac:dyDescent="0.2">
      <c r="A58" s="694" t="s">
        <v>216</v>
      </c>
      <c r="B58" s="694"/>
      <c r="C58" s="694"/>
      <c r="D58" s="694"/>
      <c r="E58" s="694"/>
      <c r="F58" s="694"/>
      <c r="G58" s="694"/>
      <c r="H58" s="479"/>
      <c r="I58" s="479"/>
      <c r="J58" s="255"/>
    </row>
    <row r="59" spans="1:13" s="173" customFormat="1" ht="15.75" hidden="1" customHeight="1" x14ac:dyDescent="0.25">
      <c r="A59" s="695" t="s">
        <v>217</v>
      </c>
      <c r="B59" s="695"/>
      <c r="C59" s="695"/>
      <c r="D59" s="695"/>
      <c r="E59" s="695"/>
      <c r="F59" s="695"/>
      <c r="G59" s="695"/>
      <c r="H59" s="479"/>
      <c r="I59" s="479"/>
      <c r="J59" s="254"/>
      <c r="K59" s="174"/>
    </row>
    <row r="60" spans="1:13" s="173" customFormat="1" ht="15.75" hidden="1" customHeight="1" x14ac:dyDescent="0.25">
      <c r="A60" s="695"/>
      <c r="B60" s="695"/>
      <c r="C60" s="695"/>
      <c r="D60" s="695"/>
      <c r="E60" s="695"/>
      <c r="F60" s="695"/>
      <c r="G60" s="695"/>
      <c r="H60" s="479"/>
      <c r="I60" s="479"/>
      <c r="J60" s="254"/>
      <c r="K60" s="174"/>
    </row>
    <row r="61" spans="1:13" s="173" customFormat="1" ht="15.75" hidden="1" customHeight="1" x14ac:dyDescent="0.25">
      <c r="A61" s="695"/>
      <c r="B61" s="695"/>
      <c r="C61" s="695"/>
      <c r="D61" s="695"/>
      <c r="E61" s="695"/>
      <c r="F61" s="695"/>
      <c r="G61" s="695"/>
      <c r="H61" s="479"/>
      <c r="I61" s="479"/>
      <c r="J61" s="254"/>
      <c r="K61" s="174"/>
    </row>
    <row r="62" spans="1:13" s="173" customFormat="1" ht="15.75" hidden="1" customHeight="1" x14ac:dyDescent="0.25">
      <c r="A62" s="695"/>
      <c r="B62" s="695"/>
      <c r="C62" s="695"/>
      <c r="D62" s="695"/>
      <c r="E62" s="695"/>
      <c r="F62" s="695"/>
      <c r="G62" s="695"/>
      <c r="H62" s="479"/>
      <c r="I62" s="479"/>
      <c r="J62" s="254"/>
      <c r="K62" s="174"/>
    </row>
    <row r="63" spans="1:13" s="173" customFormat="1" ht="15.75" hidden="1" customHeight="1" x14ac:dyDescent="0.25">
      <c r="A63" s="695"/>
      <c r="B63" s="695"/>
      <c r="C63" s="695"/>
      <c r="D63" s="695"/>
      <c r="E63" s="695"/>
      <c r="F63" s="695"/>
      <c r="G63" s="695"/>
      <c r="H63" s="479"/>
      <c r="I63" s="479"/>
      <c r="J63" s="254"/>
      <c r="K63" s="174"/>
    </row>
    <row r="64" spans="1:13" s="173" customFormat="1" ht="15.75" hidden="1" customHeight="1" x14ac:dyDescent="0.25">
      <c r="A64" s="695"/>
      <c r="B64" s="695"/>
      <c r="C64" s="695"/>
      <c r="D64" s="695"/>
      <c r="E64" s="695"/>
      <c r="F64" s="695"/>
      <c r="G64" s="695"/>
      <c r="H64" s="479"/>
      <c r="I64" s="479"/>
      <c r="J64" s="254"/>
      <c r="K64" s="174"/>
    </row>
    <row r="65" spans="1:13" s="173" customFormat="1" ht="15.75" hidden="1" customHeight="1" x14ac:dyDescent="0.25">
      <c r="A65" s="695"/>
      <c r="B65" s="695"/>
      <c r="C65" s="695"/>
      <c r="D65" s="695"/>
      <c r="E65" s="695"/>
      <c r="F65" s="695"/>
      <c r="G65" s="695"/>
      <c r="H65" s="479"/>
      <c r="I65" s="479"/>
      <c r="J65" s="254"/>
      <c r="K65" s="174"/>
    </row>
    <row r="66" spans="1:13" s="173" customFormat="1" ht="15.75" hidden="1" customHeight="1" x14ac:dyDescent="0.25">
      <c r="A66" s="695"/>
      <c r="B66" s="695"/>
      <c r="C66" s="695"/>
      <c r="D66" s="695"/>
      <c r="E66" s="695"/>
      <c r="F66" s="695"/>
      <c r="G66" s="695"/>
      <c r="H66" s="479"/>
      <c r="I66" s="479"/>
      <c r="J66" s="254"/>
      <c r="K66" s="174"/>
    </row>
    <row r="67" spans="1:13" s="173" customFormat="1" ht="15.75" hidden="1" customHeight="1" x14ac:dyDescent="0.25">
      <c r="A67" s="695"/>
      <c r="B67" s="695"/>
      <c r="C67" s="695"/>
      <c r="D67" s="695"/>
      <c r="E67" s="695"/>
      <c r="F67" s="695"/>
      <c r="G67" s="695"/>
      <c r="H67" s="479"/>
      <c r="I67" s="479"/>
      <c r="J67" s="254"/>
      <c r="K67" s="174"/>
    </row>
    <row r="68" spans="1:13" s="173" customFormat="1" ht="15.75" hidden="1" customHeight="1" x14ac:dyDescent="0.25">
      <c r="A68" s="695"/>
      <c r="B68" s="695"/>
      <c r="C68" s="695"/>
      <c r="D68" s="695"/>
      <c r="E68" s="695"/>
      <c r="F68" s="695"/>
      <c r="G68" s="695"/>
      <c r="H68" s="479"/>
      <c r="I68" s="479"/>
      <c r="J68" s="254"/>
      <c r="K68" s="174"/>
    </row>
    <row r="69" spans="1:13" s="173" customFormat="1" ht="15.75" hidden="1" customHeight="1" x14ac:dyDescent="0.25">
      <c r="A69" s="695"/>
      <c r="B69" s="695"/>
      <c r="C69" s="695"/>
      <c r="D69" s="695"/>
      <c r="E69" s="695"/>
      <c r="F69" s="695"/>
      <c r="G69" s="695"/>
      <c r="H69" s="479"/>
      <c r="I69" s="479"/>
      <c r="J69" s="254"/>
      <c r="K69" s="174"/>
    </row>
    <row r="70" spans="1:13" s="173" customFormat="1" ht="15.75" customHeight="1" x14ac:dyDescent="0.25">
      <c r="A70" s="171"/>
      <c r="B70" s="172"/>
      <c r="C70" s="172"/>
      <c r="D70" s="172"/>
      <c r="E70" s="172"/>
      <c r="F70" s="172"/>
      <c r="G70" s="172"/>
      <c r="H70" s="479"/>
      <c r="I70" s="479"/>
      <c r="J70" s="254"/>
      <c r="K70" s="174"/>
    </row>
    <row r="71" spans="1:13" s="486" customFormat="1" ht="15" x14ac:dyDescent="0.25">
      <c r="A71" s="667" t="s">
        <v>339</v>
      </c>
      <c r="B71" s="668"/>
      <c r="C71" s="668"/>
      <c r="D71" s="668"/>
      <c r="E71" s="668"/>
      <c r="F71" s="683">
        <v>40</v>
      </c>
      <c r="G71" s="683"/>
      <c r="H71" s="479">
        <v>40</v>
      </c>
      <c r="I71" s="479">
        <v>40</v>
      </c>
      <c r="J71" s="491"/>
      <c r="M71" s="497"/>
    </row>
    <row r="72" spans="1:13" s="486" customFormat="1" ht="14.25" x14ac:dyDescent="0.2">
      <c r="A72" s="705" t="s">
        <v>337</v>
      </c>
      <c r="B72" s="705"/>
      <c r="C72" s="705"/>
      <c r="D72" s="705"/>
      <c r="E72" s="705"/>
      <c r="F72" s="705"/>
      <c r="G72" s="705"/>
      <c r="H72" s="479"/>
      <c r="I72" s="479"/>
      <c r="J72" s="493"/>
    </row>
    <row r="73" spans="1:13" s="173" customFormat="1" ht="15.75" customHeight="1" x14ac:dyDescent="0.2">
      <c r="A73" s="171"/>
      <c r="B73" s="172"/>
      <c r="C73" s="172"/>
      <c r="D73" s="172"/>
      <c r="E73" s="172"/>
      <c r="F73" s="172"/>
      <c r="G73" s="172"/>
      <c r="H73" s="479"/>
      <c r="I73" s="479"/>
      <c r="J73" s="255"/>
    </row>
    <row r="74" spans="1:13" s="163" customFormat="1" ht="15" x14ac:dyDescent="0.25">
      <c r="A74" s="667" t="s">
        <v>201</v>
      </c>
      <c r="B74" s="668"/>
      <c r="C74" s="668"/>
      <c r="D74" s="668"/>
      <c r="E74" s="668"/>
      <c r="F74" s="683">
        <v>400</v>
      </c>
      <c r="G74" s="683"/>
      <c r="H74" s="479">
        <v>400</v>
      </c>
      <c r="I74" s="479">
        <v>400</v>
      </c>
      <c r="J74" s="255"/>
    </row>
    <row r="75" spans="1:13" s="163" customFormat="1" ht="14.25" hidden="1" customHeight="1" x14ac:dyDescent="0.2">
      <c r="A75" s="705" t="s">
        <v>194</v>
      </c>
      <c r="B75" s="716"/>
      <c r="C75" s="716"/>
      <c r="D75" s="716"/>
      <c r="E75" s="716"/>
      <c r="F75" s="716"/>
      <c r="G75" s="716"/>
      <c r="H75" s="479"/>
      <c r="I75" s="479"/>
      <c r="J75" s="255"/>
    </row>
    <row r="76" spans="1:13" s="163" customFormat="1" ht="14.25" x14ac:dyDescent="0.2">
      <c r="A76" s="716"/>
      <c r="B76" s="716"/>
      <c r="C76" s="716"/>
      <c r="D76" s="716"/>
      <c r="E76" s="716"/>
      <c r="F76" s="716"/>
      <c r="G76" s="716"/>
      <c r="H76" s="479"/>
      <c r="I76" s="479"/>
      <c r="J76" s="255"/>
    </row>
    <row r="77" spans="1:13" s="163" customFormat="1" ht="14.25" x14ac:dyDescent="0.2">
      <c r="A77" s="716"/>
      <c r="B77" s="716"/>
      <c r="C77" s="716"/>
      <c r="D77" s="716"/>
      <c r="E77" s="716"/>
      <c r="F77" s="716"/>
      <c r="G77" s="716"/>
      <c r="H77" s="479"/>
      <c r="I77" s="479"/>
      <c r="J77" s="255"/>
    </row>
    <row r="78" spans="1:13" s="163" customFormat="1" ht="28.5" customHeight="1" x14ac:dyDescent="0.2">
      <c r="A78" s="716"/>
      <c r="B78" s="716"/>
      <c r="C78" s="716"/>
      <c r="D78" s="716"/>
      <c r="E78" s="716"/>
      <c r="F78" s="716"/>
      <c r="G78" s="716"/>
      <c r="H78" s="479"/>
      <c r="I78" s="479"/>
      <c r="J78" s="255"/>
    </row>
    <row r="79" spans="1:13" s="163" customFormat="1" ht="15" x14ac:dyDescent="0.25">
      <c r="A79" s="445"/>
      <c r="B79" s="445"/>
      <c r="C79" s="445"/>
      <c r="D79" s="445"/>
      <c r="E79" s="445"/>
      <c r="F79" s="445"/>
      <c r="G79" s="445"/>
      <c r="H79" s="238"/>
      <c r="I79" s="238"/>
    </row>
    <row r="80" spans="1:13" s="433" customFormat="1" ht="15" x14ac:dyDescent="0.25">
      <c r="A80" s="667" t="s">
        <v>202</v>
      </c>
      <c r="B80" s="668"/>
      <c r="C80" s="668"/>
      <c r="D80" s="668"/>
      <c r="E80" s="668"/>
      <c r="F80" s="683">
        <v>105</v>
      </c>
      <c r="G80" s="683"/>
      <c r="H80" s="238">
        <v>120</v>
      </c>
      <c r="I80" s="238">
        <v>120</v>
      </c>
    </row>
    <row r="81" spans="1:11" s="433" customFormat="1" ht="29.25" customHeight="1" x14ac:dyDescent="0.2">
      <c r="A81" s="705" t="s">
        <v>184</v>
      </c>
      <c r="B81" s="723"/>
      <c r="C81" s="723"/>
      <c r="D81" s="723"/>
      <c r="E81" s="723"/>
      <c r="F81" s="723"/>
      <c r="G81" s="723"/>
      <c r="H81" s="238"/>
      <c r="I81" s="238"/>
    </row>
    <row r="82" spans="1:11" s="163" customFormat="1" ht="14.25" x14ac:dyDescent="0.2">
      <c r="A82" s="175"/>
      <c r="B82" s="176"/>
      <c r="C82" s="176"/>
      <c r="D82" s="176"/>
      <c r="E82" s="176"/>
      <c r="F82" s="176"/>
      <c r="G82" s="176"/>
      <c r="H82" s="238"/>
      <c r="I82" s="238"/>
    </row>
    <row r="83" spans="1:11" s="253" customFormat="1" ht="16.5" thickBot="1" x14ac:dyDescent="0.3">
      <c r="A83" s="679" t="s">
        <v>402</v>
      </c>
      <c r="B83" s="679"/>
      <c r="C83" s="679"/>
      <c r="D83" s="679"/>
      <c r="E83" s="679"/>
      <c r="F83" s="680">
        <f>SUM(F84)</f>
        <v>1420</v>
      </c>
      <c r="G83" s="680"/>
      <c r="H83" s="256">
        <v>1210</v>
      </c>
      <c r="I83" s="256">
        <v>1580</v>
      </c>
    </row>
    <row r="84" spans="1:11" s="520" customFormat="1" ht="18" customHeight="1" thickTop="1" x14ac:dyDescent="0.25">
      <c r="A84" s="429" t="s">
        <v>356</v>
      </c>
      <c r="B84" s="518"/>
      <c r="C84" s="430"/>
      <c r="D84" s="430"/>
      <c r="E84" s="430"/>
      <c r="F84" s="683">
        <v>1420</v>
      </c>
      <c r="G84" s="683"/>
      <c r="H84" s="480"/>
      <c r="I84" s="480"/>
      <c r="J84" s="519"/>
      <c r="K84" s="519"/>
    </row>
    <row r="85" spans="1:11" s="521" customFormat="1" ht="30" customHeight="1" x14ac:dyDescent="0.2">
      <c r="A85" s="715" t="s">
        <v>457</v>
      </c>
      <c r="B85" s="715"/>
      <c r="C85" s="715"/>
      <c r="D85" s="715"/>
      <c r="E85" s="715"/>
      <c r="F85" s="715"/>
      <c r="G85" s="715"/>
      <c r="H85" s="251"/>
      <c r="I85" s="251"/>
    </row>
    <row r="86" spans="1:11" s="521" customFormat="1" ht="22.5" customHeight="1" x14ac:dyDescent="0.2">
      <c r="A86" s="715"/>
      <c r="B86" s="715"/>
      <c r="C86" s="715"/>
      <c r="D86" s="715"/>
      <c r="E86" s="715"/>
      <c r="F86" s="715"/>
      <c r="G86" s="715"/>
      <c r="H86" s="251"/>
      <c r="I86" s="251"/>
    </row>
    <row r="87" spans="1:11" s="433" customFormat="1" ht="33" customHeight="1" x14ac:dyDescent="0.2">
      <c r="A87" s="715"/>
      <c r="B87" s="715"/>
      <c r="C87" s="715"/>
      <c r="D87" s="715"/>
      <c r="E87" s="715"/>
      <c r="F87" s="715"/>
      <c r="G87" s="715"/>
      <c r="H87" s="238"/>
      <c r="I87" s="238"/>
    </row>
    <row r="88" spans="1:11" s="163" customFormat="1" ht="14.25" x14ac:dyDescent="0.2">
      <c r="A88" s="175"/>
      <c r="B88" s="176"/>
      <c r="C88" s="176"/>
      <c r="D88" s="176"/>
      <c r="E88" s="176"/>
      <c r="F88" s="176"/>
      <c r="G88" s="176"/>
      <c r="H88" s="238"/>
      <c r="I88" s="238"/>
    </row>
    <row r="89" spans="1:11" s="253" customFormat="1" ht="16.5" thickBot="1" x14ac:dyDescent="0.3">
      <c r="A89" s="679" t="s">
        <v>212</v>
      </c>
      <c r="B89" s="679"/>
      <c r="C89" s="679"/>
      <c r="D89" s="679"/>
      <c r="E89" s="679"/>
      <c r="F89" s="680">
        <f>SUM(F90)</f>
        <v>160</v>
      </c>
      <c r="G89" s="680"/>
      <c r="H89" s="256">
        <v>120</v>
      </c>
      <c r="I89" s="256">
        <v>120</v>
      </c>
      <c r="J89" s="484"/>
    </row>
    <row r="90" spans="1:11" s="433" customFormat="1" ht="15.75" customHeight="1" thickTop="1" x14ac:dyDescent="0.25">
      <c r="A90" s="711" t="s">
        <v>211</v>
      </c>
      <c r="B90" s="711"/>
      <c r="C90" s="711"/>
      <c r="D90" s="711"/>
      <c r="E90" s="711"/>
      <c r="F90" s="683">
        <v>160</v>
      </c>
      <c r="G90" s="683"/>
      <c r="H90" s="238"/>
      <c r="I90" s="238"/>
      <c r="J90" s="483"/>
      <c r="K90" s="483"/>
    </row>
    <row r="91" spans="1:11" s="433" customFormat="1" ht="12" customHeight="1" x14ac:dyDescent="0.2">
      <c r="A91" s="705" t="s">
        <v>430</v>
      </c>
      <c r="B91" s="705"/>
      <c r="C91" s="705"/>
      <c r="D91" s="705"/>
      <c r="E91" s="705"/>
      <c r="F91" s="705"/>
      <c r="G91" s="705"/>
      <c r="H91" s="238"/>
      <c r="I91" s="238"/>
    </row>
    <row r="92" spans="1:11" s="433" customFormat="1" ht="18.75" customHeight="1" x14ac:dyDescent="0.2">
      <c r="A92" s="705"/>
      <c r="B92" s="705"/>
      <c r="C92" s="705"/>
      <c r="D92" s="705"/>
      <c r="E92" s="705"/>
      <c r="F92" s="705"/>
      <c r="G92" s="705"/>
      <c r="H92" s="238"/>
      <c r="I92" s="238"/>
    </row>
    <row r="93" spans="1:11" s="163" customFormat="1" ht="14.25" x14ac:dyDescent="0.2">
      <c r="A93" s="175"/>
      <c r="B93" s="176"/>
      <c r="C93" s="176"/>
      <c r="D93" s="176"/>
      <c r="E93" s="176"/>
      <c r="F93" s="176"/>
      <c r="G93" s="176"/>
      <c r="H93" s="238"/>
      <c r="I93" s="238"/>
    </row>
    <row r="94" spans="1:11" s="253" customFormat="1" ht="16.5" thickBot="1" x14ac:dyDescent="0.3">
      <c r="A94" s="679" t="s">
        <v>30</v>
      </c>
      <c r="B94" s="679"/>
      <c r="C94" s="679"/>
      <c r="D94" s="679"/>
      <c r="E94" s="679"/>
      <c r="F94" s="680">
        <f>SUM(F102,F115)</f>
        <v>283803</v>
      </c>
      <c r="G94" s="680"/>
      <c r="H94" s="256">
        <v>257871</v>
      </c>
      <c r="I94" s="256">
        <v>260390</v>
      </c>
    </row>
    <row r="95" spans="1:11" s="476" customFormat="1" ht="16.5" thickTop="1" x14ac:dyDescent="0.25">
      <c r="A95" s="430" t="s">
        <v>199</v>
      </c>
      <c r="B95" s="430"/>
      <c r="C95" s="430"/>
      <c r="D95" s="430"/>
      <c r="E95" s="430"/>
      <c r="F95" s="522"/>
      <c r="G95" s="522"/>
      <c r="H95" s="238"/>
      <c r="I95" s="238"/>
    </row>
    <row r="96" spans="1:11" s="433" customFormat="1" ht="15" x14ac:dyDescent="0.25">
      <c r="A96" s="523" t="s">
        <v>410</v>
      </c>
      <c r="B96" s="500"/>
      <c r="D96" s="501"/>
      <c r="E96" s="501"/>
      <c r="F96" s="501"/>
      <c r="G96" s="502"/>
      <c r="H96" s="238"/>
      <c r="I96" s="238"/>
    </row>
    <row r="97" spans="1:9" s="433" customFormat="1" ht="14.25" x14ac:dyDescent="0.2">
      <c r="A97" s="503" t="s">
        <v>77</v>
      </c>
      <c r="B97" s="500"/>
      <c r="D97" s="496"/>
      <c r="E97" s="496"/>
      <c r="F97" s="672">
        <f>'PO - odvody 95%'!G118</f>
        <v>113638</v>
      </c>
      <c r="G97" s="673"/>
      <c r="H97" s="238"/>
      <c r="I97" s="238"/>
    </row>
    <row r="98" spans="1:9" s="433" customFormat="1" ht="15" customHeight="1" x14ac:dyDescent="0.2">
      <c r="A98" s="503" t="s">
        <v>78</v>
      </c>
      <c r="B98" s="500"/>
      <c r="D98" s="496"/>
      <c r="E98" s="496"/>
      <c r="F98" s="672">
        <f>'PO - odvody 95%'!G165</f>
        <v>49212</v>
      </c>
      <c r="G98" s="673"/>
      <c r="H98" s="238"/>
      <c r="I98" s="238"/>
    </row>
    <row r="99" spans="1:9" s="433" customFormat="1" ht="14.25" x14ac:dyDescent="0.2">
      <c r="A99" s="503" t="s">
        <v>79</v>
      </c>
      <c r="B99" s="500"/>
      <c r="D99" s="496"/>
      <c r="E99" s="496"/>
      <c r="F99" s="672">
        <f>'PO - odvody 95%'!G174</f>
        <v>17487</v>
      </c>
      <c r="G99" s="673"/>
      <c r="H99" s="238"/>
      <c r="I99" s="238"/>
    </row>
    <row r="100" spans="1:9" s="433" customFormat="1" ht="14.25" x14ac:dyDescent="0.2">
      <c r="A100" s="433" t="s">
        <v>80</v>
      </c>
      <c r="B100" s="500"/>
      <c r="D100" s="496"/>
      <c r="E100" s="496"/>
      <c r="F100" s="672">
        <f>'PO - odvody 95%'!G208</f>
        <v>54164</v>
      </c>
      <c r="G100" s="673"/>
      <c r="H100" s="238"/>
      <c r="I100" s="238"/>
    </row>
    <row r="101" spans="1:9" s="433" customFormat="1" ht="14.25" x14ac:dyDescent="0.2">
      <c r="A101" s="503" t="s">
        <v>81</v>
      </c>
      <c r="B101" s="500"/>
      <c r="D101" s="496"/>
      <c r="E101" s="496"/>
      <c r="F101" s="672">
        <f>'PO - odvody 95%'!G217</f>
        <v>47802</v>
      </c>
      <c r="G101" s="673"/>
      <c r="H101" s="238"/>
      <c r="I101" s="238"/>
    </row>
    <row r="102" spans="1:9" s="433" customFormat="1" ht="15" x14ac:dyDescent="0.25">
      <c r="A102" s="524" t="s">
        <v>8</v>
      </c>
      <c r="B102" s="525"/>
      <c r="C102" s="526"/>
      <c r="D102" s="527"/>
      <c r="E102" s="527"/>
      <c r="F102" s="674">
        <f>SUM(F97:G101)</f>
        <v>282303</v>
      </c>
      <c r="G102" s="675"/>
      <c r="H102" s="238"/>
      <c r="I102" s="238"/>
    </row>
    <row r="103" spans="1:9" s="163" customFormat="1" ht="9.75" customHeight="1" x14ac:dyDescent="0.2">
      <c r="A103" s="162"/>
      <c r="B103" s="162"/>
      <c r="D103" s="164"/>
      <c r="E103" s="164"/>
      <c r="F103" s="169"/>
      <c r="G103" s="169"/>
      <c r="H103" s="238"/>
      <c r="I103" s="238"/>
    </row>
    <row r="104" spans="1:9" s="163" customFormat="1" ht="15" hidden="1" x14ac:dyDescent="0.25">
      <c r="A104" s="216" t="s">
        <v>347</v>
      </c>
      <c r="B104" s="162"/>
      <c r="D104" s="164"/>
      <c r="E104" s="164"/>
      <c r="F104" s="169"/>
      <c r="G104" s="169"/>
      <c r="H104" s="238"/>
      <c r="I104" s="238"/>
    </row>
    <row r="105" spans="1:9" s="163" customFormat="1" ht="14.25" hidden="1" x14ac:dyDescent="0.2">
      <c r="A105" s="153" t="s">
        <v>128</v>
      </c>
      <c r="B105" s="162"/>
      <c r="D105" s="729"/>
      <c r="E105" s="729"/>
      <c r="F105" s="169"/>
      <c r="G105" s="169"/>
      <c r="H105" s="238"/>
      <c r="I105" s="238"/>
    </row>
    <row r="106" spans="1:9" s="163" customFormat="1" ht="14.25" hidden="1" x14ac:dyDescent="0.2">
      <c r="A106" s="153" t="s">
        <v>221</v>
      </c>
      <c r="B106" s="162"/>
      <c r="D106" s="447"/>
      <c r="E106" s="447"/>
      <c r="F106" s="169"/>
      <c r="G106" s="169"/>
      <c r="H106" s="238"/>
      <c r="I106" s="238"/>
    </row>
    <row r="107" spans="1:9" s="163" customFormat="1" ht="14.25" hidden="1" x14ac:dyDescent="0.2">
      <c r="A107" s="153" t="s">
        <v>155</v>
      </c>
      <c r="B107" s="162"/>
      <c r="D107" s="447"/>
      <c r="E107" s="447"/>
      <c r="F107" s="169"/>
      <c r="G107" s="169"/>
      <c r="H107" s="238"/>
      <c r="I107" s="238"/>
    </row>
    <row r="108" spans="1:9" s="163" customFormat="1" ht="14.25" hidden="1" x14ac:dyDescent="0.2">
      <c r="A108" s="153" t="s">
        <v>90</v>
      </c>
      <c r="B108" s="162"/>
      <c r="D108" s="447"/>
      <c r="E108" s="447"/>
      <c r="F108" s="169"/>
      <c r="G108" s="169"/>
      <c r="H108" s="238"/>
      <c r="I108" s="238"/>
    </row>
    <row r="109" spans="1:9" s="163" customFormat="1" ht="14.25" hidden="1" x14ac:dyDescent="0.2">
      <c r="A109" s="153" t="s">
        <v>354</v>
      </c>
      <c r="B109" s="162"/>
      <c r="D109" s="447"/>
      <c r="E109" s="447"/>
      <c r="F109" s="169"/>
      <c r="G109" s="169"/>
      <c r="H109" s="238"/>
      <c r="I109" s="238"/>
    </row>
    <row r="110" spans="1:9" s="163" customFormat="1" ht="14.25" hidden="1" x14ac:dyDescent="0.2">
      <c r="A110" s="221" t="s">
        <v>341</v>
      </c>
      <c r="B110" s="162"/>
      <c r="D110" s="447"/>
      <c r="E110" s="447"/>
      <c r="F110" s="725">
        <v>0</v>
      </c>
      <c r="G110" s="726"/>
      <c r="H110" s="238"/>
      <c r="I110" s="238"/>
    </row>
    <row r="111" spans="1:9" s="163" customFormat="1" ht="14.25" hidden="1" x14ac:dyDescent="0.2">
      <c r="A111" s="153" t="s">
        <v>84</v>
      </c>
      <c r="B111" s="162"/>
      <c r="D111" s="447"/>
      <c r="E111" s="447"/>
      <c r="F111" s="169"/>
      <c r="G111" s="169"/>
      <c r="H111" s="238"/>
      <c r="I111" s="238"/>
    </row>
    <row r="112" spans="1:9" s="163" customFormat="1" ht="15" hidden="1" x14ac:dyDescent="0.25">
      <c r="A112" s="217" t="s">
        <v>8</v>
      </c>
      <c r="B112" s="218"/>
      <c r="C112" s="219"/>
      <c r="D112" s="220"/>
      <c r="E112" s="220"/>
      <c r="F112" s="727">
        <f>SUM(F110)</f>
        <v>0</v>
      </c>
      <c r="G112" s="728"/>
      <c r="H112" s="238"/>
      <c r="I112" s="238"/>
    </row>
    <row r="113" spans="1:12" s="433" customFormat="1" ht="15" x14ac:dyDescent="0.25">
      <c r="A113" s="523" t="s">
        <v>492</v>
      </c>
      <c r="B113" s="500"/>
      <c r="D113" s="501"/>
      <c r="E113" s="501"/>
      <c r="F113" s="501"/>
      <c r="G113" s="502"/>
      <c r="H113" s="238"/>
      <c r="I113" s="238"/>
    </row>
    <row r="114" spans="1:12" s="433" customFormat="1" ht="14.25" x14ac:dyDescent="0.2">
      <c r="A114" s="503" t="s">
        <v>77</v>
      </c>
      <c r="B114" s="500"/>
      <c r="D114" s="552"/>
      <c r="E114" s="552"/>
      <c r="F114" s="672">
        <f>'PO - odvody 95%'!G160</f>
        <v>1500</v>
      </c>
      <c r="G114" s="673"/>
      <c r="H114" s="238"/>
      <c r="I114" s="238"/>
    </row>
    <row r="115" spans="1:12" s="433" customFormat="1" ht="15" x14ac:dyDescent="0.25">
      <c r="A115" s="524" t="s">
        <v>8</v>
      </c>
      <c r="B115" s="525"/>
      <c r="C115" s="526"/>
      <c r="D115" s="527"/>
      <c r="E115" s="527"/>
      <c r="F115" s="674">
        <f>SUM(F110:G114)</f>
        <v>1500</v>
      </c>
      <c r="G115" s="675"/>
      <c r="H115" s="238"/>
      <c r="I115" s="238"/>
    </row>
    <row r="116" spans="1:12" s="163" customFormat="1" ht="14.25" x14ac:dyDescent="0.2">
      <c r="A116" s="162"/>
      <c r="B116" s="162"/>
      <c r="D116" s="164"/>
      <c r="E116" s="164"/>
      <c r="F116" s="164"/>
      <c r="G116" s="165"/>
      <c r="H116" s="238"/>
      <c r="I116" s="238"/>
    </row>
    <row r="117" spans="1:12" s="253" customFormat="1" ht="16.5" thickBot="1" x14ac:dyDescent="0.3">
      <c r="A117" s="679" t="s">
        <v>16</v>
      </c>
      <c r="B117" s="679"/>
      <c r="C117" s="679"/>
      <c r="D117" s="679"/>
      <c r="E117" s="679"/>
      <c r="F117" s="680">
        <f>SUM(F118)</f>
        <v>25</v>
      </c>
      <c r="G117" s="680"/>
      <c r="H117" s="256">
        <v>25</v>
      </c>
      <c r="I117" s="256">
        <v>25</v>
      </c>
    </row>
    <row r="118" spans="1:12" s="494" customFormat="1" ht="16.5" customHeight="1" thickTop="1" x14ac:dyDescent="0.25">
      <c r="A118" s="711" t="s">
        <v>20</v>
      </c>
      <c r="B118" s="711"/>
      <c r="C118" s="711"/>
      <c r="D118" s="711"/>
      <c r="E118" s="711"/>
      <c r="F118" s="678">
        <v>25</v>
      </c>
      <c r="G118" s="678"/>
      <c r="H118" s="238"/>
      <c r="I118" s="238"/>
    </row>
    <row r="119" spans="1:12" s="486" customFormat="1" ht="14.25" customHeight="1" x14ac:dyDescent="0.2">
      <c r="A119" s="685" t="s">
        <v>218</v>
      </c>
      <c r="B119" s="685"/>
      <c r="C119" s="685"/>
      <c r="D119" s="685"/>
      <c r="E119" s="685"/>
      <c r="F119" s="685"/>
      <c r="G119" s="685"/>
      <c r="H119" s="238"/>
      <c r="I119" s="238"/>
    </row>
    <row r="120" spans="1:12" s="486" customFormat="1" ht="14.25" x14ac:dyDescent="0.2">
      <c r="A120" s="685"/>
      <c r="B120" s="685"/>
      <c r="C120" s="685"/>
      <c r="D120" s="685"/>
      <c r="E120" s="685"/>
      <c r="F120" s="685"/>
      <c r="G120" s="685"/>
      <c r="H120" s="238"/>
      <c r="I120" s="238"/>
    </row>
    <row r="121" spans="1:12" s="486" customFormat="1" ht="14.25" x14ac:dyDescent="0.2">
      <c r="A121" s="685"/>
      <c r="B121" s="685"/>
      <c r="C121" s="685"/>
      <c r="D121" s="685"/>
      <c r="E121" s="685"/>
      <c r="F121" s="685"/>
      <c r="G121" s="685"/>
      <c r="H121" s="238"/>
      <c r="I121" s="238"/>
    </row>
    <row r="122" spans="1:12" s="433" customFormat="1" ht="13.5" customHeight="1" x14ac:dyDescent="0.2">
      <c r="A122" s="685"/>
      <c r="B122" s="685"/>
      <c r="C122" s="685"/>
      <c r="D122" s="685"/>
      <c r="E122" s="685"/>
      <c r="F122" s="685"/>
      <c r="G122" s="685"/>
      <c r="H122" s="238"/>
      <c r="I122" s="238"/>
    </row>
    <row r="123" spans="1:12" s="163" customFormat="1" ht="20.25" customHeight="1" x14ac:dyDescent="0.2">
      <c r="A123" s="162"/>
      <c r="B123" s="162"/>
      <c r="D123" s="164"/>
      <c r="E123" s="164"/>
      <c r="F123" s="164"/>
      <c r="G123" s="165"/>
      <c r="H123" s="238"/>
      <c r="I123" s="238"/>
    </row>
    <row r="124" spans="1:12" s="253" customFormat="1" ht="16.5" thickBot="1" x14ac:dyDescent="0.3">
      <c r="A124" s="679" t="s">
        <v>11</v>
      </c>
      <c r="B124" s="679"/>
      <c r="C124" s="679"/>
      <c r="D124" s="679"/>
      <c r="E124" s="679"/>
      <c r="F124" s="680">
        <f>SUM(F125,F128)</f>
        <v>223</v>
      </c>
      <c r="G124" s="680"/>
      <c r="H124" s="256">
        <f>SUM(H125:H128)</f>
        <v>223</v>
      </c>
      <c r="I124" s="256">
        <f>SUM(I125:I128)</f>
        <v>223</v>
      </c>
    </row>
    <row r="125" spans="1:12" s="163" customFormat="1" ht="16.5" customHeight="1" thickTop="1" x14ac:dyDescent="0.25">
      <c r="A125" s="711" t="s">
        <v>209</v>
      </c>
      <c r="B125" s="711"/>
      <c r="C125" s="711"/>
      <c r="D125" s="711"/>
      <c r="E125" s="711"/>
      <c r="F125" s="678">
        <v>43</v>
      </c>
      <c r="G125" s="678"/>
      <c r="H125" s="431">
        <v>43</v>
      </c>
      <c r="I125" s="431">
        <v>43</v>
      </c>
      <c r="J125" s="167"/>
      <c r="K125" s="167"/>
      <c r="L125" s="167"/>
    </row>
    <row r="126" spans="1:12" s="433" customFormat="1" ht="15.75" customHeight="1" x14ac:dyDescent="0.2">
      <c r="A126" s="705" t="s">
        <v>483</v>
      </c>
      <c r="B126" s="705"/>
      <c r="C126" s="705"/>
      <c r="D126" s="705"/>
      <c r="E126" s="705"/>
      <c r="F126" s="705"/>
      <c r="G126" s="705"/>
      <c r="H126" s="238"/>
      <c r="I126" s="238"/>
    </row>
    <row r="127" spans="1:12" s="163" customFormat="1" ht="10.5" customHeight="1" x14ac:dyDescent="0.2">
      <c r="H127" s="238"/>
      <c r="I127" s="238"/>
    </row>
    <row r="128" spans="1:12" s="433" customFormat="1" ht="14.25" customHeight="1" x14ac:dyDescent="0.25">
      <c r="A128" s="428" t="s">
        <v>352</v>
      </c>
      <c r="B128" s="428"/>
      <c r="C128" s="428"/>
      <c r="D128" s="428"/>
      <c r="E128" s="428"/>
      <c r="F128" s="722">
        <v>180</v>
      </c>
      <c r="G128" s="722"/>
      <c r="H128" s="238">
        <v>180</v>
      </c>
      <c r="I128" s="238">
        <v>180</v>
      </c>
    </row>
    <row r="129" spans="1:11" s="433" customFormat="1" ht="14.25" customHeight="1" x14ac:dyDescent="0.2">
      <c r="A129" s="720" t="s">
        <v>431</v>
      </c>
      <c r="B129" s="721"/>
      <c r="C129" s="721"/>
      <c r="D129" s="721"/>
      <c r="E129" s="721"/>
      <c r="F129" s="721"/>
      <c r="G129" s="721"/>
      <c r="H129" s="238"/>
      <c r="I129" s="238"/>
    </row>
    <row r="130" spans="1:11" s="433" customFormat="1" ht="14.25" customHeight="1" x14ac:dyDescent="0.2">
      <c r="A130" s="721"/>
      <c r="B130" s="721"/>
      <c r="C130" s="721"/>
      <c r="D130" s="721"/>
      <c r="E130" s="721"/>
      <c r="F130" s="721"/>
      <c r="G130" s="721"/>
      <c r="H130" s="238"/>
      <c r="I130" s="238"/>
    </row>
    <row r="131" spans="1:11" s="163" customFormat="1" ht="14.25" customHeight="1" x14ac:dyDescent="0.2">
      <c r="H131" s="238"/>
      <c r="I131" s="238"/>
    </row>
    <row r="132" spans="1:11" s="253" customFormat="1" ht="31.5" customHeight="1" thickBot="1" x14ac:dyDescent="0.3">
      <c r="A132" s="706" t="s">
        <v>397</v>
      </c>
      <c r="B132" s="706"/>
      <c r="C132" s="706"/>
      <c r="D132" s="706"/>
      <c r="E132" s="706"/>
      <c r="F132" s="703">
        <f>SUM(F133,F139,F143)</f>
        <v>32868.1</v>
      </c>
      <c r="G132" s="703"/>
      <c r="H132" s="256">
        <f>SUM(H133,H139,H143)</f>
        <v>32267.1</v>
      </c>
      <c r="I132" s="256">
        <f>SUM(I133,I139,I143)</f>
        <v>32854.1</v>
      </c>
    </row>
    <row r="133" spans="1:11" s="163" customFormat="1" ht="15.75" thickTop="1" x14ac:dyDescent="0.25">
      <c r="A133" s="667" t="s">
        <v>209</v>
      </c>
      <c r="B133" s="668"/>
      <c r="C133" s="668"/>
      <c r="D133" s="668"/>
      <c r="E133" s="668"/>
      <c r="F133" s="718">
        <f>SUM(F134:G137)</f>
        <v>157.1</v>
      </c>
      <c r="G133" s="718"/>
      <c r="H133" s="238">
        <v>157.1</v>
      </c>
      <c r="I133" s="238">
        <v>157.1</v>
      </c>
      <c r="J133" s="170"/>
      <c r="K133" s="170"/>
    </row>
    <row r="134" spans="1:11" s="163" customFormat="1" ht="27" customHeight="1" x14ac:dyDescent="0.25">
      <c r="A134" s="697" t="s">
        <v>421</v>
      </c>
      <c r="B134" s="697"/>
      <c r="C134" s="697"/>
      <c r="D134" s="697"/>
      <c r="E134" s="697"/>
      <c r="F134" s="671">
        <v>143</v>
      </c>
      <c r="G134" s="671"/>
      <c r="H134" s="238"/>
      <c r="I134" s="238"/>
      <c r="J134" s="170"/>
      <c r="K134" s="170"/>
    </row>
    <row r="135" spans="1:11" s="163" customFormat="1" ht="28.5" customHeight="1" x14ac:dyDescent="0.2">
      <c r="A135" s="698" t="s">
        <v>422</v>
      </c>
      <c r="B135" s="698"/>
      <c r="C135" s="698"/>
      <c r="D135" s="698"/>
      <c r="E135" s="698"/>
      <c r="F135" s="671">
        <v>10</v>
      </c>
      <c r="G135" s="671"/>
      <c r="H135" s="238"/>
      <c r="I135" s="238"/>
    </row>
    <row r="136" spans="1:11" s="163" customFormat="1" ht="29.25" customHeight="1" x14ac:dyDescent="0.2">
      <c r="A136" s="698" t="s">
        <v>423</v>
      </c>
      <c r="B136" s="698"/>
      <c r="C136" s="698"/>
      <c r="D136" s="698"/>
      <c r="E136" s="698"/>
      <c r="F136" s="699">
        <v>4</v>
      </c>
      <c r="G136" s="699"/>
      <c r="H136" s="238"/>
      <c r="I136" s="238"/>
    </row>
    <row r="137" spans="1:11" s="163" customFormat="1" ht="29.25" customHeight="1" x14ac:dyDescent="0.2">
      <c r="A137" s="707" t="s">
        <v>445</v>
      </c>
      <c r="B137" s="707"/>
      <c r="C137" s="707"/>
      <c r="D137" s="707"/>
      <c r="E137" s="707"/>
      <c r="F137" s="717">
        <v>0.1</v>
      </c>
      <c r="G137" s="717"/>
      <c r="H137" s="238"/>
      <c r="I137" s="238"/>
    </row>
    <row r="138" spans="1:11" s="163" customFormat="1" ht="11.25" customHeight="1" x14ac:dyDescent="0.2">
      <c r="A138" s="171"/>
      <c r="B138" s="171"/>
      <c r="C138" s="171"/>
      <c r="D138" s="171"/>
      <c r="E138" s="171"/>
      <c r="F138" s="171"/>
      <c r="G138" s="171"/>
      <c r="H138" s="238"/>
      <c r="I138" s="238"/>
    </row>
    <row r="139" spans="1:11" s="433" customFormat="1" ht="15" x14ac:dyDescent="0.25">
      <c r="A139" s="667" t="s">
        <v>222</v>
      </c>
      <c r="B139" s="668"/>
      <c r="C139" s="668"/>
      <c r="D139" s="668"/>
      <c r="E139" s="668"/>
      <c r="F139" s="683">
        <v>30899</v>
      </c>
      <c r="G139" s="683"/>
      <c r="H139" s="238">
        <v>30254</v>
      </c>
      <c r="I139" s="238">
        <v>30898</v>
      </c>
      <c r="J139" s="428"/>
      <c r="K139" s="428"/>
    </row>
    <row r="140" spans="1:11" s="433" customFormat="1" ht="14.25" x14ac:dyDescent="0.2">
      <c r="A140" s="503" t="s">
        <v>22</v>
      </c>
      <c r="B140" s="500"/>
      <c r="D140" s="501"/>
      <c r="E140" s="501"/>
      <c r="F140" s="671"/>
      <c r="G140" s="671"/>
      <c r="H140" s="238"/>
      <c r="I140" s="238"/>
    </row>
    <row r="141" spans="1:11" s="433" customFormat="1" ht="28.5" customHeight="1" x14ac:dyDescent="0.2">
      <c r="A141" s="700" t="s">
        <v>455</v>
      </c>
      <c r="B141" s="704"/>
      <c r="C141" s="704"/>
      <c r="D141" s="704"/>
      <c r="E141" s="501"/>
      <c r="F141" s="763">
        <v>30899</v>
      </c>
      <c r="G141" s="763"/>
    </row>
    <row r="142" spans="1:11" s="163" customFormat="1" ht="14.25" x14ac:dyDescent="0.2">
      <c r="A142" s="153"/>
      <c r="B142" s="162"/>
      <c r="D142" s="164"/>
      <c r="E142" s="164"/>
      <c r="F142" s="447"/>
      <c r="G142" s="447"/>
      <c r="H142" s="238"/>
      <c r="I142" s="238"/>
    </row>
    <row r="143" spans="1:11" s="486" customFormat="1" ht="15" x14ac:dyDescent="0.25">
      <c r="A143" s="667" t="s">
        <v>223</v>
      </c>
      <c r="B143" s="668"/>
      <c r="C143" s="668"/>
      <c r="D143" s="668"/>
      <c r="E143" s="668"/>
      <c r="F143" s="669">
        <f>SUM(F144:G145)</f>
        <v>1812</v>
      </c>
      <c r="G143" s="669"/>
      <c r="H143" s="238">
        <v>1856</v>
      </c>
      <c r="I143" s="249">
        <v>1799</v>
      </c>
      <c r="J143" s="485"/>
      <c r="K143" s="485"/>
    </row>
    <row r="144" spans="1:11" s="486" customFormat="1" ht="17.25" hidden="1" customHeight="1" x14ac:dyDescent="0.2">
      <c r="A144" s="753" t="s">
        <v>399</v>
      </c>
      <c r="B144" s="754"/>
      <c r="C144" s="754"/>
      <c r="D144" s="754"/>
      <c r="E144" s="754"/>
      <c r="F144" s="671">
        <v>0</v>
      </c>
      <c r="G144" s="671"/>
      <c r="H144" s="238"/>
      <c r="I144" s="249"/>
    </row>
    <row r="145" spans="1:12" s="486" customFormat="1" ht="14.25" customHeight="1" x14ac:dyDescent="0.2">
      <c r="A145" s="756" t="s">
        <v>398</v>
      </c>
      <c r="B145" s="756"/>
      <c r="C145" s="756"/>
      <c r="D145" s="756"/>
      <c r="E145" s="528"/>
      <c r="F145" s="755">
        <v>1812</v>
      </c>
      <c r="G145" s="755"/>
      <c r="H145" s="238"/>
      <c r="I145" s="249"/>
    </row>
    <row r="146" spans="1:12" s="163" customFormat="1" ht="14.25" x14ac:dyDescent="0.2">
      <c r="A146" s="153"/>
      <c r="B146" s="162"/>
      <c r="D146" s="164"/>
      <c r="E146" s="164"/>
      <c r="F146" s="447"/>
      <c r="G146" s="447"/>
      <c r="H146" s="238"/>
      <c r="I146" s="238"/>
    </row>
    <row r="147" spans="1:12" s="253" customFormat="1" ht="16.5" thickBot="1" x14ac:dyDescent="0.3">
      <c r="A147" s="679" t="s">
        <v>13</v>
      </c>
      <c r="B147" s="679"/>
      <c r="C147" s="679"/>
      <c r="D147" s="679"/>
      <c r="E147" s="679"/>
      <c r="F147" s="703">
        <f>SUM(F148,F152)</f>
        <v>142.19999999999999</v>
      </c>
      <c r="G147" s="703"/>
      <c r="H147" s="256">
        <f>SUM(H148,H152)</f>
        <v>142.19999999999999</v>
      </c>
      <c r="I147" s="256">
        <f>SUM(I148,I152)</f>
        <v>142.19999999999999</v>
      </c>
    </row>
    <row r="148" spans="1:12" s="433" customFormat="1" ht="15.75" thickTop="1" x14ac:dyDescent="0.25">
      <c r="A148" s="667" t="s">
        <v>209</v>
      </c>
      <c r="B148" s="668"/>
      <c r="C148" s="668"/>
      <c r="D148" s="668"/>
      <c r="E148" s="668"/>
      <c r="F148" s="683">
        <f>SUM(F149:G150)</f>
        <v>142</v>
      </c>
      <c r="G148" s="683"/>
      <c r="H148" s="238">
        <v>142</v>
      </c>
      <c r="I148" s="238">
        <v>142</v>
      </c>
      <c r="J148" s="472"/>
      <c r="K148" s="472"/>
      <c r="L148" s="472"/>
    </row>
    <row r="149" spans="1:12" s="433" customFormat="1" ht="30.75" customHeight="1" x14ac:dyDescent="0.25">
      <c r="A149" s="700" t="s">
        <v>424</v>
      </c>
      <c r="B149" s="700"/>
      <c r="C149" s="700"/>
      <c r="D149" s="700"/>
      <c r="E149" s="700"/>
      <c r="F149" s="751">
        <v>22</v>
      </c>
      <c r="G149" s="752"/>
      <c r="H149" s="473"/>
      <c r="I149" s="473"/>
      <c r="J149" s="472"/>
      <c r="K149" s="472"/>
      <c r="L149" s="472"/>
    </row>
    <row r="150" spans="1:12" s="433" customFormat="1" ht="29.25" customHeight="1" x14ac:dyDescent="0.25">
      <c r="A150" s="700" t="s">
        <v>425</v>
      </c>
      <c r="B150" s="700"/>
      <c r="C150" s="700"/>
      <c r="D150" s="700"/>
      <c r="E150" s="700"/>
      <c r="F150" s="751">
        <v>120</v>
      </c>
      <c r="G150" s="752"/>
      <c r="H150" s="473"/>
      <c r="I150" s="473"/>
      <c r="J150" s="472"/>
      <c r="K150" s="472"/>
      <c r="L150" s="472"/>
    </row>
    <row r="151" spans="1:12" s="163" customFormat="1" ht="14.25" x14ac:dyDescent="0.2">
      <c r="A151" s="425"/>
      <c r="B151" s="425"/>
      <c r="C151" s="425"/>
      <c r="D151" s="425"/>
      <c r="E151" s="425"/>
      <c r="F151" s="425"/>
      <c r="G151" s="425"/>
      <c r="H151" s="238"/>
      <c r="I151" s="238"/>
      <c r="J151" s="179"/>
      <c r="K151" s="179"/>
      <c r="L151" s="179"/>
    </row>
    <row r="152" spans="1:12" s="516" customFormat="1" ht="15.75" x14ac:dyDescent="0.25">
      <c r="A152" s="429" t="s">
        <v>357</v>
      </c>
      <c r="B152" s="430"/>
      <c r="C152" s="430"/>
      <c r="D152" s="430"/>
      <c r="E152" s="430"/>
      <c r="F152" s="762">
        <v>0.2</v>
      </c>
      <c r="G152" s="762"/>
      <c r="H152" s="251">
        <v>0.2</v>
      </c>
      <c r="I152" s="251">
        <v>0.2</v>
      </c>
      <c r="J152" s="515"/>
      <c r="K152" s="515"/>
      <c r="L152" s="515"/>
    </row>
    <row r="153" spans="1:12" s="433" customFormat="1" ht="28.5" customHeight="1" x14ac:dyDescent="0.2">
      <c r="A153" s="697" t="s">
        <v>497</v>
      </c>
      <c r="B153" s="713"/>
      <c r="C153" s="713"/>
      <c r="D153" s="713"/>
      <c r="E153" s="713"/>
      <c r="F153" s="713"/>
      <c r="G153" s="713"/>
      <c r="H153" s="238"/>
      <c r="I153" s="238"/>
      <c r="J153" s="472"/>
      <c r="K153" s="472"/>
      <c r="L153" s="472"/>
    </row>
    <row r="154" spans="1:12" s="163" customFormat="1" ht="14.25" x14ac:dyDescent="0.2">
      <c r="A154" s="425"/>
      <c r="B154" s="425"/>
      <c r="C154" s="425"/>
      <c r="D154" s="425"/>
      <c r="E154" s="425"/>
      <c r="F154" s="425"/>
      <c r="G154" s="425"/>
      <c r="H154" s="238"/>
      <c r="I154" s="238"/>
    </row>
    <row r="155" spans="1:12" s="253" customFormat="1" ht="16.5" thickBot="1" x14ac:dyDescent="0.3">
      <c r="A155" s="679" t="s">
        <v>193</v>
      </c>
      <c r="B155" s="679"/>
      <c r="C155" s="679"/>
      <c r="D155" s="679"/>
      <c r="E155" s="679"/>
      <c r="F155" s="680">
        <f>SUM(F156)</f>
        <v>800</v>
      </c>
      <c r="G155" s="680"/>
      <c r="H155" s="256">
        <v>600</v>
      </c>
      <c r="I155" s="256">
        <v>600</v>
      </c>
      <c r="J155" s="474"/>
      <c r="K155" s="474"/>
    </row>
    <row r="156" spans="1:12" s="476" customFormat="1" ht="16.5" thickTop="1" x14ac:dyDescent="0.25">
      <c r="A156" s="711" t="s">
        <v>203</v>
      </c>
      <c r="B156" s="743"/>
      <c r="C156" s="743"/>
      <c r="D156" s="743"/>
      <c r="E156" s="743"/>
      <c r="F156" s="678">
        <v>800</v>
      </c>
      <c r="G156" s="678"/>
      <c r="H156" s="238"/>
      <c r="I156" s="238"/>
      <c r="J156" s="475"/>
      <c r="K156" s="475"/>
    </row>
    <row r="157" spans="1:12" s="433" customFormat="1" ht="14.25" x14ac:dyDescent="0.2">
      <c r="A157" s="715" t="s">
        <v>192</v>
      </c>
      <c r="B157" s="764"/>
      <c r="C157" s="764"/>
      <c r="D157" s="764"/>
      <c r="E157" s="764"/>
      <c r="F157" s="764"/>
      <c r="G157" s="764"/>
      <c r="H157" s="238"/>
      <c r="I157" s="238"/>
    </row>
    <row r="158" spans="1:12" s="433" customFormat="1" ht="14.25" x14ac:dyDescent="0.2">
      <c r="A158" s="757"/>
      <c r="B158" s="757"/>
      <c r="C158" s="757"/>
      <c r="D158" s="757"/>
      <c r="E158" s="757"/>
      <c r="F158" s="757"/>
      <c r="G158" s="757"/>
      <c r="H158" s="238"/>
      <c r="I158" s="238"/>
    </row>
    <row r="159" spans="1:12" s="163" customFormat="1" ht="15" x14ac:dyDescent="0.25">
      <c r="A159" s="181"/>
      <c r="B159" s="181"/>
      <c r="C159" s="181"/>
      <c r="D159" s="181"/>
      <c r="E159" s="181"/>
      <c r="F159" s="181"/>
      <c r="G159" s="181"/>
      <c r="H159" s="238"/>
      <c r="I159" s="238"/>
    </row>
    <row r="160" spans="1:12" s="166" customFormat="1" ht="16.5" hidden="1" thickBot="1" x14ac:dyDescent="0.3">
      <c r="A160" s="686" t="s">
        <v>333</v>
      </c>
      <c r="B160" s="686"/>
      <c r="C160" s="686"/>
      <c r="D160" s="686"/>
      <c r="E160" s="686"/>
      <c r="F160" s="730">
        <f>SUM(F161)</f>
        <v>0</v>
      </c>
      <c r="G160" s="730"/>
      <c r="H160" s="256"/>
      <c r="I160" s="256"/>
      <c r="J160" s="180"/>
      <c r="K160" s="180"/>
    </row>
    <row r="161" spans="1:11 16384:16384" s="167" customFormat="1" ht="16.5" hidden="1" thickTop="1" x14ac:dyDescent="0.25">
      <c r="A161" s="731" t="s">
        <v>355</v>
      </c>
      <c r="B161" s="732"/>
      <c r="C161" s="732"/>
      <c r="D161" s="732"/>
      <c r="E161" s="732"/>
      <c r="F161" s="733"/>
      <c r="G161" s="733"/>
      <c r="H161" s="238"/>
      <c r="I161" s="238"/>
      <c r="J161" s="168"/>
      <c r="K161" s="168"/>
    </row>
    <row r="162" spans="1:11 16384:16384" s="163" customFormat="1" ht="14.25" hidden="1" x14ac:dyDescent="0.2">
      <c r="A162" s="694" t="s">
        <v>396</v>
      </c>
      <c r="B162" s="737"/>
      <c r="C162" s="737"/>
      <c r="D162" s="737"/>
      <c r="E162" s="737"/>
      <c r="F162" s="737"/>
      <c r="G162" s="737"/>
      <c r="H162" s="238"/>
      <c r="I162" s="238"/>
    </row>
    <row r="163" spans="1:11 16384:16384" s="163" customFormat="1" ht="14.25" hidden="1" x14ac:dyDescent="0.2">
      <c r="A163" s="738"/>
      <c r="B163" s="738"/>
      <c r="C163" s="738"/>
      <c r="D163" s="738"/>
      <c r="E163" s="738"/>
      <c r="F163" s="738"/>
      <c r="G163" s="738"/>
      <c r="H163" s="238"/>
      <c r="I163" s="238"/>
    </row>
    <row r="164" spans="1:11 16384:16384" s="163" customFormat="1" ht="14.25" x14ac:dyDescent="0.2">
      <c r="A164" s="425"/>
      <c r="B164" s="425"/>
      <c r="C164" s="425"/>
      <c r="D164" s="425"/>
      <c r="E164" s="425"/>
      <c r="F164" s="425"/>
      <c r="G164" s="425"/>
      <c r="H164" s="238"/>
      <c r="I164" s="238"/>
    </row>
    <row r="165" spans="1:11 16384:16384" s="253" customFormat="1" ht="16.5" thickBot="1" x14ac:dyDescent="0.3">
      <c r="A165" s="679" t="s">
        <v>92</v>
      </c>
      <c r="B165" s="679"/>
      <c r="C165" s="679"/>
      <c r="D165" s="679"/>
      <c r="E165" s="679"/>
      <c r="F165" s="680">
        <f>SUM(F166,F170,F180)</f>
        <v>2120</v>
      </c>
      <c r="G165" s="680"/>
      <c r="H165" s="256">
        <f>SUM(H166,H170,H180)</f>
        <v>2425</v>
      </c>
      <c r="I165" s="256">
        <f>SUM(I166,I170,I180)</f>
        <v>2425</v>
      </c>
      <c r="J165" s="474"/>
      <c r="K165" s="474"/>
      <c r="XFD165" s="498">
        <f>SUM(F165:XFC165)</f>
        <v>6970</v>
      </c>
    </row>
    <row r="166" spans="1:11 16384:16384" s="151" customFormat="1" ht="17.25" customHeight="1" thickTop="1" x14ac:dyDescent="0.25">
      <c r="A166" s="711" t="s">
        <v>338</v>
      </c>
      <c r="B166" s="734"/>
      <c r="C166" s="734"/>
      <c r="D166" s="734"/>
      <c r="E166" s="734"/>
      <c r="F166" s="683">
        <v>20</v>
      </c>
      <c r="G166" s="683"/>
      <c r="H166" s="238">
        <v>25</v>
      </c>
      <c r="I166" s="238">
        <v>25</v>
      </c>
    </row>
    <row r="167" spans="1:11 16384:16384" s="151" customFormat="1" ht="17.25" customHeight="1" x14ac:dyDescent="0.2">
      <c r="A167" s="670" t="s">
        <v>404</v>
      </c>
      <c r="B167" s="713"/>
      <c r="C167" s="713"/>
      <c r="D167" s="713"/>
      <c r="E167" s="713"/>
      <c r="F167" s="713"/>
      <c r="G167" s="713"/>
      <c r="H167" s="238"/>
      <c r="I167" s="238"/>
    </row>
    <row r="168" spans="1:11 16384:16384" s="151" customFormat="1" ht="24" customHeight="1" x14ac:dyDescent="0.2">
      <c r="A168" s="713"/>
      <c r="B168" s="713"/>
      <c r="C168" s="713"/>
      <c r="D168" s="713"/>
      <c r="E168" s="713"/>
      <c r="F168" s="713"/>
      <c r="G168" s="713"/>
      <c r="H168" s="238"/>
      <c r="I168" s="238"/>
    </row>
    <row r="169" spans="1:11 16384:16384" s="167" customFormat="1" ht="15.75" x14ac:dyDescent="0.25">
      <c r="A169" s="152"/>
      <c r="B169" s="182"/>
      <c r="C169" s="152"/>
      <c r="D169" s="152"/>
      <c r="E169" s="152"/>
      <c r="F169" s="177"/>
      <c r="G169" s="177"/>
      <c r="H169" s="238"/>
      <c r="I169" s="238"/>
      <c r="J169" s="168"/>
      <c r="K169" s="168"/>
    </row>
    <row r="170" spans="1:11 16384:16384" s="178" customFormat="1" ht="15.75" hidden="1" x14ac:dyDescent="0.25">
      <c r="A170" s="735" t="s">
        <v>200</v>
      </c>
      <c r="B170" s="736"/>
      <c r="C170" s="736"/>
      <c r="D170" s="736"/>
      <c r="E170" s="736"/>
      <c r="F170" s="739">
        <v>0</v>
      </c>
      <c r="G170" s="739"/>
      <c r="H170" s="249">
        <v>300</v>
      </c>
      <c r="I170" s="249">
        <v>300</v>
      </c>
      <c r="J170" s="495"/>
      <c r="K170" s="495"/>
    </row>
    <row r="171" spans="1:11 16384:16384" s="178" customFormat="1" ht="15.75" hidden="1" customHeight="1" x14ac:dyDescent="0.25">
      <c r="A171" s="696" t="s">
        <v>411</v>
      </c>
      <c r="B171" s="696"/>
      <c r="C171" s="696"/>
      <c r="D171" s="696"/>
      <c r="E171" s="696"/>
      <c r="F171" s="696"/>
      <c r="G171" s="696"/>
      <c r="H171" s="249"/>
      <c r="I171" s="249"/>
      <c r="J171" s="495"/>
      <c r="K171" s="495"/>
    </row>
    <row r="172" spans="1:11 16384:16384" s="178" customFormat="1" ht="15.75" hidden="1" x14ac:dyDescent="0.25">
      <c r="A172" s="696"/>
      <c r="B172" s="696"/>
      <c r="C172" s="696"/>
      <c r="D172" s="696"/>
      <c r="E172" s="696"/>
      <c r="F172" s="696"/>
      <c r="G172" s="696"/>
      <c r="H172" s="249"/>
      <c r="I172" s="249"/>
      <c r="J172" s="495"/>
      <c r="K172" s="495"/>
    </row>
    <row r="173" spans="1:11 16384:16384" s="178" customFormat="1" ht="15.75" hidden="1" x14ac:dyDescent="0.25">
      <c r="A173" s="696"/>
      <c r="B173" s="696"/>
      <c r="C173" s="696"/>
      <c r="D173" s="696"/>
      <c r="E173" s="696"/>
      <c r="F173" s="696"/>
      <c r="G173" s="696"/>
      <c r="H173" s="249"/>
      <c r="I173" s="249"/>
      <c r="J173" s="495"/>
      <c r="K173" s="495"/>
    </row>
    <row r="174" spans="1:11 16384:16384" s="178" customFormat="1" ht="15.75" hidden="1" x14ac:dyDescent="0.25">
      <c r="A174" s="696"/>
      <c r="B174" s="696"/>
      <c r="C174" s="696"/>
      <c r="D174" s="696"/>
      <c r="E174" s="696"/>
      <c r="F174" s="696"/>
      <c r="G174" s="696"/>
      <c r="H174" s="249"/>
      <c r="I174" s="249"/>
      <c r="J174" s="495"/>
      <c r="K174" s="495"/>
    </row>
    <row r="175" spans="1:11 16384:16384" s="178" customFormat="1" ht="15.75" hidden="1" x14ac:dyDescent="0.25">
      <c r="A175" s="696"/>
      <c r="B175" s="696"/>
      <c r="C175" s="696"/>
      <c r="D175" s="696"/>
      <c r="E175" s="696"/>
      <c r="F175" s="696"/>
      <c r="G175" s="696"/>
      <c r="H175" s="249"/>
      <c r="I175" s="249"/>
      <c r="J175" s="495"/>
      <c r="K175" s="495"/>
    </row>
    <row r="176" spans="1:11 16384:16384" s="178" customFormat="1" ht="15.75" hidden="1" x14ac:dyDescent="0.25">
      <c r="A176" s="696"/>
      <c r="B176" s="696"/>
      <c r="C176" s="696"/>
      <c r="D176" s="696"/>
      <c r="E176" s="696"/>
      <c r="F176" s="696"/>
      <c r="G176" s="696"/>
      <c r="H176" s="249"/>
      <c r="I176" s="249"/>
      <c r="J176" s="495"/>
      <c r="K176" s="495"/>
    </row>
    <row r="177" spans="1:11" s="178" customFormat="1" ht="15.75" hidden="1" x14ac:dyDescent="0.25">
      <c r="A177" s="696"/>
      <c r="B177" s="696"/>
      <c r="C177" s="696"/>
      <c r="D177" s="696"/>
      <c r="E177" s="696"/>
      <c r="F177" s="696"/>
      <c r="G177" s="696"/>
      <c r="H177" s="249"/>
      <c r="I177" s="249"/>
      <c r="J177" s="495"/>
      <c r="K177" s="495"/>
    </row>
    <row r="178" spans="1:11" s="178" customFormat="1" ht="21.75" hidden="1" customHeight="1" x14ac:dyDescent="0.25">
      <c r="A178" s="696"/>
      <c r="B178" s="696"/>
      <c r="C178" s="696"/>
      <c r="D178" s="696"/>
      <c r="E178" s="696"/>
      <c r="F178" s="696"/>
      <c r="G178" s="696"/>
      <c r="H178" s="249"/>
      <c r="I178" s="249"/>
      <c r="J178" s="495"/>
      <c r="K178" s="495"/>
    </row>
    <row r="179" spans="1:11" s="167" customFormat="1" ht="15.75" hidden="1" customHeight="1" x14ac:dyDescent="0.25">
      <c r="A179" s="153"/>
      <c r="B179" s="183"/>
      <c r="C179" s="183"/>
      <c r="D179" s="183"/>
      <c r="E179" s="183"/>
      <c r="F179" s="183"/>
      <c r="G179" s="183"/>
      <c r="H179" s="238"/>
      <c r="I179" s="238"/>
      <c r="J179" s="168"/>
      <c r="K179" s="168"/>
    </row>
    <row r="180" spans="1:11" s="151" customFormat="1" ht="17.25" customHeight="1" x14ac:dyDescent="0.25">
      <c r="A180" s="667" t="s">
        <v>474</v>
      </c>
      <c r="B180" s="668"/>
      <c r="C180" s="668"/>
      <c r="D180" s="668"/>
      <c r="E180" s="668"/>
      <c r="F180" s="683">
        <v>2100</v>
      </c>
      <c r="G180" s="683"/>
      <c r="H180" s="238">
        <v>2100</v>
      </c>
      <c r="I180" s="238">
        <v>2100</v>
      </c>
    </row>
    <row r="181" spans="1:11" s="151" customFormat="1" x14ac:dyDescent="0.2">
      <c r="A181" s="670" t="s">
        <v>164</v>
      </c>
      <c r="B181" s="713"/>
      <c r="C181" s="713"/>
      <c r="D181" s="713"/>
      <c r="E181" s="713"/>
      <c r="F181" s="713"/>
      <c r="G181" s="713"/>
      <c r="H181" s="238"/>
      <c r="I181" s="238"/>
    </row>
    <row r="182" spans="1:11" s="151" customFormat="1" ht="16.5" customHeight="1" x14ac:dyDescent="0.2">
      <c r="A182" s="713"/>
      <c r="B182" s="713"/>
      <c r="C182" s="713"/>
      <c r="D182" s="713"/>
      <c r="E182" s="713"/>
      <c r="F182" s="713"/>
      <c r="G182" s="713"/>
      <c r="H182" s="238"/>
      <c r="I182" s="238"/>
    </row>
    <row r="183" spans="1:11" s="155" customFormat="1" ht="16.5" customHeight="1" x14ac:dyDescent="0.2">
      <c r="A183" s="427"/>
      <c r="B183" s="427"/>
      <c r="C183" s="427"/>
      <c r="D183" s="427"/>
      <c r="E183" s="427"/>
      <c r="F183" s="427"/>
      <c r="G183" s="427"/>
      <c r="H183" s="238"/>
      <c r="I183" s="238"/>
    </row>
    <row r="184" spans="1:11" s="253" customFormat="1" ht="32.25" customHeight="1" thickBot="1" x14ac:dyDescent="0.3">
      <c r="A184" s="706" t="s">
        <v>451</v>
      </c>
      <c r="B184" s="706"/>
      <c r="C184" s="706"/>
      <c r="D184" s="706"/>
      <c r="E184" s="706"/>
      <c r="F184" s="680">
        <f>SUM(F185)</f>
        <v>1598</v>
      </c>
      <c r="G184" s="680"/>
      <c r="H184" s="256">
        <v>0</v>
      </c>
      <c r="I184" s="256">
        <v>0</v>
      </c>
      <c r="J184" s="161"/>
      <c r="K184" s="474"/>
    </row>
    <row r="185" spans="1:11" s="433" customFormat="1" ht="15.75" thickTop="1" x14ac:dyDescent="0.25">
      <c r="A185" s="667" t="s">
        <v>452</v>
      </c>
      <c r="B185" s="668"/>
      <c r="C185" s="668"/>
      <c r="D185" s="668"/>
      <c r="E185" s="668"/>
      <c r="F185" s="683">
        <v>1598</v>
      </c>
      <c r="G185" s="683"/>
      <c r="H185" s="238"/>
      <c r="I185" s="238"/>
      <c r="J185" s="428"/>
      <c r="K185" s="428"/>
    </row>
    <row r="186" spans="1:11" s="433" customFormat="1" ht="44.25" customHeight="1" x14ac:dyDescent="0.25">
      <c r="A186" s="741" t="s">
        <v>453</v>
      </c>
      <c r="B186" s="742"/>
      <c r="C186" s="742"/>
      <c r="D186" s="742"/>
      <c r="E186" s="742"/>
      <c r="F186" s="742"/>
      <c r="G186" s="742"/>
      <c r="H186" s="238"/>
      <c r="I186" s="238"/>
      <c r="J186" s="428"/>
      <c r="K186" s="428"/>
    </row>
    <row r="187" spans="1:11" s="155" customFormat="1" ht="14.25" customHeight="1" x14ac:dyDescent="0.2">
      <c r="A187" s="740"/>
      <c r="B187" s="740"/>
      <c r="C187" s="740"/>
      <c r="D187" s="740"/>
      <c r="E187" s="740"/>
      <c r="F187" s="740"/>
      <c r="G187" s="740"/>
      <c r="H187" s="238"/>
      <c r="I187" s="238"/>
    </row>
    <row r="188" spans="1:11" s="253" customFormat="1" ht="32.25" customHeight="1" thickBot="1" x14ac:dyDescent="0.3">
      <c r="A188" s="706" t="s">
        <v>426</v>
      </c>
      <c r="B188" s="706"/>
      <c r="C188" s="706"/>
      <c r="D188" s="706"/>
      <c r="E188" s="706"/>
      <c r="F188" s="680">
        <f>SUM(F189)</f>
        <v>5</v>
      </c>
      <c r="G188" s="680"/>
      <c r="H188" s="256">
        <v>5</v>
      </c>
      <c r="I188" s="256">
        <v>5</v>
      </c>
      <c r="J188" s="474"/>
      <c r="K188" s="474"/>
    </row>
    <row r="189" spans="1:11" s="433" customFormat="1" ht="15.75" thickTop="1" x14ac:dyDescent="0.25">
      <c r="A189" s="667" t="s">
        <v>428</v>
      </c>
      <c r="B189" s="668"/>
      <c r="C189" s="668"/>
      <c r="D189" s="668"/>
      <c r="E189" s="668"/>
      <c r="F189" s="683">
        <v>5</v>
      </c>
      <c r="G189" s="683"/>
      <c r="H189" s="238"/>
      <c r="I189" s="238"/>
      <c r="J189" s="428"/>
      <c r="K189" s="428"/>
    </row>
    <row r="190" spans="1:11" s="151" customFormat="1" ht="14.25" customHeight="1" x14ac:dyDescent="0.2">
      <c r="A190" s="697" t="s">
        <v>480</v>
      </c>
      <c r="B190" s="697"/>
      <c r="C190" s="697"/>
      <c r="D190" s="697"/>
      <c r="E190" s="697"/>
      <c r="F190" s="697"/>
      <c r="G190" s="697"/>
      <c r="H190" s="238"/>
      <c r="I190" s="238"/>
    </row>
    <row r="191" spans="1:11" s="155" customFormat="1" ht="14.25" customHeight="1" x14ac:dyDescent="0.2">
      <c r="A191" s="427"/>
      <c r="B191" s="427"/>
      <c r="C191" s="222"/>
      <c r="D191" s="427"/>
      <c r="E191" s="427"/>
      <c r="F191" s="427"/>
      <c r="G191" s="427"/>
      <c r="H191" s="238"/>
      <c r="I191" s="238"/>
    </row>
    <row r="192" spans="1:11" s="253" customFormat="1" ht="16.5" hidden="1" thickBot="1" x14ac:dyDescent="0.3">
      <c r="A192" s="679" t="s">
        <v>400</v>
      </c>
      <c r="B192" s="679"/>
      <c r="C192" s="679"/>
      <c r="D192" s="679"/>
      <c r="E192" s="679"/>
      <c r="F192" s="680">
        <f>SUM(F193)</f>
        <v>0</v>
      </c>
      <c r="G192" s="680"/>
      <c r="H192" s="256">
        <v>300</v>
      </c>
      <c r="I192" s="256">
        <v>300</v>
      </c>
      <c r="J192" s="474"/>
      <c r="K192" s="474"/>
    </row>
    <row r="193" spans="1:16384" s="520" customFormat="1" ht="18" hidden="1" customHeight="1" thickTop="1" x14ac:dyDescent="0.25">
      <c r="A193" s="553" t="s">
        <v>356</v>
      </c>
      <c r="B193" s="554"/>
      <c r="C193" s="554"/>
      <c r="D193" s="554"/>
      <c r="E193" s="554"/>
      <c r="F193" s="682">
        <v>0</v>
      </c>
      <c r="G193" s="682"/>
      <c r="H193" s="480"/>
      <c r="I193" s="480"/>
      <c r="J193" s="519"/>
      <c r="K193" s="519"/>
    </row>
    <row r="194" spans="1:16384" s="521" customFormat="1" ht="14.25" hidden="1" customHeight="1" x14ac:dyDescent="0.2">
      <c r="A194" s="681" t="s">
        <v>481</v>
      </c>
      <c r="B194" s="681"/>
      <c r="C194" s="681"/>
      <c r="D194" s="681"/>
      <c r="E194" s="681"/>
      <c r="F194" s="681"/>
      <c r="G194" s="681"/>
      <c r="H194" s="251"/>
      <c r="I194" s="251"/>
    </row>
    <row r="195" spans="1:16384" s="521" customFormat="1" ht="14.25" hidden="1" customHeight="1" x14ac:dyDescent="0.2">
      <c r="A195" s="681"/>
      <c r="B195" s="681"/>
      <c r="C195" s="681"/>
      <c r="D195" s="681"/>
      <c r="E195" s="681"/>
      <c r="F195" s="681"/>
      <c r="G195" s="681"/>
      <c r="H195" s="251"/>
      <c r="I195" s="251"/>
    </row>
    <row r="196" spans="1:16384" s="155" customFormat="1" ht="14.25" customHeight="1" x14ac:dyDescent="0.2">
      <c r="A196" s="427"/>
      <c r="B196" s="427"/>
      <c r="C196" s="222"/>
      <c r="D196" s="427"/>
      <c r="E196" s="427"/>
      <c r="F196" s="427"/>
      <c r="G196" s="427"/>
      <c r="H196" s="238"/>
      <c r="I196" s="238"/>
    </row>
    <row r="197" spans="1:16384" s="530" customFormat="1" ht="18" customHeight="1" thickBot="1" x14ac:dyDescent="0.3">
      <c r="A197" s="679" t="s">
        <v>166</v>
      </c>
      <c r="B197" s="679"/>
      <c r="C197" s="679"/>
      <c r="D197" s="679"/>
      <c r="E197" s="679"/>
      <c r="F197" s="680">
        <f>SUM(F198)</f>
        <v>164292</v>
      </c>
      <c r="G197" s="680"/>
      <c r="H197" s="256">
        <v>153500</v>
      </c>
      <c r="I197" s="256">
        <v>153500</v>
      </c>
    </row>
    <row r="198" spans="1:16384" s="151" customFormat="1" ht="18" customHeight="1" thickTop="1" x14ac:dyDescent="0.25">
      <c r="A198" s="711" t="s">
        <v>224</v>
      </c>
      <c r="B198" s="743"/>
      <c r="C198" s="743"/>
      <c r="D198" s="743"/>
      <c r="E198" s="743"/>
      <c r="F198" s="678">
        <v>164292</v>
      </c>
      <c r="G198" s="678"/>
      <c r="H198" s="238"/>
      <c r="I198" s="238"/>
    </row>
    <row r="199" spans="1:16384" s="151" customFormat="1" ht="18" customHeight="1" x14ac:dyDescent="0.2">
      <c r="A199" s="701" t="s">
        <v>459</v>
      </c>
      <c r="B199" s="702"/>
      <c r="C199" s="702"/>
      <c r="D199" s="702"/>
      <c r="E199" s="702"/>
      <c r="F199" s="702"/>
      <c r="G199" s="702"/>
      <c r="H199" s="238"/>
      <c r="I199" s="238"/>
    </row>
    <row r="200" spans="1:16384" s="155" customFormat="1" ht="26.25" customHeight="1" x14ac:dyDescent="0.2">
      <c r="A200" s="702"/>
      <c r="B200" s="702"/>
      <c r="C200" s="702"/>
      <c r="D200" s="702"/>
      <c r="E200" s="702"/>
      <c r="F200" s="702"/>
      <c r="G200" s="702"/>
      <c r="H200" s="238"/>
      <c r="I200" s="238"/>
    </row>
    <row r="201" spans="1:16384" s="155" customFormat="1" ht="11.25" customHeight="1" x14ac:dyDescent="0.2">
      <c r="A201" s="192"/>
      <c r="B201" s="192"/>
      <c r="C201" s="192"/>
      <c r="D201" s="192"/>
      <c r="E201" s="192"/>
      <c r="F201" s="192"/>
      <c r="G201" s="192"/>
      <c r="H201" s="238"/>
      <c r="I201" s="238"/>
    </row>
    <row r="202" spans="1:16384" s="253" customFormat="1" ht="16.5" thickBot="1" x14ac:dyDescent="0.3">
      <c r="A202" s="679" t="s">
        <v>162</v>
      </c>
      <c r="B202" s="679"/>
      <c r="C202" s="679"/>
      <c r="D202" s="679"/>
      <c r="E202" s="679"/>
      <c r="F202" s="680">
        <f>SUM(F206,F213,F217,F203)</f>
        <v>680</v>
      </c>
      <c r="G202" s="680"/>
      <c r="H202" s="256">
        <f>SUM(H203,H206,H213,H217)</f>
        <v>610</v>
      </c>
      <c r="I202" s="256">
        <f>SUM(I203,I206,I213,I217)</f>
        <v>2297</v>
      </c>
    </row>
    <row r="203" spans="1:16384" s="253" customFormat="1" ht="16.5" thickTop="1" x14ac:dyDescent="0.25">
      <c r="A203" s="667" t="s">
        <v>209</v>
      </c>
      <c r="B203" s="668"/>
      <c r="C203" s="668"/>
      <c r="D203" s="668"/>
      <c r="E203" s="668"/>
      <c r="F203" s="683">
        <v>100</v>
      </c>
      <c r="G203" s="683"/>
      <c r="H203" s="238">
        <v>0</v>
      </c>
      <c r="I203" s="238">
        <v>1687</v>
      </c>
      <c r="J203" s="430"/>
      <c r="K203" s="430"/>
      <c r="L203" s="430"/>
      <c r="M203" s="676"/>
      <c r="N203" s="677"/>
      <c r="O203" s="429"/>
      <c r="P203" s="430"/>
      <c r="Q203" s="430"/>
      <c r="R203" s="430"/>
      <c r="S203" s="430"/>
      <c r="T203" s="676"/>
      <c r="U203" s="677"/>
      <c r="V203" s="429"/>
      <c r="W203" s="430"/>
      <c r="X203" s="430"/>
      <c r="Y203" s="430"/>
      <c r="Z203" s="430"/>
      <c r="AA203" s="676"/>
      <c r="AB203" s="677"/>
      <c r="AC203" s="429"/>
      <c r="AD203" s="430"/>
      <c r="AE203" s="430"/>
      <c r="AF203" s="430"/>
      <c r="AG203" s="430"/>
      <c r="AH203" s="676"/>
      <c r="AI203" s="677"/>
      <c r="AJ203" s="429"/>
      <c r="AK203" s="430"/>
      <c r="AL203" s="430"/>
      <c r="AM203" s="430"/>
      <c r="AN203" s="430"/>
      <c r="AO203" s="676"/>
      <c r="AP203" s="677"/>
      <c r="AQ203" s="429"/>
      <c r="AR203" s="430"/>
      <c r="AS203" s="430"/>
      <c r="AT203" s="430"/>
      <c r="AU203" s="430"/>
      <c r="AV203" s="676"/>
      <c r="AW203" s="677"/>
      <c r="AX203" s="429"/>
      <c r="AY203" s="430"/>
      <c r="AZ203" s="430"/>
      <c r="BA203" s="430"/>
      <c r="BB203" s="430"/>
      <c r="BC203" s="676"/>
      <c r="BD203" s="677"/>
      <c r="BE203" s="429"/>
      <c r="BF203" s="430"/>
      <c r="BG203" s="430"/>
      <c r="BH203" s="430"/>
      <c r="BI203" s="430"/>
      <c r="BJ203" s="676"/>
      <c r="BK203" s="677"/>
      <c r="BL203" s="429"/>
      <c r="BM203" s="430"/>
      <c r="BN203" s="430"/>
      <c r="BO203" s="430"/>
      <c r="BP203" s="430"/>
      <c r="BQ203" s="676"/>
      <c r="BR203" s="677"/>
      <c r="BS203" s="429"/>
      <c r="BT203" s="430"/>
      <c r="BU203" s="430"/>
      <c r="BV203" s="430"/>
      <c r="BW203" s="430"/>
      <c r="BX203" s="676"/>
      <c r="BY203" s="677"/>
      <c r="BZ203" s="429"/>
      <c r="CA203" s="430"/>
      <c r="CB203" s="430"/>
      <c r="CC203" s="430"/>
      <c r="CD203" s="430"/>
      <c r="CE203" s="676"/>
      <c r="CF203" s="677"/>
      <c r="CG203" s="429"/>
      <c r="CH203" s="430"/>
      <c r="CI203" s="430"/>
      <c r="CJ203" s="430"/>
      <c r="CK203" s="430"/>
      <c r="CL203" s="676"/>
      <c r="CM203" s="677"/>
      <c r="CN203" s="429"/>
      <c r="CO203" s="430"/>
      <c r="CP203" s="430"/>
      <c r="CQ203" s="430"/>
      <c r="CR203" s="430"/>
      <c r="CS203" s="676"/>
      <c r="CT203" s="677"/>
      <c r="CU203" s="429"/>
      <c r="CV203" s="430"/>
      <c r="CW203" s="430"/>
      <c r="CX203" s="430"/>
      <c r="CY203" s="430"/>
      <c r="CZ203" s="676"/>
      <c r="DA203" s="677"/>
      <c r="DB203" s="429"/>
      <c r="DC203" s="430"/>
      <c r="DD203" s="430"/>
      <c r="DE203" s="430"/>
      <c r="DF203" s="430"/>
      <c r="DG203" s="676"/>
      <c r="DH203" s="677"/>
      <c r="DI203" s="429"/>
      <c r="DJ203" s="430"/>
      <c r="DK203" s="430"/>
      <c r="DL203" s="430"/>
      <c r="DM203" s="430"/>
      <c r="DN203" s="676"/>
      <c r="DO203" s="677"/>
      <c r="DP203" s="429"/>
      <c r="DQ203" s="430"/>
      <c r="DR203" s="430"/>
      <c r="DS203" s="430"/>
      <c r="DT203" s="430"/>
      <c r="DU203" s="676"/>
      <c r="DV203" s="677"/>
      <c r="DW203" s="429"/>
      <c r="DX203" s="430"/>
      <c r="DY203" s="430"/>
      <c r="DZ203" s="430"/>
      <c r="EA203" s="430"/>
      <c r="EB203" s="676"/>
      <c r="EC203" s="677"/>
      <c r="ED203" s="429"/>
      <c r="EE203" s="430"/>
      <c r="EF203" s="430"/>
      <c r="EG203" s="430"/>
      <c r="EH203" s="430"/>
      <c r="EI203" s="676"/>
      <c r="EJ203" s="677"/>
      <c r="EK203" s="429"/>
      <c r="EL203" s="430"/>
      <c r="EM203" s="430"/>
      <c r="EN203" s="430"/>
      <c r="EO203" s="430"/>
      <c r="EP203" s="676"/>
      <c r="EQ203" s="677"/>
      <c r="ER203" s="429"/>
      <c r="ES203" s="430"/>
      <c r="ET203" s="430"/>
      <c r="EU203" s="430"/>
      <c r="EV203" s="430"/>
      <c r="EW203" s="676"/>
      <c r="EX203" s="677"/>
      <c r="EY203" s="429"/>
      <c r="EZ203" s="430"/>
      <c r="FA203" s="430"/>
      <c r="FB203" s="430"/>
      <c r="FC203" s="430"/>
      <c r="FD203" s="676"/>
      <c r="FE203" s="677"/>
      <c r="FF203" s="429"/>
      <c r="FG203" s="430"/>
      <c r="FH203" s="430"/>
      <c r="FI203" s="430"/>
      <c r="FJ203" s="430"/>
      <c r="FK203" s="676"/>
      <c r="FL203" s="677"/>
      <c r="FM203" s="429"/>
      <c r="FN203" s="430"/>
      <c r="FO203" s="430"/>
      <c r="FP203" s="430"/>
      <c r="FQ203" s="430"/>
      <c r="FR203" s="676"/>
      <c r="FS203" s="677"/>
      <c r="FT203" s="429"/>
      <c r="FU203" s="430"/>
      <c r="FV203" s="430"/>
      <c r="FW203" s="430"/>
      <c r="FX203" s="430"/>
      <c r="FY203" s="676"/>
      <c r="FZ203" s="677"/>
      <c r="GA203" s="429"/>
      <c r="GB203" s="430"/>
      <c r="GC203" s="430"/>
      <c r="GD203" s="430"/>
      <c r="GE203" s="430"/>
      <c r="GF203" s="676"/>
      <c r="GG203" s="677"/>
      <c r="GH203" s="429"/>
      <c r="GI203" s="430"/>
      <c r="GJ203" s="430"/>
      <c r="GK203" s="430"/>
      <c r="GL203" s="430"/>
      <c r="GM203" s="676"/>
      <c r="GN203" s="677"/>
      <c r="GO203" s="429"/>
      <c r="GP203" s="430"/>
      <c r="GQ203" s="430"/>
      <c r="GR203" s="430"/>
      <c r="GS203" s="430"/>
      <c r="GT203" s="676"/>
      <c r="GU203" s="677"/>
      <c r="GV203" s="429"/>
      <c r="GW203" s="430"/>
      <c r="GX203" s="430"/>
      <c r="GY203" s="430"/>
      <c r="GZ203" s="430"/>
      <c r="HA203" s="676"/>
      <c r="HB203" s="677"/>
      <c r="HC203" s="429"/>
      <c r="HD203" s="430"/>
      <c r="HE203" s="430"/>
      <c r="HF203" s="430"/>
      <c r="HG203" s="430"/>
      <c r="HH203" s="676"/>
      <c r="HI203" s="677"/>
      <c r="HJ203" s="429"/>
      <c r="HK203" s="430"/>
      <c r="HL203" s="430"/>
      <c r="HM203" s="430"/>
      <c r="HN203" s="430"/>
      <c r="HO203" s="676"/>
      <c r="HP203" s="677"/>
      <c r="HQ203" s="429"/>
      <c r="HR203" s="430"/>
      <c r="HS203" s="430"/>
      <c r="HT203" s="430"/>
      <c r="HU203" s="430"/>
      <c r="HV203" s="676"/>
      <c r="HW203" s="677"/>
      <c r="HX203" s="429"/>
      <c r="HY203" s="430"/>
      <c r="HZ203" s="430"/>
      <c r="IA203" s="430"/>
      <c r="IB203" s="430"/>
      <c r="IC203" s="676"/>
      <c r="ID203" s="677"/>
      <c r="IE203" s="429"/>
      <c r="IF203" s="430"/>
      <c r="IG203" s="430"/>
      <c r="IH203" s="430"/>
      <c r="II203" s="430"/>
      <c r="IJ203" s="676"/>
      <c r="IK203" s="677"/>
      <c r="IL203" s="429"/>
      <c r="IM203" s="430"/>
      <c r="IN203" s="430"/>
      <c r="IO203" s="430"/>
      <c r="IP203" s="430"/>
      <c r="IQ203" s="676"/>
      <c r="IR203" s="677"/>
      <c r="IS203" s="429"/>
      <c r="IT203" s="430"/>
      <c r="IU203" s="430"/>
      <c r="IV203" s="430"/>
      <c r="IW203" s="430"/>
      <c r="IX203" s="676"/>
      <c r="IY203" s="677"/>
      <c r="IZ203" s="429"/>
      <c r="JA203" s="430"/>
      <c r="JB203" s="430"/>
      <c r="JC203" s="430"/>
      <c r="JD203" s="430"/>
      <c r="JE203" s="676"/>
      <c r="JF203" s="677"/>
      <c r="JG203" s="429"/>
      <c r="JH203" s="430"/>
      <c r="JI203" s="430"/>
      <c r="JJ203" s="430"/>
      <c r="JK203" s="430"/>
      <c r="JL203" s="676"/>
      <c r="JM203" s="677"/>
      <c r="JN203" s="429"/>
      <c r="JO203" s="430"/>
      <c r="JP203" s="430"/>
      <c r="JQ203" s="430"/>
      <c r="JR203" s="430"/>
      <c r="JS203" s="676"/>
      <c r="JT203" s="677"/>
      <c r="JU203" s="429"/>
      <c r="JV203" s="430"/>
      <c r="JW203" s="430"/>
      <c r="JX203" s="430"/>
      <c r="JY203" s="430"/>
      <c r="JZ203" s="676"/>
      <c r="KA203" s="677"/>
      <c r="KB203" s="429"/>
      <c r="KC203" s="430"/>
      <c r="KD203" s="430"/>
      <c r="KE203" s="430"/>
      <c r="KF203" s="430"/>
      <c r="KG203" s="676"/>
      <c r="KH203" s="677"/>
      <c r="KI203" s="429"/>
      <c r="KJ203" s="430"/>
      <c r="KK203" s="430"/>
      <c r="KL203" s="430"/>
      <c r="KM203" s="430"/>
      <c r="KN203" s="676"/>
      <c r="KO203" s="677"/>
      <c r="KP203" s="429"/>
      <c r="KQ203" s="430"/>
      <c r="KR203" s="430"/>
      <c r="KS203" s="430"/>
      <c r="KT203" s="430"/>
      <c r="KU203" s="676"/>
      <c r="KV203" s="677"/>
      <c r="KW203" s="429"/>
      <c r="KX203" s="430"/>
      <c r="KY203" s="430"/>
      <c r="KZ203" s="430"/>
      <c r="LA203" s="430"/>
      <c r="LB203" s="676"/>
      <c r="LC203" s="677"/>
      <c r="LD203" s="429"/>
      <c r="LE203" s="430"/>
      <c r="LF203" s="430"/>
      <c r="LG203" s="430"/>
      <c r="LH203" s="430"/>
      <c r="LI203" s="676"/>
      <c r="LJ203" s="677"/>
      <c r="LK203" s="429"/>
      <c r="LL203" s="430"/>
      <c r="LM203" s="430"/>
      <c r="LN203" s="430"/>
      <c r="LO203" s="430"/>
      <c r="LP203" s="676"/>
      <c r="LQ203" s="677"/>
      <c r="LR203" s="429"/>
      <c r="LS203" s="430"/>
      <c r="LT203" s="430"/>
      <c r="LU203" s="430"/>
      <c r="LV203" s="430"/>
      <c r="LW203" s="676"/>
      <c r="LX203" s="677"/>
      <c r="LY203" s="429"/>
      <c r="LZ203" s="430"/>
      <c r="MA203" s="430"/>
      <c r="MB203" s="430"/>
      <c r="MC203" s="430"/>
      <c r="MD203" s="676"/>
      <c r="ME203" s="677"/>
      <c r="MF203" s="429"/>
      <c r="MG203" s="430"/>
      <c r="MH203" s="430"/>
      <c r="MI203" s="430"/>
      <c r="MJ203" s="430"/>
      <c r="MK203" s="676"/>
      <c r="ML203" s="677"/>
      <c r="MM203" s="429"/>
      <c r="MN203" s="430"/>
      <c r="MO203" s="430"/>
      <c r="MP203" s="430"/>
      <c r="MQ203" s="430"/>
      <c r="MR203" s="676"/>
      <c r="MS203" s="677"/>
      <c r="MT203" s="429"/>
      <c r="MU203" s="430"/>
      <c r="MV203" s="430"/>
      <c r="MW203" s="430"/>
      <c r="MX203" s="430"/>
      <c r="MY203" s="676"/>
      <c r="MZ203" s="677"/>
      <c r="NA203" s="429"/>
      <c r="NB203" s="430"/>
      <c r="NC203" s="430"/>
      <c r="ND203" s="430"/>
      <c r="NE203" s="430"/>
      <c r="NF203" s="676"/>
      <c r="NG203" s="677"/>
      <c r="NH203" s="429"/>
      <c r="NI203" s="430"/>
      <c r="NJ203" s="430"/>
      <c r="NK203" s="430"/>
      <c r="NL203" s="430"/>
      <c r="NM203" s="676"/>
      <c r="NN203" s="677"/>
      <c r="NO203" s="429"/>
      <c r="NP203" s="430"/>
      <c r="NQ203" s="430"/>
      <c r="NR203" s="430"/>
      <c r="NS203" s="430"/>
      <c r="NT203" s="676"/>
      <c r="NU203" s="677"/>
      <c r="NV203" s="429"/>
      <c r="NW203" s="430"/>
      <c r="NX203" s="430"/>
      <c r="NY203" s="430"/>
      <c r="NZ203" s="430"/>
      <c r="OA203" s="676"/>
      <c r="OB203" s="677"/>
      <c r="OC203" s="429"/>
      <c r="OD203" s="430"/>
      <c r="OE203" s="430"/>
      <c r="OF203" s="430"/>
      <c r="OG203" s="430"/>
      <c r="OH203" s="676"/>
      <c r="OI203" s="677"/>
      <c r="OJ203" s="429"/>
      <c r="OK203" s="430"/>
      <c r="OL203" s="430"/>
      <c r="OM203" s="430"/>
      <c r="ON203" s="430"/>
      <c r="OO203" s="676"/>
      <c r="OP203" s="677"/>
      <c r="OQ203" s="429"/>
      <c r="OR203" s="430"/>
      <c r="OS203" s="430"/>
      <c r="OT203" s="430"/>
      <c r="OU203" s="430"/>
      <c r="OV203" s="676"/>
      <c r="OW203" s="677"/>
      <c r="OX203" s="429"/>
      <c r="OY203" s="430"/>
      <c r="OZ203" s="430"/>
      <c r="PA203" s="430"/>
      <c r="PB203" s="430"/>
      <c r="PC203" s="676"/>
      <c r="PD203" s="677"/>
      <c r="PE203" s="429"/>
      <c r="PF203" s="430"/>
      <c r="PG203" s="430"/>
      <c r="PH203" s="430"/>
      <c r="PI203" s="430"/>
      <c r="PJ203" s="676"/>
      <c r="PK203" s="677"/>
      <c r="PL203" s="429"/>
      <c r="PM203" s="430"/>
      <c r="PN203" s="430"/>
      <c r="PO203" s="430"/>
      <c r="PP203" s="430"/>
      <c r="PQ203" s="676"/>
      <c r="PR203" s="677"/>
      <c r="PS203" s="429"/>
      <c r="PT203" s="430"/>
      <c r="PU203" s="430"/>
      <c r="PV203" s="430"/>
      <c r="PW203" s="430"/>
      <c r="PX203" s="676"/>
      <c r="PY203" s="677"/>
      <c r="PZ203" s="429"/>
      <c r="QA203" s="430"/>
      <c r="QB203" s="430"/>
      <c r="QC203" s="430"/>
      <c r="QD203" s="430"/>
      <c r="QE203" s="676"/>
      <c r="QF203" s="677"/>
      <c r="QG203" s="429"/>
      <c r="QH203" s="430"/>
      <c r="QI203" s="430"/>
      <c r="QJ203" s="430"/>
      <c r="QK203" s="430"/>
      <c r="QL203" s="676"/>
      <c r="QM203" s="677"/>
      <c r="QN203" s="429"/>
      <c r="QO203" s="430"/>
      <c r="QP203" s="430"/>
      <c r="QQ203" s="430"/>
      <c r="QR203" s="430"/>
      <c r="QS203" s="676"/>
      <c r="QT203" s="677"/>
      <c r="QU203" s="429"/>
      <c r="QV203" s="430"/>
      <c r="QW203" s="430"/>
      <c r="QX203" s="430"/>
      <c r="QY203" s="430"/>
      <c r="QZ203" s="676"/>
      <c r="RA203" s="677"/>
      <c r="RB203" s="429"/>
      <c r="RC203" s="430"/>
      <c r="RD203" s="430"/>
      <c r="RE203" s="430"/>
      <c r="RF203" s="430"/>
      <c r="RG203" s="676"/>
      <c r="RH203" s="677"/>
      <c r="RI203" s="429"/>
      <c r="RJ203" s="430"/>
      <c r="RK203" s="430"/>
      <c r="RL203" s="430"/>
      <c r="RM203" s="430"/>
      <c r="RN203" s="676"/>
      <c r="RO203" s="677"/>
      <c r="RP203" s="429"/>
      <c r="RQ203" s="430"/>
      <c r="RR203" s="430"/>
      <c r="RS203" s="430"/>
      <c r="RT203" s="430"/>
      <c r="RU203" s="676"/>
      <c r="RV203" s="677"/>
      <c r="RW203" s="429"/>
      <c r="RX203" s="430"/>
      <c r="RY203" s="430"/>
      <c r="RZ203" s="430"/>
      <c r="SA203" s="430"/>
      <c r="SB203" s="676"/>
      <c r="SC203" s="677"/>
      <c r="SD203" s="429"/>
      <c r="SE203" s="430"/>
      <c r="SF203" s="430"/>
      <c r="SG203" s="430"/>
      <c r="SH203" s="430"/>
      <c r="SI203" s="676"/>
      <c r="SJ203" s="677"/>
      <c r="SK203" s="429"/>
      <c r="SL203" s="430"/>
      <c r="SM203" s="430"/>
      <c r="SN203" s="430"/>
      <c r="SO203" s="430"/>
      <c r="SP203" s="676"/>
      <c r="SQ203" s="677"/>
      <c r="SR203" s="429"/>
      <c r="SS203" s="430"/>
      <c r="ST203" s="430"/>
      <c r="SU203" s="430"/>
      <c r="SV203" s="430"/>
      <c r="SW203" s="676"/>
      <c r="SX203" s="677"/>
      <c r="SY203" s="429"/>
      <c r="SZ203" s="430"/>
      <c r="TA203" s="430"/>
      <c r="TB203" s="430"/>
      <c r="TC203" s="430"/>
      <c r="TD203" s="676"/>
      <c r="TE203" s="677"/>
      <c r="TF203" s="429"/>
      <c r="TG203" s="430"/>
      <c r="TH203" s="430"/>
      <c r="TI203" s="430"/>
      <c r="TJ203" s="430"/>
      <c r="TK203" s="676"/>
      <c r="TL203" s="677"/>
      <c r="TM203" s="429"/>
      <c r="TN203" s="430"/>
      <c r="TO203" s="430"/>
      <c r="TP203" s="430"/>
      <c r="TQ203" s="430"/>
      <c r="TR203" s="676"/>
      <c r="TS203" s="677"/>
      <c r="TT203" s="429"/>
      <c r="TU203" s="430"/>
      <c r="TV203" s="430"/>
      <c r="TW203" s="430"/>
      <c r="TX203" s="430"/>
      <c r="TY203" s="676"/>
      <c r="TZ203" s="677"/>
      <c r="UA203" s="429"/>
      <c r="UB203" s="430"/>
      <c r="UC203" s="430"/>
      <c r="UD203" s="430"/>
      <c r="UE203" s="430"/>
      <c r="UF203" s="676"/>
      <c r="UG203" s="677"/>
      <c r="UH203" s="429"/>
      <c r="UI203" s="430"/>
      <c r="UJ203" s="430"/>
      <c r="UK203" s="430"/>
      <c r="UL203" s="430"/>
      <c r="UM203" s="676"/>
      <c r="UN203" s="677"/>
      <c r="UO203" s="429"/>
      <c r="UP203" s="430"/>
      <c r="UQ203" s="430"/>
      <c r="UR203" s="430"/>
      <c r="US203" s="430"/>
      <c r="UT203" s="676"/>
      <c r="UU203" s="677"/>
      <c r="UV203" s="429"/>
      <c r="UW203" s="430"/>
      <c r="UX203" s="430"/>
      <c r="UY203" s="430"/>
      <c r="UZ203" s="430"/>
      <c r="VA203" s="676"/>
      <c r="VB203" s="677"/>
      <c r="VC203" s="429"/>
      <c r="VD203" s="430"/>
      <c r="VE203" s="430"/>
      <c r="VF203" s="430"/>
      <c r="VG203" s="430"/>
      <c r="VH203" s="676"/>
      <c r="VI203" s="677"/>
      <c r="VJ203" s="429"/>
      <c r="VK203" s="430"/>
      <c r="VL203" s="430"/>
      <c r="VM203" s="430"/>
      <c r="VN203" s="430"/>
      <c r="VO203" s="676"/>
      <c r="VP203" s="677"/>
      <c r="VQ203" s="429"/>
      <c r="VR203" s="430"/>
      <c r="VS203" s="430"/>
      <c r="VT203" s="430"/>
      <c r="VU203" s="430"/>
      <c r="VV203" s="676"/>
      <c r="VW203" s="677"/>
      <c r="VX203" s="429"/>
      <c r="VY203" s="430"/>
      <c r="VZ203" s="430"/>
      <c r="WA203" s="430"/>
      <c r="WB203" s="430"/>
      <c r="WC203" s="676"/>
      <c r="WD203" s="677"/>
      <c r="WE203" s="429"/>
      <c r="WF203" s="430"/>
      <c r="WG203" s="430"/>
      <c r="WH203" s="430"/>
      <c r="WI203" s="430"/>
      <c r="WJ203" s="676"/>
      <c r="WK203" s="677"/>
      <c r="WL203" s="429"/>
      <c r="WM203" s="430"/>
      <c r="WN203" s="430"/>
      <c r="WO203" s="430"/>
      <c r="WP203" s="430"/>
      <c r="WQ203" s="676"/>
      <c r="WR203" s="677"/>
      <c r="WS203" s="429"/>
      <c r="WT203" s="430"/>
      <c r="WU203" s="430"/>
      <c r="WV203" s="430"/>
      <c r="WW203" s="430"/>
      <c r="WX203" s="676"/>
      <c r="WY203" s="677"/>
      <c r="WZ203" s="429"/>
      <c r="XA203" s="430"/>
      <c r="XB203" s="430"/>
      <c r="XC203" s="430"/>
      <c r="XD203" s="430"/>
      <c r="XE203" s="676"/>
      <c r="XF203" s="677"/>
      <c r="XG203" s="429"/>
      <c r="XH203" s="430"/>
      <c r="XI203" s="430"/>
      <c r="XJ203" s="430"/>
      <c r="XK203" s="430"/>
      <c r="XL203" s="676"/>
      <c r="XM203" s="677"/>
      <c r="XN203" s="429"/>
      <c r="XO203" s="430"/>
      <c r="XP203" s="430"/>
      <c r="XQ203" s="430"/>
      <c r="XR203" s="430"/>
      <c r="XS203" s="676"/>
      <c r="XT203" s="677"/>
      <c r="XU203" s="429"/>
      <c r="XV203" s="430"/>
      <c r="XW203" s="430"/>
      <c r="XX203" s="430"/>
      <c r="XY203" s="430"/>
      <c r="XZ203" s="676"/>
      <c r="YA203" s="677"/>
      <c r="YB203" s="429"/>
      <c r="YC203" s="430"/>
      <c r="YD203" s="430"/>
      <c r="YE203" s="430"/>
      <c r="YF203" s="430"/>
      <c r="YG203" s="676"/>
      <c r="YH203" s="677"/>
      <c r="YI203" s="429"/>
      <c r="YJ203" s="430"/>
      <c r="YK203" s="430"/>
      <c r="YL203" s="430"/>
      <c r="YM203" s="430"/>
      <c r="YN203" s="676"/>
      <c r="YO203" s="677"/>
      <c r="YP203" s="429"/>
      <c r="YQ203" s="430"/>
      <c r="YR203" s="430"/>
      <c r="YS203" s="430"/>
      <c r="YT203" s="430"/>
      <c r="YU203" s="676"/>
      <c r="YV203" s="677"/>
      <c r="YW203" s="429"/>
      <c r="YX203" s="430"/>
      <c r="YY203" s="430"/>
      <c r="YZ203" s="430"/>
      <c r="ZA203" s="430"/>
      <c r="ZB203" s="676"/>
      <c r="ZC203" s="677"/>
      <c r="ZD203" s="429"/>
      <c r="ZE203" s="430"/>
      <c r="ZF203" s="430"/>
      <c r="ZG203" s="430"/>
      <c r="ZH203" s="430"/>
      <c r="ZI203" s="676"/>
      <c r="ZJ203" s="677"/>
      <c r="ZK203" s="429"/>
      <c r="ZL203" s="430"/>
      <c r="ZM203" s="430"/>
      <c r="ZN203" s="430"/>
      <c r="ZO203" s="430"/>
      <c r="ZP203" s="676"/>
      <c r="ZQ203" s="677"/>
      <c r="ZR203" s="429"/>
      <c r="ZS203" s="430"/>
      <c r="ZT203" s="430"/>
      <c r="ZU203" s="430"/>
      <c r="ZV203" s="430"/>
      <c r="ZW203" s="676"/>
      <c r="ZX203" s="677"/>
      <c r="ZY203" s="429"/>
      <c r="ZZ203" s="430"/>
      <c r="AAA203" s="430"/>
      <c r="AAB203" s="430"/>
      <c r="AAC203" s="430"/>
      <c r="AAD203" s="676"/>
      <c r="AAE203" s="677"/>
      <c r="AAF203" s="429"/>
      <c r="AAG203" s="430"/>
      <c r="AAH203" s="430"/>
      <c r="AAI203" s="430"/>
      <c r="AAJ203" s="430"/>
      <c r="AAK203" s="676"/>
      <c r="AAL203" s="677"/>
      <c r="AAM203" s="429"/>
      <c r="AAN203" s="430"/>
      <c r="AAO203" s="430"/>
      <c r="AAP203" s="430"/>
      <c r="AAQ203" s="430"/>
      <c r="AAR203" s="676"/>
      <c r="AAS203" s="677"/>
      <c r="AAT203" s="429"/>
      <c r="AAU203" s="430"/>
      <c r="AAV203" s="430"/>
      <c r="AAW203" s="430"/>
      <c r="AAX203" s="430"/>
      <c r="AAY203" s="676"/>
      <c r="AAZ203" s="677"/>
      <c r="ABA203" s="429"/>
      <c r="ABB203" s="430"/>
      <c r="ABC203" s="430"/>
      <c r="ABD203" s="430"/>
      <c r="ABE203" s="430"/>
      <c r="ABF203" s="676"/>
      <c r="ABG203" s="677"/>
      <c r="ABH203" s="429"/>
      <c r="ABI203" s="430"/>
      <c r="ABJ203" s="430"/>
      <c r="ABK203" s="430"/>
      <c r="ABL203" s="430"/>
      <c r="ABM203" s="676"/>
      <c r="ABN203" s="677"/>
      <c r="ABO203" s="429"/>
      <c r="ABP203" s="430"/>
      <c r="ABQ203" s="430"/>
      <c r="ABR203" s="430"/>
      <c r="ABS203" s="430"/>
      <c r="ABT203" s="676"/>
      <c r="ABU203" s="677"/>
      <c r="ABV203" s="429"/>
      <c r="ABW203" s="430"/>
      <c r="ABX203" s="430"/>
      <c r="ABY203" s="430"/>
      <c r="ABZ203" s="430"/>
      <c r="ACA203" s="676"/>
      <c r="ACB203" s="677"/>
      <c r="ACC203" s="429"/>
      <c r="ACD203" s="430"/>
      <c r="ACE203" s="430"/>
      <c r="ACF203" s="430"/>
      <c r="ACG203" s="430"/>
      <c r="ACH203" s="676"/>
      <c r="ACI203" s="677"/>
      <c r="ACJ203" s="429"/>
      <c r="ACK203" s="430"/>
      <c r="ACL203" s="430"/>
      <c r="ACM203" s="430"/>
      <c r="ACN203" s="430"/>
      <c r="ACO203" s="676"/>
      <c r="ACP203" s="677"/>
      <c r="ACQ203" s="429"/>
      <c r="ACR203" s="430"/>
      <c r="ACS203" s="430"/>
      <c r="ACT203" s="430"/>
      <c r="ACU203" s="430"/>
      <c r="ACV203" s="676"/>
      <c r="ACW203" s="677"/>
      <c r="ACX203" s="429"/>
      <c r="ACY203" s="430"/>
      <c r="ACZ203" s="430"/>
      <c r="ADA203" s="430"/>
      <c r="ADB203" s="430"/>
      <c r="ADC203" s="676"/>
      <c r="ADD203" s="677"/>
      <c r="ADE203" s="429"/>
      <c r="ADF203" s="430"/>
      <c r="ADG203" s="430"/>
      <c r="ADH203" s="430"/>
      <c r="ADI203" s="430"/>
      <c r="ADJ203" s="676"/>
      <c r="ADK203" s="677"/>
      <c r="ADL203" s="429"/>
      <c r="ADM203" s="430"/>
      <c r="ADN203" s="430"/>
      <c r="ADO203" s="430"/>
      <c r="ADP203" s="430"/>
      <c r="ADQ203" s="676"/>
      <c r="ADR203" s="677"/>
      <c r="ADS203" s="429"/>
      <c r="ADT203" s="430"/>
      <c r="ADU203" s="430"/>
      <c r="ADV203" s="430"/>
      <c r="ADW203" s="430"/>
      <c r="ADX203" s="676"/>
      <c r="ADY203" s="677"/>
      <c r="ADZ203" s="429"/>
      <c r="AEA203" s="430"/>
      <c r="AEB203" s="430"/>
      <c r="AEC203" s="430"/>
      <c r="AED203" s="430"/>
      <c r="AEE203" s="676"/>
      <c r="AEF203" s="677"/>
      <c r="AEG203" s="429"/>
      <c r="AEH203" s="430"/>
      <c r="AEI203" s="430"/>
      <c r="AEJ203" s="430"/>
      <c r="AEK203" s="430"/>
      <c r="AEL203" s="676"/>
      <c r="AEM203" s="677"/>
      <c r="AEN203" s="429"/>
      <c r="AEO203" s="430"/>
      <c r="AEP203" s="430"/>
      <c r="AEQ203" s="430"/>
      <c r="AER203" s="430"/>
      <c r="AES203" s="676"/>
      <c r="AET203" s="677"/>
      <c r="AEU203" s="429"/>
      <c r="AEV203" s="430"/>
      <c r="AEW203" s="430"/>
      <c r="AEX203" s="430"/>
      <c r="AEY203" s="430"/>
      <c r="AEZ203" s="676"/>
      <c r="AFA203" s="677"/>
      <c r="AFB203" s="429"/>
      <c r="AFC203" s="430"/>
      <c r="AFD203" s="430"/>
      <c r="AFE203" s="430"/>
      <c r="AFF203" s="430"/>
      <c r="AFG203" s="676"/>
      <c r="AFH203" s="677"/>
      <c r="AFI203" s="429"/>
      <c r="AFJ203" s="430"/>
      <c r="AFK203" s="430"/>
      <c r="AFL203" s="430"/>
      <c r="AFM203" s="430"/>
      <c r="AFN203" s="676"/>
      <c r="AFO203" s="677"/>
      <c r="AFP203" s="429"/>
      <c r="AFQ203" s="430"/>
      <c r="AFR203" s="430"/>
      <c r="AFS203" s="430"/>
      <c r="AFT203" s="430"/>
      <c r="AFU203" s="676"/>
      <c r="AFV203" s="677"/>
      <c r="AFW203" s="429"/>
      <c r="AFX203" s="430"/>
      <c r="AFY203" s="430"/>
      <c r="AFZ203" s="430"/>
      <c r="AGA203" s="430"/>
      <c r="AGB203" s="676"/>
      <c r="AGC203" s="677"/>
      <c r="AGD203" s="429"/>
      <c r="AGE203" s="430"/>
      <c r="AGF203" s="430"/>
      <c r="AGG203" s="430"/>
      <c r="AGH203" s="430"/>
      <c r="AGI203" s="676"/>
      <c r="AGJ203" s="677"/>
      <c r="AGK203" s="429"/>
      <c r="AGL203" s="430"/>
      <c r="AGM203" s="430"/>
      <c r="AGN203" s="430"/>
      <c r="AGO203" s="430"/>
      <c r="AGP203" s="676"/>
      <c r="AGQ203" s="677"/>
      <c r="AGR203" s="429"/>
      <c r="AGS203" s="430"/>
      <c r="AGT203" s="430"/>
      <c r="AGU203" s="430"/>
      <c r="AGV203" s="430"/>
      <c r="AGW203" s="676"/>
      <c r="AGX203" s="677"/>
      <c r="AGY203" s="429"/>
      <c r="AGZ203" s="430"/>
      <c r="AHA203" s="430"/>
      <c r="AHB203" s="430"/>
      <c r="AHC203" s="430"/>
      <c r="AHD203" s="676"/>
      <c r="AHE203" s="677"/>
      <c r="AHF203" s="429"/>
      <c r="AHG203" s="430"/>
      <c r="AHH203" s="430"/>
      <c r="AHI203" s="430"/>
      <c r="AHJ203" s="430"/>
      <c r="AHK203" s="676"/>
      <c r="AHL203" s="677"/>
      <c r="AHM203" s="429"/>
      <c r="AHN203" s="430"/>
      <c r="AHO203" s="430"/>
      <c r="AHP203" s="430"/>
      <c r="AHQ203" s="430"/>
      <c r="AHR203" s="676"/>
      <c r="AHS203" s="677"/>
      <c r="AHT203" s="429"/>
      <c r="AHU203" s="430"/>
      <c r="AHV203" s="430"/>
      <c r="AHW203" s="430"/>
      <c r="AHX203" s="430"/>
      <c r="AHY203" s="676"/>
      <c r="AHZ203" s="677"/>
      <c r="AIA203" s="429"/>
      <c r="AIB203" s="430"/>
      <c r="AIC203" s="430"/>
      <c r="AID203" s="430"/>
      <c r="AIE203" s="430"/>
      <c r="AIF203" s="676"/>
      <c r="AIG203" s="677"/>
      <c r="AIH203" s="429"/>
      <c r="AII203" s="430"/>
      <c r="AIJ203" s="430"/>
      <c r="AIK203" s="430"/>
      <c r="AIL203" s="430"/>
      <c r="AIM203" s="676"/>
      <c r="AIN203" s="677"/>
      <c r="AIO203" s="429"/>
      <c r="AIP203" s="430"/>
      <c r="AIQ203" s="430"/>
      <c r="AIR203" s="430"/>
      <c r="AIS203" s="430"/>
      <c r="AIT203" s="676"/>
      <c r="AIU203" s="677"/>
      <c r="AIV203" s="429"/>
      <c r="AIW203" s="430"/>
      <c r="AIX203" s="430"/>
      <c r="AIY203" s="430"/>
      <c r="AIZ203" s="430"/>
      <c r="AJA203" s="676"/>
      <c r="AJB203" s="677"/>
      <c r="AJC203" s="429"/>
      <c r="AJD203" s="430"/>
      <c r="AJE203" s="430"/>
      <c r="AJF203" s="430"/>
      <c r="AJG203" s="430"/>
      <c r="AJH203" s="676"/>
      <c r="AJI203" s="677"/>
      <c r="AJJ203" s="429"/>
      <c r="AJK203" s="430"/>
      <c r="AJL203" s="430"/>
      <c r="AJM203" s="430"/>
      <c r="AJN203" s="430"/>
      <c r="AJO203" s="676"/>
      <c r="AJP203" s="677"/>
      <c r="AJQ203" s="429"/>
      <c r="AJR203" s="430"/>
      <c r="AJS203" s="430"/>
      <c r="AJT203" s="430"/>
      <c r="AJU203" s="430"/>
      <c r="AJV203" s="676"/>
      <c r="AJW203" s="677"/>
      <c r="AJX203" s="429"/>
      <c r="AJY203" s="430"/>
      <c r="AJZ203" s="430"/>
      <c r="AKA203" s="430"/>
      <c r="AKB203" s="430"/>
      <c r="AKC203" s="676"/>
      <c r="AKD203" s="677"/>
      <c r="AKE203" s="429"/>
      <c r="AKF203" s="430"/>
      <c r="AKG203" s="430"/>
      <c r="AKH203" s="430"/>
      <c r="AKI203" s="430"/>
      <c r="AKJ203" s="676"/>
      <c r="AKK203" s="677"/>
      <c r="AKL203" s="429"/>
      <c r="AKM203" s="430"/>
      <c r="AKN203" s="430"/>
      <c r="AKO203" s="430"/>
      <c r="AKP203" s="430"/>
      <c r="AKQ203" s="676"/>
      <c r="AKR203" s="677"/>
      <c r="AKS203" s="429"/>
      <c r="AKT203" s="430"/>
      <c r="AKU203" s="430"/>
      <c r="AKV203" s="430"/>
      <c r="AKW203" s="430"/>
      <c r="AKX203" s="676"/>
      <c r="AKY203" s="677"/>
      <c r="AKZ203" s="429"/>
      <c r="ALA203" s="430"/>
      <c r="ALB203" s="430"/>
      <c r="ALC203" s="430"/>
      <c r="ALD203" s="430"/>
      <c r="ALE203" s="676"/>
      <c r="ALF203" s="677"/>
      <c r="ALG203" s="429"/>
      <c r="ALH203" s="430"/>
      <c r="ALI203" s="430"/>
      <c r="ALJ203" s="430"/>
      <c r="ALK203" s="430"/>
      <c r="ALL203" s="676"/>
      <c r="ALM203" s="677"/>
      <c r="ALN203" s="429"/>
      <c r="ALO203" s="430"/>
      <c r="ALP203" s="430"/>
      <c r="ALQ203" s="430"/>
      <c r="ALR203" s="430"/>
      <c r="ALS203" s="676"/>
      <c r="ALT203" s="677"/>
      <c r="ALU203" s="429"/>
      <c r="ALV203" s="430"/>
      <c r="ALW203" s="430"/>
      <c r="ALX203" s="430"/>
      <c r="ALY203" s="430"/>
      <c r="ALZ203" s="676"/>
      <c r="AMA203" s="677"/>
      <c r="AMB203" s="429"/>
      <c r="AMC203" s="430"/>
      <c r="AMD203" s="430"/>
      <c r="AME203" s="430"/>
      <c r="AMF203" s="430"/>
      <c r="AMG203" s="676"/>
      <c r="AMH203" s="677"/>
      <c r="AMI203" s="429"/>
      <c r="AMJ203" s="430"/>
      <c r="AMK203" s="430"/>
      <c r="AML203" s="430"/>
      <c r="AMM203" s="430"/>
      <c r="AMN203" s="676"/>
      <c r="AMO203" s="677"/>
      <c r="AMP203" s="429"/>
      <c r="AMQ203" s="430"/>
      <c r="AMR203" s="430"/>
      <c r="AMS203" s="430"/>
      <c r="AMT203" s="430"/>
      <c r="AMU203" s="676"/>
      <c r="AMV203" s="677"/>
      <c r="AMW203" s="429"/>
      <c r="AMX203" s="430"/>
      <c r="AMY203" s="430"/>
      <c r="AMZ203" s="430"/>
      <c r="ANA203" s="430"/>
      <c r="ANB203" s="676"/>
      <c r="ANC203" s="677"/>
      <c r="AND203" s="429"/>
      <c r="ANE203" s="430"/>
      <c r="ANF203" s="430"/>
      <c r="ANG203" s="430"/>
      <c r="ANH203" s="430"/>
      <c r="ANI203" s="676"/>
      <c r="ANJ203" s="677"/>
      <c r="ANK203" s="429"/>
      <c r="ANL203" s="430"/>
      <c r="ANM203" s="430"/>
      <c r="ANN203" s="430"/>
      <c r="ANO203" s="430"/>
      <c r="ANP203" s="676"/>
      <c r="ANQ203" s="677"/>
      <c r="ANR203" s="429"/>
      <c r="ANS203" s="430"/>
      <c r="ANT203" s="430"/>
      <c r="ANU203" s="430"/>
      <c r="ANV203" s="430"/>
      <c r="ANW203" s="676"/>
      <c r="ANX203" s="677"/>
      <c r="ANY203" s="429"/>
      <c r="ANZ203" s="430"/>
      <c r="AOA203" s="430"/>
      <c r="AOB203" s="430"/>
      <c r="AOC203" s="430"/>
      <c r="AOD203" s="676"/>
      <c r="AOE203" s="677"/>
      <c r="AOF203" s="429"/>
      <c r="AOG203" s="430"/>
      <c r="AOH203" s="430"/>
      <c r="AOI203" s="430"/>
      <c r="AOJ203" s="430"/>
      <c r="AOK203" s="676"/>
      <c r="AOL203" s="677"/>
      <c r="AOM203" s="429"/>
      <c r="AON203" s="430"/>
      <c r="AOO203" s="430"/>
      <c r="AOP203" s="430"/>
      <c r="AOQ203" s="430"/>
      <c r="AOR203" s="676"/>
      <c r="AOS203" s="677"/>
      <c r="AOT203" s="429"/>
      <c r="AOU203" s="430"/>
      <c r="AOV203" s="430"/>
      <c r="AOW203" s="430"/>
      <c r="AOX203" s="430"/>
      <c r="AOY203" s="676"/>
      <c r="AOZ203" s="677"/>
      <c r="APA203" s="429"/>
      <c r="APB203" s="430"/>
      <c r="APC203" s="430"/>
      <c r="APD203" s="430"/>
      <c r="APE203" s="430"/>
      <c r="APF203" s="676"/>
      <c r="APG203" s="677"/>
      <c r="APH203" s="429"/>
      <c r="API203" s="430"/>
      <c r="APJ203" s="430"/>
      <c r="APK203" s="430"/>
      <c r="APL203" s="430"/>
      <c r="APM203" s="676"/>
      <c r="APN203" s="677"/>
      <c r="APO203" s="429"/>
      <c r="APP203" s="430"/>
      <c r="APQ203" s="430"/>
      <c r="APR203" s="430"/>
      <c r="APS203" s="430"/>
      <c r="APT203" s="676"/>
      <c r="APU203" s="677"/>
      <c r="APV203" s="429"/>
      <c r="APW203" s="430"/>
      <c r="APX203" s="430"/>
      <c r="APY203" s="430"/>
      <c r="APZ203" s="430"/>
      <c r="AQA203" s="676"/>
      <c r="AQB203" s="677"/>
      <c r="AQC203" s="429"/>
      <c r="AQD203" s="430"/>
      <c r="AQE203" s="430"/>
      <c r="AQF203" s="430"/>
      <c r="AQG203" s="430"/>
      <c r="AQH203" s="676"/>
      <c r="AQI203" s="677"/>
      <c r="AQJ203" s="429"/>
      <c r="AQK203" s="430"/>
      <c r="AQL203" s="430"/>
      <c r="AQM203" s="430"/>
      <c r="AQN203" s="430"/>
      <c r="AQO203" s="676"/>
      <c r="AQP203" s="677"/>
      <c r="AQQ203" s="429"/>
      <c r="AQR203" s="430"/>
      <c r="AQS203" s="430"/>
      <c r="AQT203" s="430"/>
      <c r="AQU203" s="430"/>
      <c r="AQV203" s="676"/>
      <c r="AQW203" s="677"/>
      <c r="AQX203" s="429"/>
      <c r="AQY203" s="430"/>
      <c r="AQZ203" s="430"/>
      <c r="ARA203" s="430"/>
      <c r="ARB203" s="430"/>
      <c r="ARC203" s="676"/>
      <c r="ARD203" s="677"/>
      <c r="ARE203" s="429"/>
      <c r="ARF203" s="430"/>
      <c r="ARG203" s="430"/>
      <c r="ARH203" s="430"/>
      <c r="ARI203" s="430"/>
      <c r="ARJ203" s="676"/>
      <c r="ARK203" s="677"/>
      <c r="ARL203" s="429"/>
      <c r="ARM203" s="430"/>
      <c r="ARN203" s="430"/>
      <c r="ARO203" s="430"/>
      <c r="ARP203" s="430"/>
      <c r="ARQ203" s="676"/>
      <c r="ARR203" s="677"/>
      <c r="ARS203" s="429"/>
      <c r="ART203" s="430"/>
      <c r="ARU203" s="430"/>
      <c r="ARV203" s="430"/>
      <c r="ARW203" s="430"/>
      <c r="ARX203" s="676"/>
      <c r="ARY203" s="677"/>
      <c r="ARZ203" s="429"/>
      <c r="ASA203" s="430"/>
      <c r="ASB203" s="430"/>
      <c r="ASC203" s="430"/>
      <c r="ASD203" s="430"/>
      <c r="ASE203" s="676"/>
      <c r="ASF203" s="677"/>
      <c r="ASG203" s="429"/>
      <c r="ASH203" s="430"/>
      <c r="ASI203" s="430"/>
      <c r="ASJ203" s="430"/>
      <c r="ASK203" s="430"/>
      <c r="ASL203" s="676"/>
      <c r="ASM203" s="677"/>
      <c r="ASN203" s="429"/>
      <c r="ASO203" s="430"/>
      <c r="ASP203" s="430"/>
      <c r="ASQ203" s="430"/>
      <c r="ASR203" s="430"/>
      <c r="ASS203" s="676"/>
      <c r="AST203" s="677"/>
      <c r="ASU203" s="429"/>
      <c r="ASV203" s="430"/>
      <c r="ASW203" s="430"/>
      <c r="ASX203" s="430"/>
      <c r="ASY203" s="430"/>
      <c r="ASZ203" s="676"/>
      <c r="ATA203" s="677"/>
      <c r="ATB203" s="429"/>
      <c r="ATC203" s="430"/>
      <c r="ATD203" s="430"/>
      <c r="ATE203" s="430"/>
      <c r="ATF203" s="430"/>
      <c r="ATG203" s="676"/>
      <c r="ATH203" s="677"/>
      <c r="ATI203" s="429"/>
      <c r="ATJ203" s="430"/>
      <c r="ATK203" s="430"/>
      <c r="ATL203" s="430"/>
      <c r="ATM203" s="430"/>
      <c r="ATN203" s="676"/>
      <c r="ATO203" s="677"/>
      <c r="ATP203" s="429"/>
      <c r="ATQ203" s="430"/>
      <c r="ATR203" s="430"/>
      <c r="ATS203" s="430"/>
      <c r="ATT203" s="430"/>
      <c r="ATU203" s="676"/>
      <c r="ATV203" s="677"/>
      <c r="ATW203" s="429"/>
      <c r="ATX203" s="430"/>
      <c r="ATY203" s="430"/>
      <c r="ATZ203" s="430"/>
      <c r="AUA203" s="430"/>
      <c r="AUB203" s="676"/>
      <c r="AUC203" s="677"/>
      <c r="AUD203" s="429"/>
      <c r="AUE203" s="430"/>
      <c r="AUF203" s="430"/>
      <c r="AUG203" s="430"/>
      <c r="AUH203" s="430"/>
      <c r="AUI203" s="676"/>
      <c r="AUJ203" s="677"/>
      <c r="AUK203" s="429"/>
      <c r="AUL203" s="430"/>
      <c r="AUM203" s="430"/>
      <c r="AUN203" s="430"/>
      <c r="AUO203" s="430"/>
      <c r="AUP203" s="676"/>
      <c r="AUQ203" s="677"/>
      <c r="AUR203" s="429"/>
      <c r="AUS203" s="430"/>
      <c r="AUT203" s="430"/>
      <c r="AUU203" s="430"/>
      <c r="AUV203" s="430"/>
      <c r="AUW203" s="676"/>
      <c r="AUX203" s="677"/>
      <c r="AUY203" s="429"/>
      <c r="AUZ203" s="430"/>
      <c r="AVA203" s="430"/>
      <c r="AVB203" s="430"/>
      <c r="AVC203" s="430"/>
      <c r="AVD203" s="676"/>
      <c r="AVE203" s="677"/>
      <c r="AVF203" s="429"/>
      <c r="AVG203" s="430"/>
      <c r="AVH203" s="430"/>
      <c r="AVI203" s="430"/>
      <c r="AVJ203" s="430"/>
      <c r="AVK203" s="676"/>
      <c r="AVL203" s="677"/>
      <c r="AVM203" s="429"/>
      <c r="AVN203" s="430"/>
      <c r="AVO203" s="430"/>
      <c r="AVP203" s="430"/>
      <c r="AVQ203" s="430"/>
      <c r="AVR203" s="676"/>
      <c r="AVS203" s="677"/>
      <c r="AVT203" s="429"/>
      <c r="AVU203" s="430"/>
      <c r="AVV203" s="430"/>
      <c r="AVW203" s="430"/>
      <c r="AVX203" s="430"/>
      <c r="AVY203" s="676"/>
      <c r="AVZ203" s="677"/>
      <c r="AWA203" s="429"/>
      <c r="AWB203" s="430"/>
      <c r="AWC203" s="430"/>
      <c r="AWD203" s="430"/>
      <c r="AWE203" s="430"/>
      <c r="AWF203" s="676"/>
      <c r="AWG203" s="677"/>
      <c r="AWH203" s="429"/>
      <c r="AWI203" s="430"/>
      <c r="AWJ203" s="430"/>
      <c r="AWK203" s="430"/>
      <c r="AWL203" s="430"/>
      <c r="AWM203" s="676"/>
      <c r="AWN203" s="677"/>
      <c r="AWO203" s="429"/>
      <c r="AWP203" s="430"/>
      <c r="AWQ203" s="430"/>
      <c r="AWR203" s="430"/>
      <c r="AWS203" s="430"/>
      <c r="AWT203" s="676"/>
      <c r="AWU203" s="677"/>
      <c r="AWV203" s="429"/>
      <c r="AWW203" s="430"/>
      <c r="AWX203" s="430"/>
      <c r="AWY203" s="430"/>
      <c r="AWZ203" s="430"/>
      <c r="AXA203" s="676"/>
      <c r="AXB203" s="677"/>
      <c r="AXC203" s="429"/>
      <c r="AXD203" s="430"/>
      <c r="AXE203" s="430"/>
      <c r="AXF203" s="430"/>
      <c r="AXG203" s="430"/>
      <c r="AXH203" s="676"/>
      <c r="AXI203" s="677"/>
      <c r="AXJ203" s="429"/>
      <c r="AXK203" s="430"/>
      <c r="AXL203" s="430"/>
      <c r="AXM203" s="430"/>
      <c r="AXN203" s="430"/>
      <c r="AXO203" s="676"/>
      <c r="AXP203" s="677"/>
      <c r="AXQ203" s="429"/>
      <c r="AXR203" s="430"/>
      <c r="AXS203" s="430"/>
      <c r="AXT203" s="430"/>
      <c r="AXU203" s="430"/>
      <c r="AXV203" s="676"/>
      <c r="AXW203" s="677"/>
      <c r="AXX203" s="429"/>
      <c r="AXY203" s="430"/>
      <c r="AXZ203" s="430"/>
      <c r="AYA203" s="430"/>
      <c r="AYB203" s="430"/>
      <c r="AYC203" s="676"/>
      <c r="AYD203" s="677"/>
      <c r="AYE203" s="429"/>
      <c r="AYF203" s="430"/>
      <c r="AYG203" s="430"/>
      <c r="AYH203" s="430"/>
      <c r="AYI203" s="430"/>
      <c r="AYJ203" s="676"/>
      <c r="AYK203" s="677"/>
      <c r="AYL203" s="429"/>
      <c r="AYM203" s="430"/>
      <c r="AYN203" s="430"/>
      <c r="AYO203" s="430"/>
      <c r="AYP203" s="430"/>
      <c r="AYQ203" s="676"/>
      <c r="AYR203" s="677"/>
      <c r="AYS203" s="429"/>
      <c r="AYT203" s="430"/>
      <c r="AYU203" s="430"/>
      <c r="AYV203" s="430"/>
      <c r="AYW203" s="430"/>
      <c r="AYX203" s="676"/>
      <c r="AYY203" s="677"/>
      <c r="AYZ203" s="429"/>
      <c r="AZA203" s="430"/>
      <c r="AZB203" s="430"/>
      <c r="AZC203" s="430"/>
      <c r="AZD203" s="430"/>
      <c r="AZE203" s="676"/>
      <c r="AZF203" s="677"/>
      <c r="AZG203" s="429"/>
      <c r="AZH203" s="430"/>
      <c r="AZI203" s="430"/>
      <c r="AZJ203" s="430"/>
      <c r="AZK203" s="430"/>
      <c r="AZL203" s="676"/>
      <c r="AZM203" s="677"/>
      <c r="AZN203" s="429"/>
      <c r="AZO203" s="430"/>
      <c r="AZP203" s="430"/>
      <c r="AZQ203" s="430"/>
      <c r="AZR203" s="430"/>
      <c r="AZS203" s="676"/>
      <c r="AZT203" s="677"/>
      <c r="AZU203" s="429"/>
      <c r="AZV203" s="430"/>
      <c r="AZW203" s="430"/>
      <c r="AZX203" s="430"/>
      <c r="AZY203" s="430"/>
      <c r="AZZ203" s="676"/>
      <c r="BAA203" s="677"/>
      <c r="BAB203" s="429"/>
      <c r="BAC203" s="430"/>
      <c r="BAD203" s="430"/>
      <c r="BAE203" s="430"/>
      <c r="BAF203" s="430"/>
      <c r="BAG203" s="676"/>
      <c r="BAH203" s="677"/>
      <c r="BAI203" s="429"/>
      <c r="BAJ203" s="430"/>
      <c r="BAK203" s="430"/>
      <c r="BAL203" s="430"/>
      <c r="BAM203" s="430"/>
      <c r="BAN203" s="676"/>
      <c r="BAO203" s="677"/>
      <c r="BAP203" s="429"/>
      <c r="BAQ203" s="430"/>
      <c r="BAR203" s="430"/>
      <c r="BAS203" s="430"/>
      <c r="BAT203" s="430"/>
      <c r="BAU203" s="676"/>
      <c r="BAV203" s="677"/>
      <c r="BAW203" s="429"/>
      <c r="BAX203" s="430"/>
      <c r="BAY203" s="430"/>
      <c r="BAZ203" s="430"/>
      <c r="BBA203" s="430"/>
      <c r="BBB203" s="676"/>
      <c r="BBC203" s="677"/>
      <c r="BBD203" s="429"/>
      <c r="BBE203" s="430"/>
      <c r="BBF203" s="430"/>
      <c r="BBG203" s="430"/>
      <c r="BBH203" s="430"/>
      <c r="BBI203" s="676"/>
      <c r="BBJ203" s="677"/>
      <c r="BBK203" s="429"/>
      <c r="BBL203" s="430"/>
      <c r="BBM203" s="430"/>
      <c r="BBN203" s="430"/>
      <c r="BBO203" s="430"/>
      <c r="BBP203" s="676"/>
      <c r="BBQ203" s="677"/>
      <c r="BBR203" s="429"/>
      <c r="BBS203" s="430"/>
      <c r="BBT203" s="430"/>
      <c r="BBU203" s="430"/>
      <c r="BBV203" s="430"/>
      <c r="BBW203" s="676"/>
      <c r="BBX203" s="677"/>
      <c r="BBY203" s="429"/>
      <c r="BBZ203" s="430"/>
      <c r="BCA203" s="430"/>
      <c r="BCB203" s="430"/>
      <c r="BCC203" s="430"/>
      <c r="BCD203" s="676"/>
      <c r="BCE203" s="677"/>
      <c r="BCF203" s="429"/>
      <c r="BCG203" s="430"/>
      <c r="BCH203" s="430"/>
      <c r="BCI203" s="430"/>
      <c r="BCJ203" s="430"/>
      <c r="BCK203" s="676"/>
      <c r="BCL203" s="677"/>
      <c r="BCM203" s="429"/>
      <c r="BCN203" s="430"/>
      <c r="BCO203" s="430"/>
      <c r="BCP203" s="430"/>
      <c r="BCQ203" s="430"/>
      <c r="BCR203" s="676"/>
      <c r="BCS203" s="677"/>
      <c r="BCT203" s="429"/>
      <c r="BCU203" s="430"/>
      <c r="BCV203" s="430"/>
      <c r="BCW203" s="430"/>
      <c r="BCX203" s="430"/>
      <c r="BCY203" s="676"/>
      <c r="BCZ203" s="677"/>
      <c r="BDA203" s="429"/>
      <c r="BDB203" s="430"/>
      <c r="BDC203" s="430"/>
      <c r="BDD203" s="430"/>
      <c r="BDE203" s="430"/>
      <c r="BDF203" s="676"/>
      <c r="BDG203" s="677"/>
      <c r="BDH203" s="429"/>
      <c r="BDI203" s="430"/>
      <c r="BDJ203" s="430"/>
      <c r="BDK203" s="430"/>
      <c r="BDL203" s="430"/>
      <c r="BDM203" s="676"/>
      <c r="BDN203" s="677"/>
      <c r="BDO203" s="429"/>
      <c r="BDP203" s="430"/>
      <c r="BDQ203" s="430"/>
      <c r="BDR203" s="430"/>
      <c r="BDS203" s="430"/>
      <c r="BDT203" s="676"/>
      <c r="BDU203" s="677"/>
      <c r="BDV203" s="429"/>
      <c r="BDW203" s="430"/>
      <c r="BDX203" s="430"/>
      <c r="BDY203" s="430"/>
      <c r="BDZ203" s="430"/>
      <c r="BEA203" s="676"/>
      <c r="BEB203" s="677"/>
      <c r="BEC203" s="429"/>
      <c r="BED203" s="430"/>
      <c r="BEE203" s="430"/>
      <c r="BEF203" s="430"/>
      <c r="BEG203" s="430"/>
      <c r="BEH203" s="676"/>
      <c r="BEI203" s="677"/>
      <c r="BEJ203" s="429"/>
      <c r="BEK203" s="430"/>
      <c r="BEL203" s="430"/>
      <c r="BEM203" s="430"/>
      <c r="BEN203" s="430"/>
      <c r="BEO203" s="676"/>
      <c r="BEP203" s="677"/>
      <c r="BEQ203" s="429"/>
      <c r="BER203" s="430"/>
      <c r="BES203" s="430"/>
      <c r="BET203" s="430"/>
      <c r="BEU203" s="430"/>
      <c r="BEV203" s="676"/>
      <c r="BEW203" s="677"/>
      <c r="BEX203" s="429"/>
      <c r="BEY203" s="430"/>
      <c r="BEZ203" s="430"/>
      <c r="BFA203" s="430"/>
      <c r="BFB203" s="430"/>
      <c r="BFC203" s="676"/>
      <c r="BFD203" s="677"/>
      <c r="BFE203" s="429"/>
      <c r="BFF203" s="430"/>
      <c r="BFG203" s="430"/>
      <c r="BFH203" s="430"/>
      <c r="BFI203" s="430"/>
      <c r="BFJ203" s="676"/>
      <c r="BFK203" s="677"/>
      <c r="BFL203" s="429"/>
      <c r="BFM203" s="430"/>
      <c r="BFN203" s="430"/>
      <c r="BFO203" s="430"/>
      <c r="BFP203" s="430"/>
      <c r="BFQ203" s="676"/>
      <c r="BFR203" s="677"/>
      <c r="BFS203" s="429"/>
      <c r="BFT203" s="430"/>
      <c r="BFU203" s="430"/>
      <c r="BFV203" s="430"/>
      <c r="BFW203" s="430"/>
      <c r="BFX203" s="676"/>
      <c r="BFY203" s="677"/>
      <c r="BFZ203" s="429"/>
      <c r="BGA203" s="430"/>
      <c r="BGB203" s="430"/>
      <c r="BGC203" s="430"/>
      <c r="BGD203" s="430"/>
      <c r="BGE203" s="676"/>
      <c r="BGF203" s="677"/>
      <c r="BGG203" s="429"/>
      <c r="BGH203" s="430"/>
      <c r="BGI203" s="430"/>
      <c r="BGJ203" s="430"/>
      <c r="BGK203" s="430"/>
      <c r="BGL203" s="676"/>
      <c r="BGM203" s="677"/>
      <c r="BGN203" s="429"/>
      <c r="BGO203" s="430"/>
      <c r="BGP203" s="430"/>
      <c r="BGQ203" s="430"/>
      <c r="BGR203" s="430"/>
      <c r="BGS203" s="676"/>
      <c r="BGT203" s="677"/>
      <c r="BGU203" s="429"/>
      <c r="BGV203" s="430"/>
      <c r="BGW203" s="430"/>
      <c r="BGX203" s="430"/>
      <c r="BGY203" s="430"/>
      <c r="BGZ203" s="676"/>
      <c r="BHA203" s="677"/>
      <c r="BHB203" s="429"/>
      <c r="BHC203" s="430"/>
      <c r="BHD203" s="430"/>
      <c r="BHE203" s="430"/>
      <c r="BHF203" s="430"/>
      <c r="BHG203" s="676"/>
      <c r="BHH203" s="677"/>
      <c r="BHI203" s="429"/>
      <c r="BHJ203" s="430"/>
      <c r="BHK203" s="430"/>
      <c r="BHL203" s="430"/>
      <c r="BHM203" s="430"/>
      <c r="BHN203" s="676"/>
      <c r="BHO203" s="677"/>
      <c r="BHP203" s="429"/>
      <c r="BHQ203" s="430"/>
      <c r="BHR203" s="430"/>
      <c r="BHS203" s="430"/>
      <c r="BHT203" s="430"/>
      <c r="BHU203" s="676"/>
      <c r="BHV203" s="677"/>
      <c r="BHW203" s="429"/>
      <c r="BHX203" s="430"/>
      <c r="BHY203" s="430"/>
      <c r="BHZ203" s="430"/>
      <c r="BIA203" s="430"/>
      <c r="BIB203" s="676"/>
      <c r="BIC203" s="677"/>
      <c r="BID203" s="429"/>
      <c r="BIE203" s="430"/>
      <c r="BIF203" s="430"/>
      <c r="BIG203" s="430"/>
      <c r="BIH203" s="430"/>
      <c r="BII203" s="676"/>
      <c r="BIJ203" s="677"/>
      <c r="BIK203" s="429"/>
      <c r="BIL203" s="430"/>
      <c r="BIM203" s="430"/>
      <c r="BIN203" s="430"/>
      <c r="BIO203" s="430"/>
      <c r="BIP203" s="676"/>
      <c r="BIQ203" s="677"/>
      <c r="BIR203" s="429"/>
      <c r="BIS203" s="430"/>
      <c r="BIT203" s="430"/>
      <c r="BIU203" s="430"/>
      <c r="BIV203" s="430"/>
      <c r="BIW203" s="676"/>
      <c r="BIX203" s="677"/>
      <c r="BIY203" s="429"/>
      <c r="BIZ203" s="430"/>
      <c r="BJA203" s="430"/>
      <c r="BJB203" s="430"/>
      <c r="BJC203" s="430"/>
      <c r="BJD203" s="676"/>
      <c r="BJE203" s="677"/>
      <c r="BJF203" s="429"/>
      <c r="BJG203" s="430"/>
      <c r="BJH203" s="430"/>
      <c r="BJI203" s="430"/>
      <c r="BJJ203" s="430"/>
      <c r="BJK203" s="676"/>
      <c r="BJL203" s="677"/>
      <c r="BJM203" s="429"/>
      <c r="BJN203" s="430"/>
      <c r="BJO203" s="430"/>
      <c r="BJP203" s="430"/>
      <c r="BJQ203" s="430"/>
      <c r="BJR203" s="676"/>
      <c r="BJS203" s="677"/>
      <c r="BJT203" s="429"/>
      <c r="BJU203" s="430"/>
      <c r="BJV203" s="430"/>
      <c r="BJW203" s="430"/>
      <c r="BJX203" s="430"/>
      <c r="BJY203" s="676"/>
      <c r="BJZ203" s="677"/>
      <c r="BKA203" s="429"/>
      <c r="BKB203" s="430"/>
      <c r="BKC203" s="430"/>
      <c r="BKD203" s="430"/>
      <c r="BKE203" s="430"/>
      <c r="BKF203" s="676"/>
      <c r="BKG203" s="677"/>
      <c r="BKH203" s="429"/>
      <c r="BKI203" s="430"/>
      <c r="BKJ203" s="430"/>
      <c r="BKK203" s="430"/>
      <c r="BKL203" s="430"/>
      <c r="BKM203" s="676"/>
      <c r="BKN203" s="677"/>
      <c r="BKO203" s="429"/>
      <c r="BKP203" s="430"/>
      <c r="BKQ203" s="430"/>
      <c r="BKR203" s="430"/>
      <c r="BKS203" s="430"/>
      <c r="BKT203" s="676"/>
      <c r="BKU203" s="677"/>
      <c r="BKV203" s="429"/>
      <c r="BKW203" s="430"/>
      <c r="BKX203" s="430"/>
      <c r="BKY203" s="430"/>
      <c r="BKZ203" s="430"/>
      <c r="BLA203" s="676"/>
      <c r="BLB203" s="677"/>
      <c r="BLC203" s="429"/>
      <c r="BLD203" s="430"/>
      <c r="BLE203" s="430"/>
      <c r="BLF203" s="430"/>
      <c r="BLG203" s="430"/>
      <c r="BLH203" s="676"/>
      <c r="BLI203" s="677"/>
      <c r="BLJ203" s="429"/>
      <c r="BLK203" s="430"/>
      <c r="BLL203" s="430"/>
      <c r="BLM203" s="430"/>
      <c r="BLN203" s="430"/>
      <c r="BLO203" s="676"/>
      <c r="BLP203" s="677"/>
      <c r="BLQ203" s="429"/>
      <c r="BLR203" s="430"/>
      <c r="BLS203" s="430"/>
      <c r="BLT203" s="430"/>
      <c r="BLU203" s="430"/>
      <c r="BLV203" s="676"/>
      <c r="BLW203" s="677"/>
      <c r="BLX203" s="429"/>
      <c r="BLY203" s="430"/>
      <c r="BLZ203" s="430"/>
      <c r="BMA203" s="430"/>
      <c r="BMB203" s="430"/>
      <c r="BMC203" s="676"/>
      <c r="BMD203" s="677"/>
      <c r="BME203" s="429"/>
      <c r="BMF203" s="430"/>
      <c r="BMG203" s="430"/>
      <c r="BMH203" s="430"/>
      <c r="BMI203" s="430"/>
      <c r="BMJ203" s="676"/>
      <c r="BMK203" s="677"/>
      <c r="BML203" s="429"/>
      <c r="BMM203" s="430"/>
      <c r="BMN203" s="430"/>
      <c r="BMO203" s="430"/>
      <c r="BMP203" s="430"/>
      <c r="BMQ203" s="676"/>
      <c r="BMR203" s="677"/>
      <c r="BMS203" s="429"/>
      <c r="BMT203" s="430"/>
      <c r="BMU203" s="430"/>
      <c r="BMV203" s="430"/>
      <c r="BMW203" s="430"/>
      <c r="BMX203" s="676"/>
      <c r="BMY203" s="677"/>
      <c r="BMZ203" s="429"/>
      <c r="BNA203" s="430"/>
      <c r="BNB203" s="430"/>
      <c r="BNC203" s="430"/>
      <c r="BND203" s="430"/>
      <c r="BNE203" s="676"/>
      <c r="BNF203" s="677"/>
      <c r="BNG203" s="429"/>
      <c r="BNH203" s="430"/>
      <c r="BNI203" s="430"/>
      <c r="BNJ203" s="430"/>
      <c r="BNK203" s="430"/>
      <c r="BNL203" s="676"/>
      <c r="BNM203" s="677"/>
      <c r="BNN203" s="429"/>
      <c r="BNO203" s="430"/>
      <c r="BNP203" s="430"/>
      <c r="BNQ203" s="430"/>
      <c r="BNR203" s="430"/>
      <c r="BNS203" s="676"/>
      <c r="BNT203" s="677"/>
      <c r="BNU203" s="429"/>
      <c r="BNV203" s="430"/>
      <c r="BNW203" s="430"/>
      <c r="BNX203" s="430"/>
      <c r="BNY203" s="430"/>
      <c r="BNZ203" s="676"/>
      <c r="BOA203" s="677"/>
      <c r="BOB203" s="429"/>
      <c r="BOC203" s="430"/>
      <c r="BOD203" s="430"/>
      <c r="BOE203" s="430"/>
      <c r="BOF203" s="430"/>
      <c r="BOG203" s="676"/>
      <c r="BOH203" s="677"/>
      <c r="BOI203" s="429"/>
      <c r="BOJ203" s="430"/>
      <c r="BOK203" s="430"/>
      <c r="BOL203" s="430"/>
      <c r="BOM203" s="430"/>
      <c r="BON203" s="676"/>
      <c r="BOO203" s="677"/>
      <c r="BOP203" s="429"/>
      <c r="BOQ203" s="430"/>
      <c r="BOR203" s="430"/>
      <c r="BOS203" s="430"/>
      <c r="BOT203" s="430"/>
      <c r="BOU203" s="676"/>
      <c r="BOV203" s="677"/>
      <c r="BOW203" s="429"/>
      <c r="BOX203" s="430"/>
      <c r="BOY203" s="430"/>
      <c r="BOZ203" s="430"/>
      <c r="BPA203" s="430"/>
      <c r="BPB203" s="676"/>
      <c r="BPC203" s="677"/>
      <c r="BPD203" s="429"/>
      <c r="BPE203" s="430"/>
      <c r="BPF203" s="430"/>
      <c r="BPG203" s="430"/>
      <c r="BPH203" s="430"/>
      <c r="BPI203" s="676"/>
      <c r="BPJ203" s="677"/>
      <c r="BPK203" s="429"/>
      <c r="BPL203" s="430"/>
      <c r="BPM203" s="430"/>
      <c r="BPN203" s="430"/>
      <c r="BPO203" s="430"/>
      <c r="BPP203" s="676"/>
      <c r="BPQ203" s="677"/>
      <c r="BPR203" s="429"/>
      <c r="BPS203" s="430"/>
      <c r="BPT203" s="430"/>
      <c r="BPU203" s="430"/>
      <c r="BPV203" s="430"/>
      <c r="BPW203" s="676"/>
      <c r="BPX203" s="677"/>
      <c r="BPY203" s="429"/>
      <c r="BPZ203" s="430"/>
      <c r="BQA203" s="430"/>
      <c r="BQB203" s="430"/>
      <c r="BQC203" s="430"/>
      <c r="BQD203" s="676"/>
      <c r="BQE203" s="677"/>
      <c r="BQF203" s="429"/>
      <c r="BQG203" s="430"/>
      <c r="BQH203" s="430"/>
      <c r="BQI203" s="430"/>
      <c r="BQJ203" s="430"/>
      <c r="BQK203" s="676"/>
      <c r="BQL203" s="677"/>
      <c r="BQM203" s="429"/>
      <c r="BQN203" s="430"/>
      <c r="BQO203" s="430"/>
      <c r="BQP203" s="430"/>
      <c r="BQQ203" s="430"/>
      <c r="BQR203" s="676"/>
      <c r="BQS203" s="677"/>
      <c r="BQT203" s="429"/>
      <c r="BQU203" s="430"/>
      <c r="BQV203" s="430"/>
      <c r="BQW203" s="430"/>
      <c r="BQX203" s="430"/>
      <c r="BQY203" s="676"/>
      <c r="BQZ203" s="677"/>
      <c r="BRA203" s="429"/>
      <c r="BRB203" s="430"/>
      <c r="BRC203" s="430"/>
      <c r="BRD203" s="430"/>
      <c r="BRE203" s="430"/>
      <c r="BRF203" s="676"/>
      <c r="BRG203" s="677"/>
      <c r="BRH203" s="429"/>
      <c r="BRI203" s="430"/>
      <c r="BRJ203" s="430"/>
      <c r="BRK203" s="430"/>
      <c r="BRL203" s="430"/>
      <c r="BRM203" s="676"/>
      <c r="BRN203" s="677"/>
      <c r="BRO203" s="429"/>
      <c r="BRP203" s="430"/>
      <c r="BRQ203" s="430"/>
      <c r="BRR203" s="430"/>
      <c r="BRS203" s="430"/>
      <c r="BRT203" s="676"/>
      <c r="BRU203" s="677"/>
      <c r="BRV203" s="429"/>
      <c r="BRW203" s="430"/>
      <c r="BRX203" s="430"/>
      <c r="BRY203" s="430"/>
      <c r="BRZ203" s="430"/>
      <c r="BSA203" s="676"/>
      <c r="BSB203" s="677"/>
      <c r="BSC203" s="429"/>
      <c r="BSD203" s="430"/>
      <c r="BSE203" s="430"/>
      <c r="BSF203" s="430"/>
      <c r="BSG203" s="430"/>
      <c r="BSH203" s="676"/>
      <c r="BSI203" s="677"/>
      <c r="BSJ203" s="429"/>
      <c r="BSK203" s="430"/>
      <c r="BSL203" s="430"/>
      <c r="BSM203" s="430"/>
      <c r="BSN203" s="430"/>
      <c r="BSO203" s="676"/>
      <c r="BSP203" s="677"/>
      <c r="BSQ203" s="429"/>
      <c r="BSR203" s="430"/>
      <c r="BSS203" s="430"/>
      <c r="BST203" s="430"/>
      <c r="BSU203" s="430"/>
      <c r="BSV203" s="676"/>
      <c r="BSW203" s="677"/>
      <c r="BSX203" s="429"/>
      <c r="BSY203" s="430"/>
      <c r="BSZ203" s="430"/>
      <c r="BTA203" s="430"/>
      <c r="BTB203" s="430"/>
      <c r="BTC203" s="676"/>
      <c r="BTD203" s="677"/>
      <c r="BTE203" s="429"/>
      <c r="BTF203" s="430"/>
      <c r="BTG203" s="430"/>
      <c r="BTH203" s="430"/>
      <c r="BTI203" s="430"/>
      <c r="BTJ203" s="676"/>
      <c r="BTK203" s="677"/>
      <c r="BTL203" s="429"/>
      <c r="BTM203" s="430"/>
      <c r="BTN203" s="430"/>
      <c r="BTO203" s="430"/>
      <c r="BTP203" s="430"/>
      <c r="BTQ203" s="676"/>
      <c r="BTR203" s="677"/>
      <c r="BTS203" s="429"/>
      <c r="BTT203" s="430"/>
      <c r="BTU203" s="430"/>
      <c r="BTV203" s="430"/>
      <c r="BTW203" s="430"/>
      <c r="BTX203" s="676"/>
      <c r="BTY203" s="677"/>
      <c r="BTZ203" s="429"/>
      <c r="BUA203" s="430"/>
      <c r="BUB203" s="430"/>
      <c r="BUC203" s="430"/>
      <c r="BUD203" s="430"/>
      <c r="BUE203" s="676"/>
      <c r="BUF203" s="677"/>
      <c r="BUG203" s="429"/>
      <c r="BUH203" s="430"/>
      <c r="BUI203" s="430"/>
      <c r="BUJ203" s="430"/>
      <c r="BUK203" s="430"/>
      <c r="BUL203" s="676"/>
      <c r="BUM203" s="677"/>
      <c r="BUN203" s="429"/>
      <c r="BUO203" s="430"/>
      <c r="BUP203" s="430"/>
      <c r="BUQ203" s="430"/>
      <c r="BUR203" s="430"/>
      <c r="BUS203" s="676"/>
      <c r="BUT203" s="677"/>
      <c r="BUU203" s="429"/>
      <c r="BUV203" s="430"/>
      <c r="BUW203" s="430"/>
      <c r="BUX203" s="430"/>
      <c r="BUY203" s="430"/>
      <c r="BUZ203" s="676"/>
      <c r="BVA203" s="677"/>
      <c r="BVB203" s="429"/>
      <c r="BVC203" s="430"/>
      <c r="BVD203" s="430"/>
      <c r="BVE203" s="430"/>
      <c r="BVF203" s="430"/>
      <c r="BVG203" s="676"/>
      <c r="BVH203" s="677"/>
      <c r="BVI203" s="429"/>
      <c r="BVJ203" s="430"/>
      <c r="BVK203" s="430"/>
      <c r="BVL203" s="430"/>
      <c r="BVM203" s="430"/>
      <c r="BVN203" s="676"/>
      <c r="BVO203" s="677"/>
      <c r="BVP203" s="429"/>
      <c r="BVQ203" s="430"/>
      <c r="BVR203" s="430"/>
      <c r="BVS203" s="430"/>
      <c r="BVT203" s="430"/>
      <c r="BVU203" s="676"/>
      <c r="BVV203" s="677"/>
      <c r="BVW203" s="429"/>
      <c r="BVX203" s="430"/>
      <c r="BVY203" s="430"/>
      <c r="BVZ203" s="430"/>
      <c r="BWA203" s="430"/>
      <c r="BWB203" s="676"/>
      <c r="BWC203" s="677"/>
      <c r="BWD203" s="429"/>
      <c r="BWE203" s="430"/>
      <c r="BWF203" s="430"/>
      <c r="BWG203" s="430"/>
      <c r="BWH203" s="430"/>
      <c r="BWI203" s="676"/>
      <c r="BWJ203" s="677"/>
      <c r="BWK203" s="429"/>
      <c r="BWL203" s="430"/>
      <c r="BWM203" s="430"/>
      <c r="BWN203" s="430"/>
      <c r="BWO203" s="430"/>
      <c r="BWP203" s="676"/>
      <c r="BWQ203" s="677"/>
      <c r="BWR203" s="429"/>
      <c r="BWS203" s="430"/>
      <c r="BWT203" s="430"/>
      <c r="BWU203" s="430"/>
      <c r="BWV203" s="430"/>
      <c r="BWW203" s="676"/>
      <c r="BWX203" s="677"/>
      <c r="BWY203" s="429"/>
      <c r="BWZ203" s="430"/>
      <c r="BXA203" s="430"/>
      <c r="BXB203" s="430"/>
      <c r="BXC203" s="430"/>
      <c r="BXD203" s="676"/>
      <c r="BXE203" s="677"/>
      <c r="BXF203" s="429"/>
      <c r="BXG203" s="430"/>
      <c r="BXH203" s="430"/>
      <c r="BXI203" s="430"/>
      <c r="BXJ203" s="430"/>
      <c r="BXK203" s="676"/>
      <c r="BXL203" s="677"/>
      <c r="BXM203" s="429"/>
      <c r="BXN203" s="430"/>
      <c r="BXO203" s="430"/>
      <c r="BXP203" s="430"/>
      <c r="BXQ203" s="430"/>
      <c r="BXR203" s="676"/>
      <c r="BXS203" s="677"/>
      <c r="BXT203" s="429"/>
      <c r="BXU203" s="430"/>
      <c r="BXV203" s="430"/>
      <c r="BXW203" s="430"/>
      <c r="BXX203" s="430"/>
      <c r="BXY203" s="676"/>
      <c r="BXZ203" s="677"/>
      <c r="BYA203" s="429"/>
      <c r="BYB203" s="430"/>
      <c r="BYC203" s="430"/>
      <c r="BYD203" s="430"/>
      <c r="BYE203" s="430"/>
      <c r="BYF203" s="676"/>
      <c r="BYG203" s="677"/>
      <c r="BYH203" s="429"/>
      <c r="BYI203" s="430"/>
      <c r="BYJ203" s="430"/>
      <c r="BYK203" s="430"/>
      <c r="BYL203" s="430"/>
      <c r="BYM203" s="676"/>
      <c r="BYN203" s="677"/>
      <c r="BYO203" s="429"/>
      <c r="BYP203" s="430"/>
      <c r="BYQ203" s="430"/>
      <c r="BYR203" s="430"/>
      <c r="BYS203" s="430"/>
      <c r="BYT203" s="676"/>
      <c r="BYU203" s="677"/>
      <c r="BYV203" s="429"/>
      <c r="BYW203" s="430"/>
      <c r="BYX203" s="430"/>
      <c r="BYY203" s="430"/>
      <c r="BYZ203" s="430"/>
      <c r="BZA203" s="676"/>
      <c r="BZB203" s="677"/>
      <c r="BZC203" s="429"/>
      <c r="BZD203" s="430"/>
      <c r="BZE203" s="430"/>
      <c r="BZF203" s="430"/>
      <c r="BZG203" s="430"/>
      <c r="BZH203" s="676"/>
      <c r="BZI203" s="677"/>
      <c r="BZJ203" s="429"/>
      <c r="BZK203" s="430"/>
      <c r="BZL203" s="430"/>
      <c r="BZM203" s="430"/>
      <c r="BZN203" s="430"/>
      <c r="BZO203" s="676"/>
      <c r="BZP203" s="677"/>
      <c r="BZQ203" s="429"/>
      <c r="BZR203" s="430"/>
      <c r="BZS203" s="430"/>
      <c r="BZT203" s="430"/>
      <c r="BZU203" s="430"/>
      <c r="BZV203" s="676"/>
      <c r="BZW203" s="677"/>
      <c r="BZX203" s="429"/>
      <c r="BZY203" s="430"/>
      <c r="BZZ203" s="430"/>
      <c r="CAA203" s="430"/>
      <c r="CAB203" s="430"/>
      <c r="CAC203" s="676"/>
      <c r="CAD203" s="677"/>
      <c r="CAE203" s="429"/>
      <c r="CAF203" s="430"/>
      <c r="CAG203" s="430"/>
      <c r="CAH203" s="430"/>
      <c r="CAI203" s="430"/>
      <c r="CAJ203" s="676"/>
      <c r="CAK203" s="677"/>
      <c r="CAL203" s="429"/>
      <c r="CAM203" s="430"/>
      <c r="CAN203" s="430"/>
      <c r="CAO203" s="430"/>
      <c r="CAP203" s="430"/>
      <c r="CAQ203" s="676"/>
      <c r="CAR203" s="677"/>
      <c r="CAS203" s="429"/>
      <c r="CAT203" s="430"/>
      <c r="CAU203" s="430"/>
      <c r="CAV203" s="430"/>
      <c r="CAW203" s="430"/>
      <c r="CAX203" s="676"/>
      <c r="CAY203" s="677"/>
      <c r="CAZ203" s="429"/>
      <c r="CBA203" s="430"/>
      <c r="CBB203" s="430"/>
      <c r="CBC203" s="430"/>
      <c r="CBD203" s="430"/>
      <c r="CBE203" s="676"/>
      <c r="CBF203" s="677"/>
      <c r="CBG203" s="429"/>
      <c r="CBH203" s="430"/>
      <c r="CBI203" s="430"/>
      <c r="CBJ203" s="430"/>
      <c r="CBK203" s="430"/>
      <c r="CBL203" s="676"/>
      <c r="CBM203" s="677"/>
      <c r="CBN203" s="429"/>
      <c r="CBO203" s="430"/>
      <c r="CBP203" s="430"/>
      <c r="CBQ203" s="430"/>
      <c r="CBR203" s="430"/>
      <c r="CBS203" s="676"/>
      <c r="CBT203" s="677"/>
      <c r="CBU203" s="429"/>
      <c r="CBV203" s="430"/>
      <c r="CBW203" s="430"/>
      <c r="CBX203" s="430"/>
      <c r="CBY203" s="430"/>
      <c r="CBZ203" s="676"/>
      <c r="CCA203" s="677"/>
      <c r="CCB203" s="429"/>
      <c r="CCC203" s="430"/>
      <c r="CCD203" s="430"/>
      <c r="CCE203" s="430"/>
      <c r="CCF203" s="430"/>
      <c r="CCG203" s="676"/>
      <c r="CCH203" s="677"/>
      <c r="CCI203" s="429"/>
      <c r="CCJ203" s="430"/>
      <c r="CCK203" s="430"/>
      <c r="CCL203" s="430"/>
      <c r="CCM203" s="430"/>
      <c r="CCN203" s="676"/>
      <c r="CCO203" s="677"/>
      <c r="CCP203" s="429"/>
      <c r="CCQ203" s="430"/>
      <c r="CCR203" s="430"/>
      <c r="CCS203" s="430"/>
      <c r="CCT203" s="430"/>
      <c r="CCU203" s="676"/>
      <c r="CCV203" s="677"/>
      <c r="CCW203" s="429"/>
      <c r="CCX203" s="430"/>
      <c r="CCY203" s="430"/>
      <c r="CCZ203" s="430"/>
      <c r="CDA203" s="430"/>
      <c r="CDB203" s="676"/>
      <c r="CDC203" s="677"/>
      <c r="CDD203" s="429"/>
      <c r="CDE203" s="430"/>
      <c r="CDF203" s="430"/>
      <c r="CDG203" s="430"/>
      <c r="CDH203" s="430"/>
      <c r="CDI203" s="676"/>
      <c r="CDJ203" s="677"/>
      <c r="CDK203" s="429"/>
      <c r="CDL203" s="430"/>
      <c r="CDM203" s="430"/>
      <c r="CDN203" s="430"/>
      <c r="CDO203" s="430"/>
      <c r="CDP203" s="676"/>
      <c r="CDQ203" s="677"/>
      <c r="CDR203" s="429"/>
      <c r="CDS203" s="430"/>
      <c r="CDT203" s="430"/>
      <c r="CDU203" s="430"/>
      <c r="CDV203" s="430"/>
      <c r="CDW203" s="676"/>
      <c r="CDX203" s="677"/>
      <c r="CDY203" s="429"/>
      <c r="CDZ203" s="430"/>
      <c r="CEA203" s="430"/>
      <c r="CEB203" s="430"/>
      <c r="CEC203" s="430"/>
      <c r="CED203" s="676"/>
      <c r="CEE203" s="677"/>
      <c r="CEF203" s="429"/>
      <c r="CEG203" s="430"/>
      <c r="CEH203" s="430"/>
      <c r="CEI203" s="430"/>
      <c r="CEJ203" s="430"/>
      <c r="CEK203" s="676"/>
      <c r="CEL203" s="677"/>
      <c r="CEM203" s="429"/>
      <c r="CEN203" s="430"/>
      <c r="CEO203" s="430"/>
      <c r="CEP203" s="430"/>
      <c r="CEQ203" s="430"/>
      <c r="CER203" s="676"/>
      <c r="CES203" s="677"/>
      <c r="CET203" s="429"/>
      <c r="CEU203" s="430"/>
      <c r="CEV203" s="430"/>
      <c r="CEW203" s="430"/>
      <c r="CEX203" s="430"/>
      <c r="CEY203" s="676"/>
      <c r="CEZ203" s="677"/>
      <c r="CFA203" s="429"/>
      <c r="CFB203" s="430"/>
      <c r="CFC203" s="430"/>
      <c r="CFD203" s="430"/>
      <c r="CFE203" s="430"/>
      <c r="CFF203" s="676"/>
      <c r="CFG203" s="677"/>
      <c r="CFH203" s="429"/>
      <c r="CFI203" s="430"/>
      <c r="CFJ203" s="430"/>
      <c r="CFK203" s="430"/>
      <c r="CFL203" s="430"/>
      <c r="CFM203" s="676"/>
      <c r="CFN203" s="677"/>
      <c r="CFO203" s="429"/>
      <c r="CFP203" s="430"/>
      <c r="CFQ203" s="430"/>
      <c r="CFR203" s="430"/>
      <c r="CFS203" s="430"/>
      <c r="CFT203" s="676"/>
      <c r="CFU203" s="677"/>
      <c r="CFV203" s="429"/>
      <c r="CFW203" s="430"/>
      <c r="CFX203" s="430"/>
      <c r="CFY203" s="430"/>
      <c r="CFZ203" s="430"/>
      <c r="CGA203" s="676"/>
      <c r="CGB203" s="677"/>
      <c r="CGC203" s="429"/>
      <c r="CGD203" s="430"/>
      <c r="CGE203" s="430"/>
      <c r="CGF203" s="430"/>
      <c r="CGG203" s="430"/>
      <c r="CGH203" s="676"/>
      <c r="CGI203" s="677"/>
      <c r="CGJ203" s="429"/>
      <c r="CGK203" s="430"/>
      <c r="CGL203" s="430"/>
      <c r="CGM203" s="430"/>
      <c r="CGN203" s="430"/>
      <c r="CGO203" s="676"/>
      <c r="CGP203" s="677"/>
      <c r="CGQ203" s="429"/>
      <c r="CGR203" s="430"/>
      <c r="CGS203" s="430"/>
      <c r="CGT203" s="430"/>
      <c r="CGU203" s="430"/>
      <c r="CGV203" s="676"/>
      <c r="CGW203" s="677"/>
      <c r="CGX203" s="429"/>
      <c r="CGY203" s="430"/>
      <c r="CGZ203" s="430"/>
      <c r="CHA203" s="430"/>
      <c r="CHB203" s="430"/>
      <c r="CHC203" s="676"/>
      <c r="CHD203" s="677"/>
      <c r="CHE203" s="429"/>
      <c r="CHF203" s="430"/>
      <c r="CHG203" s="430"/>
      <c r="CHH203" s="430"/>
      <c r="CHI203" s="430"/>
      <c r="CHJ203" s="676"/>
      <c r="CHK203" s="677"/>
      <c r="CHL203" s="429"/>
      <c r="CHM203" s="430"/>
      <c r="CHN203" s="430"/>
      <c r="CHO203" s="430"/>
      <c r="CHP203" s="430"/>
      <c r="CHQ203" s="676"/>
      <c r="CHR203" s="677"/>
      <c r="CHS203" s="429"/>
      <c r="CHT203" s="430"/>
      <c r="CHU203" s="430"/>
      <c r="CHV203" s="430"/>
      <c r="CHW203" s="430"/>
      <c r="CHX203" s="676"/>
      <c r="CHY203" s="677"/>
      <c r="CHZ203" s="429"/>
      <c r="CIA203" s="430"/>
      <c r="CIB203" s="430"/>
      <c r="CIC203" s="430"/>
      <c r="CID203" s="430"/>
      <c r="CIE203" s="676"/>
      <c r="CIF203" s="677"/>
      <c r="CIG203" s="429"/>
      <c r="CIH203" s="430"/>
      <c r="CII203" s="430"/>
      <c r="CIJ203" s="430"/>
      <c r="CIK203" s="430"/>
      <c r="CIL203" s="676"/>
      <c r="CIM203" s="677"/>
      <c r="CIN203" s="429"/>
      <c r="CIO203" s="430"/>
      <c r="CIP203" s="430"/>
      <c r="CIQ203" s="430"/>
      <c r="CIR203" s="430"/>
      <c r="CIS203" s="676"/>
      <c r="CIT203" s="677"/>
      <c r="CIU203" s="429"/>
      <c r="CIV203" s="430"/>
      <c r="CIW203" s="430"/>
      <c r="CIX203" s="430"/>
      <c r="CIY203" s="430"/>
      <c r="CIZ203" s="676"/>
      <c r="CJA203" s="677"/>
      <c r="CJB203" s="429"/>
      <c r="CJC203" s="430"/>
      <c r="CJD203" s="430"/>
      <c r="CJE203" s="430"/>
      <c r="CJF203" s="430"/>
      <c r="CJG203" s="676"/>
      <c r="CJH203" s="677"/>
      <c r="CJI203" s="429"/>
      <c r="CJJ203" s="430"/>
      <c r="CJK203" s="430"/>
      <c r="CJL203" s="430"/>
      <c r="CJM203" s="430"/>
      <c r="CJN203" s="676"/>
      <c r="CJO203" s="677"/>
      <c r="CJP203" s="429"/>
      <c r="CJQ203" s="430"/>
      <c r="CJR203" s="430"/>
      <c r="CJS203" s="430"/>
      <c r="CJT203" s="430"/>
      <c r="CJU203" s="676"/>
      <c r="CJV203" s="677"/>
      <c r="CJW203" s="429"/>
      <c r="CJX203" s="430"/>
      <c r="CJY203" s="430"/>
      <c r="CJZ203" s="430"/>
      <c r="CKA203" s="430"/>
      <c r="CKB203" s="676"/>
      <c r="CKC203" s="677"/>
      <c r="CKD203" s="429"/>
      <c r="CKE203" s="430"/>
      <c r="CKF203" s="430"/>
      <c r="CKG203" s="430"/>
      <c r="CKH203" s="430"/>
      <c r="CKI203" s="676"/>
      <c r="CKJ203" s="677"/>
      <c r="CKK203" s="429"/>
      <c r="CKL203" s="430"/>
      <c r="CKM203" s="430"/>
      <c r="CKN203" s="430"/>
      <c r="CKO203" s="430"/>
      <c r="CKP203" s="676"/>
      <c r="CKQ203" s="677"/>
      <c r="CKR203" s="429"/>
      <c r="CKS203" s="430"/>
      <c r="CKT203" s="430"/>
      <c r="CKU203" s="430"/>
      <c r="CKV203" s="430"/>
      <c r="CKW203" s="676"/>
      <c r="CKX203" s="677"/>
      <c r="CKY203" s="429"/>
      <c r="CKZ203" s="430"/>
      <c r="CLA203" s="430"/>
      <c r="CLB203" s="430"/>
      <c r="CLC203" s="430"/>
      <c r="CLD203" s="676"/>
      <c r="CLE203" s="677"/>
      <c r="CLF203" s="429"/>
      <c r="CLG203" s="430"/>
      <c r="CLH203" s="430"/>
      <c r="CLI203" s="430"/>
      <c r="CLJ203" s="430"/>
      <c r="CLK203" s="676"/>
      <c r="CLL203" s="677"/>
      <c r="CLM203" s="429"/>
      <c r="CLN203" s="430"/>
      <c r="CLO203" s="430"/>
      <c r="CLP203" s="430"/>
      <c r="CLQ203" s="430"/>
      <c r="CLR203" s="676"/>
      <c r="CLS203" s="677"/>
      <c r="CLT203" s="429"/>
      <c r="CLU203" s="430"/>
      <c r="CLV203" s="430"/>
      <c r="CLW203" s="430"/>
      <c r="CLX203" s="430"/>
      <c r="CLY203" s="676"/>
      <c r="CLZ203" s="677"/>
      <c r="CMA203" s="429"/>
      <c r="CMB203" s="430"/>
      <c r="CMC203" s="430"/>
      <c r="CMD203" s="430"/>
      <c r="CME203" s="430"/>
      <c r="CMF203" s="676"/>
      <c r="CMG203" s="677"/>
      <c r="CMH203" s="429"/>
      <c r="CMI203" s="430"/>
      <c r="CMJ203" s="430"/>
      <c r="CMK203" s="430"/>
      <c r="CML203" s="430"/>
      <c r="CMM203" s="676"/>
      <c r="CMN203" s="677"/>
      <c r="CMO203" s="429"/>
      <c r="CMP203" s="430"/>
      <c r="CMQ203" s="430"/>
      <c r="CMR203" s="430"/>
      <c r="CMS203" s="430"/>
      <c r="CMT203" s="676"/>
      <c r="CMU203" s="677"/>
      <c r="CMV203" s="429"/>
      <c r="CMW203" s="430"/>
      <c r="CMX203" s="430"/>
      <c r="CMY203" s="430"/>
      <c r="CMZ203" s="430"/>
      <c r="CNA203" s="676"/>
      <c r="CNB203" s="677"/>
      <c r="CNC203" s="429"/>
      <c r="CND203" s="430"/>
      <c r="CNE203" s="430"/>
      <c r="CNF203" s="430"/>
      <c r="CNG203" s="430"/>
      <c r="CNH203" s="676"/>
      <c r="CNI203" s="677"/>
      <c r="CNJ203" s="429"/>
      <c r="CNK203" s="430"/>
      <c r="CNL203" s="430"/>
      <c r="CNM203" s="430"/>
      <c r="CNN203" s="430"/>
      <c r="CNO203" s="676"/>
      <c r="CNP203" s="677"/>
      <c r="CNQ203" s="429"/>
      <c r="CNR203" s="430"/>
      <c r="CNS203" s="430"/>
      <c r="CNT203" s="430"/>
      <c r="CNU203" s="430"/>
      <c r="CNV203" s="676"/>
      <c r="CNW203" s="677"/>
      <c r="CNX203" s="429"/>
      <c r="CNY203" s="430"/>
      <c r="CNZ203" s="430"/>
      <c r="COA203" s="430"/>
      <c r="COB203" s="430"/>
      <c r="COC203" s="676"/>
      <c r="COD203" s="677"/>
      <c r="COE203" s="429"/>
      <c r="COF203" s="430"/>
      <c r="COG203" s="430"/>
      <c r="COH203" s="430"/>
      <c r="COI203" s="430"/>
      <c r="COJ203" s="676"/>
      <c r="COK203" s="677"/>
      <c r="COL203" s="429"/>
      <c r="COM203" s="430"/>
      <c r="CON203" s="430"/>
      <c r="COO203" s="430"/>
      <c r="COP203" s="430"/>
      <c r="COQ203" s="676"/>
      <c r="COR203" s="677"/>
      <c r="COS203" s="429"/>
      <c r="COT203" s="430"/>
      <c r="COU203" s="430"/>
      <c r="COV203" s="430"/>
      <c r="COW203" s="430"/>
      <c r="COX203" s="676"/>
      <c r="COY203" s="677"/>
      <c r="COZ203" s="429"/>
      <c r="CPA203" s="430"/>
      <c r="CPB203" s="430"/>
      <c r="CPC203" s="430"/>
      <c r="CPD203" s="430"/>
      <c r="CPE203" s="676"/>
      <c r="CPF203" s="677"/>
      <c r="CPG203" s="429"/>
      <c r="CPH203" s="430"/>
      <c r="CPI203" s="430"/>
      <c r="CPJ203" s="430"/>
      <c r="CPK203" s="430"/>
      <c r="CPL203" s="676"/>
      <c r="CPM203" s="677"/>
      <c r="CPN203" s="429"/>
      <c r="CPO203" s="430"/>
      <c r="CPP203" s="430"/>
      <c r="CPQ203" s="430"/>
      <c r="CPR203" s="430"/>
      <c r="CPS203" s="676"/>
      <c r="CPT203" s="677"/>
      <c r="CPU203" s="429"/>
      <c r="CPV203" s="430"/>
      <c r="CPW203" s="430"/>
      <c r="CPX203" s="430"/>
      <c r="CPY203" s="430"/>
      <c r="CPZ203" s="676"/>
      <c r="CQA203" s="677"/>
      <c r="CQB203" s="429"/>
      <c r="CQC203" s="430"/>
      <c r="CQD203" s="430"/>
      <c r="CQE203" s="430"/>
      <c r="CQF203" s="430"/>
      <c r="CQG203" s="676"/>
      <c r="CQH203" s="677"/>
      <c r="CQI203" s="429"/>
      <c r="CQJ203" s="430"/>
      <c r="CQK203" s="430"/>
      <c r="CQL203" s="430"/>
      <c r="CQM203" s="430"/>
      <c r="CQN203" s="676"/>
      <c r="CQO203" s="677"/>
      <c r="CQP203" s="429"/>
      <c r="CQQ203" s="430"/>
      <c r="CQR203" s="430"/>
      <c r="CQS203" s="430"/>
      <c r="CQT203" s="430"/>
      <c r="CQU203" s="676"/>
      <c r="CQV203" s="677"/>
      <c r="CQW203" s="429"/>
      <c r="CQX203" s="430"/>
      <c r="CQY203" s="430"/>
      <c r="CQZ203" s="430"/>
      <c r="CRA203" s="430"/>
      <c r="CRB203" s="676"/>
      <c r="CRC203" s="677"/>
      <c r="CRD203" s="429"/>
      <c r="CRE203" s="430"/>
      <c r="CRF203" s="430"/>
      <c r="CRG203" s="430"/>
      <c r="CRH203" s="430"/>
      <c r="CRI203" s="676"/>
      <c r="CRJ203" s="677"/>
      <c r="CRK203" s="429"/>
      <c r="CRL203" s="430"/>
      <c r="CRM203" s="430"/>
      <c r="CRN203" s="430"/>
      <c r="CRO203" s="430"/>
      <c r="CRP203" s="676"/>
      <c r="CRQ203" s="677"/>
      <c r="CRR203" s="429"/>
      <c r="CRS203" s="430"/>
      <c r="CRT203" s="430"/>
      <c r="CRU203" s="430"/>
      <c r="CRV203" s="430"/>
      <c r="CRW203" s="676"/>
      <c r="CRX203" s="677"/>
      <c r="CRY203" s="429"/>
      <c r="CRZ203" s="430"/>
      <c r="CSA203" s="430"/>
      <c r="CSB203" s="430"/>
      <c r="CSC203" s="430"/>
      <c r="CSD203" s="676"/>
      <c r="CSE203" s="677"/>
      <c r="CSF203" s="429"/>
      <c r="CSG203" s="430"/>
      <c r="CSH203" s="430"/>
      <c r="CSI203" s="430"/>
      <c r="CSJ203" s="430"/>
      <c r="CSK203" s="676"/>
      <c r="CSL203" s="677"/>
      <c r="CSM203" s="429"/>
      <c r="CSN203" s="430"/>
      <c r="CSO203" s="430"/>
      <c r="CSP203" s="430"/>
      <c r="CSQ203" s="430"/>
      <c r="CSR203" s="676"/>
      <c r="CSS203" s="677"/>
      <c r="CST203" s="429"/>
      <c r="CSU203" s="430"/>
      <c r="CSV203" s="430"/>
      <c r="CSW203" s="430"/>
      <c r="CSX203" s="430"/>
      <c r="CSY203" s="676"/>
      <c r="CSZ203" s="677"/>
      <c r="CTA203" s="429"/>
      <c r="CTB203" s="430"/>
      <c r="CTC203" s="430"/>
      <c r="CTD203" s="430"/>
      <c r="CTE203" s="430"/>
      <c r="CTF203" s="676"/>
      <c r="CTG203" s="677"/>
      <c r="CTH203" s="429"/>
      <c r="CTI203" s="430"/>
      <c r="CTJ203" s="430"/>
      <c r="CTK203" s="430"/>
      <c r="CTL203" s="430"/>
      <c r="CTM203" s="676"/>
      <c r="CTN203" s="677"/>
      <c r="CTO203" s="429"/>
      <c r="CTP203" s="430"/>
      <c r="CTQ203" s="430"/>
      <c r="CTR203" s="430"/>
      <c r="CTS203" s="430"/>
      <c r="CTT203" s="676"/>
      <c r="CTU203" s="677"/>
      <c r="CTV203" s="429"/>
      <c r="CTW203" s="430"/>
      <c r="CTX203" s="430"/>
      <c r="CTY203" s="430"/>
      <c r="CTZ203" s="430"/>
      <c r="CUA203" s="676"/>
      <c r="CUB203" s="677"/>
      <c r="CUC203" s="429"/>
      <c r="CUD203" s="430"/>
      <c r="CUE203" s="430"/>
      <c r="CUF203" s="430"/>
      <c r="CUG203" s="430"/>
      <c r="CUH203" s="676"/>
      <c r="CUI203" s="677"/>
      <c r="CUJ203" s="429"/>
      <c r="CUK203" s="430"/>
      <c r="CUL203" s="430"/>
      <c r="CUM203" s="430"/>
      <c r="CUN203" s="430"/>
      <c r="CUO203" s="676"/>
      <c r="CUP203" s="677"/>
      <c r="CUQ203" s="429"/>
      <c r="CUR203" s="430"/>
      <c r="CUS203" s="430"/>
      <c r="CUT203" s="430"/>
      <c r="CUU203" s="430"/>
      <c r="CUV203" s="676"/>
      <c r="CUW203" s="677"/>
      <c r="CUX203" s="429"/>
      <c r="CUY203" s="430"/>
      <c r="CUZ203" s="430"/>
      <c r="CVA203" s="430"/>
      <c r="CVB203" s="430"/>
      <c r="CVC203" s="676"/>
      <c r="CVD203" s="677"/>
      <c r="CVE203" s="429"/>
      <c r="CVF203" s="430"/>
      <c r="CVG203" s="430"/>
      <c r="CVH203" s="430"/>
      <c r="CVI203" s="430"/>
      <c r="CVJ203" s="676"/>
      <c r="CVK203" s="677"/>
      <c r="CVL203" s="429"/>
      <c r="CVM203" s="430"/>
      <c r="CVN203" s="430"/>
      <c r="CVO203" s="430"/>
      <c r="CVP203" s="430"/>
      <c r="CVQ203" s="676"/>
      <c r="CVR203" s="677"/>
      <c r="CVS203" s="429"/>
      <c r="CVT203" s="430"/>
      <c r="CVU203" s="430"/>
      <c r="CVV203" s="430"/>
      <c r="CVW203" s="430"/>
      <c r="CVX203" s="676"/>
      <c r="CVY203" s="677"/>
      <c r="CVZ203" s="429"/>
      <c r="CWA203" s="430"/>
      <c r="CWB203" s="430"/>
      <c r="CWC203" s="430"/>
      <c r="CWD203" s="430"/>
      <c r="CWE203" s="676"/>
      <c r="CWF203" s="677"/>
      <c r="CWG203" s="429"/>
      <c r="CWH203" s="430"/>
      <c r="CWI203" s="430"/>
      <c r="CWJ203" s="430"/>
      <c r="CWK203" s="430"/>
      <c r="CWL203" s="676"/>
      <c r="CWM203" s="677"/>
      <c r="CWN203" s="429"/>
      <c r="CWO203" s="430"/>
      <c r="CWP203" s="430"/>
      <c r="CWQ203" s="430"/>
      <c r="CWR203" s="430"/>
      <c r="CWS203" s="676"/>
      <c r="CWT203" s="677"/>
      <c r="CWU203" s="429"/>
      <c r="CWV203" s="430"/>
      <c r="CWW203" s="430"/>
      <c r="CWX203" s="430"/>
      <c r="CWY203" s="430"/>
      <c r="CWZ203" s="676"/>
      <c r="CXA203" s="677"/>
      <c r="CXB203" s="429"/>
      <c r="CXC203" s="430"/>
      <c r="CXD203" s="430"/>
      <c r="CXE203" s="430"/>
      <c r="CXF203" s="430"/>
      <c r="CXG203" s="676"/>
      <c r="CXH203" s="677"/>
      <c r="CXI203" s="429"/>
      <c r="CXJ203" s="430"/>
      <c r="CXK203" s="430"/>
      <c r="CXL203" s="430"/>
      <c r="CXM203" s="430"/>
      <c r="CXN203" s="676"/>
      <c r="CXO203" s="677"/>
      <c r="CXP203" s="429"/>
      <c r="CXQ203" s="430"/>
      <c r="CXR203" s="430"/>
      <c r="CXS203" s="430"/>
      <c r="CXT203" s="430"/>
      <c r="CXU203" s="676"/>
      <c r="CXV203" s="677"/>
      <c r="CXW203" s="429"/>
      <c r="CXX203" s="430"/>
      <c r="CXY203" s="430"/>
      <c r="CXZ203" s="430"/>
      <c r="CYA203" s="430"/>
      <c r="CYB203" s="676"/>
      <c r="CYC203" s="677"/>
      <c r="CYD203" s="429"/>
      <c r="CYE203" s="430"/>
      <c r="CYF203" s="430"/>
      <c r="CYG203" s="430"/>
      <c r="CYH203" s="430"/>
      <c r="CYI203" s="676"/>
      <c r="CYJ203" s="677"/>
      <c r="CYK203" s="429"/>
      <c r="CYL203" s="430"/>
      <c r="CYM203" s="430"/>
      <c r="CYN203" s="430"/>
      <c r="CYO203" s="430"/>
      <c r="CYP203" s="676"/>
      <c r="CYQ203" s="677"/>
      <c r="CYR203" s="429"/>
      <c r="CYS203" s="430"/>
      <c r="CYT203" s="430"/>
      <c r="CYU203" s="430"/>
      <c r="CYV203" s="430"/>
      <c r="CYW203" s="676"/>
      <c r="CYX203" s="677"/>
      <c r="CYY203" s="429"/>
      <c r="CYZ203" s="430"/>
      <c r="CZA203" s="430"/>
      <c r="CZB203" s="430"/>
      <c r="CZC203" s="430"/>
      <c r="CZD203" s="676"/>
      <c r="CZE203" s="677"/>
      <c r="CZF203" s="429"/>
      <c r="CZG203" s="430"/>
      <c r="CZH203" s="430"/>
      <c r="CZI203" s="430"/>
      <c r="CZJ203" s="430"/>
      <c r="CZK203" s="676"/>
      <c r="CZL203" s="677"/>
      <c r="CZM203" s="429"/>
      <c r="CZN203" s="430"/>
      <c r="CZO203" s="430"/>
      <c r="CZP203" s="430"/>
      <c r="CZQ203" s="430"/>
      <c r="CZR203" s="676"/>
      <c r="CZS203" s="677"/>
      <c r="CZT203" s="429"/>
      <c r="CZU203" s="430"/>
      <c r="CZV203" s="430"/>
      <c r="CZW203" s="430"/>
      <c r="CZX203" s="430"/>
      <c r="CZY203" s="676"/>
      <c r="CZZ203" s="677"/>
      <c r="DAA203" s="429"/>
      <c r="DAB203" s="430"/>
      <c r="DAC203" s="430"/>
      <c r="DAD203" s="430"/>
      <c r="DAE203" s="430"/>
      <c r="DAF203" s="676"/>
      <c r="DAG203" s="677"/>
      <c r="DAH203" s="429"/>
      <c r="DAI203" s="430"/>
      <c r="DAJ203" s="430"/>
      <c r="DAK203" s="430"/>
      <c r="DAL203" s="430"/>
      <c r="DAM203" s="676"/>
      <c r="DAN203" s="677"/>
      <c r="DAO203" s="429"/>
      <c r="DAP203" s="430"/>
      <c r="DAQ203" s="430"/>
      <c r="DAR203" s="430"/>
      <c r="DAS203" s="430"/>
      <c r="DAT203" s="676"/>
      <c r="DAU203" s="677"/>
      <c r="DAV203" s="429"/>
      <c r="DAW203" s="430"/>
      <c r="DAX203" s="430"/>
      <c r="DAY203" s="430"/>
      <c r="DAZ203" s="430"/>
      <c r="DBA203" s="676"/>
      <c r="DBB203" s="677"/>
      <c r="DBC203" s="429"/>
      <c r="DBD203" s="430"/>
      <c r="DBE203" s="430"/>
      <c r="DBF203" s="430"/>
      <c r="DBG203" s="430"/>
      <c r="DBH203" s="676"/>
      <c r="DBI203" s="677"/>
      <c r="DBJ203" s="429"/>
      <c r="DBK203" s="430"/>
      <c r="DBL203" s="430"/>
      <c r="DBM203" s="430"/>
      <c r="DBN203" s="430"/>
      <c r="DBO203" s="676"/>
      <c r="DBP203" s="677"/>
      <c r="DBQ203" s="429"/>
      <c r="DBR203" s="430"/>
      <c r="DBS203" s="430"/>
      <c r="DBT203" s="430"/>
      <c r="DBU203" s="430"/>
      <c r="DBV203" s="676"/>
      <c r="DBW203" s="677"/>
      <c r="DBX203" s="429"/>
      <c r="DBY203" s="430"/>
      <c r="DBZ203" s="430"/>
      <c r="DCA203" s="430"/>
      <c r="DCB203" s="430"/>
      <c r="DCC203" s="676"/>
      <c r="DCD203" s="677"/>
      <c r="DCE203" s="429"/>
      <c r="DCF203" s="430"/>
      <c r="DCG203" s="430"/>
      <c r="DCH203" s="430"/>
      <c r="DCI203" s="430"/>
      <c r="DCJ203" s="676"/>
      <c r="DCK203" s="677"/>
      <c r="DCL203" s="429"/>
      <c r="DCM203" s="430"/>
      <c r="DCN203" s="430"/>
      <c r="DCO203" s="430"/>
      <c r="DCP203" s="430"/>
      <c r="DCQ203" s="676"/>
      <c r="DCR203" s="677"/>
      <c r="DCS203" s="429"/>
      <c r="DCT203" s="430"/>
      <c r="DCU203" s="430"/>
      <c r="DCV203" s="430"/>
      <c r="DCW203" s="430"/>
      <c r="DCX203" s="676"/>
      <c r="DCY203" s="677"/>
      <c r="DCZ203" s="429"/>
      <c r="DDA203" s="430"/>
      <c r="DDB203" s="430"/>
      <c r="DDC203" s="430"/>
      <c r="DDD203" s="430"/>
      <c r="DDE203" s="676"/>
      <c r="DDF203" s="677"/>
      <c r="DDG203" s="429"/>
      <c r="DDH203" s="430"/>
      <c r="DDI203" s="430"/>
      <c r="DDJ203" s="430"/>
      <c r="DDK203" s="430"/>
      <c r="DDL203" s="676"/>
      <c r="DDM203" s="677"/>
      <c r="DDN203" s="429"/>
      <c r="DDO203" s="430"/>
      <c r="DDP203" s="430"/>
      <c r="DDQ203" s="430"/>
      <c r="DDR203" s="430"/>
      <c r="DDS203" s="676"/>
      <c r="DDT203" s="677"/>
      <c r="DDU203" s="429"/>
      <c r="DDV203" s="430"/>
      <c r="DDW203" s="430"/>
      <c r="DDX203" s="430"/>
      <c r="DDY203" s="430"/>
      <c r="DDZ203" s="676"/>
      <c r="DEA203" s="677"/>
      <c r="DEB203" s="429"/>
      <c r="DEC203" s="430"/>
      <c r="DED203" s="430"/>
      <c r="DEE203" s="430"/>
      <c r="DEF203" s="430"/>
      <c r="DEG203" s="676"/>
      <c r="DEH203" s="677"/>
      <c r="DEI203" s="429"/>
      <c r="DEJ203" s="430"/>
      <c r="DEK203" s="430"/>
      <c r="DEL203" s="430"/>
      <c r="DEM203" s="430"/>
      <c r="DEN203" s="676"/>
      <c r="DEO203" s="677"/>
      <c r="DEP203" s="429"/>
      <c r="DEQ203" s="430"/>
      <c r="DER203" s="430"/>
      <c r="DES203" s="430"/>
      <c r="DET203" s="430"/>
      <c r="DEU203" s="676"/>
      <c r="DEV203" s="677"/>
      <c r="DEW203" s="429"/>
      <c r="DEX203" s="430"/>
      <c r="DEY203" s="430"/>
      <c r="DEZ203" s="430"/>
      <c r="DFA203" s="430"/>
      <c r="DFB203" s="676"/>
      <c r="DFC203" s="677"/>
      <c r="DFD203" s="429"/>
      <c r="DFE203" s="430"/>
      <c r="DFF203" s="430"/>
      <c r="DFG203" s="430"/>
      <c r="DFH203" s="430"/>
      <c r="DFI203" s="676"/>
      <c r="DFJ203" s="677"/>
      <c r="DFK203" s="429"/>
      <c r="DFL203" s="430"/>
      <c r="DFM203" s="430"/>
      <c r="DFN203" s="430"/>
      <c r="DFO203" s="430"/>
      <c r="DFP203" s="676"/>
      <c r="DFQ203" s="677"/>
      <c r="DFR203" s="429"/>
      <c r="DFS203" s="430"/>
      <c r="DFT203" s="430"/>
      <c r="DFU203" s="430"/>
      <c r="DFV203" s="430"/>
      <c r="DFW203" s="676"/>
      <c r="DFX203" s="677"/>
      <c r="DFY203" s="429"/>
      <c r="DFZ203" s="430"/>
      <c r="DGA203" s="430"/>
      <c r="DGB203" s="430"/>
      <c r="DGC203" s="430"/>
      <c r="DGD203" s="676"/>
      <c r="DGE203" s="677"/>
      <c r="DGF203" s="429"/>
      <c r="DGG203" s="430"/>
      <c r="DGH203" s="430"/>
      <c r="DGI203" s="430"/>
      <c r="DGJ203" s="430"/>
      <c r="DGK203" s="676"/>
      <c r="DGL203" s="677"/>
      <c r="DGM203" s="429"/>
      <c r="DGN203" s="430"/>
      <c r="DGO203" s="430"/>
      <c r="DGP203" s="430"/>
      <c r="DGQ203" s="430"/>
      <c r="DGR203" s="676"/>
      <c r="DGS203" s="677"/>
      <c r="DGT203" s="429"/>
      <c r="DGU203" s="430"/>
      <c r="DGV203" s="430"/>
      <c r="DGW203" s="430"/>
      <c r="DGX203" s="430"/>
      <c r="DGY203" s="676"/>
      <c r="DGZ203" s="677"/>
      <c r="DHA203" s="429"/>
      <c r="DHB203" s="430"/>
      <c r="DHC203" s="430"/>
      <c r="DHD203" s="430"/>
      <c r="DHE203" s="430"/>
      <c r="DHF203" s="676"/>
      <c r="DHG203" s="677"/>
      <c r="DHH203" s="429"/>
      <c r="DHI203" s="430"/>
      <c r="DHJ203" s="430"/>
      <c r="DHK203" s="430"/>
      <c r="DHL203" s="430"/>
      <c r="DHM203" s="676"/>
      <c r="DHN203" s="677"/>
      <c r="DHO203" s="429"/>
      <c r="DHP203" s="430"/>
      <c r="DHQ203" s="430"/>
      <c r="DHR203" s="430"/>
      <c r="DHS203" s="430"/>
      <c r="DHT203" s="676"/>
      <c r="DHU203" s="677"/>
      <c r="DHV203" s="429"/>
      <c r="DHW203" s="430"/>
      <c r="DHX203" s="430"/>
      <c r="DHY203" s="430"/>
      <c r="DHZ203" s="430"/>
      <c r="DIA203" s="676"/>
      <c r="DIB203" s="677"/>
      <c r="DIC203" s="429"/>
      <c r="DID203" s="430"/>
      <c r="DIE203" s="430"/>
      <c r="DIF203" s="430"/>
      <c r="DIG203" s="430"/>
      <c r="DIH203" s="676"/>
      <c r="DII203" s="677"/>
      <c r="DIJ203" s="429"/>
      <c r="DIK203" s="430"/>
      <c r="DIL203" s="430"/>
      <c r="DIM203" s="430"/>
      <c r="DIN203" s="430"/>
      <c r="DIO203" s="676"/>
      <c r="DIP203" s="677"/>
      <c r="DIQ203" s="429"/>
      <c r="DIR203" s="430"/>
      <c r="DIS203" s="430"/>
      <c r="DIT203" s="430"/>
      <c r="DIU203" s="430"/>
      <c r="DIV203" s="676"/>
      <c r="DIW203" s="677"/>
      <c r="DIX203" s="429"/>
      <c r="DIY203" s="430"/>
      <c r="DIZ203" s="430"/>
      <c r="DJA203" s="430"/>
      <c r="DJB203" s="430"/>
      <c r="DJC203" s="676"/>
      <c r="DJD203" s="677"/>
      <c r="DJE203" s="429"/>
      <c r="DJF203" s="430"/>
      <c r="DJG203" s="430"/>
      <c r="DJH203" s="430"/>
      <c r="DJI203" s="430"/>
      <c r="DJJ203" s="676"/>
      <c r="DJK203" s="677"/>
      <c r="DJL203" s="429"/>
      <c r="DJM203" s="430"/>
      <c r="DJN203" s="430"/>
      <c r="DJO203" s="430"/>
      <c r="DJP203" s="430"/>
      <c r="DJQ203" s="676"/>
      <c r="DJR203" s="677"/>
      <c r="DJS203" s="429"/>
      <c r="DJT203" s="430"/>
      <c r="DJU203" s="430"/>
      <c r="DJV203" s="430"/>
      <c r="DJW203" s="430"/>
      <c r="DJX203" s="676"/>
      <c r="DJY203" s="677"/>
      <c r="DJZ203" s="429"/>
      <c r="DKA203" s="430"/>
      <c r="DKB203" s="430"/>
      <c r="DKC203" s="430"/>
      <c r="DKD203" s="430"/>
      <c r="DKE203" s="676"/>
      <c r="DKF203" s="677"/>
      <c r="DKG203" s="429"/>
      <c r="DKH203" s="430"/>
      <c r="DKI203" s="430"/>
      <c r="DKJ203" s="430"/>
      <c r="DKK203" s="430"/>
      <c r="DKL203" s="676"/>
      <c r="DKM203" s="677"/>
      <c r="DKN203" s="429"/>
      <c r="DKO203" s="430"/>
      <c r="DKP203" s="430"/>
      <c r="DKQ203" s="430"/>
      <c r="DKR203" s="430"/>
      <c r="DKS203" s="676"/>
      <c r="DKT203" s="677"/>
      <c r="DKU203" s="429"/>
      <c r="DKV203" s="430"/>
      <c r="DKW203" s="430"/>
      <c r="DKX203" s="430"/>
      <c r="DKY203" s="430"/>
      <c r="DKZ203" s="676"/>
      <c r="DLA203" s="677"/>
      <c r="DLB203" s="429"/>
      <c r="DLC203" s="430"/>
      <c r="DLD203" s="430"/>
      <c r="DLE203" s="430"/>
      <c r="DLF203" s="430"/>
      <c r="DLG203" s="676"/>
      <c r="DLH203" s="677"/>
      <c r="DLI203" s="429"/>
      <c r="DLJ203" s="430"/>
      <c r="DLK203" s="430"/>
      <c r="DLL203" s="430"/>
      <c r="DLM203" s="430"/>
      <c r="DLN203" s="676"/>
      <c r="DLO203" s="677"/>
      <c r="DLP203" s="429"/>
      <c r="DLQ203" s="430"/>
      <c r="DLR203" s="430"/>
      <c r="DLS203" s="430"/>
      <c r="DLT203" s="430"/>
      <c r="DLU203" s="676"/>
      <c r="DLV203" s="677"/>
      <c r="DLW203" s="429"/>
      <c r="DLX203" s="430"/>
      <c r="DLY203" s="430"/>
      <c r="DLZ203" s="430"/>
      <c r="DMA203" s="430"/>
      <c r="DMB203" s="676"/>
      <c r="DMC203" s="677"/>
      <c r="DMD203" s="429"/>
      <c r="DME203" s="430"/>
      <c r="DMF203" s="430"/>
      <c r="DMG203" s="430"/>
      <c r="DMH203" s="430"/>
      <c r="DMI203" s="676"/>
      <c r="DMJ203" s="677"/>
      <c r="DMK203" s="429"/>
      <c r="DML203" s="430"/>
      <c r="DMM203" s="430"/>
      <c r="DMN203" s="430"/>
      <c r="DMO203" s="430"/>
      <c r="DMP203" s="676"/>
      <c r="DMQ203" s="677"/>
      <c r="DMR203" s="429"/>
      <c r="DMS203" s="430"/>
      <c r="DMT203" s="430"/>
      <c r="DMU203" s="430"/>
      <c r="DMV203" s="430"/>
      <c r="DMW203" s="676"/>
      <c r="DMX203" s="677"/>
      <c r="DMY203" s="429"/>
      <c r="DMZ203" s="430"/>
      <c r="DNA203" s="430"/>
      <c r="DNB203" s="430"/>
      <c r="DNC203" s="430"/>
      <c r="DND203" s="676"/>
      <c r="DNE203" s="677"/>
      <c r="DNF203" s="429"/>
      <c r="DNG203" s="430"/>
      <c r="DNH203" s="430"/>
      <c r="DNI203" s="430"/>
      <c r="DNJ203" s="430"/>
      <c r="DNK203" s="676"/>
      <c r="DNL203" s="677"/>
      <c r="DNM203" s="429"/>
      <c r="DNN203" s="430"/>
      <c r="DNO203" s="430"/>
      <c r="DNP203" s="430"/>
      <c r="DNQ203" s="430"/>
      <c r="DNR203" s="676"/>
      <c r="DNS203" s="677"/>
      <c r="DNT203" s="429"/>
      <c r="DNU203" s="430"/>
      <c r="DNV203" s="430"/>
      <c r="DNW203" s="430"/>
      <c r="DNX203" s="430"/>
      <c r="DNY203" s="676"/>
      <c r="DNZ203" s="677"/>
      <c r="DOA203" s="429"/>
      <c r="DOB203" s="430"/>
      <c r="DOC203" s="430"/>
      <c r="DOD203" s="430"/>
      <c r="DOE203" s="430"/>
      <c r="DOF203" s="676"/>
      <c r="DOG203" s="677"/>
      <c r="DOH203" s="429"/>
      <c r="DOI203" s="430"/>
      <c r="DOJ203" s="430"/>
      <c r="DOK203" s="430"/>
      <c r="DOL203" s="430"/>
      <c r="DOM203" s="676"/>
      <c r="DON203" s="677"/>
      <c r="DOO203" s="429"/>
      <c r="DOP203" s="430"/>
      <c r="DOQ203" s="430"/>
      <c r="DOR203" s="430"/>
      <c r="DOS203" s="430"/>
      <c r="DOT203" s="676"/>
      <c r="DOU203" s="677"/>
      <c r="DOV203" s="429"/>
      <c r="DOW203" s="430"/>
      <c r="DOX203" s="430"/>
      <c r="DOY203" s="430"/>
      <c r="DOZ203" s="430"/>
      <c r="DPA203" s="676"/>
      <c r="DPB203" s="677"/>
      <c r="DPC203" s="429"/>
      <c r="DPD203" s="430"/>
      <c r="DPE203" s="430"/>
      <c r="DPF203" s="430"/>
      <c r="DPG203" s="430"/>
      <c r="DPH203" s="676"/>
      <c r="DPI203" s="677"/>
      <c r="DPJ203" s="429"/>
      <c r="DPK203" s="430"/>
      <c r="DPL203" s="430"/>
      <c r="DPM203" s="430"/>
      <c r="DPN203" s="430"/>
      <c r="DPO203" s="676"/>
      <c r="DPP203" s="677"/>
      <c r="DPQ203" s="429"/>
      <c r="DPR203" s="430"/>
      <c r="DPS203" s="430"/>
      <c r="DPT203" s="430"/>
      <c r="DPU203" s="430"/>
      <c r="DPV203" s="676"/>
      <c r="DPW203" s="677"/>
      <c r="DPX203" s="429"/>
      <c r="DPY203" s="430"/>
      <c r="DPZ203" s="430"/>
      <c r="DQA203" s="430"/>
      <c r="DQB203" s="430"/>
      <c r="DQC203" s="676"/>
      <c r="DQD203" s="677"/>
      <c r="DQE203" s="429"/>
      <c r="DQF203" s="430"/>
      <c r="DQG203" s="430"/>
      <c r="DQH203" s="430"/>
      <c r="DQI203" s="430"/>
      <c r="DQJ203" s="676"/>
      <c r="DQK203" s="677"/>
      <c r="DQL203" s="429"/>
      <c r="DQM203" s="430"/>
      <c r="DQN203" s="430"/>
      <c r="DQO203" s="430"/>
      <c r="DQP203" s="430"/>
      <c r="DQQ203" s="676"/>
      <c r="DQR203" s="677"/>
      <c r="DQS203" s="429"/>
      <c r="DQT203" s="430"/>
      <c r="DQU203" s="430"/>
      <c r="DQV203" s="430"/>
      <c r="DQW203" s="430"/>
      <c r="DQX203" s="676"/>
      <c r="DQY203" s="677"/>
      <c r="DQZ203" s="429"/>
      <c r="DRA203" s="430"/>
      <c r="DRB203" s="430"/>
      <c r="DRC203" s="430"/>
      <c r="DRD203" s="430"/>
      <c r="DRE203" s="676"/>
      <c r="DRF203" s="677"/>
      <c r="DRG203" s="429"/>
      <c r="DRH203" s="430"/>
      <c r="DRI203" s="430"/>
      <c r="DRJ203" s="430"/>
      <c r="DRK203" s="430"/>
      <c r="DRL203" s="676"/>
      <c r="DRM203" s="677"/>
      <c r="DRN203" s="429"/>
      <c r="DRO203" s="430"/>
      <c r="DRP203" s="430"/>
      <c r="DRQ203" s="430"/>
      <c r="DRR203" s="430"/>
      <c r="DRS203" s="676"/>
      <c r="DRT203" s="677"/>
      <c r="DRU203" s="429"/>
      <c r="DRV203" s="430"/>
      <c r="DRW203" s="430"/>
      <c r="DRX203" s="430"/>
      <c r="DRY203" s="430"/>
      <c r="DRZ203" s="676"/>
      <c r="DSA203" s="677"/>
      <c r="DSB203" s="429"/>
      <c r="DSC203" s="430"/>
      <c r="DSD203" s="430"/>
      <c r="DSE203" s="430"/>
      <c r="DSF203" s="430"/>
      <c r="DSG203" s="676"/>
      <c r="DSH203" s="677"/>
      <c r="DSI203" s="429"/>
      <c r="DSJ203" s="430"/>
      <c r="DSK203" s="430"/>
      <c r="DSL203" s="430"/>
      <c r="DSM203" s="430"/>
      <c r="DSN203" s="676"/>
      <c r="DSO203" s="677"/>
      <c r="DSP203" s="429"/>
      <c r="DSQ203" s="430"/>
      <c r="DSR203" s="430"/>
      <c r="DSS203" s="430"/>
      <c r="DST203" s="430"/>
      <c r="DSU203" s="676"/>
      <c r="DSV203" s="677"/>
      <c r="DSW203" s="429"/>
      <c r="DSX203" s="430"/>
      <c r="DSY203" s="430"/>
      <c r="DSZ203" s="430"/>
      <c r="DTA203" s="430"/>
      <c r="DTB203" s="676"/>
      <c r="DTC203" s="677"/>
      <c r="DTD203" s="429"/>
      <c r="DTE203" s="430"/>
      <c r="DTF203" s="430"/>
      <c r="DTG203" s="430"/>
      <c r="DTH203" s="430"/>
      <c r="DTI203" s="676"/>
      <c r="DTJ203" s="677"/>
      <c r="DTK203" s="429"/>
      <c r="DTL203" s="430"/>
      <c r="DTM203" s="430"/>
      <c r="DTN203" s="430"/>
      <c r="DTO203" s="430"/>
      <c r="DTP203" s="676"/>
      <c r="DTQ203" s="677"/>
      <c r="DTR203" s="429"/>
      <c r="DTS203" s="430"/>
      <c r="DTT203" s="430"/>
      <c r="DTU203" s="430"/>
      <c r="DTV203" s="430"/>
      <c r="DTW203" s="676"/>
      <c r="DTX203" s="677"/>
      <c r="DTY203" s="429"/>
      <c r="DTZ203" s="430"/>
      <c r="DUA203" s="430"/>
      <c r="DUB203" s="430"/>
      <c r="DUC203" s="430"/>
      <c r="DUD203" s="676"/>
      <c r="DUE203" s="677"/>
      <c r="DUF203" s="429"/>
      <c r="DUG203" s="430"/>
      <c r="DUH203" s="430"/>
      <c r="DUI203" s="430"/>
      <c r="DUJ203" s="430"/>
      <c r="DUK203" s="676"/>
      <c r="DUL203" s="677"/>
      <c r="DUM203" s="429"/>
      <c r="DUN203" s="430"/>
      <c r="DUO203" s="430"/>
      <c r="DUP203" s="430"/>
      <c r="DUQ203" s="430"/>
      <c r="DUR203" s="676"/>
      <c r="DUS203" s="677"/>
      <c r="DUT203" s="429"/>
      <c r="DUU203" s="430"/>
      <c r="DUV203" s="430"/>
      <c r="DUW203" s="430"/>
      <c r="DUX203" s="430"/>
      <c r="DUY203" s="676"/>
      <c r="DUZ203" s="677"/>
      <c r="DVA203" s="429"/>
      <c r="DVB203" s="430"/>
      <c r="DVC203" s="430"/>
      <c r="DVD203" s="430"/>
      <c r="DVE203" s="430"/>
      <c r="DVF203" s="676"/>
      <c r="DVG203" s="677"/>
      <c r="DVH203" s="429"/>
      <c r="DVI203" s="430"/>
      <c r="DVJ203" s="430"/>
      <c r="DVK203" s="430"/>
      <c r="DVL203" s="430"/>
      <c r="DVM203" s="676"/>
      <c r="DVN203" s="677"/>
      <c r="DVO203" s="429"/>
      <c r="DVP203" s="430"/>
      <c r="DVQ203" s="430"/>
      <c r="DVR203" s="430"/>
      <c r="DVS203" s="430"/>
      <c r="DVT203" s="676"/>
      <c r="DVU203" s="677"/>
      <c r="DVV203" s="429"/>
      <c r="DVW203" s="430"/>
      <c r="DVX203" s="430"/>
      <c r="DVY203" s="430"/>
      <c r="DVZ203" s="430"/>
      <c r="DWA203" s="676"/>
      <c r="DWB203" s="677"/>
      <c r="DWC203" s="429"/>
      <c r="DWD203" s="430"/>
      <c r="DWE203" s="430"/>
      <c r="DWF203" s="430"/>
      <c r="DWG203" s="430"/>
      <c r="DWH203" s="676"/>
      <c r="DWI203" s="677"/>
      <c r="DWJ203" s="429"/>
      <c r="DWK203" s="430"/>
      <c r="DWL203" s="430"/>
      <c r="DWM203" s="430"/>
      <c r="DWN203" s="430"/>
      <c r="DWO203" s="676"/>
      <c r="DWP203" s="677"/>
      <c r="DWQ203" s="429"/>
      <c r="DWR203" s="430"/>
      <c r="DWS203" s="430"/>
      <c r="DWT203" s="430"/>
      <c r="DWU203" s="430"/>
      <c r="DWV203" s="676"/>
      <c r="DWW203" s="677"/>
      <c r="DWX203" s="429"/>
      <c r="DWY203" s="430"/>
      <c r="DWZ203" s="430"/>
      <c r="DXA203" s="430"/>
      <c r="DXB203" s="430"/>
      <c r="DXC203" s="676"/>
      <c r="DXD203" s="677"/>
      <c r="DXE203" s="429"/>
      <c r="DXF203" s="430"/>
      <c r="DXG203" s="430"/>
      <c r="DXH203" s="430"/>
      <c r="DXI203" s="430"/>
      <c r="DXJ203" s="676"/>
      <c r="DXK203" s="677"/>
      <c r="DXL203" s="429"/>
      <c r="DXM203" s="430"/>
      <c r="DXN203" s="430"/>
      <c r="DXO203" s="430"/>
      <c r="DXP203" s="430"/>
      <c r="DXQ203" s="676"/>
      <c r="DXR203" s="677"/>
      <c r="DXS203" s="429"/>
      <c r="DXT203" s="430"/>
      <c r="DXU203" s="430"/>
      <c r="DXV203" s="430"/>
      <c r="DXW203" s="430"/>
      <c r="DXX203" s="676"/>
      <c r="DXY203" s="677"/>
      <c r="DXZ203" s="429"/>
      <c r="DYA203" s="430"/>
      <c r="DYB203" s="430"/>
      <c r="DYC203" s="430"/>
      <c r="DYD203" s="430"/>
      <c r="DYE203" s="676"/>
      <c r="DYF203" s="677"/>
      <c r="DYG203" s="429"/>
      <c r="DYH203" s="430"/>
      <c r="DYI203" s="430"/>
      <c r="DYJ203" s="430"/>
      <c r="DYK203" s="430"/>
      <c r="DYL203" s="676"/>
      <c r="DYM203" s="677"/>
      <c r="DYN203" s="429"/>
      <c r="DYO203" s="430"/>
      <c r="DYP203" s="430"/>
      <c r="DYQ203" s="430"/>
      <c r="DYR203" s="430"/>
      <c r="DYS203" s="676"/>
      <c r="DYT203" s="677"/>
      <c r="DYU203" s="429"/>
      <c r="DYV203" s="430"/>
      <c r="DYW203" s="430"/>
      <c r="DYX203" s="430"/>
      <c r="DYY203" s="430"/>
      <c r="DYZ203" s="676"/>
      <c r="DZA203" s="677"/>
      <c r="DZB203" s="429"/>
      <c r="DZC203" s="430"/>
      <c r="DZD203" s="430"/>
      <c r="DZE203" s="430"/>
      <c r="DZF203" s="430"/>
      <c r="DZG203" s="676"/>
      <c r="DZH203" s="677"/>
      <c r="DZI203" s="429"/>
      <c r="DZJ203" s="430"/>
      <c r="DZK203" s="430"/>
      <c r="DZL203" s="430"/>
      <c r="DZM203" s="430"/>
      <c r="DZN203" s="676"/>
      <c r="DZO203" s="677"/>
      <c r="DZP203" s="429"/>
      <c r="DZQ203" s="430"/>
      <c r="DZR203" s="430"/>
      <c r="DZS203" s="430"/>
      <c r="DZT203" s="430"/>
      <c r="DZU203" s="676"/>
      <c r="DZV203" s="677"/>
      <c r="DZW203" s="429"/>
      <c r="DZX203" s="430"/>
      <c r="DZY203" s="430"/>
      <c r="DZZ203" s="430"/>
      <c r="EAA203" s="430"/>
      <c r="EAB203" s="676"/>
      <c r="EAC203" s="677"/>
      <c r="EAD203" s="429"/>
      <c r="EAE203" s="430"/>
      <c r="EAF203" s="430"/>
      <c r="EAG203" s="430"/>
      <c r="EAH203" s="430"/>
      <c r="EAI203" s="676"/>
      <c r="EAJ203" s="677"/>
      <c r="EAK203" s="429"/>
      <c r="EAL203" s="430"/>
      <c r="EAM203" s="430"/>
      <c r="EAN203" s="430"/>
      <c r="EAO203" s="430"/>
      <c r="EAP203" s="676"/>
      <c r="EAQ203" s="677"/>
      <c r="EAR203" s="429"/>
      <c r="EAS203" s="430"/>
      <c r="EAT203" s="430"/>
      <c r="EAU203" s="430"/>
      <c r="EAV203" s="430"/>
      <c r="EAW203" s="676"/>
      <c r="EAX203" s="677"/>
      <c r="EAY203" s="429"/>
      <c r="EAZ203" s="430"/>
      <c r="EBA203" s="430"/>
      <c r="EBB203" s="430"/>
      <c r="EBC203" s="430"/>
      <c r="EBD203" s="676"/>
      <c r="EBE203" s="677"/>
      <c r="EBF203" s="429"/>
      <c r="EBG203" s="430"/>
      <c r="EBH203" s="430"/>
      <c r="EBI203" s="430"/>
      <c r="EBJ203" s="430"/>
      <c r="EBK203" s="676"/>
      <c r="EBL203" s="677"/>
      <c r="EBM203" s="429"/>
      <c r="EBN203" s="430"/>
      <c r="EBO203" s="430"/>
      <c r="EBP203" s="430"/>
      <c r="EBQ203" s="430"/>
      <c r="EBR203" s="676"/>
      <c r="EBS203" s="677"/>
      <c r="EBT203" s="429"/>
      <c r="EBU203" s="430"/>
      <c r="EBV203" s="430"/>
      <c r="EBW203" s="430"/>
      <c r="EBX203" s="430"/>
      <c r="EBY203" s="676"/>
      <c r="EBZ203" s="677"/>
      <c r="ECA203" s="429"/>
      <c r="ECB203" s="430"/>
      <c r="ECC203" s="430"/>
      <c r="ECD203" s="430"/>
      <c r="ECE203" s="430"/>
      <c r="ECF203" s="676"/>
      <c r="ECG203" s="677"/>
      <c r="ECH203" s="429"/>
      <c r="ECI203" s="430"/>
      <c r="ECJ203" s="430"/>
      <c r="ECK203" s="430"/>
      <c r="ECL203" s="430"/>
      <c r="ECM203" s="676"/>
      <c r="ECN203" s="677"/>
      <c r="ECO203" s="429"/>
      <c r="ECP203" s="430"/>
      <c r="ECQ203" s="430"/>
      <c r="ECR203" s="430"/>
      <c r="ECS203" s="430"/>
      <c r="ECT203" s="676"/>
      <c r="ECU203" s="677"/>
      <c r="ECV203" s="429"/>
      <c r="ECW203" s="430"/>
      <c r="ECX203" s="430"/>
      <c r="ECY203" s="430"/>
      <c r="ECZ203" s="430"/>
      <c r="EDA203" s="676"/>
      <c r="EDB203" s="677"/>
      <c r="EDC203" s="429"/>
      <c r="EDD203" s="430"/>
      <c r="EDE203" s="430"/>
      <c r="EDF203" s="430"/>
      <c r="EDG203" s="430"/>
      <c r="EDH203" s="676"/>
      <c r="EDI203" s="677"/>
      <c r="EDJ203" s="429"/>
      <c r="EDK203" s="430"/>
      <c r="EDL203" s="430"/>
      <c r="EDM203" s="430"/>
      <c r="EDN203" s="430"/>
      <c r="EDO203" s="676"/>
      <c r="EDP203" s="677"/>
      <c r="EDQ203" s="429"/>
      <c r="EDR203" s="430"/>
      <c r="EDS203" s="430"/>
      <c r="EDT203" s="430"/>
      <c r="EDU203" s="430"/>
      <c r="EDV203" s="676"/>
      <c r="EDW203" s="677"/>
      <c r="EDX203" s="429"/>
      <c r="EDY203" s="430"/>
      <c r="EDZ203" s="430"/>
      <c r="EEA203" s="430"/>
      <c r="EEB203" s="430"/>
      <c r="EEC203" s="676"/>
      <c r="EED203" s="677"/>
      <c r="EEE203" s="429"/>
      <c r="EEF203" s="430"/>
      <c r="EEG203" s="430"/>
      <c r="EEH203" s="430"/>
      <c r="EEI203" s="430"/>
      <c r="EEJ203" s="676"/>
      <c r="EEK203" s="677"/>
      <c r="EEL203" s="429"/>
      <c r="EEM203" s="430"/>
      <c r="EEN203" s="430"/>
      <c r="EEO203" s="430"/>
      <c r="EEP203" s="430"/>
      <c r="EEQ203" s="676"/>
      <c r="EER203" s="677"/>
      <c r="EES203" s="429"/>
      <c r="EET203" s="430"/>
      <c r="EEU203" s="430"/>
      <c r="EEV203" s="430"/>
      <c r="EEW203" s="430"/>
      <c r="EEX203" s="676"/>
      <c r="EEY203" s="677"/>
      <c r="EEZ203" s="429"/>
      <c r="EFA203" s="430"/>
      <c r="EFB203" s="430"/>
      <c r="EFC203" s="430"/>
      <c r="EFD203" s="430"/>
      <c r="EFE203" s="676"/>
      <c r="EFF203" s="677"/>
      <c r="EFG203" s="429"/>
      <c r="EFH203" s="430"/>
      <c r="EFI203" s="430"/>
      <c r="EFJ203" s="430"/>
      <c r="EFK203" s="430"/>
      <c r="EFL203" s="676"/>
      <c r="EFM203" s="677"/>
      <c r="EFN203" s="429"/>
      <c r="EFO203" s="430"/>
      <c r="EFP203" s="430"/>
      <c r="EFQ203" s="430"/>
      <c r="EFR203" s="430"/>
      <c r="EFS203" s="676"/>
      <c r="EFT203" s="677"/>
      <c r="EFU203" s="429"/>
      <c r="EFV203" s="430"/>
      <c r="EFW203" s="430"/>
      <c r="EFX203" s="430"/>
      <c r="EFY203" s="430"/>
      <c r="EFZ203" s="676"/>
      <c r="EGA203" s="677"/>
      <c r="EGB203" s="429"/>
      <c r="EGC203" s="430"/>
      <c r="EGD203" s="430"/>
      <c r="EGE203" s="430"/>
      <c r="EGF203" s="430"/>
      <c r="EGG203" s="676"/>
      <c r="EGH203" s="677"/>
      <c r="EGI203" s="429"/>
      <c r="EGJ203" s="430"/>
      <c r="EGK203" s="430"/>
      <c r="EGL203" s="430"/>
      <c r="EGM203" s="430"/>
      <c r="EGN203" s="676"/>
      <c r="EGO203" s="677"/>
      <c r="EGP203" s="429"/>
      <c r="EGQ203" s="430"/>
      <c r="EGR203" s="430"/>
      <c r="EGS203" s="430"/>
      <c r="EGT203" s="430"/>
      <c r="EGU203" s="676"/>
      <c r="EGV203" s="677"/>
      <c r="EGW203" s="429"/>
      <c r="EGX203" s="430"/>
      <c r="EGY203" s="430"/>
      <c r="EGZ203" s="430"/>
      <c r="EHA203" s="430"/>
      <c r="EHB203" s="676"/>
      <c r="EHC203" s="677"/>
      <c r="EHD203" s="429"/>
      <c r="EHE203" s="430"/>
      <c r="EHF203" s="430"/>
      <c r="EHG203" s="430"/>
      <c r="EHH203" s="430"/>
      <c r="EHI203" s="676"/>
      <c r="EHJ203" s="677"/>
      <c r="EHK203" s="429"/>
      <c r="EHL203" s="430"/>
      <c r="EHM203" s="430"/>
      <c r="EHN203" s="430"/>
      <c r="EHO203" s="430"/>
      <c r="EHP203" s="676"/>
      <c r="EHQ203" s="677"/>
      <c r="EHR203" s="429"/>
      <c r="EHS203" s="430"/>
      <c r="EHT203" s="430"/>
      <c r="EHU203" s="430"/>
      <c r="EHV203" s="430"/>
      <c r="EHW203" s="676"/>
      <c r="EHX203" s="677"/>
      <c r="EHY203" s="429"/>
      <c r="EHZ203" s="430"/>
      <c r="EIA203" s="430"/>
      <c r="EIB203" s="430"/>
      <c r="EIC203" s="430"/>
      <c r="EID203" s="676"/>
      <c r="EIE203" s="677"/>
      <c r="EIF203" s="429"/>
      <c r="EIG203" s="430"/>
      <c r="EIH203" s="430"/>
      <c r="EII203" s="430"/>
      <c r="EIJ203" s="430"/>
      <c r="EIK203" s="676"/>
      <c r="EIL203" s="677"/>
      <c r="EIM203" s="429"/>
      <c r="EIN203" s="430"/>
      <c r="EIO203" s="430"/>
      <c r="EIP203" s="430"/>
      <c r="EIQ203" s="430"/>
      <c r="EIR203" s="676"/>
      <c r="EIS203" s="677"/>
      <c r="EIT203" s="429"/>
      <c r="EIU203" s="430"/>
      <c r="EIV203" s="430"/>
      <c r="EIW203" s="430"/>
      <c r="EIX203" s="430"/>
      <c r="EIY203" s="676"/>
      <c r="EIZ203" s="677"/>
      <c r="EJA203" s="429"/>
      <c r="EJB203" s="430"/>
      <c r="EJC203" s="430"/>
      <c r="EJD203" s="430"/>
      <c r="EJE203" s="430"/>
      <c r="EJF203" s="676"/>
      <c r="EJG203" s="677"/>
      <c r="EJH203" s="429"/>
      <c r="EJI203" s="430"/>
      <c r="EJJ203" s="430"/>
      <c r="EJK203" s="430"/>
      <c r="EJL203" s="430"/>
      <c r="EJM203" s="676"/>
      <c r="EJN203" s="677"/>
      <c r="EJO203" s="429"/>
      <c r="EJP203" s="430"/>
      <c r="EJQ203" s="430"/>
      <c r="EJR203" s="430"/>
      <c r="EJS203" s="430"/>
      <c r="EJT203" s="676"/>
      <c r="EJU203" s="677"/>
      <c r="EJV203" s="429"/>
      <c r="EJW203" s="430"/>
      <c r="EJX203" s="430"/>
      <c r="EJY203" s="430"/>
      <c r="EJZ203" s="430"/>
      <c r="EKA203" s="676"/>
      <c r="EKB203" s="677"/>
      <c r="EKC203" s="429"/>
      <c r="EKD203" s="430"/>
      <c r="EKE203" s="430"/>
      <c r="EKF203" s="430"/>
      <c r="EKG203" s="430"/>
      <c r="EKH203" s="676"/>
      <c r="EKI203" s="677"/>
      <c r="EKJ203" s="429"/>
      <c r="EKK203" s="430"/>
      <c r="EKL203" s="430"/>
      <c r="EKM203" s="430"/>
      <c r="EKN203" s="430"/>
      <c r="EKO203" s="676"/>
      <c r="EKP203" s="677"/>
      <c r="EKQ203" s="429"/>
      <c r="EKR203" s="430"/>
      <c r="EKS203" s="430"/>
      <c r="EKT203" s="430"/>
      <c r="EKU203" s="430"/>
      <c r="EKV203" s="676"/>
      <c r="EKW203" s="677"/>
      <c r="EKX203" s="429"/>
      <c r="EKY203" s="430"/>
      <c r="EKZ203" s="430"/>
      <c r="ELA203" s="430"/>
      <c r="ELB203" s="430"/>
      <c r="ELC203" s="676"/>
      <c r="ELD203" s="677"/>
      <c r="ELE203" s="429"/>
      <c r="ELF203" s="430"/>
      <c r="ELG203" s="430"/>
      <c r="ELH203" s="430"/>
      <c r="ELI203" s="430"/>
      <c r="ELJ203" s="676"/>
      <c r="ELK203" s="677"/>
      <c r="ELL203" s="429"/>
      <c r="ELM203" s="430"/>
      <c r="ELN203" s="430"/>
      <c r="ELO203" s="430"/>
      <c r="ELP203" s="430"/>
      <c r="ELQ203" s="676"/>
      <c r="ELR203" s="677"/>
      <c r="ELS203" s="429"/>
      <c r="ELT203" s="430"/>
      <c r="ELU203" s="430"/>
      <c r="ELV203" s="430"/>
      <c r="ELW203" s="430"/>
      <c r="ELX203" s="676"/>
      <c r="ELY203" s="677"/>
      <c r="ELZ203" s="429"/>
      <c r="EMA203" s="430"/>
      <c r="EMB203" s="430"/>
      <c r="EMC203" s="430"/>
      <c r="EMD203" s="430"/>
      <c r="EME203" s="676"/>
      <c r="EMF203" s="677"/>
      <c r="EMG203" s="429"/>
      <c r="EMH203" s="430"/>
      <c r="EMI203" s="430"/>
      <c r="EMJ203" s="430"/>
      <c r="EMK203" s="430"/>
      <c r="EML203" s="676"/>
      <c r="EMM203" s="677"/>
      <c r="EMN203" s="429"/>
      <c r="EMO203" s="430"/>
      <c r="EMP203" s="430"/>
      <c r="EMQ203" s="430"/>
      <c r="EMR203" s="430"/>
      <c r="EMS203" s="676"/>
      <c r="EMT203" s="677"/>
      <c r="EMU203" s="429"/>
      <c r="EMV203" s="430"/>
      <c r="EMW203" s="430"/>
      <c r="EMX203" s="430"/>
      <c r="EMY203" s="430"/>
      <c r="EMZ203" s="676"/>
      <c r="ENA203" s="677"/>
      <c r="ENB203" s="429"/>
      <c r="ENC203" s="430"/>
      <c r="END203" s="430"/>
      <c r="ENE203" s="430"/>
      <c r="ENF203" s="430"/>
      <c r="ENG203" s="676"/>
      <c r="ENH203" s="677"/>
      <c r="ENI203" s="429"/>
      <c r="ENJ203" s="430"/>
      <c r="ENK203" s="430"/>
      <c r="ENL203" s="430"/>
      <c r="ENM203" s="430"/>
      <c r="ENN203" s="676"/>
      <c r="ENO203" s="677"/>
      <c r="ENP203" s="429"/>
      <c r="ENQ203" s="430"/>
      <c r="ENR203" s="430"/>
      <c r="ENS203" s="430"/>
      <c r="ENT203" s="430"/>
      <c r="ENU203" s="676"/>
      <c r="ENV203" s="677"/>
      <c r="ENW203" s="429"/>
      <c r="ENX203" s="430"/>
      <c r="ENY203" s="430"/>
      <c r="ENZ203" s="430"/>
      <c r="EOA203" s="430"/>
      <c r="EOB203" s="676"/>
      <c r="EOC203" s="677"/>
      <c r="EOD203" s="429"/>
      <c r="EOE203" s="430"/>
      <c r="EOF203" s="430"/>
      <c r="EOG203" s="430"/>
      <c r="EOH203" s="430"/>
      <c r="EOI203" s="676"/>
      <c r="EOJ203" s="677"/>
      <c r="EOK203" s="429"/>
      <c r="EOL203" s="430"/>
      <c r="EOM203" s="430"/>
      <c r="EON203" s="430"/>
      <c r="EOO203" s="430"/>
      <c r="EOP203" s="676"/>
      <c r="EOQ203" s="677"/>
      <c r="EOR203" s="429"/>
      <c r="EOS203" s="430"/>
      <c r="EOT203" s="430"/>
      <c r="EOU203" s="430"/>
      <c r="EOV203" s="430"/>
      <c r="EOW203" s="676"/>
      <c r="EOX203" s="677"/>
      <c r="EOY203" s="429"/>
      <c r="EOZ203" s="430"/>
      <c r="EPA203" s="430"/>
      <c r="EPB203" s="430"/>
      <c r="EPC203" s="430"/>
      <c r="EPD203" s="676"/>
      <c r="EPE203" s="677"/>
      <c r="EPF203" s="429"/>
      <c r="EPG203" s="430"/>
      <c r="EPH203" s="430"/>
      <c r="EPI203" s="430"/>
      <c r="EPJ203" s="430"/>
      <c r="EPK203" s="676"/>
      <c r="EPL203" s="677"/>
      <c r="EPM203" s="429"/>
      <c r="EPN203" s="430"/>
      <c r="EPO203" s="430"/>
      <c r="EPP203" s="430"/>
      <c r="EPQ203" s="430"/>
      <c r="EPR203" s="676"/>
      <c r="EPS203" s="677"/>
      <c r="EPT203" s="429"/>
      <c r="EPU203" s="430"/>
      <c r="EPV203" s="430"/>
      <c r="EPW203" s="430"/>
      <c r="EPX203" s="430"/>
      <c r="EPY203" s="676"/>
      <c r="EPZ203" s="677"/>
      <c r="EQA203" s="429"/>
      <c r="EQB203" s="430"/>
      <c r="EQC203" s="430"/>
      <c r="EQD203" s="430"/>
      <c r="EQE203" s="430"/>
      <c r="EQF203" s="676"/>
      <c r="EQG203" s="677"/>
      <c r="EQH203" s="429"/>
      <c r="EQI203" s="430"/>
      <c r="EQJ203" s="430"/>
      <c r="EQK203" s="430"/>
      <c r="EQL203" s="430"/>
      <c r="EQM203" s="676"/>
      <c r="EQN203" s="677"/>
      <c r="EQO203" s="429"/>
      <c r="EQP203" s="430"/>
      <c r="EQQ203" s="430"/>
      <c r="EQR203" s="430"/>
      <c r="EQS203" s="430"/>
      <c r="EQT203" s="676"/>
      <c r="EQU203" s="677"/>
      <c r="EQV203" s="429"/>
      <c r="EQW203" s="430"/>
      <c r="EQX203" s="430"/>
      <c r="EQY203" s="430"/>
      <c r="EQZ203" s="430"/>
      <c r="ERA203" s="676"/>
      <c r="ERB203" s="677"/>
      <c r="ERC203" s="429"/>
      <c r="ERD203" s="430"/>
      <c r="ERE203" s="430"/>
      <c r="ERF203" s="430"/>
      <c r="ERG203" s="430"/>
      <c r="ERH203" s="676"/>
      <c r="ERI203" s="677"/>
      <c r="ERJ203" s="429"/>
      <c r="ERK203" s="430"/>
      <c r="ERL203" s="430"/>
      <c r="ERM203" s="430"/>
      <c r="ERN203" s="430"/>
      <c r="ERO203" s="676"/>
      <c r="ERP203" s="677"/>
      <c r="ERQ203" s="429"/>
      <c r="ERR203" s="430"/>
      <c r="ERS203" s="430"/>
      <c r="ERT203" s="430"/>
      <c r="ERU203" s="430"/>
      <c r="ERV203" s="676"/>
      <c r="ERW203" s="677"/>
      <c r="ERX203" s="429"/>
      <c r="ERY203" s="430"/>
      <c r="ERZ203" s="430"/>
      <c r="ESA203" s="430"/>
      <c r="ESB203" s="430"/>
      <c r="ESC203" s="676"/>
      <c r="ESD203" s="677"/>
      <c r="ESE203" s="429"/>
      <c r="ESF203" s="430"/>
      <c r="ESG203" s="430"/>
      <c r="ESH203" s="430"/>
      <c r="ESI203" s="430"/>
      <c r="ESJ203" s="676"/>
      <c r="ESK203" s="677"/>
      <c r="ESL203" s="429"/>
      <c r="ESM203" s="430"/>
      <c r="ESN203" s="430"/>
      <c r="ESO203" s="430"/>
      <c r="ESP203" s="430"/>
      <c r="ESQ203" s="676"/>
      <c r="ESR203" s="677"/>
      <c r="ESS203" s="429"/>
      <c r="EST203" s="430"/>
      <c r="ESU203" s="430"/>
      <c r="ESV203" s="430"/>
      <c r="ESW203" s="430"/>
      <c r="ESX203" s="676"/>
      <c r="ESY203" s="677"/>
      <c r="ESZ203" s="429"/>
      <c r="ETA203" s="430"/>
      <c r="ETB203" s="430"/>
      <c r="ETC203" s="430"/>
      <c r="ETD203" s="430"/>
      <c r="ETE203" s="676"/>
      <c r="ETF203" s="677"/>
      <c r="ETG203" s="429"/>
      <c r="ETH203" s="430"/>
      <c r="ETI203" s="430"/>
      <c r="ETJ203" s="430"/>
      <c r="ETK203" s="430"/>
      <c r="ETL203" s="676"/>
      <c r="ETM203" s="677"/>
      <c r="ETN203" s="429"/>
      <c r="ETO203" s="430"/>
      <c r="ETP203" s="430"/>
      <c r="ETQ203" s="430"/>
      <c r="ETR203" s="430"/>
      <c r="ETS203" s="676"/>
      <c r="ETT203" s="677"/>
      <c r="ETU203" s="429"/>
      <c r="ETV203" s="430"/>
      <c r="ETW203" s="430"/>
      <c r="ETX203" s="430"/>
      <c r="ETY203" s="430"/>
      <c r="ETZ203" s="676"/>
      <c r="EUA203" s="677"/>
      <c r="EUB203" s="429"/>
      <c r="EUC203" s="430"/>
      <c r="EUD203" s="430"/>
      <c r="EUE203" s="430"/>
      <c r="EUF203" s="430"/>
      <c r="EUG203" s="676"/>
      <c r="EUH203" s="677"/>
      <c r="EUI203" s="429"/>
      <c r="EUJ203" s="430"/>
      <c r="EUK203" s="430"/>
      <c r="EUL203" s="430"/>
      <c r="EUM203" s="430"/>
      <c r="EUN203" s="676"/>
      <c r="EUO203" s="677"/>
      <c r="EUP203" s="429"/>
      <c r="EUQ203" s="430"/>
      <c r="EUR203" s="430"/>
      <c r="EUS203" s="430"/>
      <c r="EUT203" s="430"/>
      <c r="EUU203" s="676"/>
      <c r="EUV203" s="677"/>
      <c r="EUW203" s="429"/>
      <c r="EUX203" s="430"/>
      <c r="EUY203" s="430"/>
      <c r="EUZ203" s="430"/>
      <c r="EVA203" s="430"/>
      <c r="EVB203" s="676"/>
      <c r="EVC203" s="677"/>
      <c r="EVD203" s="429"/>
      <c r="EVE203" s="430"/>
      <c r="EVF203" s="430"/>
      <c r="EVG203" s="430"/>
      <c r="EVH203" s="430"/>
      <c r="EVI203" s="676"/>
      <c r="EVJ203" s="677"/>
      <c r="EVK203" s="429"/>
      <c r="EVL203" s="430"/>
      <c r="EVM203" s="430"/>
      <c r="EVN203" s="430"/>
      <c r="EVO203" s="430"/>
      <c r="EVP203" s="676"/>
      <c r="EVQ203" s="677"/>
      <c r="EVR203" s="429"/>
      <c r="EVS203" s="430"/>
      <c r="EVT203" s="430"/>
      <c r="EVU203" s="430"/>
      <c r="EVV203" s="430"/>
      <c r="EVW203" s="676"/>
      <c r="EVX203" s="677"/>
      <c r="EVY203" s="429"/>
      <c r="EVZ203" s="430"/>
      <c r="EWA203" s="430"/>
      <c r="EWB203" s="430"/>
      <c r="EWC203" s="430"/>
      <c r="EWD203" s="676"/>
      <c r="EWE203" s="677"/>
      <c r="EWF203" s="429"/>
      <c r="EWG203" s="430"/>
      <c r="EWH203" s="430"/>
      <c r="EWI203" s="430"/>
      <c r="EWJ203" s="430"/>
      <c r="EWK203" s="676"/>
      <c r="EWL203" s="677"/>
      <c r="EWM203" s="429"/>
      <c r="EWN203" s="430"/>
      <c r="EWO203" s="430"/>
      <c r="EWP203" s="430"/>
      <c r="EWQ203" s="430"/>
      <c r="EWR203" s="676"/>
      <c r="EWS203" s="677"/>
      <c r="EWT203" s="429"/>
      <c r="EWU203" s="430"/>
      <c r="EWV203" s="430"/>
      <c r="EWW203" s="430"/>
      <c r="EWX203" s="430"/>
      <c r="EWY203" s="676"/>
      <c r="EWZ203" s="677"/>
      <c r="EXA203" s="429"/>
      <c r="EXB203" s="430"/>
      <c r="EXC203" s="430"/>
      <c r="EXD203" s="430"/>
      <c r="EXE203" s="430"/>
      <c r="EXF203" s="676"/>
      <c r="EXG203" s="677"/>
      <c r="EXH203" s="429"/>
      <c r="EXI203" s="430"/>
      <c r="EXJ203" s="430"/>
      <c r="EXK203" s="430"/>
      <c r="EXL203" s="430"/>
      <c r="EXM203" s="676"/>
      <c r="EXN203" s="677"/>
      <c r="EXO203" s="429"/>
      <c r="EXP203" s="430"/>
      <c r="EXQ203" s="430"/>
      <c r="EXR203" s="430"/>
      <c r="EXS203" s="430"/>
      <c r="EXT203" s="676"/>
      <c r="EXU203" s="677"/>
      <c r="EXV203" s="429"/>
      <c r="EXW203" s="430"/>
      <c r="EXX203" s="430"/>
      <c r="EXY203" s="430"/>
      <c r="EXZ203" s="430"/>
      <c r="EYA203" s="676"/>
      <c r="EYB203" s="677"/>
      <c r="EYC203" s="429"/>
      <c r="EYD203" s="430"/>
      <c r="EYE203" s="430"/>
      <c r="EYF203" s="430"/>
      <c r="EYG203" s="430"/>
      <c r="EYH203" s="676"/>
      <c r="EYI203" s="677"/>
      <c r="EYJ203" s="429"/>
      <c r="EYK203" s="430"/>
      <c r="EYL203" s="430"/>
      <c r="EYM203" s="430"/>
      <c r="EYN203" s="430"/>
      <c r="EYO203" s="676"/>
      <c r="EYP203" s="677"/>
      <c r="EYQ203" s="429"/>
      <c r="EYR203" s="430"/>
      <c r="EYS203" s="430"/>
      <c r="EYT203" s="430"/>
      <c r="EYU203" s="430"/>
      <c r="EYV203" s="676"/>
      <c r="EYW203" s="677"/>
      <c r="EYX203" s="429"/>
      <c r="EYY203" s="430"/>
      <c r="EYZ203" s="430"/>
      <c r="EZA203" s="430"/>
      <c r="EZB203" s="430"/>
      <c r="EZC203" s="676"/>
      <c r="EZD203" s="677"/>
      <c r="EZE203" s="429"/>
      <c r="EZF203" s="430"/>
      <c r="EZG203" s="430"/>
      <c r="EZH203" s="430"/>
      <c r="EZI203" s="430"/>
      <c r="EZJ203" s="676"/>
      <c r="EZK203" s="677"/>
      <c r="EZL203" s="429"/>
      <c r="EZM203" s="430"/>
      <c r="EZN203" s="430"/>
      <c r="EZO203" s="430"/>
      <c r="EZP203" s="430"/>
      <c r="EZQ203" s="676"/>
      <c r="EZR203" s="677"/>
      <c r="EZS203" s="429"/>
      <c r="EZT203" s="430"/>
      <c r="EZU203" s="430"/>
      <c r="EZV203" s="430"/>
      <c r="EZW203" s="430"/>
      <c r="EZX203" s="676"/>
      <c r="EZY203" s="677"/>
      <c r="EZZ203" s="429"/>
      <c r="FAA203" s="430"/>
      <c r="FAB203" s="430"/>
      <c r="FAC203" s="430"/>
      <c r="FAD203" s="430"/>
      <c r="FAE203" s="676"/>
      <c r="FAF203" s="677"/>
      <c r="FAG203" s="429"/>
      <c r="FAH203" s="430"/>
      <c r="FAI203" s="430"/>
      <c r="FAJ203" s="430"/>
      <c r="FAK203" s="430"/>
      <c r="FAL203" s="676"/>
      <c r="FAM203" s="677"/>
      <c r="FAN203" s="429"/>
      <c r="FAO203" s="430"/>
      <c r="FAP203" s="430"/>
      <c r="FAQ203" s="430"/>
      <c r="FAR203" s="430"/>
      <c r="FAS203" s="676"/>
      <c r="FAT203" s="677"/>
      <c r="FAU203" s="429"/>
      <c r="FAV203" s="430"/>
      <c r="FAW203" s="430"/>
      <c r="FAX203" s="430"/>
      <c r="FAY203" s="430"/>
      <c r="FAZ203" s="676"/>
      <c r="FBA203" s="677"/>
      <c r="FBB203" s="429"/>
      <c r="FBC203" s="430"/>
      <c r="FBD203" s="430"/>
      <c r="FBE203" s="430"/>
      <c r="FBF203" s="430"/>
      <c r="FBG203" s="676"/>
      <c r="FBH203" s="677"/>
      <c r="FBI203" s="429"/>
      <c r="FBJ203" s="430"/>
      <c r="FBK203" s="430"/>
      <c r="FBL203" s="430"/>
      <c r="FBM203" s="430"/>
      <c r="FBN203" s="676"/>
      <c r="FBO203" s="677"/>
      <c r="FBP203" s="429"/>
      <c r="FBQ203" s="430"/>
      <c r="FBR203" s="430"/>
      <c r="FBS203" s="430"/>
      <c r="FBT203" s="430"/>
      <c r="FBU203" s="676"/>
      <c r="FBV203" s="677"/>
      <c r="FBW203" s="429"/>
      <c r="FBX203" s="430"/>
      <c r="FBY203" s="430"/>
      <c r="FBZ203" s="430"/>
      <c r="FCA203" s="430"/>
      <c r="FCB203" s="676"/>
      <c r="FCC203" s="677"/>
      <c r="FCD203" s="429"/>
      <c r="FCE203" s="430"/>
      <c r="FCF203" s="430"/>
      <c r="FCG203" s="430"/>
      <c r="FCH203" s="430"/>
      <c r="FCI203" s="676"/>
      <c r="FCJ203" s="677"/>
      <c r="FCK203" s="429"/>
      <c r="FCL203" s="430"/>
      <c r="FCM203" s="430"/>
      <c r="FCN203" s="430"/>
      <c r="FCO203" s="430"/>
      <c r="FCP203" s="676"/>
      <c r="FCQ203" s="677"/>
      <c r="FCR203" s="429"/>
      <c r="FCS203" s="430"/>
      <c r="FCT203" s="430"/>
      <c r="FCU203" s="430"/>
      <c r="FCV203" s="430"/>
      <c r="FCW203" s="676"/>
      <c r="FCX203" s="677"/>
      <c r="FCY203" s="429"/>
      <c r="FCZ203" s="430"/>
      <c r="FDA203" s="430"/>
      <c r="FDB203" s="430"/>
      <c r="FDC203" s="430"/>
      <c r="FDD203" s="676"/>
      <c r="FDE203" s="677"/>
      <c r="FDF203" s="429"/>
      <c r="FDG203" s="430"/>
      <c r="FDH203" s="430"/>
      <c r="FDI203" s="430"/>
      <c r="FDJ203" s="430"/>
      <c r="FDK203" s="676"/>
      <c r="FDL203" s="677"/>
      <c r="FDM203" s="429"/>
      <c r="FDN203" s="430"/>
      <c r="FDO203" s="430"/>
      <c r="FDP203" s="430"/>
      <c r="FDQ203" s="430"/>
      <c r="FDR203" s="676"/>
      <c r="FDS203" s="677"/>
      <c r="FDT203" s="429"/>
      <c r="FDU203" s="430"/>
      <c r="FDV203" s="430"/>
      <c r="FDW203" s="430"/>
      <c r="FDX203" s="430"/>
      <c r="FDY203" s="676"/>
      <c r="FDZ203" s="677"/>
      <c r="FEA203" s="429"/>
      <c r="FEB203" s="430"/>
      <c r="FEC203" s="430"/>
      <c r="FED203" s="430"/>
      <c r="FEE203" s="430"/>
      <c r="FEF203" s="676"/>
      <c r="FEG203" s="677"/>
      <c r="FEH203" s="429"/>
      <c r="FEI203" s="430"/>
      <c r="FEJ203" s="430"/>
      <c r="FEK203" s="430"/>
      <c r="FEL203" s="430"/>
      <c r="FEM203" s="676"/>
      <c r="FEN203" s="677"/>
      <c r="FEO203" s="429"/>
      <c r="FEP203" s="430"/>
      <c r="FEQ203" s="430"/>
      <c r="FER203" s="430"/>
      <c r="FES203" s="430"/>
      <c r="FET203" s="676"/>
      <c r="FEU203" s="677"/>
      <c r="FEV203" s="429"/>
      <c r="FEW203" s="430"/>
      <c r="FEX203" s="430"/>
      <c r="FEY203" s="430"/>
      <c r="FEZ203" s="430"/>
      <c r="FFA203" s="676"/>
      <c r="FFB203" s="677"/>
      <c r="FFC203" s="429"/>
      <c r="FFD203" s="430"/>
      <c r="FFE203" s="430"/>
      <c r="FFF203" s="430"/>
      <c r="FFG203" s="430"/>
      <c r="FFH203" s="676"/>
      <c r="FFI203" s="677"/>
      <c r="FFJ203" s="429"/>
      <c r="FFK203" s="430"/>
      <c r="FFL203" s="430"/>
      <c r="FFM203" s="430"/>
      <c r="FFN203" s="430"/>
      <c r="FFO203" s="676"/>
      <c r="FFP203" s="677"/>
      <c r="FFQ203" s="429"/>
      <c r="FFR203" s="430"/>
      <c r="FFS203" s="430"/>
      <c r="FFT203" s="430"/>
      <c r="FFU203" s="430"/>
      <c r="FFV203" s="676"/>
      <c r="FFW203" s="677"/>
      <c r="FFX203" s="429"/>
      <c r="FFY203" s="430"/>
      <c r="FFZ203" s="430"/>
      <c r="FGA203" s="430"/>
      <c r="FGB203" s="430"/>
      <c r="FGC203" s="676"/>
      <c r="FGD203" s="677"/>
      <c r="FGE203" s="429"/>
      <c r="FGF203" s="430"/>
      <c r="FGG203" s="430"/>
      <c r="FGH203" s="430"/>
      <c r="FGI203" s="430"/>
      <c r="FGJ203" s="676"/>
      <c r="FGK203" s="677"/>
      <c r="FGL203" s="429"/>
      <c r="FGM203" s="430"/>
      <c r="FGN203" s="430"/>
      <c r="FGO203" s="430"/>
      <c r="FGP203" s="430"/>
      <c r="FGQ203" s="676"/>
      <c r="FGR203" s="677"/>
      <c r="FGS203" s="429"/>
      <c r="FGT203" s="430"/>
      <c r="FGU203" s="430"/>
      <c r="FGV203" s="430"/>
      <c r="FGW203" s="430"/>
      <c r="FGX203" s="676"/>
      <c r="FGY203" s="677"/>
      <c r="FGZ203" s="429"/>
      <c r="FHA203" s="430"/>
      <c r="FHB203" s="430"/>
      <c r="FHC203" s="430"/>
      <c r="FHD203" s="430"/>
      <c r="FHE203" s="676"/>
      <c r="FHF203" s="677"/>
      <c r="FHG203" s="429"/>
      <c r="FHH203" s="430"/>
      <c r="FHI203" s="430"/>
      <c r="FHJ203" s="430"/>
      <c r="FHK203" s="430"/>
      <c r="FHL203" s="676"/>
      <c r="FHM203" s="677"/>
      <c r="FHN203" s="429"/>
      <c r="FHO203" s="430"/>
      <c r="FHP203" s="430"/>
      <c r="FHQ203" s="430"/>
      <c r="FHR203" s="430"/>
      <c r="FHS203" s="676"/>
      <c r="FHT203" s="677"/>
      <c r="FHU203" s="429"/>
      <c r="FHV203" s="430"/>
      <c r="FHW203" s="430"/>
      <c r="FHX203" s="430"/>
      <c r="FHY203" s="430"/>
      <c r="FHZ203" s="676"/>
      <c r="FIA203" s="677"/>
      <c r="FIB203" s="429"/>
      <c r="FIC203" s="430"/>
      <c r="FID203" s="430"/>
      <c r="FIE203" s="430"/>
      <c r="FIF203" s="430"/>
      <c r="FIG203" s="676"/>
      <c r="FIH203" s="677"/>
      <c r="FII203" s="429"/>
      <c r="FIJ203" s="430"/>
      <c r="FIK203" s="430"/>
      <c r="FIL203" s="430"/>
      <c r="FIM203" s="430"/>
      <c r="FIN203" s="676"/>
      <c r="FIO203" s="677"/>
      <c r="FIP203" s="429"/>
      <c r="FIQ203" s="430"/>
      <c r="FIR203" s="430"/>
      <c r="FIS203" s="430"/>
      <c r="FIT203" s="430"/>
      <c r="FIU203" s="676"/>
      <c r="FIV203" s="677"/>
      <c r="FIW203" s="429"/>
      <c r="FIX203" s="430"/>
      <c r="FIY203" s="430"/>
      <c r="FIZ203" s="430"/>
      <c r="FJA203" s="430"/>
      <c r="FJB203" s="676"/>
      <c r="FJC203" s="677"/>
      <c r="FJD203" s="429"/>
      <c r="FJE203" s="430"/>
      <c r="FJF203" s="430"/>
      <c r="FJG203" s="430"/>
      <c r="FJH203" s="430"/>
      <c r="FJI203" s="676"/>
      <c r="FJJ203" s="677"/>
      <c r="FJK203" s="429"/>
      <c r="FJL203" s="430"/>
      <c r="FJM203" s="430"/>
      <c r="FJN203" s="430"/>
      <c r="FJO203" s="430"/>
      <c r="FJP203" s="676"/>
      <c r="FJQ203" s="677"/>
      <c r="FJR203" s="429"/>
      <c r="FJS203" s="430"/>
      <c r="FJT203" s="430"/>
      <c r="FJU203" s="430"/>
      <c r="FJV203" s="430"/>
      <c r="FJW203" s="676"/>
      <c r="FJX203" s="677"/>
      <c r="FJY203" s="429"/>
      <c r="FJZ203" s="430"/>
      <c r="FKA203" s="430"/>
      <c r="FKB203" s="430"/>
      <c r="FKC203" s="430"/>
      <c r="FKD203" s="676"/>
      <c r="FKE203" s="677"/>
      <c r="FKF203" s="429"/>
      <c r="FKG203" s="430"/>
      <c r="FKH203" s="430"/>
      <c r="FKI203" s="430"/>
      <c r="FKJ203" s="430"/>
      <c r="FKK203" s="676"/>
      <c r="FKL203" s="677"/>
      <c r="FKM203" s="429"/>
      <c r="FKN203" s="430"/>
      <c r="FKO203" s="430"/>
      <c r="FKP203" s="430"/>
      <c r="FKQ203" s="430"/>
      <c r="FKR203" s="676"/>
      <c r="FKS203" s="677"/>
      <c r="FKT203" s="429"/>
      <c r="FKU203" s="430"/>
      <c r="FKV203" s="430"/>
      <c r="FKW203" s="430"/>
      <c r="FKX203" s="430"/>
      <c r="FKY203" s="676"/>
      <c r="FKZ203" s="677"/>
      <c r="FLA203" s="429"/>
      <c r="FLB203" s="430"/>
      <c r="FLC203" s="430"/>
      <c r="FLD203" s="430"/>
      <c r="FLE203" s="430"/>
      <c r="FLF203" s="676"/>
      <c r="FLG203" s="677"/>
      <c r="FLH203" s="429"/>
      <c r="FLI203" s="430"/>
      <c r="FLJ203" s="430"/>
      <c r="FLK203" s="430"/>
      <c r="FLL203" s="430"/>
      <c r="FLM203" s="676"/>
      <c r="FLN203" s="677"/>
      <c r="FLO203" s="429"/>
      <c r="FLP203" s="430"/>
      <c r="FLQ203" s="430"/>
      <c r="FLR203" s="430"/>
      <c r="FLS203" s="430"/>
      <c r="FLT203" s="676"/>
      <c r="FLU203" s="677"/>
      <c r="FLV203" s="429"/>
      <c r="FLW203" s="430"/>
      <c r="FLX203" s="430"/>
      <c r="FLY203" s="430"/>
      <c r="FLZ203" s="430"/>
      <c r="FMA203" s="676"/>
      <c r="FMB203" s="677"/>
      <c r="FMC203" s="429"/>
      <c r="FMD203" s="430"/>
      <c r="FME203" s="430"/>
      <c r="FMF203" s="430"/>
      <c r="FMG203" s="430"/>
      <c r="FMH203" s="676"/>
      <c r="FMI203" s="677"/>
      <c r="FMJ203" s="429"/>
      <c r="FMK203" s="430"/>
      <c r="FML203" s="430"/>
      <c r="FMM203" s="430"/>
      <c r="FMN203" s="430"/>
      <c r="FMO203" s="676"/>
      <c r="FMP203" s="677"/>
      <c r="FMQ203" s="429"/>
      <c r="FMR203" s="430"/>
      <c r="FMS203" s="430"/>
      <c r="FMT203" s="430"/>
      <c r="FMU203" s="430"/>
      <c r="FMV203" s="676"/>
      <c r="FMW203" s="677"/>
      <c r="FMX203" s="429"/>
      <c r="FMY203" s="430"/>
      <c r="FMZ203" s="430"/>
      <c r="FNA203" s="430"/>
      <c r="FNB203" s="430"/>
      <c r="FNC203" s="676"/>
      <c r="FND203" s="677"/>
      <c r="FNE203" s="429"/>
      <c r="FNF203" s="430"/>
      <c r="FNG203" s="430"/>
      <c r="FNH203" s="430"/>
      <c r="FNI203" s="430"/>
      <c r="FNJ203" s="676"/>
      <c r="FNK203" s="677"/>
      <c r="FNL203" s="429"/>
      <c r="FNM203" s="430"/>
      <c r="FNN203" s="430"/>
      <c r="FNO203" s="430"/>
      <c r="FNP203" s="430"/>
      <c r="FNQ203" s="676"/>
      <c r="FNR203" s="677"/>
      <c r="FNS203" s="429"/>
      <c r="FNT203" s="430"/>
      <c r="FNU203" s="430"/>
      <c r="FNV203" s="430"/>
      <c r="FNW203" s="430"/>
      <c r="FNX203" s="676"/>
      <c r="FNY203" s="677"/>
      <c r="FNZ203" s="429"/>
      <c r="FOA203" s="430"/>
      <c r="FOB203" s="430"/>
      <c r="FOC203" s="430"/>
      <c r="FOD203" s="430"/>
      <c r="FOE203" s="676"/>
      <c r="FOF203" s="677"/>
      <c r="FOG203" s="429"/>
      <c r="FOH203" s="430"/>
      <c r="FOI203" s="430"/>
      <c r="FOJ203" s="430"/>
      <c r="FOK203" s="430"/>
      <c r="FOL203" s="676"/>
      <c r="FOM203" s="677"/>
      <c r="FON203" s="429"/>
      <c r="FOO203" s="430"/>
      <c r="FOP203" s="430"/>
      <c r="FOQ203" s="430"/>
      <c r="FOR203" s="430"/>
      <c r="FOS203" s="676"/>
      <c r="FOT203" s="677"/>
      <c r="FOU203" s="429"/>
      <c r="FOV203" s="430"/>
      <c r="FOW203" s="430"/>
      <c r="FOX203" s="430"/>
      <c r="FOY203" s="430"/>
      <c r="FOZ203" s="676"/>
      <c r="FPA203" s="677"/>
      <c r="FPB203" s="429"/>
      <c r="FPC203" s="430"/>
      <c r="FPD203" s="430"/>
      <c r="FPE203" s="430"/>
      <c r="FPF203" s="430"/>
      <c r="FPG203" s="676"/>
      <c r="FPH203" s="677"/>
      <c r="FPI203" s="429"/>
      <c r="FPJ203" s="430"/>
      <c r="FPK203" s="430"/>
      <c r="FPL203" s="430"/>
      <c r="FPM203" s="430"/>
      <c r="FPN203" s="676"/>
      <c r="FPO203" s="677"/>
      <c r="FPP203" s="429"/>
      <c r="FPQ203" s="430"/>
      <c r="FPR203" s="430"/>
      <c r="FPS203" s="430"/>
      <c r="FPT203" s="430"/>
      <c r="FPU203" s="676"/>
      <c r="FPV203" s="677"/>
      <c r="FPW203" s="429"/>
      <c r="FPX203" s="430"/>
      <c r="FPY203" s="430"/>
      <c r="FPZ203" s="430"/>
      <c r="FQA203" s="430"/>
      <c r="FQB203" s="676"/>
      <c r="FQC203" s="677"/>
      <c r="FQD203" s="429"/>
      <c r="FQE203" s="430"/>
      <c r="FQF203" s="430"/>
      <c r="FQG203" s="430"/>
      <c r="FQH203" s="430"/>
      <c r="FQI203" s="676"/>
      <c r="FQJ203" s="677"/>
      <c r="FQK203" s="429"/>
      <c r="FQL203" s="430"/>
      <c r="FQM203" s="430"/>
      <c r="FQN203" s="430"/>
      <c r="FQO203" s="430"/>
      <c r="FQP203" s="676"/>
      <c r="FQQ203" s="677"/>
      <c r="FQR203" s="429"/>
      <c r="FQS203" s="430"/>
      <c r="FQT203" s="430"/>
      <c r="FQU203" s="430"/>
      <c r="FQV203" s="430"/>
      <c r="FQW203" s="676"/>
      <c r="FQX203" s="677"/>
      <c r="FQY203" s="429"/>
      <c r="FQZ203" s="430"/>
      <c r="FRA203" s="430"/>
      <c r="FRB203" s="430"/>
      <c r="FRC203" s="430"/>
      <c r="FRD203" s="676"/>
      <c r="FRE203" s="677"/>
      <c r="FRF203" s="429"/>
      <c r="FRG203" s="430"/>
      <c r="FRH203" s="430"/>
      <c r="FRI203" s="430"/>
      <c r="FRJ203" s="430"/>
      <c r="FRK203" s="676"/>
      <c r="FRL203" s="677"/>
      <c r="FRM203" s="429"/>
      <c r="FRN203" s="430"/>
      <c r="FRO203" s="430"/>
      <c r="FRP203" s="430"/>
      <c r="FRQ203" s="430"/>
      <c r="FRR203" s="676"/>
      <c r="FRS203" s="677"/>
      <c r="FRT203" s="429"/>
      <c r="FRU203" s="430"/>
      <c r="FRV203" s="430"/>
      <c r="FRW203" s="430"/>
      <c r="FRX203" s="430"/>
      <c r="FRY203" s="676"/>
      <c r="FRZ203" s="677"/>
      <c r="FSA203" s="429"/>
      <c r="FSB203" s="430"/>
      <c r="FSC203" s="430"/>
      <c r="FSD203" s="430"/>
      <c r="FSE203" s="430"/>
      <c r="FSF203" s="676"/>
      <c r="FSG203" s="677"/>
      <c r="FSH203" s="429"/>
      <c r="FSI203" s="430"/>
      <c r="FSJ203" s="430"/>
      <c r="FSK203" s="430"/>
      <c r="FSL203" s="430"/>
      <c r="FSM203" s="676"/>
      <c r="FSN203" s="677"/>
      <c r="FSO203" s="429"/>
      <c r="FSP203" s="430"/>
      <c r="FSQ203" s="430"/>
      <c r="FSR203" s="430"/>
      <c r="FSS203" s="430"/>
      <c r="FST203" s="676"/>
      <c r="FSU203" s="677"/>
      <c r="FSV203" s="429"/>
      <c r="FSW203" s="430"/>
      <c r="FSX203" s="430"/>
      <c r="FSY203" s="430"/>
      <c r="FSZ203" s="430"/>
      <c r="FTA203" s="676"/>
      <c r="FTB203" s="677"/>
      <c r="FTC203" s="429"/>
      <c r="FTD203" s="430"/>
      <c r="FTE203" s="430"/>
      <c r="FTF203" s="430"/>
      <c r="FTG203" s="430"/>
      <c r="FTH203" s="676"/>
      <c r="FTI203" s="677"/>
      <c r="FTJ203" s="429"/>
      <c r="FTK203" s="430"/>
      <c r="FTL203" s="430"/>
      <c r="FTM203" s="430"/>
      <c r="FTN203" s="430"/>
      <c r="FTO203" s="676"/>
      <c r="FTP203" s="677"/>
      <c r="FTQ203" s="429"/>
      <c r="FTR203" s="430"/>
      <c r="FTS203" s="430"/>
      <c r="FTT203" s="430"/>
      <c r="FTU203" s="430"/>
      <c r="FTV203" s="676"/>
      <c r="FTW203" s="677"/>
      <c r="FTX203" s="429"/>
      <c r="FTY203" s="430"/>
      <c r="FTZ203" s="430"/>
      <c r="FUA203" s="430"/>
      <c r="FUB203" s="430"/>
      <c r="FUC203" s="676"/>
      <c r="FUD203" s="677"/>
      <c r="FUE203" s="429"/>
      <c r="FUF203" s="430"/>
      <c r="FUG203" s="430"/>
      <c r="FUH203" s="430"/>
      <c r="FUI203" s="430"/>
      <c r="FUJ203" s="676"/>
      <c r="FUK203" s="677"/>
      <c r="FUL203" s="429"/>
      <c r="FUM203" s="430"/>
      <c r="FUN203" s="430"/>
      <c r="FUO203" s="430"/>
      <c r="FUP203" s="430"/>
      <c r="FUQ203" s="676"/>
      <c r="FUR203" s="677"/>
      <c r="FUS203" s="429"/>
      <c r="FUT203" s="430"/>
      <c r="FUU203" s="430"/>
      <c r="FUV203" s="430"/>
      <c r="FUW203" s="430"/>
      <c r="FUX203" s="676"/>
      <c r="FUY203" s="677"/>
      <c r="FUZ203" s="429"/>
      <c r="FVA203" s="430"/>
      <c r="FVB203" s="430"/>
      <c r="FVC203" s="430"/>
      <c r="FVD203" s="430"/>
      <c r="FVE203" s="676"/>
      <c r="FVF203" s="677"/>
      <c r="FVG203" s="429"/>
      <c r="FVH203" s="430"/>
      <c r="FVI203" s="430"/>
      <c r="FVJ203" s="430"/>
      <c r="FVK203" s="430"/>
      <c r="FVL203" s="676"/>
      <c r="FVM203" s="677"/>
      <c r="FVN203" s="429"/>
      <c r="FVO203" s="430"/>
      <c r="FVP203" s="430"/>
      <c r="FVQ203" s="430"/>
      <c r="FVR203" s="430"/>
      <c r="FVS203" s="676"/>
      <c r="FVT203" s="677"/>
      <c r="FVU203" s="429"/>
      <c r="FVV203" s="430"/>
      <c r="FVW203" s="430"/>
      <c r="FVX203" s="430"/>
      <c r="FVY203" s="430"/>
      <c r="FVZ203" s="676"/>
      <c r="FWA203" s="677"/>
      <c r="FWB203" s="429"/>
      <c r="FWC203" s="430"/>
      <c r="FWD203" s="430"/>
      <c r="FWE203" s="430"/>
      <c r="FWF203" s="430"/>
      <c r="FWG203" s="676"/>
      <c r="FWH203" s="677"/>
      <c r="FWI203" s="429"/>
      <c r="FWJ203" s="430"/>
      <c r="FWK203" s="430"/>
      <c r="FWL203" s="430"/>
      <c r="FWM203" s="430"/>
      <c r="FWN203" s="676"/>
      <c r="FWO203" s="677"/>
      <c r="FWP203" s="429"/>
      <c r="FWQ203" s="430"/>
      <c r="FWR203" s="430"/>
      <c r="FWS203" s="430"/>
      <c r="FWT203" s="430"/>
      <c r="FWU203" s="676"/>
      <c r="FWV203" s="677"/>
      <c r="FWW203" s="429"/>
      <c r="FWX203" s="430"/>
      <c r="FWY203" s="430"/>
      <c r="FWZ203" s="430"/>
      <c r="FXA203" s="430"/>
      <c r="FXB203" s="676"/>
      <c r="FXC203" s="677"/>
      <c r="FXD203" s="429"/>
      <c r="FXE203" s="430"/>
      <c r="FXF203" s="430"/>
      <c r="FXG203" s="430"/>
      <c r="FXH203" s="430"/>
      <c r="FXI203" s="676"/>
      <c r="FXJ203" s="677"/>
      <c r="FXK203" s="429"/>
      <c r="FXL203" s="430"/>
      <c r="FXM203" s="430"/>
      <c r="FXN203" s="430"/>
      <c r="FXO203" s="430"/>
      <c r="FXP203" s="676"/>
      <c r="FXQ203" s="677"/>
      <c r="FXR203" s="429"/>
      <c r="FXS203" s="430"/>
      <c r="FXT203" s="430"/>
      <c r="FXU203" s="430"/>
      <c r="FXV203" s="430"/>
      <c r="FXW203" s="676"/>
      <c r="FXX203" s="677"/>
      <c r="FXY203" s="429"/>
      <c r="FXZ203" s="430"/>
      <c r="FYA203" s="430"/>
      <c r="FYB203" s="430"/>
      <c r="FYC203" s="430"/>
      <c r="FYD203" s="676"/>
      <c r="FYE203" s="677"/>
      <c r="FYF203" s="429"/>
      <c r="FYG203" s="430"/>
      <c r="FYH203" s="430"/>
      <c r="FYI203" s="430"/>
      <c r="FYJ203" s="430"/>
      <c r="FYK203" s="676"/>
      <c r="FYL203" s="677"/>
      <c r="FYM203" s="429"/>
      <c r="FYN203" s="430"/>
      <c r="FYO203" s="430"/>
      <c r="FYP203" s="430"/>
      <c r="FYQ203" s="430"/>
      <c r="FYR203" s="676"/>
      <c r="FYS203" s="677"/>
      <c r="FYT203" s="429"/>
      <c r="FYU203" s="430"/>
      <c r="FYV203" s="430"/>
      <c r="FYW203" s="430"/>
      <c r="FYX203" s="430"/>
      <c r="FYY203" s="676"/>
      <c r="FYZ203" s="677"/>
      <c r="FZA203" s="429"/>
      <c r="FZB203" s="430"/>
      <c r="FZC203" s="430"/>
      <c r="FZD203" s="430"/>
      <c r="FZE203" s="430"/>
      <c r="FZF203" s="676"/>
      <c r="FZG203" s="677"/>
      <c r="FZH203" s="429"/>
      <c r="FZI203" s="430"/>
      <c r="FZJ203" s="430"/>
      <c r="FZK203" s="430"/>
      <c r="FZL203" s="430"/>
      <c r="FZM203" s="676"/>
      <c r="FZN203" s="677"/>
      <c r="FZO203" s="429"/>
      <c r="FZP203" s="430"/>
      <c r="FZQ203" s="430"/>
      <c r="FZR203" s="430"/>
      <c r="FZS203" s="430"/>
      <c r="FZT203" s="676"/>
      <c r="FZU203" s="677"/>
      <c r="FZV203" s="429"/>
      <c r="FZW203" s="430"/>
      <c r="FZX203" s="430"/>
      <c r="FZY203" s="430"/>
      <c r="FZZ203" s="430"/>
      <c r="GAA203" s="676"/>
      <c r="GAB203" s="677"/>
      <c r="GAC203" s="429"/>
      <c r="GAD203" s="430"/>
      <c r="GAE203" s="430"/>
      <c r="GAF203" s="430"/>
      <c r="GAG203" s="430"/>
      <c r="GAH203" s="676"/>
      <c r="GAI203" s="677"/>
      <c r="GAJ203" s="429"/>
      <c r="GAK203" s="430"/>
      <c r="GAL203" s="430"/>
      <c r="GAM203" s="430"/>
      <c r="GAN203" s="430"/>
      <c r="GAO203" s="676"/>
      <c r="GAP203" s="677"/>
      <c r="GAQ203" s="429"/>
      <c r="GAR203" s="430"/>
      <c r="GAS203" s="430"/>
      <c r="GAT203" s="430"/>
      <c r="GAU203" s="430"/>
      <c r="GAV203" s="676"/>
      <c r="GAW203" s="677"/>
      <c r="GAX203" s="429"/>
      <c r="GAY203" s="430"/>
      <c r="GAZ203" s="430"/>
      <c r="GBA203" s="430"/>
      <c r="GBB203" s="430"/>
      <c r="GBC203" s="676"/>
      <c r="GBD203" s="677"/>
      <c r="GBE203" s="429"/>
      <c r="GBF203" s="430"/>
      <c r="GBG203" s="430"/>
      <c r="GBH203" s="430"/>
      <c r="GBI203" s="430"/>
      <c r="GBJ203" s="676"/>
      <c r="GBK203" s="677"/>
      <c r="GBL203" s="429"/>
      <c r="GBM203" s="430"/>
      <c r="GBN203" s="430"/>
      <c r="GBO203" s="430"/>
      <c r="GBP203" s="430"/>
      <c r="GBQ203" s="676"/>
      <c r="GBR203" s="677"/>
      <c r="GBS203" s="429"/>
      <c r="GBT203" s="430"/>
      <c r="GBU203" s="430"/>
      <c r="GBV203" s="430"/>
      <c r="GBW203" s="430"/>
      <c r="GBX203" s="676"/>
      <c r="GBY203" s="677"/>
      <c r="GBZ203" s="429"/>
      <c r="GCA203" s="430"/>
      <c r="GCB203" s="430"/>
      <c r="GCC203" s="430"/>
      <c r="GCD203" s="430"/>
      <c r="GCE203" s="676"/>
      <c r="GCF203" s="677"/>
      <c r="GCG203" s="429"/>
      <c r="GCH203" s="430"/>
      <c r="GCI203" s="430"/>
      <c r="GCJ203" s="430"/>
      <c r="GCK203" s="430"/>
      <c r="GCL203" s="676"/>
      <c r="GCM203" s="677"/>
      <c r="GCN203" s="429"/>
      <c r="GCO203" s="430"/>
      <c r="GCP203" s="430"/>
      <c r="GCQ203" s="430"/>
      <c r="GCR203" s="430"/>
      <c r="GCS203" s="676"/>
      <c r="GCT203" s="677"/>
      <c r="GCU203" s="429"/>
      <c r="GCV203" s="430"/>
      <c r="GCW203" s="430"/>
      <c r="GCX203" s="430"/>
      <c r="GCY203" s="430"/>
      <c r="GCZ203" s="676"/>
      <c r="GDA203" s="677"/>
      <c r="GDB203" s="429"/>
      <c r="GDC203" s="430"/>
      <c r="GDD203" s="430"/>
      <c r="GDE203" s="430"/>
      <c r="GDF203" s="430"/>
      <c r="GDG203" s="676"/>
      <c r="GDH203" s="677"/>
      <c r="GDI203" s="429"/>
      <c r="GDJ203" s="430"/>
      <c r="GDK203" s="430"/>
      <c r="GDL203" s="430"/>
      <c r="GDM203" s="430"/>
      <c r="GDN203" s="676"/>
      <c r="GDO203" s="677"/>
      <c r="GDP203" s="429"/>
      <c r="GDQ203" s="430"/>
      <c r="GDR203" s="430"/>
      <c r="GDS203" s="430"/>
      <c r="GDT203" s="430"/>
      <c r="GDU203" s="676"/>
      <c r="GDV203" s="677"/>
      <c r="GDW203" s="429"/>
      <c r="GDX203" s="430"/>
      <c r="GDY203" s="430"/>
      <c r="GDZ203" s="430"/>
      <c r="GEA203" s="430"/>
      <c r="GEB203" s="676"/>
      <c r="GEC203" s="677"/>
      <c r="GED203" s="429"/>
      <c r="GEE203" s="430"/>
      <c r="GEF203" s="430"/>
      <c r="GEG203" s="430"/>
      <c r="GEH203" s="430"/>
      <c r="GEI203" s="676"/>
      <c r="GEJ203" s="677"/>
      <c r="GEK203" s="429"/>
      <c r="GEL203" s="430"/>
      <c r="GEM203" s="430"/>
      <c r="GEN203" s="430"/>
      <c r="GEO203" s="430"/>
      <c r="GEP203" s="676"/>
      <c r="GEQ203" s="677"/>
      <c r="GER203" s="429"/>
      <c r="GES203" s="430"/>
      <c r="GET203" s="430"/>
      <c r="GEU203" s="430"/>
      <c r="GEV203" s="430"/>
      <c r="GEW203" s="676"/>
      <c r="GEX203" s="677"/>
      <c r="GEY203" s="429"/>
      <c r="GEZ203" s="430"/>
      <c r="GFA203" s="430"/>
      <c r="GFB203" s="430"/>
      <c r="GFC203" s="430"/>
      <c r="GFD203" s="676"/>
      <c r="GFE203" s="677"/>
      <c r="GFF203" s="429"/>
      <c r="GFG203" s="430"/>
      <c r="GFH203" s="430"/>
      <c r="GFI203" s="430"/>
      <c r="GFJ203" s="430"/>
      <c r="GFK203" s="676"/>
      <c r="GFL203" s="677"/>
      <c r="GFM203" s="429"/>
      <c r="GFN203" s="430"/>
      <c r="GFO203" s="430"/>
      <c r="GFP203" s="430"/>
      <c r="GFQ203" s="430"/>
      <c r="GFR203" s="676"/>
      <c r="GFS203" s="677"/>
      <c r="GFT203" s="429"/>
      <c r="GFU203" s="430"/>
      <c r="GFV203" s="430"/>
      <c r="GFW203" s="430"/>
      <c r="GFX203" s="430"/>
      <c r="GFY203" s="676"/>
      <c r="GFZ203" s="677"/>
      <c r="GGA203" s="429"/>
      <c r="GGB203" s="430"/>
      <c r="GGC203" s="430"/>
      <c r="GGD203" s="430"/>
      <c r="GGE203" s="430"/>
      <c r="GGF203" s="676"/>
      <c r="GGG203" s="677"/>
      <c r="GGH203" s="429"/>
      <c r="GGI203" s="430"/>
      <c r="GGJ203" s="430"/>
      <c r="GGK203" s="430"/>
      <c r="GGL203" s="430"/>
      <c r="GGM203" s="676"/>
      <c r="GGN203" s="677"/>
      <c r="GGO203" s="429"/>
      <c r="GGP203" s="430"/>
      <c r="GGQ203" s="430"/>
      <c r="GGR203" s="430"/>
      <c r="GGS203" s="430"/>
      <c r="GGT203" s="676"/>
      <c r="GGU203" s="677"/>
      <c r="GGV203" s="429"/>
      <c r="GGW203" s="430"/>
      <c r="GGX203" s="430"/>
      <c r="GGY203" s="430"/>
      <c r="GGZ203" s="430"/>
      <c r="GHA203" s="676"/>
      <c r="GHB203" s="677"/>
      <c r="GHC203" s="429"/>
      <c r="GHD203" s="430"/>
      <c r="GHE203" s="430"/>
      <c r="GHF203" s="430"/>
      <c r="GHG203" s="430"/>
      <c r="GHH203" s="676"/>
      <c r="GHI203" s="677"/>
      <c r="GHJ203" s="429"/>
      <c r="GHK203" s="430"/>
      <c r="GHL203" s="430"/>
      <c r="GHM203" s="430"/>
      <c r="GHN203" s="430"/>
      <c r="GHO203" s="676"/>
      <c r="GHP203" s="677"/>
      <c r="GHQ203" s="429"/>
      <c r="GHR203" s="430"/>
      <c r="GHS203" s="430"/>
      <c r="GHT203" s="430"/>
      <c r="GHU203" s="430"/>
      <c r="GHV203" s="676"/>
      <c r="GHW203" s="677"/>
      <c r="GHX203" s="429"/>
      <c r="GHY203" s="430"/>
      <c r="GHZ203" s="430"/>
      <c r="GIA203" s="430"/>
      <c r="GIB203" s="430"/>
      <c r="GIC203" s="676"/>
      <c r="GID203" s="677"/>
      <c r="GIE203" s="429"/>
      <c r="GIF203" s="430"/>
      <c r="GIG203" s="430"/>
      <c r="GIH203" s="430"/>
      <c r="GII203" s="430"/>
      <c r="GIJ203" s="676"/>
      <c r="GIK203" s="677"/>
      <c r="GIL203" s="429"/>
      <c r="GIM203" s="430"/>
      <c r="GIN203" s="430"/>
      <c r="GIO203" s="430"/>
      <c r="GIP203" s="430"/>
      <c r="GIQ203" s="676"/>
      <c r="GIR203" s="677"/>
      <c r="GIS203" s="429"/>
      <c r="GIT203" s="430"/>
      <c r="GIU203" s="430"/>
      <c r="GIV203" s="430"/>
      <c r="GIW203" s="430"/>
      <c r="GIX203" s="676"/>
      <c r="GIY203" s="677"/>
      <c r="GIZ203" s="429"/>
      <c r="GJA203" s="430"/>
      <c r="GJB203" s="430"/>
      <c r="GJC203" s="430"/>
      <c r="GJD203" s="430"/>
      <c r="GJE203" s="676"/>
      <c r="GJF203" s="677"/>
      <c r="GJG203" s="429"/>
      <c r="GJH203" s="430"/>
      <c r="GJI203" s="430"/>
      <c r="GJJ203" s="430"/>
      <c r="GJK203" s="430"/>
      <c r="GJL203" s="676"/>
      <c r="GJM203" s="677"/>
      <c r="GJN203" s="429"/>
      <c r="GJO203" s="430"/>
      <c r="GJP203" s="430"/>
      <c r="GJQ203" s="430"/>
      <c r="GJR203" s="430"/>
      <c r="GJS203" s="676"/>
      <c r="GJT203" s="677"/>
      <c r="GJU203" s="429"/>
      <c r="GJV203" s="430"/>
      <c r="GJW203" s="430"/>
      <c r="GJX203" s="430"/>
      <c r="GJY203" s="430"/>
      <c r="GJZ203" s="676"/>
      <c r="GKA203" s="677"/>
      <c r="GKB203" s="429"/>
      <c r="GKC203" s="430"/>
      <c r="GKD203" s="430"/>
      <c r="GKE203" s="430"/>
      <c r="GKF203" s="430"/>
      <c r="GKG203" s="676"/>
      <c r="GKH203" s="677"/>
      <c r="GKI203" s="429"/>
      <c r="GKJ203" s="430"/>
      <c r="GKK203" s="430"/>
      <c r="GKL203" s="430"/>
      <c r="GKM203" s="430"/>
      <c r="GKN203" s="676"/>
      <c r="GKO203" s="677"/>
      <c r="GKP203" s="429"/>
      <c r="GKQ203" s="430"/>
      <c r="GKR203" s="430"/>
      <c r="GKS203" s="430"/>
      <c r="GKT203" s="430"/>
      <c r="GKU203" s="676"/>
      <c r="GKV203" s="677"/>
      <c r="GKW203" s="429"/>
      <c r="GKX203" s="430"/>
      <c r="GKY203" s="430"/>
      <c r="GKZ203" s="430"/>
      <c r="GLA203" s="430"/>
      <c r="GLB203" s="676"/>
      <c r="GLC203" s="677"/>
      <c r="GLD203" s="429"/>
      <c r="GLE203" s="430"/>
      <c r="GLF203" s="430"/>
      <c r="GLG203" s="430"/>
      <c r="GLH203" s="430"/>
      <c r="GLI203" s="676"/>
      <c r="GLJ203" s="677"/>
      <c r="GLK203" s="429"/>
      <c r="GLL203" s="430"/>
      <c r="GLM203" s="430"/>
      <c r="GLN203" s="430"/>
      <c r="GLO203" s="430"/>
      <c r="GLP203" s="676"/>
      <c r="GLQ203" s="677"/>
      <c r="GLR203" s="429"/>
      <c r="GLS203" s="430"/>
      <c r="GLT203" s="430"/>
      <c r="GLU203" s="430"/>
      <c r="GLV203" s="430"/>
      <c r="GLW203" s="676"/>
      <c r="GLX203" s="677"/>
      <c r="GLY203" s="429"/>
      <c r="GLZ203" s="430"/>
      <c r="GMA203" s="430"/>
      <c r="GMB203" s="430"/>
      <c r="GMC203" s="430"/>
      <c r="GMD203" s="676"/>
      <c r="GME203" s="677"/>
      <c r="GMF203" s="429"/>
      <c r="GMG203" s="430"/>
      <c r="GMH203" s="430"/>
      <c r="GMI203" s="430"/>
      <c r="GMJ203" s="430"/>
      <c r="GMK203" s="676"/>
      <c r="GML203" s="677"/>
      <c r="GMM203" s="429"/>
      <c r="GMN203" s="430"/>
      <c r="GMO203" s="430"/>
      <c r="GMP203" s="430"/>
      <c r="GMQ203" s="430"/>
      <c r="GMR203" s="676"/>
      <c r="GMS203" s="677"/>
      <c r="GMT203" s="429"/>
      <c r="GMU203" s="430"/>
      <c r="GMV203" s="430"/>
      <c r="GMW203" s="430"/>
      <c r="GMX203" s="430"/>
      <c r="GMY203" s="676"/>
      <c r="GMZ203" s="677"/>
      <c r="GNA203" s="429"/>
      <c r="GNB203" s="430"/>
      <c r="GNC203" s="430"/>
      <c r="GND203" s="430"/>
      <c r="GNE203" s="430"/>
      <c r="GNF203" s="676"/>
      <c r="GNG203" s="677"/>
      <c r="GNH203" s="429"/>
      <c r="GNI203" s="430"/>
      <c r="GNJ203" s="430"/>
      <c r="GNK203" s="430"/>
      <c r="GNL203" s="430"/>
      <c r="GNM203" s="676"/>
      <c r="GNN203" s="677"/>
      <c r="GNO203" s="429"/>
      <c r="GNP203" s="430"/>
      <c r="GNQ203" s="430"/>
      <c r="GNR203" s="430"/>
      <c r="GNS203" s="430"/>
      <c r="GNT203" s="676"/>
      <c r="GNU203" s="677"/>
      <c r="GNV203" s="429"/>
      <c r="GNW203" s="430"/>
      <c r="GNX203" s="430"/>
      <c r="GNY203" s="430"/>
      <c r="GNZ203" s="430"/>
      <c r="GOA203" s="676"/>
      <c r="GOB203" s="677"/>
      <c r="GOC203" s="429"/>
      <c r="GOD203" s="430"/>
      <c r="GOE203" s="430"/>
      <c r="GOF203" s="430"/>
      <c r="GOG203" s="430"/>
      <c r="GOH203" s="676"/>
      <c r="GOI203" s="677"/>
      <c r="GOJ203" s="429"/>
      <c r="GOK203" s="430"/>
      <c r="GOL203" s="430"/>
      <c r="GOM203" s="430"/>
      <c r="GON203" s="430"/>
      <c r="GOO203" s="676"/>
      <c r="GOP203" s="677"/>
      <c r="GOQ203" s="429"/>
      <c r="GOR203" s="430"/>
      <c r="GOS203" s="430"/>
      <c r="GOT203" s="430"/>
      <c r="GOU203" s="430"/>
      <c r="GOV203" s="676"/>
      <c r="GOW203" s="677"/>
      <c r="GOX203" s="429"/>
      <c r="GOY203" s="430"/>
      <c r="GOZ203" s="430"/>
      <c r="GPA203" s="430"/>
      <c r="GPB203" s="430"/>
      <c r="GPC203" s="676"/>
      <c r="GPD203" s="677"/>
      <c r="GPE203" s="429"/>
      <c r="GPF203" s="430"/>
      <c r="GPG203" s="430"/>
      <c r="GPH203" s="430"/>
      <c r="GPI203" s="430"/>
      <c r="GPJ203" s="676"/>
      <c r="GPK203" s="677"/>
      <c r="GPL203" s="429"/>
      <c r="GPM203" s="430"/>
      <c r="GPN203" s="430"/>
      <c r="GPO203" s="430"/>
      <c r="GPP203" s="430"/>
      <c r="GPQ203" s="676"/>
      <c r="GPR203" s="677"/>
      <c r="GPS203" s="429"/>
      <c r="GPT203" s="430"/>
      <c r="GPU203" s="430"/>
      <c r="GPV203" s="430"/>
      <c r="GPW203" s="430"/>
      <c r="GPX203" s="676"/>
      <c r="GPY203" s="677"/>
      <c r="GPZ203" s="429"/>
      <c r="GQA203" s="430"/>
      <c r="GQB203" s="430"/>
      <c r="GQC203" s="430"/>
      <c r="GQD203" s="430"/>
      <c r="GQE203" s="676"/>
      <c r="GQF203" s="677"/>
      <c r="GQG203" s="429"/>
      <c r="GQH203" s="430"/>
      <c r="GQI203" s="430"/>
      <c r="GQJ203" s="430"/>
      <c r="GQK203" s="430"/>
      <c r="GQL203" s="676"/>
      <c r="GQM203" s="677"/>
      <c r="GQN203" s="429"/>
      <c r="GQO203" s="430"/>
      <c r="GQP203" s="430"/>
      <c r="GQQ203" s="430"/>
      <c r="GQR203" s="430"/>
      <c r="GQS203" s="676"/>
      <c r="GQT203" s="677"/>
      <c r="GQU203" s="429"/>
      <c r="GQV203" s="430"/>
      <c r="GQW203" s="430"/>
      <c r="GQX203" s="430"/>
      <c r="GQY203" s="430"/>
      <c r="GQZ203" s="676"/>
      <c r="GRA203" s="677"/>
      <c r="GRB203" s="429"/>
      <c r="GRC203" s="430"/>
      <c r="GRD203" s="430"/>
      <c r="GRE203" s="430"/>
      <c r="GRF203" s="430"/>
      <c r="GRG203" s="676"/>
      <c r="GRH203" s="677"/>
      <c r="GRI203" s="429"/>
      <c r="GRJ203" s="430"/>
      <c r="GRK203" s="430"/>
      <c r="GRL203" s="430"/>
      <c r="GRM203" s="430"/>
      <c r="GRN203" s="676"/>
      <c r="GRO203" s="677"/>
      <c r="GRP203" s="429"/>
      <c r="GRQ203" s="430"/>
      <c r="GRR203" s="430"/>
      <c r="GRS203" s="430"/>
      <c r="GRT203" s="430"/>
      <c r="GRU203" s="676"/>
      <c r="GRV203" s="677"/>
      <c r="GRW203" s="429"/>
      <c r="GRX203" s="430"/>
      <c r="GRY203" s="430"/>
      <c r="GRZ203" s="430"/>
      <c r="GSA203" s="430"/>
      <c r="GSB203" s="676"/>
      <c r="GSC203" s="677"/>
      <c r="GSD203" s="429"/>
      <c r="GSE203" s="430"/>
      <c r="GSF203" s="430"/>
      <c r="GSG203" s="430"/>
      <c r="GSH203" s="430"/>
      <c r="GSI203" s="676"/>
      <c r="GSJ203" s="677"/>
      <c r="GSK203" s="429"/>
      <c r="GSL203" s="430"/>
      <c r="GSM203" s="430"/>
      <c r="GSN203" s="430"/>
      <c r="GSO203" s="430"/>
      <c r="GSP203" s="676"/>
      <c r="GSQ203" s="677"/>
      <c r="GSR203" s="429"/>
      <c r="GSS203" s="430"/>
      <c r="GST203" s="430"/>
      <c r="GSU203" s="430"/>
      <c r="GSV203" s="430"/>
      <c r="GSW203" s="676"/>
      <c r="GSX203" s="677"/>
      <c r="GSY203" s="429"/>
      <c r="GSZ203" s="430"/>
      <c r="GTA203" s="430"/>
      <c r="GTB203" s="430"/>
      <c r="GTC203" s="430"/>
      <c r="GTD203" s="676"/>
      <c r="GTE203" s="677"/>
      <c r="GTF203" s="429"/>
      <c r="GTG203" s="430"/>
      <c r="GTH203" s="430"/>
      <c r="GTI203" s="430"/>
      <c r="GTJ203" s="430"/>
      <c r="GTK203" s="676"/>
      <c r="GTL203" s="677"/>
      <c r="GTM203" s="429"/>
      <c r="GTN203" s="430"/>
      <c r="GTO203" s="430"/>
      <c r="GTP203" s="430"/>
      <c r="GTQ203" s="430"/>
      <c r="GTR203" s="676"/>
      <c r="GTS203" s="677"/>
      <c r="GTT203" s="429"/>
      <c r="GTU203" s="430"/>
      <c r="GTV203" s="430"/>
      <c r="GTW203" s="430"/>
      <c r="GTX203" s="430"/>
      <c r="GTY203" s="676"/>
      <c r="GTZ203" s="677"/>
      <c r="GUA203" s="429"/>
      <c r="GUB203" s="430"/>
      <c r="GUC203" s="430"/>
      <c r="GUD203" s="430"/>
      <c r="GUE203" s="430"/>
      <c r="GUF203" s="676"/>
      <c r="GUG203" s="677"/>
      <c r="GUH203" s="429"/>
      <c r="GUI203" s="430"/>
      <c r="GUJ203" s="430"/>
      <c r="GUK203" s="430"/>
      <c r="GUL203" s="430"/>
      <c r="GUM203" s="676"/>
      <c r="GUN203" s="677"/>
      <c r="GUO203" s="429"/>
      <c r="GUP203" s="430"/>
      <c r="GUQ203" s="430"/>
      <c r="GUR203" s="430"/>
      <c r="GUS203" s="430"/>
      <c r="GUT203" s="676"/>
      <c r="GUU203" s="677"/>
      <c r="GUV203" s="429"/>
      <c r="GUW203" s="430"/>
      <c r="GUX203" s="430"/>
      <c r="GUY203" s="430"/>
      <c r="GUZ203" s="430"/>
      <c r="GVA203" s="676"/>
      <c r="GVB203" s="677"/>
      <c r="GVC203" s="429"/>
      <c r="GVD203" s="430"/>
      <c r="GVE203" s="430"/>
      <c r="GVF203" s="430"/>
      <c r="GVG203" s="430"/>
      <c r="GVH203" s="676"/>
      <c r="GVI203" s="677"/>
      <c r="GVJ203" s="429"/>
      <c r="GVK203" s="430"/>
      <c r="GVL203" s="430"/>
      <c r="GVM203" s="430"/>
      <c r="GVN203" s="430"/>
      <c r="GVO203" s="676"/>
      <c r="GVP203" s="677"/>
      <c r="GVQ203" s="429"/>
      <c r="GVR203" s="430"/>
      <c r="GVS203" s="430"/>
      <c r="GVT203" s="430"/>
      <c r="GVU203" s="430"/>
      <c r="GVV203" s="676"/>
      <c r="GVW203" s="677"/>
      <c r="GVX203" s="429"/>
      <c r="GVY203" s="430"/>
      <c r="GVZ203" s="430"/>
      <c r="GWA203" s="430"/>
      <c r="GWB203" s="430"/>
      <c r="GWC203" s="676"/>
      <c r="GWD203" s="677"/>
      <c r="GWE203" s="429"/>
      <c r="GWF203" s="430"/>
      <c r="GWG203" s="430"/>
      <c r="GWH203" s="430"/>
      <c r="GWI203" s="430"/>
      <c r="GWJ203" s="676"/>
      <c r="GWK203" s="677"/>
      <c r="GWL203" s="429"/>
      <c r="GWM203" s="430"/>
      <c r="GWN203" s="430"/>
      <c r="GWO203" s="430"/>
      <c r="GWP203" s="430"/>
      <c r="GWQ203" s="676"/>
      <c r="GWR203" s="677"/>
      <c r="GWS203" s="429"/>
      <c r="GWT203" s="430"/>
      <c r="GWU203" s="430"/>
      <c r="GWV203" s="430"/>
      <c r="GWW203" s="430"/>
      <c r="GWX203" s="676"/>
      <c r="GWY203" s="677"/>
      <c r="GWZ203" s="429"/>
      <c r="GXA203" s="430"/>
      <c r="GXB203" s="430"/>
      <c r="GXC203" s="430"/>
      <c r="GXD203" s="430"/>
      <c r="GXE203" s="676"/>
      <c r="GXF203" s="677"/>
      <c r="GXG203" s="429"/>
      <c r="GXH203" s="430"/>
      <c r="GXI203" s="430"/>
      <c r="GXJ203" s="430"/>
      <c r="GXK203" s="430"/>
      <c r="GXL203" s="676"/>
      <c r="GXM203" s="677"/>
      <c r="GXN203" s="429"/>
      <c r="GXO203" s="430"/>
      <c r="GXP203" s="430"/>
      <c r="GXQ203" s="430"/>
      <c r="GXR203" s="430"/>
      <c r="GXS203" s="676"/>
      <c r="GXT203" s="677"/>
      <c r="GXU203" s="429"/>
      <c r="GXV203" s="430"/>
      <c r="GXW203" s="430"/>
      <c r="GXX203" s="430"/>
      <c r="GXY203" s="430"/>
      <c r="GXZ203" s="676"/>
      <c r="GYA203" s="677"/>
      <c r="GYB203" s="429"/>
      <c r="GYC203" s="430"/>
      <c r="GYD203" s="430"/>
      <c r="GYE203" s="430"/>
      <c r="GYF203" s="430"/>
      <c r="GYG203" s="676"/>
      <c r="GYH203" s="677"/>
      <c r="GYI203" s="429"/>
      <c r="GYJ203" s="430"/>
      <c r="GYK203" s="430"/>
      <c r="GYL203" s="430"/>
      <c r="GYM203" s="430"/>
      <c r="GYN203" s="676"/>
      <c r="GYO203" s="677"/>
      <c r="GYP203" s="429"/>
      <c r="GYQ203" s="430"/>
      <c r="GYR203" s="430"/>
      <c r="GYS203" s="430"/>
      <c r="GYT203" s="430"/>
      <c r="GYU203" s="676"/>
      <c r="GYV203" s="677"/>
      <c r="GYW203" s="429"/>
      <c r="GYX203" s="430"/>
      <c r="GYY203" s="430"/>
      <c r="GYZ203" s="430"/>
      <c r="GZA203" s="430"/>
      <c r="GZB203" s="676"/>
      <c r="GZC203" s="677"/>
      <c r="GZD203" s="429"/>
      <c r="GZE203" s="430"/>
      <c r="GZF203" s="430"/>
      <c r="GZG203" s="430"/>
      <c r="GZH203" s="430"/>
      <c r="GZI203" s="676"/>
      <c r="GZJ203" s="677"/>
      <c r="GZK203" s="429"/>
      <c r="GZL203" s="430"/>
      <c r="GZM203" s="430"/>
      <c r="GZN203" s="430"/>
      <c r="GZO203" s="430"/>
      <c r="GZP203" s="676"/>
      <c r="GZQ203" s="677"/>
      <c r="GZR203" s="429"/>
      <c r="GZS203" s="430"/>
      <c r="GZT203" s="430"/>
      <c r="GZU203" s="430"/>
      <c r="GZV203" s="430"/>
      <c r="GZW203" s="676"/>
      <c r="GZX203" s="677"/>
      <c r="GZY203" s="429"/>
      <c r="GZZ203" s="430"/>
      <c r="HAA203" s="430"/>
      <c r="HAB203" s="430"/>
      <c r="HAC203" s="430"/>
      <c r="HAD203" s="676"/>
      <c r="HAE203" s="677"/>
      <c r="HAF203" s="429"/>
      <c r="HAG203" s="430"/>
      <c r="HAH203" s="430"/>
      <c r="HAI203" s="430"/>
      <c r="HAJ203" s="430"/>
      <c r="HAK203" s="676"/>
      <c r="HAL203" s="677"/>
      <c r="HAM203" s="429"/>
      <c r="HAN203" s="430"/>
      <c r="HAO203" s="430"/>
      <c r="HAP203" s="430"/>
      <c r="HAQ203" s="430"/>
      <c r="HAR203" s="676"/>
      <c r="HAS203" s="677"/>
      <c r="HAT203" s="429"/>
      <c r="HAU203" s="430"/>
      <c r="HAV203" s="430"/>
      <c r="HAW203" s="430"/>
      <c r="HAX203" s="430"/>
      <c r="HAY203" s="676"/>
      <c r="HAZ203" s="677"/>
      <c r="HBA203" s="429"/>
      <c r="HBB203" s="430"/>
      <c r="HBC203" s="430"/>
      <c r="HBD203" s="430"/>
      <c r="HBE203" s="430"/>
      <c r="HBF203" s="676"/>
      <c r="HBG203" s="677"/>
      <c r="HBH203" s="429"/>
      <c r="HBI203" s="430"/>
      <c r="HBJ203" s="430"/>
      <c r="HBK203" s="430"/>
      <c r="HBL203" s="430"/>
      <c r="HBM203" s="676"/>
      <c r="HBN203" s="677"/>
      <c r="HBO203" s="429"/>
      <c r="HBP203" s="430"/>
      <c r="HBQ203" s="430"/>
      <c r="HBR203" s="430"/>
      <c r="HBS203" s="430"/>
      <c r="HBT203" s="676"/>
      <c r="HBU203" s="677"/>
      <c r="HBV203" s="429"/>
      <c r="HBW203" s="430"/>
      <c r="HBX203" s="430"/>
      <c r="HBY203" s="430"/>
      <c r="HBZ203" s="430"/>
      <c r="HCA203" s="676"/>
      <c r="HCB203" s="677"/>
      <c r="HCC203" s="429"/>
      <c r="HCD203" s="430"/>
      <c r="HCE203" s="430"/>
      <c r="HCF203" s="430"/>
      <c r="HCG203" s="430"/>
      <c r="HCH203" s="676"/>
      <c r="HCI203" s="677"/>
      <c r="HCJ203" s="429"/>
      <c r="HCK203" s="430"/>
      <c r="HCL203" s="430"/>
      <c r="HCM203" s="430"/>
      <c r="HCN203" s="430"/>
      <c r="HCO203" s="676"/>
      <c r="HCP203" s="677"/>
      <c r="HCQ203" s="429"/>
      <c r="HCR203" s="430"/>
      <c r="HCS203" s="430"/>
      <c r="HCT203" s="430"/>
      <c r="HCU203" s="430"/>
      <c r="HCV203" s="676"/>
      <c r="HCW203" s="677"/>
      <c r="HCX203" s="429"/>
      <c r="HCY203" s="430"/>
      <c r="HCZ203" s="430"/>
      <c r="HDA203" s="430"/>
      <c r="HDB203" s="430"/>
      <c r="HDC203" s="676"/>
      <c r="HDD203" s="677"/>
      <c r="HDE203" s="429"/>
      <c r="HDF203" s="430"/>
      <c r="HDG203" s="430"/>
      <c r="HDH203" s="430"/>
      <c r="HDI203" s="430"/>
      <c r="HDJ203" s="676"/>
      <c r="HDK203" s="677"/>
      <c r="HDL203" s="429"/>
      <c r="HDM203" s="430"/>
      <c r="HDN203" s="430"/>
      <c r="HDO203" s="430"/>
      <c r="HDP203" s="430"/>
      <c r="HDQ203" s="676"/>
      <c r="HDR203" s="677"/>
      <c r="HDS203" s="429"/>
      <c r="HDT203" s="430"/>
      <c r="HDU203" s="430"/>
      <c r="HDV203" s="430"/>
      <c r="HDW203" s="430"/>
      <c r="HDX203" s="676"/>
      <c r="HDY203" s="677"/>
      <c r="HDZ203" s="429"/>
      <c r="HEA203" s="430"/>
      <c r="HEB203" s="430"/>
      <c r="HEC203" s="430"/>
      <c r="HED203" s="430"/>
      <c r="HEE203" s="676"/>
      <c r="HEF203" s="677"/>
      <c r="HEG203" s="429"/>
      <c r="HEH203" s="430"/>
      <c r="HEI203" s="430"/>
      <c r="HEJ203" s="430"/>
      <c r="HEK203" s="430"/>
      <c r="HEL203" s="676"/>
      <c r="HEM203" s="677"/>
      <c r="HEN203" s="429"/>
      <c r="HEO203" s="430"/>
      <c r="HEP203" s="430"/>
      <c r="HEQ203" s="430"/>
      <c r="HER203" s="430"/>
      <c r="HES203" s="676"/>
      <c r="HET203" s="677"/>
      <c r="HEU203" s="429"/>
      <c r="HEV203" s="430"/>
      <c r="HEW203" s="430"/>
      <c r="HEX203" s="430"/>
      <c r="HEY203" s="430"/>
      <c r="HEZ203" s="676"/>
      <c r="HFA203" s="677"/>
      <c r="HFB203" s="429"/>
      <c r="HFC203" s="430"/>
      <c r="HFD203" s="430"/>
      <c r="HFE203" s="430"/>
      <c r="HFF203" s="430"/>
      <c r="HFG203" s="676"/>
      <c r="HFH203" s="677"/>
      <c r="HFI203" s="429"/>
      <c r="HFJ203" s="430"/>
      <c r="HFK203" s="430"/>
      <c r="HFL203" s="430"/>
      <c r="HFM203" s="430"/>
      <c r="HFN203" s="676"/>
      <c r="HFO203" s="677"/>
      <c r="HFP203" s="429"/>
      <c r="HFQ203" s="430"/>
      <c r="HFR203" s="430"/>
      <c r="HFS203" s="430"/>
      <c r="HFT203" s="430"/>
      <c r="HFU203" s="676"/>
      <c r="HFV203" s="677"/>
      <c r="HFW203" s="429"/>
      <c r="HFX203" s="430"/>
      <c r="HFY203" s="430"/>
      <c r="HFZ203" s="430"/>
      <c r="HGA203" s="430"/>
      <c r="HGB203" s="676"/>
      <c r="HGC203" s="677"/>
      <c r="HGD203" s="429"/>
      <c r="HGE203" s="430"/>
      <c r="HGF203" s="430"/>
      <c r="HGG203" s="430"/>
      <c r="HGH203" s="430"/>
      <c r="HGI203" s="676"/>
      <c r="HGJ203" s="677"/>
      <c r="HGK203" s="429"/>
      <c r="HGL203" s="430"/>
      <c r="HGM203" s="430"/>
      <c r="HGN203" s="430"/>
      <c r="HGO203" s="430"/>
      <c r="HGP203" s="676"/>
      <c r="HGQ203" s="677"/>
      <c r="HGR203" s="429"/>
      <c r="HGS203" s="430"/>
      <c r="HGT203" s="430"/>
      <c r="HGU203" s="430"/>
      <c r="HGV203" s="430"/>
      <c r="HGW203" s="676"/>
      <c r="HGX203" s="677"/>
      <c r="HGY203" s="429"/>
      <c r="HGZ203" s="430"/>
      <c r="HHA203" s="430"/>
      <c r="HHB203" s="430"/>
      <c r="HHC203" s="430"/>
      <c r="HHD203" s="676"/>
      <c r="HHE203" s="677"/>
      <c r="HHF203" s="429"/>
      <c r="HHG203" s="430"/>
      <c r="HHH203" s="430"/>
      <c r="HHI203" s="430"/>
      <c r="HHJ203" s="430"/>
      <c r="HHK203" s="676"/>
      <c r="HHL203" s="677"/>
      <c r="HHM203" s="429"/>
      <c r="HHN203" s="430"/>
      <c r="HHO203" s="430"/>
      <c r="HHP203" s="430"/>
      <c r="HHQ203" s="430"/>
      <c r="HHR203" s="676"/>
      <c r="HHS203" s="677"/>
      <c r="HHT203" s="429"/>
      <c r="HHU203" s="430"/>
      <c r="HHV203" s="430"/>
      <c r="HHW203" s="430"/>
      <c r="HHX203" s="430"/>
      <c r="HHY203" s="676"/>
      <c r="HHZ203" s="677"/>
      <c r="HIA203" s="429"/>
      <c r="HIB203" s="430"/>
      <c r="HIC203" s="430"/>
      <c r="HID203" s="430"/>
      <c r="HIE203" s="430"/>
      <c r="HIF203" s="676"/>
      <c r="HIG203" s="677"/>
      <c r="HIH203" s="429"/>
      <c r="HII203" s="430"/>
      <c r="HIJ203" s="430"/>
      <c r="HIK203" s="430"/>
      <c r="HIL203" s="430"/>
      <c r="HIM203" s="676"/>
      <c r="HIN203" s="677"/>
      <c r="HIO203" s="429"/>
      <c r="HIP203" s="430"/>
      <c r="HIQ203" s="430"/>
      <c r="HIR203" s="430"/>
      <c r="HIS203" s="430"/>
      <c r="HIT203" s="676"/>
      <c r="HIU203" s="677"/>
      <c r="HIV203" s="429"/>
      <c r="HIW203" s="430"/>
      <c r="HIX203" s="430"/>
      <c r="HIY203" s="430"/>
      <c r="HIZ203" s="430"/>
      <c r="HJA203" s="676"/>
      <c r="HJB203" s="677"/>
      <c r="HJC203" s="429"/>
      <c r="HJD203" s="430"/>
      <c r="HJE203" s="430"/>
      <c r="HJF203" s="430"/>
      <c r="HJG203" s="430"/>
      <c r="HJH203" s="676"/>
      <c r="HJI203" s="677"/>
      <c r="HJJ203" s="429"/>
      <c r="HJK203" s="430"/>
      <c r="HJL203" s="430"/>
      <c r="HJM203" s="430"/>
      <c r="HJN203" s="430"/>
      <c r="HJO203" s="676"/>
      <c r="HJP203" s="677"/>
      <c r="HJQ203" s="429"/>
      <c r="HJR203" s="430"/>
      <c r="HJS203" s="430"/>
      <c r="HJT203" s="430"/>
      <c r="HJU203" s="430"/>
      <c r="HJV203" s="676"/>
      <c r="HJW203" s="677"/>
      <c r="HJX203" s="429"/>
      <c r="HJY203" s="430"/>
      <c r="HJZ203" s="430"/>
      <c r="HKA203" s="430"/>
      <c r="HKB203" s="430"/>
      <c r="HKC203" s="676"/>
      <c r="HKD203" s="677"/>
      <c r="HKE203" s="429"/>
      <c r="HKF203" s="430"/>
      <c r="HKG203" s="430"/>
      <c r="HKH203" s="430"/>
      <c r="HKI203" s="430"/>
      <c r="HKJ203" s="676"/>
      <c r="HKK203" s="677"/>
      <c r="HKL203" s="429"/>
      <c r="HKM203" s="430"/>
      <c r="HKN203" s="430"/>
      <c r="HKO203" s="430"/>
      <c r="HKP203" s="430"/>
      <c r="HKQ203" s="676"/>
      <c r="HKR203" s="677"/>
      <c r="HKS203" s="429"/>
      <c r="HKT203" s="430"/>
      <c r="HKU203" s="430"/>
      <c r="HKV203" s="430"/>
      <c r="HKW203" s="430"/>
      <c r="HKX203" s="676"/>
      <c r="HKY203" s="677"/>
      <c r="HKZ203" s="429"/>
      <c r="HLA203" s="430"/>
      <c r="HLB203" s="430"/>
      <c r="HLC203" s="430"/>
      <c r="HLD203" s="430"/>
      <c r="HLE203" s="676"/>
      <c r="HLF203" s="677"/>
      <c r="HLG203" s="429"/>
      <c r="HLH203" s="430"/>
      <c r="HLI203" s="430"/>
      <c r="HLJ203" s="430"/>
      <c r="HLK203" s="430"/>
      <c r="HLL203" s="676"/>
      <c r="HLM203" s="677"/>
      <c r="HLN203" s="429"/>
      <c r="HLO203" s="430"/>
      <c r="HLP203" s="430"/>
      <c r="HLQ203" s="430"/>
      <c r="HLR203" s="430"/>
      <c r="HLS203" s="676"/>
      <c r="HLT203" s="677"/>
      <c r="HLU203" s="429"/>
      <c r="HLV203" s="430"/>
      <c r="HLW203" s="430"/>
      <c r="HLX203" s="430"/>
      <c r="HLY203" s="430"/>
      <c r="HLZ203" s="676"/>
      <c r="HMA203" s="677"/>
      <c r="HMB203" s="429"/>
      <c r="HMC203" s="430"/>
      <c r="HMD203" s="430"/>
      <c r="HME203" s="430"/>
      <c r="HMF203" s="430"/>
      <c r="HMG203" s="676"/>
      <c r="HMH203" s="677"/>
      <c r="HMI203" s="429"/>
      <c r="HMJ203" s="430"/>
      <c r="HMK203" s="430"/>
      <c r="HML203" s="430"/>
      <c r="HMM203" s="430"/>
      <c r="HMN203" s="676"/>
      <c r="HMO203" s="677"/>
      <c r="HMP203" s="429"/>
      <c r="HMQ203" s="430"/>
      <c r="HMR203" s="430"/>
      <c r="HMS203" s="430"/>
      <c r="HMT203" s="430"/>
      <c r="HMU203" s="676"/>
      <c r="HMV203" s="677"/>
      <c r="HMW203" s="429"/>
      <c r="HMX203" s="430"/>
      <c r="HMY203" s="430"/>
      <c r="HMZ203" s="430"/>
      <c r="HNA203" s="430"/>
      <c r="HNB203" s="676"/>
      <c r="HNC203" s="677"/>
      <c r="HND203" s="429"/>
      <c r="HNE203" s="430"/>
      <c r="HNF203" s="430"/>
      <c r="HNG203" s="430"/>
      <c r="HNH203" s="430"/>
      <c r="HNI203" s="676"/>
      <c r="HNJ203" s="677"/>
      <c r="HNK203" s="429"/>
      <c r="HNL203" s="430"/>
      <c r="HNM203" s="430"/>
      <c r="HNN203" s="430"/>
      <c r="HNO203" s="430"/>
      <c r="HNP203" s="676"/>
      <c r="HNQ203" s="677"/>
      <c r="HNR203" s="429"/>
      <c r="HNS203" s="430"/>
      <c r="HNT203" s="430"/>
      <c r="HNU203" s="430"/>
      <c r="HNV203" s="430"/>
      <c r="HNW203" s="676"/>
      <c r="HNX203" s="677"/>
      <c r="HNY203" s="429"/>
      <c r="HNZ203" s="430"/>
      <c r="HOA203" s="430"/>
      <c r="HOB203" s="430"/>
      <c r="HOC203" s="430"/>
      <c r="HOD203" s="676"/>
      <c r="HOE203" s="677"/>
      <c r="HOF203" s="429"/>
      <c r="HOG203" s="430"/>
      <c r="HOH203" s="430"/>
      <c r="HOI203" s="430"/>
      <c r="HOJ203" s="430"/>
      <c r="HOK203" s="676"/>
      <c r="HOL203" s="677"/>
      <c r="HOM203" s="429"/>
      <c r="HON203" s="430"/>
      <c r="HOO203" s="430"/>
      <c r="HOP203" s="430"/>
      <c r="HOQ203" s="430"/>
      <c r="HOR203" s="676"/>
      <c r="HOS203" s="677"/>
      <c r="HOT203" s="429"/>
      <c r="HOU203" s="430"/>
      <c r="HOV203" s="430"/>
      <c r="HOW203" s="430"/>
      <c r="HOX203" s="430"/>
      <c r="HOY203" s="676"/>
      <c r="HOZ203" s="677"/>
      <c r="HPA203" s="429"/>
      <c r="HPB203" s="430"/>
      <c r="HPC203" s="430"/>
      <c r="HPD203" s="430"/>
      <c r="HPE203" s="430"/>
      <c r="HPF203" s="676"/>
      <c r="HPG203" s="677"/>
      <c r="HPH203" s="429"/>
      <c r="HPI203" s="430"/>
      <c r="HPJ203" s="430"/>
      <c r="HPK203" s="430"/>
      <c r="HPL203" s="430"/>
      <c r="HPM203" s="676"/>
      <c r="HPN203" s="677"/>
      <c r="HPO203" s="429"/>
      <c r="HPP203" s="430"/>
      <c r="HPQ203" s="430"/>
      <c r="HPR203" s="430"/>
      <c r="HPS203" s="430"/>
      <c r="HPT203" s="676"/>
      <c r="HPU203" s="677"/>
      <c r="HPV203" s="429"/>
      <c r="HPW203" s="430"/>
      <c r="HPX203" s="430"/>
      <c r="HPY203" s="430"/>
      <c r="HPZ203" s="430"/>
      <c r="HQA203" s="676"/>
      <c r="HQB203" s="677"/>
      <c r="HQC203" s="429"/>
      <c r="HQD203" s="430"/>
      <c r="HQE203" s="430"/>
      <c r="HQF203" s="430"/>
      <c r="HQG203" s="430"/>
      <c r="HQH203" s="676"/>
      <c r="HQI203" s="677"/>
      <c r="HQJ203" s="429"/>
      <c r="HQK203" s="430"/>
      <c r="HQL203" s="430"/>
      <c r="HQM203" s="430"/>
      <c r="HQN203" s="430"/>
      <c r="HQO203" s="676"/>
      <c r="HQP203" s="677"/>
      <c r="HQQ203" s="429"/>
      <c r="HQR203" s="430"/>
      <c r="HQS203" s="430"/>
      <c r="HQT203" s="430"/>
      <c r="HQU203" s="430"/>
      <c r="HQV203" s="676"/>
      <c r="HQW203" s="677"/>
      <c r="HQX203" s="429"/>
      <c r="HQY203" s="430"/>
      <c r="HQZ203" s="430"/>
      <c r="HRA203" s="430"/>
      <c r="HRB203" s="430"/>
      <c r="HRC203" s="676"/>
      <c r="HRD203" s="677"/>
      <c r="HRE203" s="429"/>
      <c r="HRF203" s="430"/>
      <c r="HRG203" s="430"/>
      <c r="HRH203" s="430"/>
      <c r="HRI203" s="430"/>
      <c r="HRJ203" s="676"/>
      <c r="HRK203" s="677"/>
      <c r="HRL203" s="429"/>
      <c r="HRM203" s="430"/>
      <c r="HRN203" s="430"/>
      <c r="HRO203" s="430"/>
      <c r="HRP203" s="430"/>
      <c r="HRQ203" s="676"/>
      <c r="HRR203" s="677"/>
      <c r="HRS203" s="429"/>
      <c r="HRT203" s="430"/>
      <c r="HRU203" s="430"/>
      <c r="HRV203" s="430"/>
      <c r="HRW203" s="430"/>
      <c r="HRX203" s="676"/>
      <c r="HRY203" s="677"/>
      <c r="HRZ203" s="429"/>
      <c r="HSA203" s="430"/>
      <c r="HSB203" s="430"/>
      <c r="HSC203" s="430"/>
      <c r="HSD203" s="430"/>
      <c r="HSE203" s="676"/>
      <c r="HSF203" s="677"/>
      <c r="HSG203" s="429"/>
      <c r="HSH203" s="430"/>
      <c r="HSI203" s="430"/>
      <c r="HSJ203" s="430"/>
      <c r="HSK203" s="430"/>
      <c r="HSL203" s="676"/>
      <c r="HSM203" s="677"/>
      <c r="HSN203" s="429"/>
      <c r="HSO203" s="430"/>
      <c r="HSP203" s="430"/>
      <c r="HSQ203" s="430"/>
      <c r="HSR203" s="430"/>
      <c r="HSS203" s="676"/>
      <c r="HST203" s="677"/>
      <c r="HSU203" s="429"/>
      <c r="HSV203" s="430"/>
      <c r="HSW203" s="430"/>
      <c r="HSX203" s="430"/>
      <c r="HSY203" s="430"/>
      <c r="HSZ203" s="676"/>
      <c r="HTA203" s="677"/>
      <c r="HTB203" s="429"/>
      <c r="HTC203" s="430"/>
      <c r="HTD203" s="430"/>
      <c r="HTE203" s="430"/>
      <c r="HTF203" s="430"/>
      <c r="HTG203" s="676"/>
      <c r="HTH203" s="677"/>
      <c r="HTI203" s="429"/>
      <c r="HTJ203" s="430"/>
      <c r="HTK203" s="430"/>
      <c r="HTL203" s="430"/>
      <c r="HTM203" s="430"/>
      <c r="HTN203" s="676"/>
      <c r="HTO203" s="677"/>
      <c r="HTP203" s="429"/>
      <c r="HTQ203" s="430"/>
      <c r="HTR203" s="430"/>
      <c r="HTS203" s="430"/>
      <c r="HTT203" s="430"/>
      <c r="HTU203" s="676"/>
      <c r="HTV203" s="677"/>
      <c r="HTW203" s="429"/>
      <c r="HTX203" s="430"/>
      <c r="HTY203" s="430"/>
      <c r="HTZ203" s="430"/>
      <c r="HUA203" s="430"/>
      <c r="HUB203" s="676"/>
      <c r="HUC203" s="677"/>
      <c r="HUD203" s="429"/>
      <c r="HUE203" s="430"/>
      <c r="HUF203" s="430"/>
      <c r="HUG203" s="430"/>
      <c r="HUH203" s="430"/>
      <c r="HUI203" s="676"/>
      <c r="HUJ203" s="677"/>
      <c r="HUK203" s="429"/>
      <c r="HUL203" s="430"/>
      <c r="HUM203" s="430"/>
      <c r="HUN203" s="430"/>
      <c r="HUO203" s="430"/>
      <c r="HUP203" s="676"/>
      <c r="HUQ203" s="677"/>
      <c r="HUR203" s="429"/>
      <c r="HUS203" s="430"/>
      <c r="HUT203" s="430"/>
      <c r="HUU203" s="430"/>
      <c r="HUV203" s="430"/>
      <c r="HUW203" s="676"/>
      <c r="HUX203" s="677"/>
      <c r="HUY203" s="429"/>
      <c r="HUZ203" s="430"/>
      <c r="HVA203" s="430"/>
      <c r="HVB203" s="430"/>
      <c r="HVC203" s="430"/>
      <c r="HVD203" s="676"/>
      <c r="HVE203" s="677"/>
      <c r="HVF203" s="429"/>
      <c r="HVG203" s="430"/>
      <c r="HVH203" s="430"/>
      <c r="HVI203" s="430"/>
      <c r="HVJ203" s="430"/>
      <c r="HVK203" s="676"/>
      <c r="HVL203" s="677"/>
      <c r="HVM203" s="429"/>
      <c r="HVN203" s="430"/>
      <c r="HVO203" s="430"/>
      <c r="HVP203" s="430"/>
      <c r="HVQ203" s="430"/>
      <c r="HVR203" s="676"/>
      <c r="HVS203" s="677"/>
      <c r="HVT203" s="429"/>
      <c r="HVU203" s="430"/>
      <c r="HVV203" s="430"/>
      <c r="HVW203" s="430"/>
      <c r="HVX203" s="430"/>
      <c r="HVY203" s="676"/>
      <c r="HVZ203" s="677"/>
      <c r="HWA203" s="429"/>
      <c r="HWB203" s="430"/>
      <c r="HWC203" s="430"/>
      <c r="HWD203" s="430"/>
      <c r="HWE203" s="430"/>
      <c r="HWF203" s="676"/>
      <c r="HWG203" s="677"/>
      <c r="HWH203" s="429"/>
      <c r="HWI203" s="430"/>
      <c r="HWJ203" s="430"/>
      <c r="HWK203" s="430"/>
      <c r="HWL203" s="430"/>
      <c r="HWM203" s="676"/>
      <c r="HWN203" s="677"/>
      <c r="HWO203" s="429"/>
      <c r="HWP203" s="430"/>
      <c r="HWQ203" s="430"/>
      <c r="HWR203" s="430"/>
      <c r="HWS203" s="430"/>
      <c r="HWT203" s="676"/>
      <c r="HWU203" s="677"/>
      <c r="HWV203" s="429"/>
      <c r="HWW203" s="430"/>
      <c r="HWX203" s="430"/>
      <c r="HWY203" s="430"/>
      <c r="HWZ203" s="430"/>
      <c r="HXA203" s="676"/>
      <c r="HXB203" s="677"/>
      <c r="HXC203" s="429"/>
      <c r="HXD203" s="430"/>
      <c r="HXE203" s="430"/>
      <c r="HXF203" s="430"/>
      <c r="HXG203" s="430"/>
      <c r="HXH203" s="676"/>
      <c r="HXI203" s="677"/>
      <c r="HXJ203" s="429"/>
      <c r="HXK203" s="430"/>
      <c r="HXL203" s="430"/>
      <c r="HXM203" s="430"/>
      <c r="HXN203" s="430"/>
      <c r="HXO203" s="676"/>
      <c r="HXP203" s="677"/>
      <c r="HXQ203" s="429"/>
      <c r="HXR203" s="430"/>
      <c r="HXS203" s="430"/>
      <c r="HXT203" s="430"/>
      <c r="HXU203" s="430"/>
      <c r="HXV203" s="676"/>
      <c r="HXW203" s="677"/>
      <c r="HXX203" s="429"/>
      <c r="HXY203" s="430"/>
      <c r="HXZ203" s="430"/>
      <c r="HYA203" s="430"/>
      <c r="HYB203" s="430"/>
      <c r="HYC203" s="676"/>
      <c r="HYD203" s="677"/>
      <c r="HYE203" s="429"/>
      <c r="HYF203" s="430"/>
      <c r="HYG203" s="430"/>
      <c r="HYH203" s="430"/>
      <c r="HYI203" s="430"/>
      <c r="HYJ203" s="676"/>
      <c r="HYK203" s="677"/>
      <c r="HYL203" s="429"/>
      <c r="HYM203" s="430"/>
      <c r="HYN203" s="430"/>
      <c r="HYO203" s="430"/>
      <c r="HYP203" s="430"/>
      <c r="HYQ203" s="676"/>
      <c r="HYR203" s="677"/>
      <c r="HYS203" s="429"/>
      <c r="HYT203" s="430"/>
      <c r="HYU203" s="430"/>
      <c r="HYV203" s="430"/>
      <c r="HYW203" s="430"/>
      <c r="HYX203" s="676"/>
      <c r="HYY203" s="677"/>
      <c r="HYZ203" s="429"/>
      <c r="HZA203" s="430"/>
      <c r="HZB203" s="430"/>
      <c r="HZC203" s="430"/>
      <c r="HZD203" s="430"/>
      <c r="HZE203" s="676"/>
      <c r="HZF203" s="677"/>
      <c r="HZG203" s="429"/>
      <c r="HZH203" s="430"/>
      <c r="HZI203" s="430"/>
      <c r="HZJ203" s="430"/>
      <c r="HZK203" s="430"/>
      <c r="HZL203" s="676"/>
      <c r="HZM203" s="677"/>
      <c r="HZN203" s="429"/>
      <c r="HZO203" s="430"/>
      <c r="HZP203" s="430"/>
      <c r="HZQ203" s="430"/>
      <c r="HZR203" s="430"/>
      <c r="HZS203" s="676"/>
      <c r="HZT203" s="677"/>
      <c r="HZU203" s="429"/>
      <c r="HZV203" s="430"/>
      <c r="HZW203" s="430"/>
      <c r="HZX203" s="430"/>
      <c r="HZY203" s="430"/>
      <c r="HZZ203" s="676"/>
      <c r="IAA203" s="677"/>
      <c r="IAB203" s="429"/>
      <c r="IAC203" s="430"/>
      <c r="IAD203" s="430"/>
      <c r="IAE203" s="430"/>
      <c r="IAF203" s="430"/>
      <c r="IAG203" s="676"/>
      <c r="IAH203" s="677"/>
      <c r="IAI203" s="429"/>
      <c r="IAJ203" s="430"/>
      <c r="IAK203" s="430"/>
      <c r="IAL203" s="430"/>
      <c r="IAM203" s="430"/>
      <c r="IAN203" s="676"/>
      <c r="IAO203" s="677"/>
      <c r="IAP203" s="429"/>
      <c r="IAQ203" s="430"/>
      <c r="IAR203" s="430"/>
      <c r="IAS203" s="430"/>
      <c r="IAT203" s="430"/>
      <c r="IAU203" s="676"/>
      <c r="IAV203" s="677"/>
      <c r="IAW203" s="429"/>
      <c r="IAX203" s="430"/>
      <c r="IAY203" s="430"/>
      <c r="IAZ203" s="430"/>
      <c r="IBA203" s="430"/>
      <c r="IBB203" s="676"/>
      <c r="IBC203" s="677"/>
      <c r="IBD203" s="429"/>
      <c r="IBE203" s="430"/>
      <c r="IBF203" s="430"/>
      <c r="IBG203" s="430"/>
      <c r="IBH203" s="430"/>
      <c r="IBI203" s="676"/>
      <c r="IBJ203" s="677"/>
      <c r="IBK203" s="429"/>
      <c r="IBL203" s="430"/>
      <c r="IBM203" s="430"/>
      <c r="IBN203" s="430"/>
      <c r="IBO203" s="430"/>
      <c r="IBP203" s="676"/>
      <c r="IBQ203" s="677"/>
      <c r="IBR203" s="429"/>
      <c r="IBS203" s="430"/>
      <c r="IBT203" s="430"/>
      <c r="IBU203" s="430"/>
      <c r="IBV203" s="430"/>
      <c r="IBW203" s="676"/>
      <c r="IBX203" s="677"/>
      <c r="IBY203" s="429"/>
      <c r="IBZ203" s="430"/>
      <c r="ICA203" s="430"/>
      <c r="ICB203" s="430"/>
      <c r="ICC203" s="430"/>
      <c r="ICD203" s="676"/>
      <c r="ICE203" s="677"/>
      <c r="ICF203" s="429"/>
      <c r="ICG203" s="430"/>
      <c r="ICH203" s="430"/>
      <c r="ICI203" s="430"/>
      <c r="ICJ203" s="430"/>
      <c r="ICK203" s="676"/>
      <c r="ICL203" s="677"/>
      <c r="ICM203" s="429"/>
      <c r="ICN203" s="430"/>
      <c r="ICO203" s="430"/>
      <c r="ICP203" s="430"/>
      <c r="ICQ203" s="430"/>
      <c r="ICR203" s="676"/>
      <c r="ICS203" s="677"/>
      <c r="ICT203" s="429"/>
      <c r="ICU203" s="430"/>
      <c r="ICV203" s="430"/>
      <c r="ICW203" s="430"/>
      <c r="ICX203" s="430"/>
      <c r="ICY203" s="676"/>
      <c r="ICZ203" s="677"/>
      <c r="IDA203" s="429"/>
      <c r="IDB203" s="430"/>
      <c r="IDC203" s="430"/>
      <c r="IDD203" s="430"/>
      <c r="IDE203" s="430"/>
      <c r="IDF203" s="676"/>
      <c r="IDG203" s="677"/>
      <c r="IDH203" s="429"/>
      <c r="IDI203" s="430"/>
      <c r="IDJ203" s="430"/>
      <c r="IDK203" s="430"/>
      <c r="IDL203" s="430"/>
      <c r="IDM203" s="676"/>
      <c r="IDN203" s="677"/>
      <c r="IDO203" s="429"/>
      <c r="IDP203" s="430"/>
      <c r="IDQ203" s="430"/>
      <c r="IDR203" s="430"/>
      <c r="IDS203" s="430"/>
      <c r="IDT203" s="676"/>
      <c r="IDU203" s="677"/>
      <c r="IDV203" s="429"/>
      <c r="IDW203" s="430"/>
      <c r="IDX203" s="430"/>
      <c r="IDY203" s="430"/>
      <c r="IDZ203" s="430"/>
      <c r="IEA203" s="676"/>
      <c r="IEB203" s="677"/>
      <c r="IEC203" s="429"/>
      <c r="IED203" s="430"/>
      <c r="IEE203" s="430"/>
      <c r="IEF203" s="430"/>
      <c r="IEG203" s="430"/>
      <c r="IEH203" s="676"/>
      <c r="IEI203" s="677"/>
      <c r="IEJ203" s="429"/>
      <c r="IEK203" s="430"/>
      <c r="IEL203" s="430"/>
      <c r="IEM203" s="430"/>
      <c r="IEN203" s="430"/>
      <c r="IEO203" s="676"/>
      <c r="IEP203" s="677"/>
      <c r="IEQ203" s="429"/>
      <c r="IER203" s="430"/>
      <c r="IES203" s="430"/>
      <c r="IET203" s="430"/>
      <c r="IEU203" s="430"/>
      <c r="IEV203" s="676"/>
      <c r="IEW203" s="677"/>
      <c r="IEX203" s="429"/>
      <c r="IEY203" s="430"/>
      <c r="IEZ203" s="430"/>
      <c r="IFA203" s="430"/>
      <c r="IFB203" s="430"/>
      <c r="IFC203" s="676"/>
      <c r="IFD203" s="677"/>
      <c r="IFE203" s="429"/>
      <c r="IFF203" s="430"/>
      <c r="IFG203" s="430"/>
      <c r="IFH203" s="430"/>
      <c r="IFI203" s="430"/>
      <c r="IFJ203" s="676"/>
      <c r="IFK203" s="677"/>
      <c r="IFL203" s="429"/>
      <c r="IFM203" s="430"/>
      <c r="IFN203" s="430"/>
      <c r="IFO203" s="430"/>
      <c r="IFP203" s="430"/>
      <c r="IFQ203" s="676"/>
      <c r="IFR203" s="677"/>
      <c r="IFS203" s="429"/>
      <c r="IFT203" s="430"/>
      <c r="IFU203" s="430"/>
      <c r="IFV203" s="430"/>
      <c r="IFW203" s="430"/>
      <c r="IFX203" s="676"/>
      <c r="IFY203" s="677"/>
      <c r="IFZ203" s="429"/>
      <c r="IGA203" s="430"/>
      <c r="IGB203" s="430"/>
      <c r="IGC203" s="430"/>
      <c r="IGD203" s="430"/>
      <c r="IGE203" s="676"/>
      <c r="IGF203" s="677"/>
      <c r="IGG203" s="429"/>
      <c r="IGH203" s="430"/>
      <c r="IGI203" s="430"/>
      <c r="IGJ203" s="430"/>
      <c r="IGK203" s="430"/>
      <c r="IGL203" s="676"/>
      <c r="IGM203" s="677"/>
      <c r="IGN203" s="429"/>
      <c r="IGO203" s="430"/>
      <c r="IGP203" s="430"/>
      <c r="IGQ203" s="430"/>
      <c r="IGR203" s="430"/>
      <c r="IGS203" s="676"/>
      <c r="IGT203" s="677"/>
      <c r="IGU203" s="429"/>
      <c r="IGV203" s="430"/>
      <c r="IGW203" s="430"/>
      <c r="IGX203" s="430"/>
      <c r="IGY203" s="430"/>
      <c r="IGZ203" s="676"/>
      <c r="IHA203" s="677"/>
      <c r="IHB203" s="429"/>
      <c r="IHC203" s="430"/>
      <c r="IHD203" s="430"/>
      <c r="IHE203" s="430"/>
      <c r="IHF203" s="430"/>
      <c r="IHG203" s="676"/>
      <c r="IHH203" s="677"/>
      <c r="IHI203" s="429"/>
      <c r="IHJ203" s="430"/>
      <c r="IHK203" s="430"/>
      <c r="IHL203" s="430"/>
      <c r="IHM203" s="430"/>
      <c r="IHN203" s="676"/>
      <c r="IHO203" s="677"/>
      <c r="IHP203" s="429"/>
      <c r="IHQ203" s="430"/>
      <c r="IHR203" s="430"/>
      <c r="IHS203" s="430"/>
      <c r="IHT203" s="430"/>
      <c r="IHU203" s="676"/>
      <c r="IHV203" s="677"/>
      <c r="IHW203" s="429"/>
      <c r="IHX203" s="430"/>
      <c r="IHY203" s="430"/>
      <c r="IHZ203" s="430"/>
      <c r="IIA203" s="430"/>
      <c r="IIB203" s="676"/>
      <c r="IIC203" s="677"/>
      <c r="IID203" s="429"/>
      <c r="IIE203" s="430"/>
      <c r="IIF203" s="430"/>
      <c r="IIG203" s="430"/>
      <c r="IIH203" s="430"/>
      <c r="III203" s="676"/>
      <c r="IIJ203" s="677"/>
      <c r="IIK203" s="429"/>
      <c r="IIL203" s="430"/>
      <c r="IIM203" s="430"/>
      <c r="IIN203" s="430"/>
      <c r="IIO203" s="430"/>
      <c r="IIP203" s="676"/>
      <c r="IIQ203" s="677"/>
      <c r="IIR203" s="429"/>
      <c r="IIS203" s="430"/>
      <c r="IIT203" s="430"/>
      <c r="IIU203" s="430"/>
      <c r="IIV203" s="430"/>
      <c r="IIW203" s="676"/>
      <c r="IIX203" s="677"/>
      <c r="IIY203" s="429"/>
      <c r="IIZ203" s="430"/>
      <c r="IJA203" s="430"/>
      <c r="IJB203" s="430"/>
      <c r="IJC203" s="430"/>
      <c r="IJD203" s="676"/>
      <c r="IJE203" s="677"/>
      <c r="IJF203" s="429"/>
      <c r="IJG203" s="430"/>
      <c r="IJH203" s="430"/>
      <c r="IJI203" s="430"/>
      <c r="IJJ203" s="430"/>
      <c r="IJK203" s="676"/>
      <c r="IJL203" s="677"/>
      <c r="IJM203" s="429"/>
      <c r="IJN203" s="430"/>
      <c r="IJO203" s="430"/>
      <c r="IJP203" s="430"/>
      <c r="IJQ203" s="430"/>
      <c r="IJR203" s="676"/>
      <c r="IJS203" s="677"/>
      <c r="IJT203" s="429"/>
      <c r="IJU203" s="430"/>
      <c r="IJV203" s="430"/>
      <c r="IJW203" s="430"/>
      <c r="IJX203" s="430"/>
      <c r="IJY203" s="676"/>
      <c r="IJZ203" s="677"/>
      <c r="IKA203" s="429"/>
      <c r="IKB203" s="430"/>
      <c r="IKC203" s="430"/>
      <c r="IKD203" s="430"/>
      <c r="IKE203" s="430"/>
      <c r="IKF203" s="676"/>
      <c r="IKG203" s="677"/>
      <c r="IKH203" s="429"/>
      <c r="IKI203" s="430"/>
      <c r="IKJ203" s="430"/>
      <c r="IKK203" s="430"/>
      <c r="IKL203" s="430"/>
      <c r="IKM203" s="676"/>
      <c r="IKN203" s="677"/>
      <c r="IKO203" s="429"/>
      <c r="IKP203" s="430"/>
      <c r="IKQ203" s="430"/>
      <c r="IKR203" s="430"/>
      <c r="IKS203" s="430"/>
      <c r="IKT203" s="676"/>
      <c r="IKU203" s="677"/>
      <c r="IKV203" s="429"/>
      <c r="IKW203" s="430"/>
      <c r="IKX203" s="430"/>
      <c r="IKY203" s="430"/>
      <c r="IKZ203" s="430"/>
      <c r="ILA203" s="676"/>
      <c r="ILB203" s="677"/>
      <c r="ILC203" s="429"/>
      <c r="ILD203" s="430"/>
      <c r="ILE203" s="430"/>
      <c r="ILF203" s="430"/>
      <c r="ILG203" s="430"/>
      <c r="ILH203" s="676"/>
      <c r="ILI203" s="677"/>
      <c r="ILJ203" s="429"/>
      <c r="ILK203" s="430"/>
      <c r="ILL203" s="430"/>
      <c r="ILM203" s="430"/>
      <c r="ILN203" s="430"/>
      <c r="ILO203" s="676"/>
      <c r="ILP203" s="677"/>
      <c r="ILQ203" s="429"/>
      <c r="ILR203" s="430"/>
      <c r="ILS203" s="430"/>
      <c r="ILT203" s="430"/>
      <c r="ILU203" s="430"/>
      <c r="ILV203" s="676"/>
      <c r="ILW203" s="677"/>
      <c r="ILX203" s="429"/>
      <c r="ILY203" s="430"/>
      <c r="ILZ203" s="430"/>
      <c r="IMA203" s="430"/>
      <c r="IMB203" s="430"/>
      <c r="IMC203" s="676"/>
      <c r="IMD203" s="677"/>
      <c r="IME203" s="429"/>
      <c r="IMF203" s="430"/>
      <c r="IMG203" s="430"/>
      <c r="IMH203" s="430"/>
      <c r="IMI203" s="430"/>
      <c r="IMJ203" s="676"/>
      <c r="IMK203" s="677"/>
      <c r="IML203" s="429"/>
      <c r="IMM203" s="430"/>
      <c r="IMN203" s="430"/>
      <c r="IMO203" s="430"/>
      <c r="IMP203" s="430"/>
      <c r="IMQ203" s="676"/>
      <c r="IMR203" s="677"/>
      <c r="IMS203" s="429"/>
      <c r="IMT203" s="430"/>
      <c r="IMU203" s="430"/>
      <c r="IMV203" s="430"/>
      <c r="IMW203" s="430"/>
      <c r="IMX203" s="676"/>
      <c r="IMY203" s="677"/>
      <c r="IMZ203" s="429"/>
      <c r="INA203" s="430"/>
      <c r="INB203" s="430"/>
      <c r="INC203" s="430"/>
      <c r="IND203" s="430"/>
      <c r="INE203" s="676"/>
      <c r="INF203" s="677"/>
      <c r="ING203" s="429"/>
      <c r="INH203" s="430"/>
      <c r="INI203" s="430"/>
      <c r="INJ203" s="430"/>
      <c r="INK203" s="430"/>
      <c r="INL203" s="676"/>
      <c r="INM203" s="677"/>
      <c r="INN203" s="429"/>
      <c r="INO203" s="430"/>
      <c r="INP203" s="430"/>
      <c r="INQ203" s="430"/>
      <c r="INR203" s="430"/>
      <c r="INS203" s="676"/>
      <c r="INT203" s="677"/>
      <c r="INU203" s="429"/>
      <c r="INV203" s="430"/>
      <c r="INW203" s="430"/>
      <c r="INX203" s="430"/>
      <c r="INY203" s="430"/>
      <c r="INZ203" s="676"/>
      <c r="IOA203" s="677"/>
      <c r="IOB203" s="429"/>
      <c r="IOC203" s="430"/>
      <c r="IOD203" s="430"/>
      <c r="IOE203" s="430"/>
      <c r="IOF203" s="430"/>
      <c r="IOG203" s="676"/>
      <c r="IOH203" s="677"/>
      <c r="IOI203" s="429"/>
      <c r="IOJ203" s="430"/>
      <c r="IOK203" s="430"/>
      <c r="IOL203" s="430"/>
      <c r="IOM203" s="430"/>
      <c r="ION203" s="676"/>
      <c r="IOO203" s="677"/>
      <c r="IOP203" s="429"/>
      <c r="IOQ203" s="430"/>
      <c r="IOR203" s="430"/>
      <c r="IOS203" s="430"/>
      <c r="IOT203" s="430"/>
      <c r="IOU203" s="676"/>
      <c r="IOV203" s="677"/>
      <c r="IOW203" s="429"/>
      <c r="IOX203" s="430"/>
      <c r="IOY203" s="430"/>
      <c r="IOZ203" s="430"/>
      <c r="IPA203" s="430"/>
      <c r="IPB203" s="676"/>
      <c r="IPC203" s="677"/>
      <c r="IPD203" s="429"/>
      <c r="IPE203" s="430"/>
      <c r="IPF203" s="430"/>
      <c r="IPG203" s="430"/>
      <c r="IPH203" s="430"/>
      <c r="IPI203" s="676"/>
      <c r="IPJ203" s="677"/>
      <c r="IPK203" s="429"/>
      <c r="IPL203" s="430"/>
      <c r="IPM203" s="430"/>
      <c r="IPN203" s="430"/>
      <c r="IPO203" s="430"/>
      <c r="IPP203" s="676"/>
      <c r="IPQ203" s="677"/>
      <c r="IPR203" s="429"/>
      <c r="IPS203" s="430"/>
      <c r="IPT203" s="430"/>
      <c r="IPU203" s="430"/>
      <c r="IPV203" s="430"/>
      <c r="IPW203" s="676"/>
      <c r="IPX203" s="677"/>
      <c r="IPY203" s="429"/>
      <c r="IPZ203" s="430"/>
      <c r="IQA203" s="430"/>
      <c r="IQB203" s="430"/>
      <c r="IQC203" s="430"/>
      <c r="IQD203" s="676"/>
      <c r="IQE203" s="677"/>
      <c r="IQF203" s="429"/>
      <c r="IQG203" s="430"/>
      <c r="IQH203" s="430"/>
      <c r="IQI203" s="430"/>
      <c r="IQJ203" s="430"/>
      <c r="IQK203" s="676"/>
      <c r="IQL203" s="677"/>
      <c r="IQM203" s="429"/>
      <c r="IQN203" s="430"/>
      <c r="IQO203" s="430"/>
      <c r="IQP203" s="430"/>
      <c r="IQQ203" s="430"/>
      <c r="IQR203" s="676"/>
      <c r="IQS203" s="677"/>
      <c r="IQT203" s="429"/>
      <c r="IQU203" s="430"/>
      <c r="IQV203" s="430"/>
      <c r="IQW203" s="430"/>
      <c r="IQX203" s="430"/>
      <c r="IQY203" s="676"/>
      <c r="IQZ203" s="677"/>
      <c r="IRA203" s="429"/>
      <c r="IRB203" s="430"/>
      <c r="IRC203" s="430"/>
      <c r="IRD203" s="430"/>
      <c r="IRE203" s="430"/>
      <c r="IRF203" s="676"/>
      <c r="IRG203" s="677"/>
      <c r="IRH203" s="429"/>
      <c r="IRI203" s="430"/>
      <c r="IRJ203" s="430"/>
      <c r="IRK203" s="430"/>
      <c r="IRL203" s="430"/>
      <c r="IRM203" s="676"/>
      <c r="IRN203" s="677"/>
      <c r="IRO203" s="429"/>
      <c r="IRP203" s="430"/>
      <c r="IRQ203" s="430"/>
      <c r="IRR203" s="430"/>
      <c r="IRS203" s="430"/>
      <c r="IRT203" s="676"/>
      <c r="IRU203" s="677"/>
      <c r="IRV203" s="429"/>
      <c r="IRW203" s="430"/>
      <c r="IRX203" s="430"/>
      <c r="IRY203" s="430"/>
      <c r="IRZ203" s="430"/>
      <c r="ISA203" s="676"/>
      <c r="ISB203" s="677"/>
      <c r="ISC203" s="429"/>
      <c r="ISD203" s="430"/>
      <c r="ISE203" s="430"/>
      <c r="ISF203" s="430"/>
      <c r="ISG203" s="430"/>
      <c r="ISH203" s="676"/>
      <c r="ISI203" s="677"/>
      <c r="ISJ203" s="429"/>
      <c r="ISK203" s="430"/>
      <c r="ISL203" s="430"/>
      <c r="ISM203" s="430"/>
      <c r="ISN203" s="430"/>
      <c r="ISO203" s="676"/>
      <c r="ISP203" s="677"/>
      <c r="ISQ203" s="429"/>
      <c r="ISR203" s="430"/>
      <c r="ISS203" s="430"/>
      <c r="IST203" s="430"/>
      <c r="ISU203" s="430"/>
      <c r="ISV203" s="676"/>
      <c r="ISW203" s="677"/>
      <c r="ISX203" s="429"/>
      <c r="ISY203" s="430"/>
      <c r="ISZ203" s="430"/>
      <c r="ITA203" s="430"/>
      <c r="ITB203" s="430"/>
      <c r="ITC203" s="676"/>
      <c r="ITD203" s="677"/>
      <c r="ITE203" s="429"/>
      <c r="ITF203" s="430"/>
      <c r="ITG203" s="430"/>
      <c r="ITH203" s="430"/>
      <c r="ITI203" s="430"/>
      <c r="ITJ203" s="676"/>
      <c r="ITK203" s="677"/>
      <c r="ITL203" s="429"/>
      <c r="ITM203" s="430"/>
      <c r="ITN203" s="430"/>
      <c r="ITO203" s="430"/>
      <c r="ITP203" s="430"/>
      <c r="ITQ203" s="676"/>
      <c r="ITR203" s="677"/>
      <c r="ITS203" s="429"/>
      <c r="ITT203" s="430"/>
      <c r="ITU203" s="430"/>
      <c r="ITV203" s="430"/>
      <c r="ITW203" s="430"/>
      <c r="ITX203" s="676"/>
      <c r="ITY203" s="677"/>
      <c r="ITZ203" s="429"/>
      <c r="IUA203" s="430"/>
      <c r="IUB203" s="430"/>
      <c r="IUC203" s="430"/>
      <c r="IUD203" s="430"/>
      <c r="IUE203" s="676"/>
      <c r="IUF203" s="677"/>
      <c r="IUG203" s="429"/>
      <c r="IUH203" s="430"/>
      <c r="IUI203" s="430"/>
      <c r="IUJ203" s="430"/>
      <c r="IUK203" s="430"/>
      <c r="IUL203" s="676"/>
      <c r="IUM203" s="677"/>
      <c r="IUN203" s="429"/>
      <c r="IUO203" s="430"/>
      <c r="IUP203" s="430"/>
      <c r="IUQ203" s="430"/>
      <c r="IUR203" s="430"/>
      <c r="IUS203" s="676"/>
      <c r="IUT203" s="677"/>
      <c r="IUU203" s="429"/>
      <c r="IUV203" s="430"/>
      <c r="IUW203" s="430"/>
      <c r="IUX203" s="430"/>
      <c r="IUY203" s="430"/>
      <c r="IUZ203" s="676"/>
      <c r="IVA203" s="677"/>
      <c r="IVB203" s="429"/>
      <c r="IVC203" s="430"/>
      <c r="IVD203" s="430"/>
      <c r="IVE203" s="430"/>
      <c r="IVF203" s="430"/>
      <c r="IVG203" s="676"/>
      <c r="IVH203" s="677"/>
      <c r="IVI203" s="429"/>
      <c r="IVJ203" s="430"/>
      <c r="IVK203" s="430"/>
      <c r="IVL203" s="430"/>
      <c r="IVM203" s="430"/>
      <c r="IVN203" s="676"/>
      <c r="IVO203" s="677"/>
      <c r="IVP203" s="429"/>
      <c r="IVQ203" s="430"/>
      <c r="IVR203" s="430"/>
      <c r="IVS203" s="430"/>
      <c r="IVT203" s="430"/>
      <c r="IVU203" s="676"/>
      <c r="IVV203" s="677"/>
      <c r="IVW203" s="429"/>
      <c r="IVX203" s="430"/>
      <c r="IVY203" s="430"/>
      <c r="IVZ203" s="430"/>
      <c r="IWA203" s="430"/>
      <c r="IWB203" s="676"/>
      <c r="IWC203" s="677"/>
      <c r="IWD203" s="429"/>
      <c r="IWE203" s="430"/>
      <c r="IWF203" s="430"/>
      <c r="IWG203" s="430"/>
      <c r="IWH203" s="430"/>
      <c r="IWI203" s="676"/>
      <c r="IWJ203" s="677"/>
      <c r="IWK203" s="429"/>
      <c r="IWL203" s="430"/>
      <c r="IWM203" s="430"/>
      <c r="IWN203" s="430"/>
      <c r="IWO203" s="430"/>
      <c r="IWP203" s="676"/>
      <c r="IWQ203" s="677"/>
      <c r="IWR203" s="429"/>
      <c r="IWS203" s="430"/>
      <c r="IWT203" s="430"/>
      <c r="IWU203" s="430"/>
      <c r="IWV203" s="430"/>
      <c r="IWW203" s="676"/>
      <c r="IWX203" s="677"/>
      <c r="IWY203" s="429"/>
      <c r="IWZ203" s="430"/>
      <c r="IXA203" s="430"/>
      <c r="IXB203" s="430"/>
      <c r="IXC203" s="430"/>
      <c r="IXD203" s="676"/>
      <c r="IXE203" s="677"/>
      <c r="IXF203" s="429"/>
      <c r="IXG203" s="430"/>
      <c r="IXH203" s="430"/>
      <c r="IXI203" s="430"/>
      <c r="IXJ203" s="430"/>
      <c r="IXK203" s="676"/>
      <c r="IXL203" s="677"/>
      <c r="IXM203" s="429"/>
      <c r="IXN203" s="430"/>
      <c r="IXO203" s="430"/>
      <c r="IXP203" s="430"/>
      <c r="IXQ203" s="430"/>
      <c r="IXR203" s="676"/>
      <c r="IXS203" s="677"/>
      <c r="IXT203" s="429"/>
      <c r="IXU203" s="430"/>
      <c r="IXV203" s="430"/>
      <c r="IXW203" s="430"/>
      <c r="IXX203" s="430"/>
      <c r="IXY203" s="676"/>
      <c r="IXZ203" s="677"/>
      <c r="IYA203" s="429"/>
      <c r="IYB203" s="430"/>
      <c r="IYC203" s="430"/>
      <c r="IYD203" s="430"/>
      <c r="IYE203" s="430"/>
      <c r="IYF203" s="676"/>
      <c r="IYG203" s="677"/>
      <c r="IYH203" s="429"/>
      <c r="IYI203" s="430"/>
      <c r="IYJ203" s="430"/>
      <c r="IYK203" s="430"/>
      <c r="IYL203" s="430"/>
      <c r="IYM203" s="676"/>
      <c r="IYN203" s="677"/>
      <c r="IYO203" s="429"/>
      <c r="IYP203" s="430"/>
      <c r="IYQ203" s="430"/>
      <c r="IYR203" s="430"/>
      <c r="IYS203" s="430"/>
      <c r="IYT203" s="676"/>
      <c r="IYU203" s="677"/>
      <c r="IYV203" s="429"/>
      <c r="IYW203" s="430"/>
      <c r="IYX203" s="430"/>
      <c r="IYY203" s="430"/>
      <c r="IYZ203" s="430"/>
      <c r="IZA203" s="676"/>
      <c r="IZB203" s="677"/>
      <c r="IZC203" s="429"/>
      <c r="IZD203" s="430"/>
      <c r="IZE203" s="430"/>
      <c r="IZF203" s="430"/>
      <c r="IZG203" s="430"/>
      <c r="IZH203" s="676"/>
      <c r="IZI203" s="677"/>
      <c r="IZJ203" s="429"/>
      <c r="IZK203" s="430"/>
      <c r="IZL203" s="430"/>
      <c r="IZM203" s="430"/>
      <c r="IZN203" s="430"/>
      <c r="IZO203" s="676"/>
      <c r="IZP203" s="677"/>
      <c r="IZQ203" s="429"/>
      <c r="IZR203" s="430"/>
      <c r="IZS203" s="430"/>
      <c r="IZT203" s="430"/>
      <c r="IZU203" s="430"/>
      <c r="IZV203" s="676"/>
      <c r="IZW203" s="677"/>
      <c r="IZX203" s="429"/>
      <c r="IZY203" s="430"/>
      <c r="IZZ203" s="430"/>
      <c r="JAA203" s="430"/>
      <c r="JAB203" s="430"/>
      <c r="JAC203" s="676"/>
      <c r="JAD203" s="677"/>
      <c r="JAE203" s="429"/>
      <c r="JAF203" s="430"/>
      <c r="JAG203" s="430"/>
      <c r="JAH203" s="430"/>
      <c r="JAI203" s="430"/>
      <c r="JAJ203" s="676"/>
      <c r="JAK203" s="677"/>
      <c r="JAL203" s="429"/>
      <c r="JAM203" s="430"/>
      <c r="JAN203" s="430"/>
      <c r="JAO203" s="430"/>
      <c r="JAP203" s="430"/>
      <c r="JAQ203" s="676"/>
      <c r="JAR203" s="677"/>
      <c r="JAS203" s="429"/>
      <c r="JAT203" s="430"/>
      <c r="JAU203" s="430"/>
      <c r="JAV203" s="430"/>
      <c r="JAW203" s="430"/>
      <c r="JAX203" s="676"/>
      <c r="JAY203" s="677"/>
      <c r="JAZ203" s="429"/>
      <c r="JBA203" s="430"/>
      <c r="JBB203" s="430"/>
      <c r="JBC203" s="430"/>
      <c r="JBD203" s="430"/>
      <c r="JBE203" s="676"/>
      <c r="JBF203" s="677"/>
      <c r="JBG203" s="429"/>
      <c r="JBH203" s="430"/>
      <c r="JBI203" s="430"/>
      <c r="JBJ203" s="430"/>
      <c r="JBK203" s="430"/>
      <c r="JBL203" s="676"/>
      <c r="JBM203" s="677"/>
      <c r="JBN203" s="429"/>
      <c r="JBO203" s="430"/>
      <c r="JBP203" s="430"/>
      <c r="JBQ203" s="430"/>
      <c r="JBR203" s="430"/>
      <c r="JBS203" s="676"/>
      <c r="JBT203" s="677"/>
      <c r="JBU203" s="429"/>
      <c r="JBV203" s="430"/>
      <c r="JBW203" s="430"/>
      <c r="JBX203" s="430"/>
      <c r="JBY203" s="430"/>
      <c r="JBZ203" s="676"/>
      <c r="JCA203" s="677"/>
      <c r="JCB203" s="429"/>
      <c r="JCC203" s="430"/>
      <c r="JCD203" s="430"/>
      <c r="JCE203" s="430"/>
      <c r="JCF203" s="430"/>
      <c r="JCG203" s="676"/>
      <c r="JCH203" s="677"/>
      <c r="JCI203" s="429"/>
      <c r="JCJ203" s="430"/>
      <c r="JCK203" s="430"/>
      <c r="JCL203" s="430"/>
      <c r="JCM203" s="430"/>
      <c r="JCN203" s="676"/>
      <c r="JCO203" s="677"/>
      <c r="JCP203" s="429"/>
      <c r="JCQ203" s="430"/>
      <c r="JCR203" s="430"/>
      <c r="JCS203" s="430"/>
      <c r="JCT203" s="430"/>
      <c r="JCU203" s="676"/>
      <c r="JCV203" s="677"/>
      <c r="JCW203" s="429"/>
      <c r="JCX203" s="430"/>
      <c r="JCY203" s="430"/>
      <c r="JCZ203" s="430"/>
      <c r="JDA203" s="430"/>
      <c r="JDB203" s="676"/>
      <c r="JDC203" s="677"/>
      <c r="JDD203" s="429"/>
      <c r="JDE203" s="430"/>
      <c r="JDF203" s="430"/>
      <c r="JDG203" s="430"/>
      <c r="JDH203" s="430"/>
      <c r="JDI203" s="676"/>
      <c r="JDJ203" s="677"/>
      <c r="JDK203" s="429"/>
      <c r="JDL203" s="430"/>
      <c r="JDM203" s="430"/>
      <c r="JDN203" s="430"/>
      <c r="JDO203" s="430"/>
      <c r="JDP203" s="676"/>
      <c r="JDQ203" s="677"/>
      <c r="JDR203" s="429"/>
      <c r="JDS203" s="430"/>
      <c r="JDT203" s="430"/>
      <c r="JDU203" s="430"/>
      <c r="JDV203" s="430"/>
      <c r="JDW203" s="676"/>
      <c r="JDX203" s="677"/>
      <c r="JDY203" s="429"/>
      <c r="JDZ203" s="430"/>
      <c r="JEA203" s="430"/>
      <c r="JEB203" s="430"/>
      <c r="JEC203" s="430"/>
      <c r="JED203" s="676"/>
      <c r="JEE203" s="677"/>
      <c r="JEF203" s="429"/>
      <c r="JEG203" s="430"/>
      <c r="JEH203" s="430"/>
      <c r="JEI203" s="430"/>
      <c r="JEJ203" s="430"/>
      <c r="JEK203" s="676"/>
      <c r="JEL203" s="677"/>
      <c r="JEM203" s="429"/>
      <c r="JEN203" s="430"/>
      <c r="JEO203" s="430"/>
      <c r="JEP203" s="430"/>
      <c r="JEQ203" s="430"/>
      <c r="JER203" s="676"/>
      <c r="JES203" s="677"/>
      <c r="JET203" s="429"/>
      <c r="JEU203" s="430"/>
      <c r="JEV203" s="430"/>
      <c r="JEW203" s="430"/>
      <c r="JEX203" s="430"/>
      <c r="JEY203" s="676"/>
      <c r="JEZ203" s="677"/>
      <c r="JFA203" s="429"/>
      <c r="JFB203" s="430"/>
      <c r="JFC203" s="430"/>
      <c r="JFD203" s="430"/>
      <c r="JFE203" s="430"/>
      <c r="JFF203" s="676"/>
      <c r="JFG203" s="677"/>
      <c r="JFH203" s="429"/>
      <c r="JFI203" s="430"/>
      <c r="JFJ203" s="430"/>
      <c r="JFK203" s="430"/>
      <c r="JFL203" s="430"/>
      <c r="JFM203" s="676"/>
      <c r="JFN203" s="677"/>
      <c r="JFO203" s="429"/>
      <c r="JFP203" s="430"/>
      <c r="JFQ203" s="430"/>
      <c r="JFR203" s="430"/>
      <c r="JFS203" s="430"/>
      <c r="JFT203" s="676"/>
      <c r="JFU203" s="677"/>
      <c r="JFV203" s="429"/>
      <c r="JFW203" s="430"/>
      <c r="JFX203" s="430"/>
      <c r="JFY203" s="430"/>
      <c r="JFZ203" s="430"/>
      <c r="JGA203" s="676"/>
      <c r="JGB203" s="677"/>
      <c r="JGC203" s="429"/>
      <c r="JGD203" s="430"/>
      <c r="JGE203" s="430"/>
      <c r="JGF203" s="430"/>
      <c r="JGG203" s="430"/>
      <c r="JGH203" s="676"/>
      <c r="JGI203" s="677"/>
      <c r="JGJ203" s="429"/>
      <c r="JGK203" s="430"/>
      <c r="JGL203" s="430"/>
      <c r="JGM203" s="430"/>
      <c r="JGN203" s="430"/>
      <c r="JGO203" s="676"/>
      <c r="JGP203" s="677"/>
      <c r="JGQ203" s="429"/>
      <c r="JGR203" s="430"/>
      <c r="JGS203" s="430"/>
      <c r="JGT203" s="430"/>
      <c r="JGU203" s="430"/>
      <c r="JGV203" s="676"/>
      <c r="JGW203" s="677"/>
      <c r="JGX203" s="429"/>
      <c r="JGY203" s="430"/>
      <c r="JGZ203" s="430"/>
      <c r="JHA203" s="430"/>
      <c r="JHB203" s="430"/>
      <c r="JHC203" s="676"/>
      <c r="JHD203" s="677"/>
      <c r="JHE203" s="429"/>
      <c r="JHF203" s="430"/>
      <c r="JHG203" s="430"/>
      <c r="JHH203" s="430"/>
      <c r="JHI203" s="430"/>
      <c r="JHJ203" s="676"/>
      <c r="JHK203" s="677"/>
      <c r="JHL203" s="429"/>
      <c r="JHM203" s="430"/>
      <c r="JHN203" s="430"/>
      <c r="JHO203" s="430"/>
      <c r="JHP203" s="430"/>
      <c r="JHQ203" s="676"/>
      <c r="JHR203" s="677"/>
      <c r="JHS203" s="429"/>
      <c r="JHT203" s="430"/>
      <c r="JHU203" s="430"/>
      <c r="JHV203" s="430"/>
      <c r="JHW203" s="430"/>
      <c r="JHX203" s="676"/>
      <c r="JHY203" s="677"/>
      <c r="JHZ203" s="429"/>
      <c r="JIA203" s="430"/>
      <c r="JIB203" s="430"/>
      <c r="JIC203" s="430"/>
      <c r="JID203" s="430"/>
      <c r="JIE203" s="676"/>
      <c r="JIF203" s="677"/>
      <c r="JIG203" s="429"/>
      <c r="JIH203" s="430"/>
      <c r="JII203" s="430"/>
      <c r="JIJ203" s="430"/>
      <c r="JIK203" s="430"/>
      <c r="JIL203" s="676"/>
      <c r="JIM203" s="677"/>
      <c r="JIN203" s="429"/>
      <c r="JIO203" s="430"/>
      <c r="JIP203" s="430"/>
      <c r="JIQ203" s="430"/>
      <c r="JIR203" s="430"/>
      <c r="JIS203" s="676"/>
      <c r="JIT203" s="677"/>
      <c r="JIU203" s="429"/>
      <c r="JIV203" s="430"/>
      <c r="JIW203" s="430"/>
      <c r="JIX203" s="430"/>
      <c r="JIY203" s="430"/>
      <c r="JIZ203" s="676"/>
      <c r="JJA203" s="677"/>
      <c r="JJB203" s="429"/>
      <c r="JJC203" s="430"/>
      <c r="JJD203" s="430"/>
      <c r="JJE203" s="430"/>
      <c r="JJF203" s="430"/>
      <c r="JJG203" s="676"/>
      <c r="JJH203" s="677"/>
      <c r="JJI203" s="429"/>
      <c r="JJJ203" s="430"/>
      <c r="JJK203" s="430"/>
      <c r="JJL203" s="430"/>
      <c r="JJM203" s="430"/>
      <c r="JJN203" s="676"/>
      <c r="JJO203" s="677"/>
      <c r="JJP203" s="429"/>
      <c r="JJQ203" s="430"/>
      <c r="JJR203" s="430"/>
      <c r="JJS203" s="430"/>
      <c r="JJT203" s="430"/>
      <c r="JJU203" s="676"/>
      <c r="JJV203" s="677"/>
      <c r="JJW203" s="429"/>
      <c r="JJX203" s="430"/>
      <c r="JJY203" s="430"/>
      <c r="JJZ203" s="430"/>
      <c r="JKA203" s="430"/>
      <c r="JKB203" s="676"/>
      <c r="JKC203" s="677"/>
      <c r="JKD203" s="429"/>
      <c r="JKE203" s="430"/>
      <c r="JKF203" s="430"/>
      <c r="JKG203" s="430"/>
      <c r="JKH203" s="430"/>
      <c r="JKI203" s="676"/>
      <c r="JKJ203" s="677"/>
      <c r="JKK203" s="429"/>
      <c r="JKL203" s="430"/>
      <c r="JKM203" s="430"/>
      <c r="JKN203" s="430"/>
      <c r="JKO203" s="430"/>
      <c r="JKP203" s="676"/>
      <c r="JKQ203" s="677"/>
      <c r="JKR203" s="429"/>
      <c r="JKS203" s="430"/>
      <c r="JKT203" s="430"/>
      <c r="JKU203" s="430"/>
      <c r="JKV203" s="430"/>
      <c r="JKW203" s="676"/>
      <c r="JKX203" s="677"/>
      <c r="JKY203" s="429"/>
      <c r="JKZ203" s="430"/>
      <c r="JLA203" s="430"/>
      <c r="JLB203" s="430"/>
      <c r="JLC203" s="430"/>
      <c r="JLD203" s="676"/>
      <c r="JLE203" s="677"/>
      <c r="JLF203" s="429"/>
      <c r="JLG203" s="430"/>
      <c r="JLH203" s="430"/>
      <c r="JLI203" s="430"/>
      <c r="JLJ203" s="430"/>
      <c r="JLK203" s="676"/>
      <c r="JLL203" s="677"/>
      <c r="JLM203" s="429"/>
      <c r="JLN203" s="430"/>
      <c r="JLO203" s="430"/>
      <c r="JLP203" s="430"/>
      <c r="JLQ203" s="430"/>
      <c r="JLR203" s="676"/>
      <c r="JLS203" s="677"/>
      <c r="JLT203" s="429"/>
      <c r="JLU203" s="430"/>
      <c r="JLV203" s="430"/>
      <c r="JLW203" s="430"/>
      <c r="JLX203" s="430"/>
      <c r="JLY203" s="676"/>
      <c r="JLZ203" s="677"/>
      <c r="JMA203" s="429"/>
      <c r="JMB203" s="430"/>
      <c r="JMC203" s="430"/>
      <c r="JMD203" s="430"/>
      <c r="JME203" s="430"/>
      <c r="JMF203" s="676"/>
      <c r="JMG203" s="677"/>
      <c r="JMH203" s="429"/>
      <c r="JMI203" s="430"/>
      <c r="JMJ203" s="430"/>
      <c r="JMK203" s="430"/>
      <c r="JML203" s="430"/>
      <c r="JMM203" s="676"/>
      <c r="JMN203" s="677"/>
      <c r="JMO203" s="429"/>
      <c r="JMP203" s="430"/>
      <c r="JMQ203" s="430"/>
      <c r="JMR203" s="430"/>
      <c r="JMS203" s="430"/>
      <c r="JMT203" s="676"/>
      <c r="JMU203" s="677"/>
      <c r="JMV203" s="429"/>
      <c r="JMW203" s="430"/>
      <c r="JMX203" s="430"/>
      <c r="JMY203" s="430"/>
      <c r="JMZ203" s="430"/>
      <c r="JNA203" s="676"/>
      <c r="JNB203" s="677"/>
      <c r="JNC203" s="429"/>
      <c r="JND203" s="430"/>
      <c r="JNE203" s="430"/>
      <c r="JNF203" s="430"/>
      <c r="JNG203" s="430"/>
      <c r="JNH203" s="676"/>
      <c r="JNI203" s="677"/>
      <c r="JNJ203" s="429"/>
      <c r="JNK203" s="430"/>
      <c r="JNL203" s="430"/>
      <c r="JNM203" s="430"/>
      <c r="JNN203" s="430"/>
      <c r="JNO203" s="676"/>
      <c r="JNP203" s="677"/>
      <c r="JNQ203" s="429"/>
      <c r="JNR203" s="430"/>
      <c r="JNS203" s="430"/>
      <c r="JNT203" s="430"/>
      <c r="JNU203" s="430"/>
      <c r="JNV203" s="676"/>
      <c r="JNW203" s="677"/>
      <c r="JNX203" s="429"/>
      <c r="JNY203" s="430"/>
      <c r="JNZ203" s="430"/>
      <c r="JOA203" s="430"/>
      <c r="JOB203" s="430"/>
      <c r="JOC203" s="676"/>
      <c r="JOD203" s="677"/>
      <c r="JOE203" s="429"/>
      <c r="JOF203" s="430"/>
      <c r="JOG203" s="430"/>
      <c r="JOH203" s="430"/>
      <c r="JOI203" s="430"/>
      <c r="JOJ203" s="676"/>
      <c r="JOK203" s="677"/>
      <c r="JOL203" s="429"/>
      <c r="JOM203" s="430"/>
      <c r="JON203" s="430"/>
      <c r="JOO203" s="430"/>
      <c r="JOP203" s="430"/>
      <c r="JOQ203" s="676"/>
      <c r="JOR203" s="677"/>
      <c r="JOS203" s="429"/>
      <c r="JOT203" s="430"/>
      <c r="JOU203" s="430"/>
      <c r="JOV203" s="430"/>
      <c r="JOW203" s="430"/>
      <c r="JOX203" s="676"/>
      <c r="JOY203" s="677"/>
      <c r="JOZ203" s="429"/>
      <c r="JPA203" s="430"/>
      <c r="JPB203" s="430"/>
      <c r="JPC203" s="430"/>
      <c r="JPD203" s="430"/>
      <c r="JPE203" s="676"/>
      <c r="JPF203" s="677"/>
      <c r="JPG203" s="429"/>
      <c r="JPH203" s="430"/>
      <c r="JPI203" s="430"/>
      <c r="JPJ203" s="430"/>
      <c r="JPK203" s="430"/>
      <c r="JPL203" s="676"/>
      <c r="JPM203" s="677"/>
      <c r="JPN203" s="429"/>
      <c r="JPO203" s="430"/>
      <c r="JPP203" s="430"/>
      <c r="JPQ203" s="430"/>
      <c r="JPR203" s="430"/>
      <c r="JPS203" s="676"/>
      <c r="JPT203" s="677"/>
      <c r="JPU203" s="429"/>
      <c r="JPV203" s="430"/>
      <c r="JPW203" s="430"/>
      <c r="JPX203" s="430"/>
      <c r="JPY203" s="430"/>
      <c r="JPZ203" s="676"/>
      <c r="JQA203" s="677"/>
      <c r="JQB203" s="429"/>
      <c r="JQC203" s="430"/>
      <c r="JQD203" s="430"/>
      <c r="JQE203" s="430"/>
      <c r="JQF203" s="430"/>
      <c r="JQG203" s="676"/>
      <c r="JQH203" s="677"/>
      <c r="JQI203" s="429"/>
      <c r="JQJ203" s="430"/>
      <c r="JQK203" s="430"/>
      <c r="JQL203" s="430"/>
      <c r="JQM203" s="430"/>
      <c r="JQN203" s="676"/>
      <c r="JQO203" s="677"/>
      <c r="JQP203" s="429"/>
      <c r="JQQ203" s="430"/>
      <c r="JQR203" s="430"/>
      <c r="JQS203" s="430"/>
      <c r="JQT203" s="430"/>
      <c r="JQU203" s="676"/>
      <c r="JQV203" s="677"/>
      <c r="JQW203" s="429"/>
      <c r="JQX203" s="430"/>
      <c r="JQY203" s="430"/>
      <c r="JQZ203" s="430"/>
      <c r="JRA203" s="430"/>
      <c r="JRB203" s="676"/>
      <c r="JRC203" s="677"/>
      <c r="JRD203" s="429"/>
      <c r="JRE203" s="430"/>
      <c r="JRF203" s="430"/>
      <c r="JRG203" s="430"/>
      <c r="JRH203" s="430"/>
      <c r="JRI203" s="676"/>
      <c r="JRJ203" s="677"/>
      <c r="JRK203" s="429"/>
      <c r="JRL203" s="430"/>
      <c r="JRM203" s="430"/>
      <c r="JRN203" s="430"/>
      <c r="JRO203" s="430"/>
      <c r="JRP203" s="676"/>
      <c r="JRQ203" s="677"/>
      <c r="JRR203" s="429"/>
      <c r="JRS203" s="430"/>
      <c r="JRT203" s="430"/>
      <c r="JRU203" s="430"/>
      <c r="JRV203" s="430"/>
      <c r="JRW203" s="676"/>
      <c r="JRX203" s="677"/>
      <c r="JRY203" s="429"/>
      <c r="JRZ203" s="430"/>
      <c r="JSA203" s="430"/>
      <c r="JSB203" s="430"/>
      <c r="JSC203" s="430"/>
      <c r="JSD203" s="676"/>
      <c r="JSE203" s="677"/>
      <c r="JSF203" s="429"/>
      <c r="JSG203" s="430"/>
      <c r="JSH203" s="430"/>
      <c r="JSI203" s="430"/>
      <c r="JSJ203" s="430"/>
      <c r="JSK203" s="676"/>
      <c r="JSL203" s="677"/>
      <c r="JSM203" s="429"/>
      <c r="JSN203" s="430"/>
      <c r="JSO203" s="430"/>
      <c r="JSP203" s="430"/>
      <c r="JSQ203" s="430"/>
      <c r="JSR203" s="676"/>
      <c r="JSS203" s="677"/>
      <c r="JST203" s="429"/>
      <c r="JSU203" s="430"/>
      <c r="JSV203" s="430"/>
      <c r="JSW203" s="430"/>
      <c r="JSX203" s="430"/>
      <c r="JSY203" s="676"/>
      <c r="JSZ203" s="677"/>
      <c r="JTA203" s="429"/>
      <c r="JTB203" s="430"/>
      <c r="JTC203" s="430"/>
      <c r="JTD203" s="430"/>
      <c r="JTE203" s="430"/>
      <c r="JTF203" s="676"/>
      <c r="JTG203" s="677"/>
      <c r="JTH203" s="429"/>
      <c r="JTI203" s="430"/>
      <c r="JTJ203" s="430"/>
      <c r="JTK203" s="430"/>
      <c r="JTL203" s="430"/>
      <c r="JTM203" s="676"/>
      <c r="JTN203" s="677"/>
      <c r="JTO203" s="429"/>
      <c r="JTP203" s="430"/>
      <c r="JTQ203" s="430"/>
      <c r="JTR203" s="430"/>
      <c r="JTS203" s="430"/>
      <c r="JTT203" s="676"/>
      <c r="JTU203" s="677"/>
      <c r="JTV203" s="429"/>
      <c r="JTW203" s="430"/>
      <c r="JTX203" s="430"/>
      <c r="JTY203" s="430"/>
      <c r="JTZ203" s="430"/>
      <c r="JUA203" s="676"/>
      <c r="JUB203" s="677"/>
      <c r="JUC203" s="429"/>
      <c r="JUD203" s="430"/>
      <c r="JUE203" s="430"/>
      <c r="JUF203" s="430"/>
      <c r="JUG203" s="430"/>
      <c r="JUH203" s="676"/>
      <c r="JUI203" s="677"/>
      <c r="JUJ203" s="429"/>
      <c r="JUK203" s="430"/>
      <c r="JUL203" s="430"/>
      <c r="JUM203" s="430"/>
      <c r="JUN203" s="430"/>
      <c r="JUO203" s="676"/>
      <c r="JUP203" s="677"/>
      <c r="JUQ203" s="429"/>
      <c r="JUR203" s="430"/>
      <c r="JUS203" s="430"/>
      <c r="JUT203" s="430"/>
      <c r="JUU203" s="430"/>
      <c r="JUV203" s="676"/>
      <c r="JUW203" s="677"/>
      <c r="JUX203" s="429"/>
      <c r="JUY203" s="430"/>
      <c r="JUZ203" s="430"/>
      <c r="JVA203" s="430"/>
      <c r="JVB203" s="430"/>
      <c r="JVC203" s="676"/>
      <c r="JVD203" s="677"/>
      <c r="JVE203" s="429"/>
      <c r="JVF203" s="430"/>
      <c r="JVG203" s="430"/>
      <c r="JVH203" s="430"/>
      <c r="JVI203" s="430"/>
      <c r="JVJ203" s="676"/>
      <c r="JVK203" s="677"/>
      <c r="JVL203" s="429"/>
      <c r="JVM203" s="430"/>
      <c r="JVN203" s="430"/>
      <c r="JVO203" s="430"/>
      <c r="JVP203" s="430"/>
      <c r="JVQ203" s="676"/>
      <c r="JVR203" s="677"/>
      <c r="JVS203" s="429"/>
      <c r="JVT203" s="430"/>
      <c r="JVU203" s="430"/>
      <c r="JVV203" s="430"/>
      <c r="JVW203" s="430"/>
      <c r="JVX203" s="676"/>
      <c r="JVY203" s="677"/>
      <c r="JVZ203" s="429"/>
      <c r="JWA203" s="430"/>
      <c r="JWB203" s="430"/>
      <c r="JWC203" s="430"/>
      <c r="JWD203" s="430"/>
      <c r="JWE203" s="676"/>
      <c r="JWF203" s="677"/>
      <c r="JWG203" s="429"/>
      <c r="JWH203" s="430"/>
      <c r="JWI203" s="430"/>
      <c r="JWJ203" s="430"/>
      <c r="JWK203" s="430"/>
      <c r="JWL203" s="676"/>
      <c r="JWM203" s="677"/>
      <c r="JWN203" s="429"/>
      <c r="JWO203" s="430"/>
      <c r="JWP203" s="430"/>
      <c r="JWQ203" s="430"/>
      <c r="JWR203" s="430"/>
      <c r="JWS203" s="676"/>
      <c r="JWT203" s="677"/>
      <c r="JWU203" s="429"/>
      <c r="JWV203" s="430"/>
      <c r="JWW203" s="430"/>
      <c r="JWX203" s="430"/>
      <c r="JWY203" s="430"/>
      <c r="JWZ203" s="676"/>
      <c r="JXA203" s="677"/>
      <c r="JXB203" s="429"/>
      <c r="JXC203" s="430"/>
      <c r="JXD203" s="430"/>
      <c r="JXE203" s="430"/>
      <c r="JXF203" s="430"/>
      <c r="JXG203" s="676"/>
      <c r="JXH203" s="677"/>
      <c r="JXI203" s="429"/>
      <c r="JXJ203" s="430"/>
      <c r="JXK203" s="430"/>
      <c r="JXL203" s="430"/>
      <c r="JXM203" s="430"/>
      <c r="JXN203" s="676"/>
      <c r="JXO203" s="677"/>
      <c r="JXP203" s="429"/>
      <c r="JXQ203" s="430"/>
      <c r="JXR203" s="430"/>
      <c r="JXS203" s="430"/>
      <c r="JXT203" s="430"/>
      <c r="JXU203" s="676"/>
      <c r="JXV203" s="677"/>
      <c r="JXW203" s="429"/>
      <c r="JXX203" s="430"/>
      <c r="JXY203" s="430"/>
      <c r="JXZ203" s="430"/>
      <c r="JYA203" s="430"/>
      <c r="JYB203" s="676"/>
      <c r="JYC203" s="677"/>
      <c r="JYD203" s="429"/>
      <c r="JYE203" s="430"/>
      <c r="JYF203" s="430"/>
      <c r="JYG203" s="430"/>
      <c r="JYH203" s="430"/>
      <c r="JYI203" s="676"/>
      <c r="JYJ203" s="677"/>
      <c r="JYK203" s="429"/>
      <c r="JYL203" s="430"/>
      <c r="JYM203" s="430"/>
      <c r="JYN203" s="430"/>
      <c r="JYO203" s="430"/>
      <c r="JYP203" s="676"/>
      <c r="JYQ203" s="677"/>
      <c r="JYR203" s="429"/>
      <c r="JYS203" s="430"/>
      <c r="JYT203" s="430"/>
      <c r="JYU203" s="430"/>
      <c r="JYV203" s="430"/>
      <c r="JYW203" s="676"/>
      <c r="JYX203" s="677"/>
      <c r="JYY203" s="429"/>
      <c r="JYZ203" s="430"/>
      <c r="JZA203" s="430"/>
      <c r="JZB203" s="430"/>
      <c r="JZC203" s="430"/>
      <c r="JZD203" s="676"/>
      <c r="JZE203" s="677"/>
      <c r="JZF203" s="429"/>
      <c r="JZG203" s="430"/>
      <c r="JZH203" s="430"/>
      <c r="JZI203" s="430"/>
      <c r="JZJ203" s="430"/>
      <c r="JZK203" s="676"/>
      <c r="JZL203" s="677"/>
      <c r="JZM203" s="429"/>
      <c r="JZN203" s="430"/>
      <c r="JZO203" s="430"/>
      <c r="JZP203" s="430"/>
      <c r="JZQ203" s="430"/>
      <c r="JZR203" s="676"/>
      <c r="JZS203" s="677"/>
      <c r="JZT203" s="429"/>
      <c r="JZU203" s="430"/>
      <c r="JZV203" s="430"/>
      <c r="JZW203" s="430"/>
      <c r="JZX203" s="430"/>
      <c r="JZY203" s="676"/>
      <c r="JZZ203" s="677"/>
      <c r="KAA203" s="429"/>
      <c r="KAB203" s="430"/>
      <c r="KAC203" s="430"/>
      <c r="KAD203" s="430"/>
      <c r="KAE203" s="430"/>
      <c r="KAF203" s="676"/>
      <c r="KAG203" s="677"/>
      <c r="KAH203" s="429"/>
      <c r="KAI203" s="430"/>
      <c r="KAJ203" s="430"/>
      <c r="KAK203" s="430"/>
      <c r="KAL203" s="430"/>
      <c r="KAM203" s="676"/>
      <c r="KAN203" s="677"/>
      <c r="KAO203" s="429"/>
      <c r="KAP203" s="430"/>
      <c r="KAQ203" s="430"/>
      <c r="KAR203" s="430"/>
      <c r="KAS203" s="430"/>
      <c r="KAT203" s="676"/>
      <c r="KAU203" s="677"/>
      <c r="KAV203" s="429"/>
      <c r="KAW203" s="430"/>
      <c r="KAX203" s="430"/>
      <c r="KAY203" s="430"/>
      <c r="KAZ203" s="430"/>
      <c r="KBA203" s="676"/>
      <c r="KBB203" s="677"/>
      <c r="KBC203" s="429"/>
      <c r="KBD203" s="430"/>
      <c r="KBE203" s="430"/>
      <c r="KBF203" s="430"/>
      <c r="KBG203" s="430"/>
      <c r="KBH203" s="676"/>
      <c r="KBI203" s="677"/>
      <c r="KBJ203" s="429"/>
      <c r="KBK203" s="430"/>
      <c r="KBL203" s="430"/>
      <c r="KBM203" s="430"/>
      <c r="KBN203" s="430"/>
      <c r="KBO203" s="676"/>
      <c r="KBP203" s="677"/>
      <c r="KBQ203" s="429"/>
      <c r="KBR203" s="430"/>
      <c r="KBS203" s="430"/>
      <c r="KBT203" s="430"/>
      <c r="KBU203" s="430"/>
      <c r="KBV203" s="676"/>
      <c r="KBW203" s="677"/>
      <c r="KBX203" s="429"/>
      <c r="KBY203" s="430"/>
      <c r="KBZ203" s="430"/>
      <c r="KCA203" s="430"/>
      <c r="KCB203" s="430"/>
      <c r="KCC203" s="676"/>
      <c r="KCD203" s="677"/>
      <c r="KCE203" s="429"/>
      <c r="KCF203" s="430"/>
      <c r="KCG203" s="430"/>
      <c r="KCH203" s="430"/>
      <c r="KCI203" s="430"/>
      <c r="KCJ203" s="676"/>
      <c r="KCK203" s="677"/>
      <c r="KCL203" s="429"/>
      <c r="KCM203" s="430"/>
      <c r="KCN203" s="430"/>
      <c r="KCO203" s="430"/>
      <c r="KCP203" s="430"/>
      <c r="KCQ203" s="676"/>
      <c r="KCR203" s="677"/>
      <c r="KCS203" s="429"/>
      <c r="KCT203" s="430"/>
      <c r="KCU203" s="430"/>
      <c r="KCV203" s="430"/>
      <c r="KCW203" s="430"/>
      <c r="KCX203" s="676"/>
      <c r="KCY203" s="677"/>
      <c r="KCZ203" s="429"/>
      <c r="KDA203" s="430"/>
      <c r="KDB203" s="430"/>
      <c r="KDC203" s="430"/>
      <c r="KDD203" s="430"/>
      <c r="KDE203" s="676"/>
      <c r="KDF203" s="677"/>
      <c r="KDG203" s="429"/>
      <c r="KDH203" s="430"/>
      <c r="KDI203" s="430"/>
      <c r="KDJ203" s="430"/>
      <c r="KDK203" s="430"/>
      <c r="KDL203" s="676"/>
      <c r="KDM203" s="677"/>
      <c r="KDN203" s="429"/>
      <c r="KDO203" s="430"/>
      <c r="KDP203" s="430"/>
      <c r="KDQ203" s="430"/>
      <c r="KDR203" s="430"/>
      <c r="KDS203" s="676"/>
      <c r="KDT203" s="677"/>
      <c r="KDU203" s="429"/>
      <c r="KDV203" s="430"/>
      <c r="KDW203" s="430"/>
      <c r="KDX203" s="430"/>
      <c r="KDY203" s="430"/>
      <c r="KDZ203" s="676"/>
      <c r="KEA203" s="677"/>
      <c r="KEB203" s="429"/>
      <c r="KEC203" s="430"/>
      <c r="KED203" s="430"/>
      <c r="KEE203" s="430"/>
      <c r="KEF203" s="430"/>
      <c r="KEG203" s="676"/>
      <c r="KEH203" s="677"/>
      <c r="KEI203" s="429"/>
      <c r="KEJ203" s="430"/>
      <c r="KEK203" s="430"/>
      <c r="KEL203" s="430"/>
      <c r="KEM203" s="430"/>
      <c r="KEN203" s="676"/>
      <c r="KEO203" s="677"/>
      <c r="KEP203" s="429"/>
      <c r="KEQ203" s="430"/>
      <c r="KER203" s="430"/>
      <c r="KES203" s="430"/>
      <c r="KET203" s="430"/>
      <c r="KEU203" s="676"/>
      <c r="KEV203" s="677"/>
      <c r="KEW203" s="429"/>
      <c r="KEX203" s="430"/>
      <c r="KEY203" s="430"/>
      <c r="KEZ203" s="430"/>
      <c r="KFA203" s="430"/>
      <c r="KFB203" s="676"/>
      <c r="KFC203" s="677"/>
      <c r="KFD203" s="429"/>
      <c r="KFE203" s="430"/>
      <c r="KFF203" s="430"/>
      <c r="KFG203" s="430"/>
      <c r="KFH203" s="430"/>
      <c r="KFI203" s="676"/>
      <c r="KFJ203" s="677"/>
      <c r="KFK203" s="429"/>
      <c r="KFL203" s="430"/>
      <c r="KFM203" s="430"/>
      <c r="KFN203" s="430"/>
      <c r="KFO203" s="430"/>
      <c r="KFP203" s="676"/>
      <c r="KFQ203" s="677"/>
      <c r="KFR203" s="429"/>
      <c r="KFS203" s="430"/>
      <c r="KFT203" s="430"/>
      <c r="KFU203" s="430"/>
      <c r="KFV203" s="430"/>
      <c r="KFW203" s="676"/>
      <c r="KFX203" s="677"/>
      <c r="KFY203" s="429"/>
      <c r="KFZ203" s="430"/>
      <c r="KGA203" s="430"/>
      <c r="KGB203" s="430"/>
      <c r="KGC203" s="430"/>
      <c r="KGD203" s="676"/>
      <c r="KGE203" s="677"/>
      <c r="KGF203" s="429"/>
      <c r="KGG203" s="430"/>
      <c r="KGH203" s="430"/>
      <c r="KGI203" s="430"/>
      <c r="KGJ203" s="430"/>
      <c r="KGK203" s="676"/>
      <c r="KGL203" s="677"/>
      <c r="KGM203" s="429"/>
      <c r="KGN203" s="430"/>
      <c r="KGO203" s="430"/>
      <c r="KGP203" s="430"/>
      <c r="KGQ203" s="430"/>
      <c r="KGR203" s="676"/>
      <c r="KGS203" s="677"/>
      <c r="KGT203" s="429"/>
      <c r="KGU203" s="430"/>
      <c r="KGV203" s="430"/>
      <c r="KGW203" s="430"/>
      <c r="KGX203" s="430"/>
      <c r="KGY203" s="676"/>
      <c r="KGZ203" s="677"/>
      <c r="KHA203" s="429"/>
      <c r="KHB203" s="430"/>
      <c r="KHC203" s="430"/>
      <c r="KHD203" s="430"/>
      <c r="KHE203" s="430"/>
      <c r="KHF203" s="676"/>
      <c r="KHG203" s="677"/>
      <c r="KHH203" s="429"/>
      <c r="KHI203" s="430"/>
      <c r="KHJ203" s="430"/>
      <c r="KHK203" s="430"/>
      <c r="KHL203" s="430"/>
      <c r="KHM203" s="676"/>
      <c r="KHN203" s="677"/>
      <c r="KHO203" s="429"/>
      <c r="KHP203" s="430"/>
      <c r="KHQ203" s="430"/>
      <c r="KHR203" s="430"/>
      <c r="KHS203" s="430"/>
      <c r="KHT203" s="676"/>
      <c r="KHU203" s="677"/>
      <c r="KHV203" s="429"/>
      <c r="KHW203" s="430"/>
      <c r="KHX203" s="430"/>
      <c r="KHY203" s="430"/>
      <c r="KHZ203" s="430"/>
      <c r="KIA203" s="676"/>
      <c r="KIB203" s="677"/>
      <c r="KIC203" s="429"/>
      <c r="KID203" s="430"/>
      <c r="KIE203" s="430"/>
      <c r="KIF203" s="430"/>
      <c r="KIG203" s="430"/>
      <c r="KIH203" s="676"/>
      <c r="KII203" s="677"/>
      <c r="KIJ203" s="429"/>
      <c r="KIK203" s="430"/>
      <c r="KIL203" s="430"/>
      <c r="KIM203" s="430"/>
      <c r="KIN203" s="430"/>
      <c r="KIO203" s="676"/>
      <c r="KIP203" s="677"/>
      <c r="KIQ203" s="429"/>
      <c r="KIR203" s="430"/>
      <c r="KIS203" s="430"/>
      <c r="KIT203" s="430"/>
      <c r="KIU203" s="430"/>
      <c r="KIV203" s="676"/>
      <c r="KIW203" s="677"/>
      <c r="KIX203" s="429"/>
      <c r="KIY203" s="430"/>
      <c r="KIZ203" s="430"/>
      <c r="KJA203" s="430"/>
      <c r="KJB203" s="430"/>
      <c r="KJC203" s="676"/>
      <c r="KJD203" s="677"/>
      <c r="KJE203" s="429"/>
      <c r="KJF203" s="430"/>
      <c r="KJG203" s="430"/>
      <c r="KJH203" s="430"/>
      <c r="KJI203" s="430"/>
      <c r="KJJ203" s="676"/>
      <c r="KJK203" s="677"/>
      <c r="KJL203" s="429"/>
      <c r="KJM203" s="430"/>
      <c r="KJN203" s="430"/>
      <c r="KJO203" s="430"/>
      <c r="KJP203" s="430"/>
      <c r="KJQ203" s="676"/>
      <c r="KJR203" s="677"/>
      <c r="KJS203" s="429"/>
      <c r="KJT203" s="430"/>
      <c r="KJU203" s="430"/>
      <c r="KJV203" s="430"/>
      <c r="KJW203" s="430"/>
      <c r="KJX203" s="676"/>
      <c r="KJY203" s="677"/>
      <c r="KJZ203" s="429"/>
      <c r="KKA203" s="430"/>
      <c r="KKB203" s="430"/>
      <c r="KKC203" s="430"/>
      <c r="KKD203" s="430"/>
      <c r="KKE203" s="676"/>
      <c r="KKF203" s="677"/>
      <c r="KKG203" s="429"/>
      <c r="KKH203" s="430"/>
      <c r="KKI203" s="430"/>
      <c r="KKJ203" s="430"/>
      <c r="KKK203" s="430"/>
      <c r="KKL203" s="676"/>
      <c r="KKM203" s="677"/>
      <c r="KKN203" s="429"/>
      <c r="KKO203" s="430"/>
      <c r="KKP203" s="430"/>
      <c r="KKQ203" s="430"/>
      <c r="KKR203" s="430"/>
      <c r="KKS203" s="676"/>
      <c r="KKT203" s="677"/>
      <c r="KKU203" s="429"/>
      <c r="KKV203" s="430"/>
      <c r="KKW203" s="430"/>
      <c r="KKX203" s="430"/>
      <c r="KKY203" s="430"/>
      <c r="KKZ203" s="676"/>
      <c r="KLA203" s="677"/>
      <c r="KLB203" s="429"/>
      <c r="KLC203" s="430"/>
      <c r="KLD203" s="430"/>
      <c r="KLE203" s="430"/>
      <c r="KLF203" s="430"/>
      <c r="KLG203" s="676"/>
      <c r="KLH203" s="677"/>
      <c r="KLI203" s="429"/>
      <c r="KLJ203" s="430"/>
      <c r="KLK203" s="430"/>
      <c r="KLL203" s="430"/>
      <c r="KLM203" s="430"/>
      <c r="KLN203" s="676"/>
      <c r="KLO203" s="677"/>
      <c r="KLP203" s="429"/>
      <c r="KLQ203" s="430"/>
      <c r="KLR203" s="430"/>
      <c r="KLS203" s="430"/>
      <c r="KLT203" s="430"/>
      <c r="KLU203" s="676"/>
      <c r="KLV203" s="677"/>
      <c r="KLW203" s="429"/>
      <c r="KLX203" s="430"/>
      <c r="KLY203" s="430"/>
      <c r="KLZ203" s="430"/>
      <c r="KMA203" s="430"/>
      <c r="KMB203" s="676"/>
      <c r="KMC203" s="677"/>
      <c r="KMD203" s="429"/>
      <c r="KME203" s="430"/>
      <c r="KMF203" s="430"/>
      <c r="KMG203" s="430"/>
      <c r="KMH203" s="430"/>
      <c r="KMI203" s="676"/>
      <c r="KMJ203" s="677"/>
      <c r="KMK203" s="429"/>
      <c r="KML203" s="430"/>
      <c r="KMM203" s="430"/>
      <c r="KMN203" s="430"/>
      <c r="KMO203" s="430"/>
      <c r="KMP203" s="676"/>
      <c r="KMQ203" s="677"/>
      <c r="KMR203" s="429"/>
      <c r="KMS203" s="430"/>
      <c r="KMT203" s="430"/>
      <c r="KMU203" s="430"/>
      <c r="KMV203" s="430"/>
      <c r="KMW203" s="676"/>
      <c r="KMX203" s="677"/>
      <c r="KMY203" s="429"/>
      <c r="KMZ203" s="430"/>
      <c r="KNA203" s="430"/>
      <c r="KNB203" s="430"/>
      <c r="KNC203" s="430"/>
      <c r="KND203" s="676"/>
      <c r="KNE203" s="677"/>
      <c r="KNF203" s="429"/>
      <c r="KNG203" s="430"/>
      <c r="KNH203" s="430"/>
      <c r="KNI203" s="430"/>
      <c r="KNJ203" s="430"/>
      <c r="KNK203" s="676"/>
      <c r="KNL203" s="677"/>
      <c r="KNM203" s="429"/>
      <c r="KNN203" s="430"/>
      <c r="KNO203" s="430"/>
      <c r="KNP203" s="430"/>
      <c r="KNQ203" s="430"/>
      <c r="KNR203" s="676"/>
      <c r="KNS203" s="677"/>
      <c r="KNT203" s="429"/>
      <c r="KNU203" s="430"/>
      <c r="KNV203" s="430"/>
      <c r="KNW203" s="430"/>
      <c r="KNX203" s="430"/>
      <c r="KNY203" s="676"/>
      <c r="KNZ203" s="677"/>
      <c r="KOA203" s="429"/>
      <c r="KOB203" s="430"/>
      <c r="KOC203" s="430"/>
      <c r="KOD203" s="430"/>
      <c r="KOE203" s="430"/>
      <c r="KOF203" s="676"/>
      <c r="KOG203" s="677"/>
      <c r="KOH203" s="429"/>
      <c r="KOI203" s="430"/>
      <c r="KOJ203" s="430"/>
      <c r="KOK203" s="430"/>
      <c r="KOL203" s="430"/>
      <c r="KOM203" s="676"/>
      <c r="KON203" s="677"/>
      <c r="KOO203" s="429"/>
      <c r="KOP203" s="430"/>
      <c r="KOQ203" s="430"/>
      <c r="KOR203" s="430"/>
      <c r="KOS203" s="430"/>
      <c r="KOT203" s="676"/>
      <c r="KOU203" s="677"/>
      <c r="KOV203" s="429"/>
      <c r="KOW203" s="430"/>
      <c r="KOX203" s="430"/>
      <c r="KOY203" s="430"/>
      <c r="KOZ203" s="430"/>
      <c r="KPA203" s="676"/>
      <c r="KPB203" s="677"/>
      <c r="KPC203" s="429"/>
      <c r="KPD203" s="430"/>
      <c r="KPE203" s="430"/>
      <c r="KPF203" s="430"/>
      <c r="KPG203" s="430"/>
      <c r="KPH203" s="676"/>
      <c r="KPI203" s="677"/>
      <c r="KPJ203" s="429"/>
      <c r="KPK203" s="430"/>
      <c r="KPL203" s="430"/>
      <c r="KPM203" s="430"/>
      <c r="KPN203" s="430"/>
      <c r="KPO203" s="676"/>
      <c r="KPP203" s="677"/>
      <c r="KPQ203" s="429"/>
      <c r="KPR203" s="430"/>
      <c r="KPS203" s="430"/>
      <c r="KPT203" s="430"/>
      <c r="KPU203" s="430"/>
      <c r="KPV203" s="676"/>
      <c r="KPW203" s="677"/>
      <c r="KPX203" s="429"/>
      <c r="KPY203" s="430"/>
      <c r="KPZ203" s="430"/>
      <c r="KQA203" s="430"/>
      <c r="KQB203" s="430"/>
      <c r="KQC203" s="676"/>
      <c r="KQD203" s="677"/>
      <c r="KQE203" s="429"/>
      <c r="KQF203" s="430"/>
      <c r="KQG203" s="430"/>
      <c r="KQH203" s="430"/>
      <c r="KQI203" s="430"/>
      <c r="KQJ203" s="676"/>
      <c r="KQK203" s="677"/>
      <c r="KQL203" s="429"/>
      <c r="KQM203" s="430"/>
      <c r="KQN203" s="430"/>
      <c r="KQO203" s="430"/>
      <c r="KQP203" s="430"/>
      <c r="KQQ203" s="676"/>
      <c r="KQR203" s="677"/>
      <c r="KQS203" s="429"/>
      <c r="KQT203" s="430"/>
      <c r="KQU203" s="430"/>
      <c r="KQV203" s="430"/>
      <c r="KQW203" s="430"/>
      <c r="KQX203" s="676"/>
      <c r="KQY203" s="677"/>
      <c r="KQZ203" s="429"/>
      <c r="KRA203" s="430"/>
      <c r="KRB203" s="430"/>
      <c r="KRC203" s="430"/>
      <c r="KRD203" s="430"/>
      <c r="KRE203" s="676"/>
      <c r="KRF203" s="677"/>
      <c r="KRG203" s="429"/>
      <c r="KRH203" s="430"/>
      <c r="KRI203" s="430"/>
      <c r="KRJ203" s="430"/>
      <c r="KRK203" s="430"/>
      <c r="KRL203" s="676"/>
      <c r="KRM203" s="677"/>
      <c r="KRN203" s="429"/>
      <c r="KRO203" s="430"/>
      <c r="KRP203" s="430"/>
      <c r="KRQ203" s="430"/>
      <c r="KRR203" s="430"/>
      <c r="KRS203" s="676"/>
      <c r="KRT203" s="677"/>
      <c r="KRU203" s="429"/>
      <c r="KRV203" s="430"/>
      <c r="KRW203" s="430"/>
      <c r="KRX203" s="430"/>
      <c r="KRY203" s="430"/>
      <c r="KRZ203" s="676"/>
      <c r="KSA203" s="677"/>
      <c r="KSB203" s="429"/>
      <c r="KSC203" s="430"/>
      <c r="KSD203" s="430"/>
      <c r="KSE203" s="430"/>
      <c r="KSF203" s="430"/>
      <c r="KSG203" s="676"/>
      <c r="KSH203" s="677"/>
      <c r="KSI203" s="429"/>
      <c r="KSJ203" s="430"/>
      <c r="KSK203" s="430"/>
      <c r="KSL203" s="430"/>
      <c r="KSM203" s="430"/>
      <c r="KSN203" s="676"/>
      <c r="KSO203" s="677"/>
      <c r="KSP203" s="429"/>
      <c r="KSQ203" s="430"/>
      <c r="KSR203" s="430"/>
      <c r="KSS203" s="430"/>
      <c r="KST203" s="430"/>
      <c r="KSU203" s="676"/>
      <c r="KSV203" s="677"/>
      <c r="KSW203" s="429"/>
      <c r="KSX203" s="430"/>
      <c r="KSY203" s="430"/>
      <c r="KSZ203" s="430"/>
      <c r="KTA203" s="430"/>
      <c r="KTB203" s="676"/>
      <c r="KTC203" s="677"/>
      <c r="KTD203" s="429"/>
      <c r="KTE203" s="430"/>
      <c r="KTF203" s="430"/>
      <c r="KTG203" s="430"/>
      <c r="KTH203" s="430"/>
      <c r="KTI203" s="676"/>
      <c r="KTJ203" s="677"/>
      <c r="KTK203" s="429"/>
      <c r="KTL203" s="430"/>
      <c r="KTM203" s="430"/>
      <c r="KTN203" s="430"/>
      <c r="KTO203" s="430"/>
      <c r="KTP203" s="676"/>
      <c r="KTQ203" s="677"/>
      <c r="KTR203" s="429"/>
      <c r="KTS203" s="430"/>
      <c r="KTT203" s="430"/>
      <c r="KTU203" s="430"/>
      <c r="KTV203" s="430"/>
      <c r="KTW203" s="676"/>
      <c r="KTX203" s="677"/>
      <c r="KTY203" s="429"/>
      <c r="KTZ203" s="430"/>
      <c r="KUA203" s="430"/>
      <c r="KUB203" s="430"/>
      <c r="KUC203" s="430"/>
      <c r="KUD203" s="676"/>
      <c r="KUE203" s="677"/>
      <c r="KUF203" s="429"/>
      <c r="KUG203" s="430"/>
      <c r="KUH203" s="430"/>
      <c r="KUI203" s="430"/>
      <c r="KUJ203" s="430"/>
      <c r="KUK203" s="676"/>
      <c r="KUL203" s="677"/>
      <c r="KUM203" s="429"/>
      <c r="KUN203" s="430"/>
      <c r="KUO203" s="430"/>
      <c r="KUP203" s="430"/>
      <c r="KUQ203" s="430"/>
      <c r="KUR203" s="676"/>
      <c r="KUS203" s="677"/>
      <c r="KUT203" s="429"/>
      <c r="KUU203" s="430"/>
      <c r="KUV203" s="430"/>
      <c r="KUW203" s="430"/>
      <c r="KUX203" s="430"/>
      <c r="KUY203" s="676"/>
      <c r="KUZ203" s="677"/>
      <c r="KVA203" s="429"/>
      <c r="KVB203" s="430"/>
      <c r="KVC203" s="430"/>
      <c r="KVD203" s="430"/>
      <c r="KVE203" s="430"/>
      <c r="KVF203" s="676"/>
      <c r="KVG203" s="677"/>
      <c r="KVH203" s="429"/>
      <c r="KVI203" s="430"/>
      <c r="KVJ203" s="430"/>
      <c r="KVK203" s="430"/>
      <c r="KVL203" s="430"/>
      <c r="KVM203" s="676"/>
      <c r="KVN203" s="677"/>
      <c r="KVO203" s="429"/>
      <c r="KVP203" s="430"/>
      <c r="KVQ203" s="430"/>
      <c r="KVR203" s="430"/>
      <c r="KVS203" s="430"/>
      <c r="KVT203" s="676"/>
      <c r="KVU203" s="677"/>
      <c r="KVV203" s="429"/>
      <c r="KVW203" s="430"/>
      <c r="KVX203" s="430"/>
      <c r="KVY203" s="430"/>
      <c r="KVZ203" s="430"/>
      <c r="KWA203" s="676"/>
      <c r="KWB203" s="677"/>
      <c r="KWC203" s="429"/>
      <c r="KWD203" s="430"/>
      <c r="KWE203" s="430"/>
      <c r="KWF203" s="430"/>
      <c r="KWG203" s="430"/>
      <c r="KWH203" s="676"/>
      <c r="KWI203" s="677"/>
      <c r="KWJ203" s="429"/>
      <c r="KWK203" s="430"/>
      <c r="KWL203" s="430"/>
      <c r="KWM203" s="430"/>
      <c r="KWN203" s="430"/>
      <c r="KWO203" s="676"/>
      <c r="KWP203" s="677"/>
      <c r="KWQ203" s="429"/>
      <c r="KWR203" s="430"/>
      <c r="KWS203" s="430"/>
      <c r="KWT203" s="430"/>
      <c r="KWU203" s="430"/>
      <c r="KWV203" s="676"/>
      <c r="KWW203" s="677"/>
      <c r="KWX203" s="429"/>
      <c r="KWY203" s="430"/>
      <c r="KWZ203" s="430"/>
      <c r="KXA203" s="430"/>
      <c r="KXB203" s="430"/>
      <c r="KXC203" s="676"/>
      <c r="KXD203" s="677"/>
      <c r="KXE203" s="429"/>
      <c r="KXF203" s="430"/>
      <c r="KXG203" s="430"/>
      <c r="KXH203" s="430"/>
      <c r="KXI203" s="430"/>
      <c r="KXJ203" s="676"/>
      <c r="KXK203" s="677"/>
      <c r="KXL203" s="429"/>
      <c r="KXM203" s="430"/>
      <c r="KXN203" s="430"/>
      <c r="KXO203" s="430"/>
      <c r="KXP203" s="430"/>
      <c r="KXQ203" s="676"/>
      <c r="KXR203" s="677"/>
      <c r="KXS203" s="429"/>
      <c r="KXT203" s="430"/>
      <c r="KXU203" s="430"/>
      <c r="KXV203" s="430"/>
      <c r="KXW203" s="430"/>
      <c r="KXX203" s="676"/>
      <c r="KXY203" s="677"/>
      <c r="KXZ203" s="429"/>
      <c r="KYA203" s="430"/>
      <c r="KYB203" s="430"/>
      <c r="KYC203" s="430"/>
      <c r="KYD203" s="430"/>
      <c r="KYE203" s="676"/>
      <c r="KYF203" s="677"/>
      <c r="KYG203" s="429"/>
      <c r="KYH203" s="430"/>
      <c r="KYI203" s="430"/>
      <c r="KYJ203" s="430"/>
      <c r="KYK203" s="430"/>
      <c r="KYL203" s="676"/>
      <c r="KYM203" s="677"/>
      <c r="KYN203" s="429"/>
      <c r="KYO203" s="430"/>
      <c r="KYP203" s="430"/>
      <c r="KYQ203" s="430"/>
      <c r="KYR203" s="430"/>
      <c r="KYS203" s="676"/>
      <c r="KYT203" s="677"/>
      <c r="KYU203" s="429"/>
      <c r="KYV203" s="430"/>
      <c r="KYW203" s="430"/>
      <c r="KYX203" s="430"/>
      <c r="KYY203" s="430"/>
      <c r="KYZ203" s="676"/>
      <c r="KZA203" s="677"/>
      <c r="KZB203" s="429"/>
      <c r="KZC203" s="430"/>
      <c r="KZD203" s="430"/>
      <c r="KZE203" s="430"/>
      <c r="KZF203" s="430"/>
      <c r="KZG203" s="676"/>
      <c r="KZH203" s="677"/>
      <c r="KZI203" s="429"/>
      <c r="KZJ203" s="430"/>
      <c r="KZK203" s="430"/>
      <c r="KZL203" s="430"/>
      <c r="KZM203" s="430"/>
      <c r="KZN203" s="676"/>
      <c r="KZO203" s="677"/>
      <c r="KZP203" s="429"/>
      <c r="KZQ203" s="430"/>
      <c r="KZR203" s="430"/>
      <c r="KZS203" s="430"/>
      <c r="KZT203" s="430"/>
      <c r="KZU203" s="676"/>
      <c r="KZV203" s="677"/>
      <c r="KZW203" s="429"/>
      <c r="KZX203" s="430"/>
      <c r="KZY203" s="430"/>
      <c r="KZZ203" s="430"/>
      <c r="LAA203" s="430"/>
      <c r="LAB203" s="676"/>
      <c r="LAC203" s="677"/>
      <c r="LAD203" s="429"/>
      <c r="LAE203" s="430"/>
      <c r="LAF203" s="430"/>
      <c r="LAG203" s="430"/>
      <c r="LAH203" s="430"/>
      <c r="LAI203" s="676"/>
      <c r="LAJ203" s="677"/>
      <c r="LAK203" s="429"/>
      <c r="LAL203" s="430"/>
      <c r="LAM203" s="430"/>
      <c r="LAN203" s="430"/>
      <c r="LAO203" s="430"/>
      <c r="LAP203" s="676"/>
      <c r="LAQ203" s="677"/>
      <c r="LAR203" s="429"/>
      <c r="LAS203" s="430"/>
      <c r="LAT203" s="430"/>
      <c r="LAU203" s="430"/>
      <c r="LAV203" s="430"/>
      <c r="LAW203" s="676"/>
      <c r="LAX203" s="677"/>
      <c r="LAY203" s="429"/>
      <c r="LAZ203" s="430"/>
      <c r="LBA203" s="430"/>
      <c r="LBB203" s="430"/>
      <c r="LBC203" s="430"/>
      <c r="LBD203" s="676"/>
      <c r="LBE203" s="677"/>
      <c r="LBF203" s="429"/>
      <c r="LBG203" s="430"/>
      <c r="LBH203" s="430"/>
      <c r="LBI203" s="430"/>
      <c r="LBJ203" s="430"/>
      <c r="LBK203" s="676"/>
      <c r="LBL203" s="677"/>
      <c r="LBM203" s="429"/>
      <c r="LBN203" s="430"/>
      <c r="LBO203" s="430"/>
      <c r="LBP203" s="430"/>
      <c r="LBQ203" s="430"/>
      <c r="LBR203" s="676"/>
      <c r="LBS203" s="677"/>
      <c r="LBT203" s="429"/>
      <c r="LBU203" s="430"/>
      <c r="LBV203" s="430"/>
      <c r="LBW203" s="430"/>
      <c r="LBX203" s="430"/>
      <c r="LBY203" s="676"/>
      <c r="LBZ203" s="677"/>
      <c r="LCA203" s="429"/>
      <c r="LCB203" s="430"/>
      <c r="LCC203" s="430"/>
      <c r="LCD203" s="430"/>
      <c r="LCE203" s="430"/>
      <c r="LCF203" s="676"/>
      <c r="LCG203" s="677"/>
      <c r="LCH203" s="429"/>
      <c r="LCI203" s="430"/>
      <c r="LCJ203" s="430"/>
      <c r="LCK203" s="430"/>
      <c r="LCL203" s="430"/>
      <c r="LCM203" s="676"/>
      <c r="LCN203" s="677"/>
      <c r="LCO203" s="429"/>
      <c r="LCP203" s="430"/>
      <c r="LCQ203" s="430"/>
      <c r="LCR203" s="430"/>
      <c r="LCS203" s="430"/>
      <c r="LCT203" s="676"/>
      <c r="LCU203" s="677"/>
      <c r="LCV203" s="429"/>
      <c r="LCW203" s="430"/>
      <c r="LCX203" s="430"/>
      <c r="LCY203" s="430"/>
      <c r="LCZ203" s="430"/>
      <c r="LDA203" s="676"/>
      <c r="LDB203" s="677"/>
      <c r="LDC203" s="429"/>
      <c r="LDD203" s="430"/>
      <c r="LDE203" s="430"/>
      <c r="LDF203" s="430"/>
      <c r="LDG203" s="430"/>
      <c r="LDH203" s="676"/>
      <c r="LDI203" s="677"/>
      <c r="LDJ203" s="429"/>
      <c r="LDK203" s="430"/>
      <c r="LDL203" s="430"/>
      <c r="LDM203" s="430"/>
      <c r="LDN203" s="430"/>
      <c r="LDO203" s="676"/>
      <c r="LDP203" s="677"/>
      <c r="LDQ203" s="429"/>
      <c r="LDR203" s="430"/>
      <c r="LDS203" s="430"/>
      <c r="LDT203" s="430"/>
      <c r="LDU203" s="430"/>
      <c r="LDV203" s="676"/>
      <c r="LDW203" s="677"/>
      <c r="LDX203" s="429"/>
      <c r="LDY203" s="430"/>
      <c r="LDZ203" s="430"/>
      <c r="LEA203" s="430"/>
      <c r="LEB203" s="430"/>
      <c r="LEC203" s="676"/>
      <c r="LED203" s="677"/>
      <c r="LEE203" s="429"/>
      <c r="LEF203" s="430"/>
      <c r="LEG203" s="430"/>
      <c r="LEH203" s="430"/>
      <c r="LEI203" s="430"/>
      <c r="LEJ203" s="676"/>
      <c r="LEK203" s="677"/>
      <c r="LEL203" s="429"/>
      <c r="LEM203" s="430"/>
      <c r="LEN203" s="430"/>
      <c r="LEO203" s="430"/>
      <c r="LEP203" s="430"/>
      <c r="LEQ203" s="676"/>
      <c r="LER203" s="677"/>
      <c r="LES203" s="429"/>
      <c r="LET203" s="430"/>
      <c r="LEU203" s="430"/>
      <c r="LEV203" s="430"/>
      <c r="LEW203" s="430"/>
      <c r="LEX203" s="676"/>
      <c r="LEY203" s="677"/>
      <c r="LEZ203" s="429"/>
      <c r="LFA203" s="430"/>
      <c r="LFB203" s="430"/>
      <c r="LFC203" s="430"/>
      <c r="LFD203" s="430"/>
      <c r="LFE203" s="676"/>
      <c r="LFF203" s="677"/>
      <c r="LFG203" s="429"/>
      <c r="LFH203" s="430"/>
      <c r="LFI203" s="430"/>
      <c r="LFJ203" s="430"/>
      <c r="LFK203" s="430"/>
      <c r="LFL203" s="676"/>
      <c r="LFM203" s="677"/>
      <c r="LFN203" s="429"/>
      <c r="LFO203" s="430"/>
      <c r="LFP203" s="430"/>
      <c r="LFQ203" s="430"/>
      <c r="LFR203" s="430"/>
      <c r="LFS203" s="676"/>
      <c r="LFT203" s="677"/>
      <c r="LFU203" s="429"/>
      <c r="LFV203" s="430"/>
      <c r="LFW203" s="430"/>
      <c r="LFX203" s="430"/>
      <c r="LFY203" s="430"/>
      <c r="LFZ203" s="676"/>
      <c r="LGA203" s="677"/>
      <c r="LGB203" s="429"/>
      <c r="LGC203" s="430"/>
      <c r="LGD203" s="430"/>
      <c r="LGE203" s="430"/>
      <c r="LGF203" s="430"/>
      <c r="LGG203" s="676"/>
      <c r="LGH203" s="677"/>
      <c r="LGI203" s="429"/>
      <c r="LGJ203" s="430"/>
      <c r="LGK203" s="430"/>
      <c r="LGL203" s="430"/>
      <c r="LGM203" s="430"/>
      <c r="LGN203" s="676"/>
      <c r="LGO203" s="677"/>
      <c r="LGP203" s="429"/>
      <c r="LGQ203" s="430"/>
      <c r="LGR203" s="430"/>
      <c r="LGS203" s="430"/>
      <c r="LGT203" s="430"/>
      <c r="LGU203" s="676"/>
      <c r="LGV203" s="677"/>
      <c r="LGW203" s="429"/>
      <c r="LGX203" s="430"/>
      <c r="LGY203" s="430"/>
      <c r="LGZ203" s="430"/>
      <c r="LHA203" s="430"/>
      <c r="LHB203" s="676"/>
      <c r="LHC203" s="677"/>
      <c r="LHD203" s="429"/>
      <c r="LHE203" s="430"/>
      <c r="LHF203" s="430"/>
      <c r="LHG203" s="430"/>
      <c r="LHH203" s="430"/>
      <c r="LHI203" s="676"/>
      <c r="LHJ203" s="677"/>
      <c r="LHK203" s="429"/>
      <c r="LHL203" s="430"/>
      <c r="LHM203" s="430"/>
      <c r="LHN203" s="430"/>
      <c r="LHO203" s="430"/>
      <c r="LHP203" s="676"/>
      <c r="LHQ203" s="677"/>
      <c r="LHR203" s="429"/>
      <c r="LHS203" s="430"/>
      <c r="LHT203" s="430"/>
      <c r="LHU203" s="430"/>
      <c r="LHV203" s="430"/>
      <c r="LHW203" s="676"/>
      <c r="LHX203" s="677"/>
      <c r="LHY203" s="429"/>
      <c r="LHZ203" s="430"/>
      <c r="LIA203" s="430"/>
      <c r="LIB203" s="430"/>
      <c r="LIC203" s="430"/>
      <c r="LID203" s="676"/>
      <c r="LIE203" s="677"/>
      <c r="LIF203" s="429"/>
      <c r="LIG203" s="430"/>
      <c r="LIH203" s="430"/>
      <c r="LII203" s="430"/>
      <c r="LIJ203" s="430"/>
      <c r="LIK203" s="676"/>
      <c r="LIL203" s="677"/>
      <c r="LIM203" s="429"/>
      <c r="LIN203" s="430"/>
      <c r="LIO203" s="430"/>
      <c r="LIP203" s="430"/>
      <c r="LIQ203" s="430"/>
      <c r="LIR203" s="676"/>
      <c r="LIS203" s="677"/>
      <c r="LIT203" s="429"/>
      <c r="LIU203" s="430"/>
      <c r="LIV203" s="430"/>
      <c r="LIW203" s="430"/>
      <c r="LIX203" s="430"/>
      <c r="LIY203" s="676"/>
      <c r="LIZ203" s="677"/>
      <c r="LJA203" s="429"/>
      <c r="LJB203" s="430"/>
      <c r="LJC203" s="430"/>
      <c r="LJD203" s="430"/>
      <c r="LJE203" s="430"/>
      <c r="LJF203" s="676"/>
      <c r="LJG203" s="677"/>
      <c r="LJH203" s="429"/>
      <c r="LJI203" s="430"/>
      <c r="LJJ203" s="430"/>
      <c r="LJK203" s="430"/>
      <c r="LJL203" s="430"/>
      <c r="LJM203" s="676"/>
      <c r="LJN203" s="677"/>
      <c r="LJO203" s="429"/>
      <c r="LJP203" s="430"/>
      <c r="LJQ203" s="430"/>
      <c r="LJR203" s="430"/>
      <c r="LJS203" s="430"/>
      <c r="LJT203" s="676"/>
      <c r="LJU203" s="677"/>
      <c r="LJV203" s="429"/>
      <c r="LJW203" s="430"/>
      <c r="LJX203" s="430"/>
      <c r="LJY203" s="430"/>
      <c r="LJZ203" s="430"/>
      <c r="LKA203" s="676"/>
      <c r="LKB203" s="677"/>
      <c r="LKC203" s="429"/>
      <c r="LKD203" s="430"/>
      <c r="LKE203" s="430"/>
      <c r="LKF203" s="430"/>
      <c r="LKG203" s="430"/>
      <c r="LKH203" s="676"/>
      <c r="LKI203" s="677"/>
      <c r="LKJ203" s="429"/>
      <c r="LKK203" s="430"/>
      <c r="LKL203" s="430"/>
      <c r="LKM203" s="430"/>
      <c r="LKN203" s="430"/>
      <c r="LKO203" s="676"/>
      <c r="LKP203" s="677"/>
      <c r="LKQ203" s="429"/>
      <c r="LKR203" s="430"/>
      <c r="LKS203" s="430"/>
      <c r="LKT203" s="430"/>
      <c r="LKU203" s="430"/>
      <c r="LKV203" s="676"/>
      <c r="LKW203" s="677"/>
      <c r="LKX203" s="429"/>
      <c r="LKY203" s="430"/>
      <c r="LKZ203" s="430"/>
      <c r="LLA203" s="430"/>
      <c r="LLB203" s="430"/>
      <c r="LLC203" s="676"/>
      <c r="LLD203" s="677"/>
      <c r="LLE203" s="429"/>
      <c r="LLF203" s="430"/>
      <c r="LLG203" s="430"/>
      <c r="LLH203" s="430"/>
      <c r="LLI203" s="430"/>
      <c r="LLJ203" s="676"/>
      <c r="LLK203" s="677"/>
      <c r="LLL203" s="429"/>
      <c r="LLM203" s="430"/>
      <c r="LLN203" s="430"/>
      <c r="LLO203" s="430"/>
      <c r="LLP203" s="430"/>
      <c r="LLQ203" s="676"/>
      <c r="LLR203" s="677"/>
      <c r="LLS203" s="429"/>
      <c r="LLT203" s="430"/>
      <c r="LLU203" s="430"/>
      <c r="LLV203" s="430"/>
      <c r="LLW203" s="430"/>
      <c r="LLX203" s="676"/>
      <c r="LLY203" s="677"/>
      <c r="LLZ203" s="429"/>
      <c r="LMA203" s="430"/>
      <c r="LMB203" s="430"/>
      <c r="LMC203" s="430"/>
      <c r="LMD203" s="430"/>
      <c r="LME203" s="676"/>
      <c r="LMF203" s="677"/>
      <c r="LMG203" s="429"/>
      <c r="LMH203" s="430"/>
      <c r="LMI203" s="430"/>
      <c r="LMJ203" s="430"/>
      <c r="LMK203" s="430"/>
      <c r="LML203" s="676"/>
      <c r="LMM203" s="677"/>
      <c r="LMN203" s="429"/>
      <c r="LMO203" s="430"/>
      <c r="LMP203" s="430"/>
      <c r="LMQ203" s="430"/>
      <c r="LMR203" s="430"/>
      <c r="LMS203" s="676"/>
      <c r="LMT203" s="677"/>
      <c r="LMU203" s="429"/>
      <c r="LMV203" s="430"/>
      <c r="LMW203" s="430"/>
      <c r="LMX203" s="430"/>
      <c r="LMY203" s="430"/>
      <c r="LMZ203" s="676"/>
      <c r="LNA203" s="677"/>
      <c r="LNB203" s="429"/>
      <c r="LNC203" s="430"/>
      <c r="LND203" s="430"/>
      <c r="LNE203" s="430"/>
      <c r="LNF203" s="430"/>
      <c r="LNG203" s="676"/>
      <c r="LNH203" s="677"/>
      <c r="LNI203" s="429"/>
      <c r="LNJ203" s="430"/>
      <c r="LNK203" s="430"/>
      <c r="LNL203" s="430"/>
      <c r="LNM203" s="430"/>
      <c r="LNN203" s="676"/>
      <c r="LNO203" s="677"/>
      <c r="LNP203" s="429"/>
      <c r="LNQ203" s="430"/>
      <c r="LNR203" s="430"/>
      <c r="LNS203" s="430"/>
      <c r="LNT203" s="430"/>
      <c r="LNU203" s="676"/>
      <c r="LNV203" s="677"/>
      <c r="LNW203" s="429"/>
      <c r="LNX203" s="430"/>
      <c r="LNY203" s="430"/>
      <c r="LNZ203" s="430"/>
      <c r="LOA203" s="430"/>
      <c r="LOB203" s="676"/>
      <c r="LOC203" s="677"/>
      <c r="LOD203" s="429"/>
      <c r="LOE203" s="430"/>
      <c r="LOF203" s="430"/>
      <c r="LOG203" s="430"/>
      <c r="LOH203" s="430"/>
      <c r="LOI203" s="676"/>
      <c r="LOJ203" s="677"/>
      <c r="LOK203" s="429"/>
      <c r="LOL203" s="430"/>
      <c r="LOM203" s="430"/>
      <c r="LON203" s="430"/>
      <c r="LOO203" s="430"/>
      <c r="LOP203" s="676"/>
      <c r="LOQ203" s="677"/>
      <c r="LOR203" s="429"/>
      <c r="LOS203" s="430"/>
      <c r="LOT203" s="430"/>
      <c r="LOU203" s="430"/>
      <c r="LOV203" s="430"/>
      <c r="LOW203" s="676"/>
      <c r="LOX203" s="677"/>
      <c r="LOY203" s="429"/>
      <c r="LOZ203" s="430"/>
      <c r="LPA203" s="430"/>
      <c r="LPB203" s="430"/>
      <c r="LPC203" s="430"/>
      <c r="LPD203" s="676"/>
      <c r="LPE203" s="677"/>
      <c r="LPF203" s="429"/>
      <c r="LPG203" s="430"/>
      <c r="LPH203" s="430"/>
      <c r="LPI203" s="430"/>
      <c r="LPJ203" s="430"/>
      <c r="LPK203" s="676"/>
      <c r="LPL203" s="677"/>
      <c r="LPM203" s="429"/>
      <c r="LPN203" s="430"/>
      <c r="LPO203" s="430"/>
      <c r="LPP203" s="430"/>
      <c r="LPQ203" s="430"/>
      <c r="LPR203" s="676"/>
      <c r="LPS203" s="677"/>
      <c r="LPT203" s="429"/>
      <c r="LPU203" s="430"/>
      <c r="LPV203" s="430"/>
      <c r="LPW203" s="430"/>
      <c r="LPX203" s="430"/>
      <c r="LPY203" s="676"/>
      <c r="LPZ203" s="677"/>
      <c r="LQA203" s="429"/>
      <c r="LQB203" s="430"/>
      <c r="LQC203" s="430"/>
      <c r="LQD203" s="430"/>
      <c r="LQE203" s="430"/>
      <c r="LQF203" s="676"/>
      <c r="LQG203" s="677"/>
      <c r="LQH203" s="429"/>
      <c r="LQI203" s="430"/>
      <c r="LQJ203" s="430"/>
      <c r="LQK203" s="430"/>
      <c r="LQL203" s="430"/>
      <c r="LQM203" s="676"/>
      <c r="LQN203" s="677"/>
      <c r="LQO203" s="429"/>
      <c r="LQP203" s="430"/>
      <c r="LQQ203" s="430"/>
      <c r="LQR203" s="430"/>
      <c r="LQS203" s="430"/>
      <c r="LQT203" s="676"/>
      <c r="LQU203" s="677"/>
      <c r="LQV203" s="429"/>
      <c r="LQW203" s="430"/>
      <c r="LQX203" s="430"/>
      <c r="LQY203" s="430"/>
      <c r="LQZ203" s="430"/>
      <c r="LRA203" s="676"/>
      <c r="LRB203" s="677"/>
      <c r="LRC203" s="429"/>
      <c r="LRD203" s="430"/>
      <c r="LRE203" s="430"/>
      <c r="LRF203" s="430"/>
      <c r="LRG203" s="430"/>
      <c r="LRH203" s="676"/>
      <c r="LRI203" s="677"/>
      <c r="LRJ203" s="429"/>
      <c r="LRK203" s="430"/>
      <c r="LRL203" s="430"/>
      <c r="LRM203" s="430"/>
      <c r="LRN203" s="430"/>
      <c r="LRO203" s="676"/>
      <c r="LRP203" s="677"/>
      <c r="LRQ203" s="429"/>
      <c r="LRR203" s="430"/>
      <c r="LRS203" s="430"/>
      <c r="LRT203" s="430"/>
      <c r="LRU203" s="430"/>
      <c r="LRV203" s="676"/>
      <c r="LRW203" s="677"/>
      <c r="LRX203" s="429"/>
      <c r="LRY203" s="430"/>
      <c r="LRZ203" s="430"/>
      <c r="LSA203" s="430"/>
      <c r="LSB203" s="430"/>
      <c r="LSC203" s="676"/>
      <c r="LSD203" s="677"/>
      <c r="LSE203" s="429"/>
      <c r="LSF203" s="430"/>
      <c r="LSG203" s="430"/>
      <c r="LSH203" s="430"/>
      <c r="LSI203" s="430"/>
      <c r="LSJ203" s="676"/>
      <c r="LSK203" s="677"/>
      <c r="LSL203" s="429"/>
      <c r="LSM203" s="430"/>
      <c r="LSN203" s="430"/>
      <c r="LSO203" s="430"/>
      <c r="LSP203" s="430"/>
      <c r="LSQ203" s="676"/>
      <c r="LSR203" s="677"/>
      <c r="LSS203" s="429"/>
      <c r="LST203" s="430"/>
      <c r="LSU203" s="430"/>
      <c r="LSV203" s="430"/>
      <c r="LSW203" s="430"/>
      <c r="LSX203" s="676"/>
      <c r="LSY203" s="677"/>
      <c r="LSZ203" s="429"/>
      <c r="LTA203" s="430"/>
      <c r="LTB203" s="430"/>
      <c r="LTC203" s="430"/>
      <c r="LTD203" s="430"/>
      <c r="LTE203" s="676"/>
      <c r="LTF203" s="677"/>
      <c r="LTG203" s="429"/>
      <c r="LTH203" s="430"/>
      <c r="LTI203" s="430"/>
      <c r="LTJ203" s="430"/>
      <c r="LTK203" s="430"/>
      <c r="LTL203" s="676"/>
      <c r="LTM203" s="677"/>
      <c r="LTN203" s="429"/>
      <c r="LTO203" s="430"/>
      <c r="LTP203" s="430"/>
      <c r="LTQ203" s="430"/>
      <c r="LTR203" s="430"/>
      <c r="LTS203" s="676"/>
      <c r="LTT203" s="677"/>
      <c r="LTU203" s="429"/>
      <c r="LTV203" s="430"/>
      <c r="LTW203" s="430"/>
      <c r="LTX203" s="430"/>
      <c r="LTY203" s="430"/>
      <c r="LTZ203" s="676"/>
      <c r="LUA203" s="677"/>
      <c r="LUB203" s="429"/>
      <c r="LUC203" s="430"/>
      <c r="LUD203" s="430"/>
      <c r="LUE203" s="430"/>
      <c r="LUF203" s="430"/>
      <c r="LUG203" s="676"/>
      <c r="LUH203" s="677"/>
      <c r="LUI203" s="429"/>
      <c r="LUJ203" s="430"/>
      <c r="LUK203" s="430"/>
      <c r="LUL203" s="430"/>
      <c r="LUM203" s="430"/>
      <c r="LUN203" s="676"/>
      <c r="LUO203" s="677"/>
      <c r="LUP203" s="429"/>
      <c r="LUQ203" s="430"/>
      <c r="LUR203" s="430"/>
      <c r="LUS203" s="430"/>
      <c r="LUT203" s="430"/>
      <c r="LUU203" s="676"/>
      <c r="LUV203" s="677"/>
      <c r="LUW203" s="429"/>
      <c r="LUX203" s="430"/>
      <c r="LUY203" s="430"/>
      <c r="LUZ203" s="430"/>
      <c r="LVA203" s="430"/>
      <c r="LVB203" s="676"/>
      <c r="LVC203" s="677"/>
      <c r="LVD203" s="429"/>
      <c r="LVE203" s="430"/>
      <c r="LVF203" s="430"/>
      <c r="LVG203" s="430"/>
      <c r="LVH203" s="430"/>
      <c r="LVI203" s="676"/>
      <c r="LVJ203" s="677"/>
      <c r="LVK203" s="429"/>
      <c r="LVL203" s="430"/>
      <c r="LVM203" s="430"/>
      <c r="LVN203" s="430"/>
      <c r="LVO203" s="430"/>
      <c r="LVP203" s="676"/>
      <c r="LVQ203" s="677"/>
      <c r="LVR203" s="429"/>
      <c r="LVS203" s="430"/>
      <c r="LVT203" s="430"/>
      <c r="LVU203" s="430"/>
      <c r="LVV203" s="430"/>
      <c r="LVW203" s="676"/>
      <c r="LVX203" s="677"/>
      <c r="LVY203" s="429"/>
      <c r="LVZ203" s="430"/>
      <c r="LWA203" s="430"/>
      <c r="LWB203" s="430"/>
      <c r="LWC203" s="430"/>
      <c r="LWD203" s="676"/>
      <c r="LWE203" s="677"/>
      <c r="LWF203" s="429"/>
      <c r="LWG203" s="430"/>
      <c r="LWH203" s="430"/>
      <c r="LWI203" s="430"/>
      <c r="LWJ203" s="430"/>
      <c r="LWK203" s="676"/>
      <c r="LWL203" s="677"/>
      <c r="LWM203" s="429"/>
      <c r="LWN203" s="430"/>
      <c r="LWO203" s="430"/>
      <c r="LWP203" s="430"/>
      <c r="LWQ203" s="430"/>
      <c r="LWR203" s="676"/>
      <c r="LWS203" s="677"/>
      <c r="LWT203" s="429"/>
      <c r="LWU203" s="430"/>
      <c r="LWV203" s="430"/>
      <c r="LWW203" s="430"/>
      <c r="LWX203" s="430"/>
      <c r="LWY203" s="676"/>
      <c r="LWZ203" s="677"/>
      <c r="LXA203" s="429"/>
      <c r="LXB203" s="430"/>
      <c r="LXC203" s="430"/>
      <c r="LXD203" s="430"/>
      <c r="LXE203" s="430"/>
      <c r="LXF203" s="676"/>
      <c r="LXG203" s="677"/>
      <c r="LXH203" s="429"/>
      <c r="LXI203" s="430"/>
      <c r="LXJ203" s="430"/>
      <c r="LXK203" s="430"/>
      <c r="LXL203" s="430"/>
      <c r="LXM203" s="676"/>
      <c r="LXN203" s="677"/>
      <c r="LXO203" s="429"/>
      <c r="LXP203" s="430"/>
      <c r="LXQ203" s="430"/>
      <c r="LXR203" s="430"/>
      <c r="LXS203" s="430"/>
      <c r="LXT203" s="676"/>
      <c r="LXU203" s="677"/>
      <c r="LXV203" s="429"/>
      <c r="LXW203" s="430"/>
      <c r="LXX203" s="430"/>
      <c r="LXY203" s="430"/>
      <c r="LXZ203" s="430"/>
      <c r="LYA203" s="676"/>
      <c r="LYB203" s="677"/>
      <c r="LYC203" s="429"/>
      <c r="LYD203" s="430"/>
      <c r="LYE203" s="430"/>
      <c r="LYF203" s="430"/>
      <c r="LYG203" s="430"/>
      <c r="LYH203" s="676"/>
      <c r="LYI203" s="677"/>
      <c r="LYJ203" s="429"/>
      <c r="LYK203" s="430"/>
      <c r="LYL203" s="430"/>
      <c r="LYM203" s="430"/>
      <c r="LYN203" s="430"/>
      <c r="LYO203" s="676"/>
      <c r="LYP203" s="677"/>
      <c r="LYQ203" s="429"/>
      <c r="LYR203" s="430"/>
      <c r="LYS203" s="430"/>
      <c r="LYT203" s="430"/>
      <c r="LYU203" s="430"/>
      <c r="LYV203" s="676"/>
      <c r="LYW203" s="677"/>
      <c r="LYX203" s="429"/>
      <c r="LYY203" s="430"/>
      <c r="LYZ203" s="430"/>
      <c r="LZA203" s="430"/>
      <c r="LZB203" s="430"/>
      <c r="LZC203" s="676"/>
      <c r="LZD203" s="677"/>
      <c r="LZE203" s="429"/>
      <c r="LZF203" s="430"/>
      <c r="LZG203" s="430"/>
      <c r="LZH203" s="430"/>
      <c r="LZI203" s="430"/>
      <c r="LZJ203" s="676"/>
      <c r="LZK203" s="677"/>
      <c r="LZL203" s="429"/>
      <c r="LZM203" s="430"/>
      <c r="LZN203" s="430"/>
      <c r="LZO203" s="430"/>
      <c r="LZP203" s="430"/>
      <c r="LZQ203" s="676"/>
      <c r="LZR203" s="677"/>
      <c r="LZS203" s="429"/>
      <c r="LZT203" s="430"/>
      <c r="LZU203" s="430"/>
      <c r="LZV203" s="430"/>
      <c r="LZW203" s="430"/>
      <c r="LZX203" s="676"/>
      <c r="LZY203" s="677"/>
      <c r="LZZ203" s="429"/>
      <c r="MAA203" s="430"/>
      <c r="MAB203" s="430"/>
      <c r="MAC203" s="430"/>
      <c r="MAD203" s="430"/>
      <c r="MAE203" s="676"/>
      <c r="MAF203" s="677"/>
      <c r="MAG203" s="429"/>
      <c r="MAH203" s="430"/>
      <c r="MAI203" s="430"/>
      <c r="MAJ203" s="430"/>
      <c r="MAK203" s="430"/>
      <c r="MAL203" s="676"/>
      <c r="MAM203" s="677"/>
      <c r="MAN203" s="429"/>
      <c r="MAO203" s="430"/>
      <c r="MAP203" s="430"/>
      <c r="MAQ203" s="430"/>
      <c r="MAR203" s="430"/>
      <c r="MAS203" s="676"/>
      <c r="MAT203" s="677"/>
      <c r="MAU203" s="429"/>
      <c r="MAV203" s="430"/>
      <c r="MAW203" s="430"/>
      <c r="MAX203" s="430"/>
      <c r="MAY203" s="430"/>
      <c r="MAZ203" s="676"/>
      <c r="MBA203" s="677"/>
      <c r="MBB203" s="429"/>
      <c r="MBC203" s="430"/>
      <c r="MBD203" s="430"/>
      <c r="MBE203" s="430"/>
      <c r="MBF203" s="430"/>
      <c r="MBG203" s="676"/>
      <c r="MBH203" s="677"/>
      <c r="MBI203" s="429"/>
      <c r="MBJ203" s="430"/>
      <c r="MBK203" s="430"/>
      <c r="MBL203" s="430"/>
      <c r="MBM203" s="430"/>
      <c r="MBN203" s="676"/>
      <c r="MBO203" s="677"/>
      <c r="MBP203" s="429"/>
      <c r="MBQ203" s="430"/>
      <c r="MBR203" s="430"/>
      <c r="MBS203" s="430"/>
      <c r="MBT203" s="430"/>
      <c r="MBU203" s="676"/>
      <c r="MBV203" s="677"/>
      <c r="MBW203" s="429"/>
      <c r="MBX203" s="430"/>
      <c r="MBY203" s="430"/>
      <c r="MBZ203" s="430"/>
      <c r="MCA203" s="430"/>
      <c r="MCB203" s="676"/>
      <c r="MCC203" s="677"/>
      <c r="MCD203" s="429"/>
      <c r="MCE203" s="430"/>
      <c r="MCF203" s="430"/>
      <c r="MCG203" s="430"/>
      <c r="MCH203" s="430"/>
      <c r="MCI203" s="676"/>
      <c r="MCJ203" s="677"/>
      <c r="MCK203" s="429"/>
      <c r="MCL203" s="430"/>
      <c r="MCM203" s="430"/>
      <c r="MCN203" s="430"/>
      <c r="MCO203" s="430"/>
      <c r="MCP203" s="676"/>
      <c r="MCQ203" s="677"/>
      <c r="MCR203" s="429"/>
      <c r="MCS203" s="430"/>
      <c r="MCT203" s="430"/>
      <c r="MCU203" s="430"/>
      <c r="MCV203" s="430"/>
      <c r="MCW203" s="676"/>
      <c r="MCX203" s="677"/>
      <c r="MCY203" s="429"/>
      <c r="MCZ203" s="430"/>
      <c r="MDA203" s="430"/>
      <c r="MDB203" s="430"/>
      <c r="MDC203" s="430"/>
      <c r="MDD203" s="676"/>
      <c r="MDE203" s="677"/>
      <c r="MDF203" s="429"/>
      <c r="MDG203" s="430"/>
      <c r="MDH203" s="430"/>
      <c r="MDI203" s="430"/>
      <c r="MDJ203" s="430"/>
      <c r="MDK203" s="676"/>
      <c r="MDL203" s="677"/>
      <c r="MDM203" s="429"/>
      <c r="MDN203" s="430"/>
      <c r="MDO203" s="430"/>
      <c r="MDP203" s="430"/>
      <c r="MDQ203" s="430"/>
      <c r="MDR203" s="676"/>
      <c r="MDS203" s="677"/>
      <c r="MDT203" s="429"/>
      <c r="MDU203" s="430"/>
      <c r="MDV203" s="430"/>
      <c r="MDW203" s="430"/>
      <c r="MDX203" s="430"/>
      <c r="MDY203" s="676"/>
      <c r="MDZ203" s="677"/>
      <c r="MEA203" s="429"/>
      <c r="MEB203" s="430"/>
      <c r="MEC203" s="430"/>
      <c r="MED203" s="430"/>
      <c r="MEE203" s="430"/>
      <c r="MEF203" s="676"/>
      <c r="MEG203" s="677"/>
      <c r="MEH203" s="429"/>
      <c r="MEI203" s="430"/>
      <c r="MEJ203" s="430"/>
      <c r="MEK203" s="430"/>
      <c r="MEL203" s="430"/>
      <c r="MEM203" s="676"/>
      <c r="MEN203" s="677"/>
      <c r="MEO203" s="429"/>
      <c r="MEP203" s="430"/>
      <c r="MEQ203" s="430"/>
      <c r="MER203" s="430"/>
      <c r="MES203" s="430"/>
      <c r="MET203" s="676"/>
      <c r="MEU203" s="677"/>
      <c r="MEV203" s="429"/>
      <c r="MEW203" s="430"/>
      <c r="MEX203" s="430"/>
      <c r="MEY203" s="430"/>
      <c r="MEZ203" s="430"/>
      <c r="MFA203" s="676"/>
      <c r="MFB203" s="677"/>
      <c r="MFC203" s="429"/>
      <c r="MFD203" s="430"/>
      <c r="MFE203" s="430"/>
      <c r="MFF203" s="430"/>
      <c r="MFG203" s="430"/>
      <c r="MFH203" s="676"/>
      <c r="MFI203" s="677"/>
      <c r="MFJ203" s="429"/>
      <c r="MFK203" s="430"/>
      <c r="MFL203" s="430"/>
      <c r="MFM203" s="430"/>
      <c r="MFN203" s="430"/>
      <c r="MFO203" s="676"/>
      <c r="MFP203" s="677"/>
      <c r="MFQ203" s="429"/>
      <c r="MFR203" s="430"/>
      <c r="MFS203" s="430"/>
      <c r="MFT203" s="430"/>
      <c r="MFU203" s="430"/>
      <c r="MFV203" s="676"/>
      <c r="MFW203" s="677"/>
      <c r="MFX203" s="429"/>
      <c r="MFY203" s="430"/>
      <c r="MFZ203" s="430"/>
      <c r="MGA203" s="430"/>
      <c r="MGB203" s="430"/>
      <c r="MGC203" s="676"/>
      <c r="MGD203" s="677"/>
      <c r="MGE203" s="429"/>
      <c r="MGF203" s="430"/>
      <c r="MGG203" s="430"/>
      <c r="MGH203" s="430"/>
      <c r="MGI203" s="430"/>
      <c r="MGJ203" s="676"/>
      <c r="MGK203" s="677"/>
      <c r="MGL203" s="429"/>
      <c r="MGM203" s="430"/>
      <c r="MGN203" s="430"/>
      <c r="MGO203" s="430"/>
      <c r="MGP203" s="430"/>
      <c r="MGQ203" s="676"/>
      <c r="MGR203" s="677"/>
      <c r="MGS203" s="429"/>
      <c r="MGT203" s="430"/>
      <c r="MGU203" s="430"/>
      <c r="MGV203" s="430"/>
      <c r="MGW203" s="430"/>
      <c r="MGX203" s="676"/>
      <c r="MGY203" s="677"/>
      <c r="MGZ203" s="429"/>
      <c r="MHA203" s="430"/>
      <c r="MHB203" s="430"/>
      <c r="MHC203" s="430"/>
      <c r="MHD203" s="430"/>
      <c r="MHE203" s="676"/>
      <c r="MHF203" s="677"/>
      <c r="MHG203" s="429"/>
      <c r="MHH203" s="430"/>
      <c r="MHI203" s="430"/>
      <c r="MHJ203" s="430"/>
      <c r="MHK203" s="430"/>
      <c r="MHL203" s="676"/>
      <c r="MHM203" s="677"/>
      <c r="MHN203" s="429"/>
      <c r="MHO203" s="430"/>
      <c r="MHP203" s="430"/>
      <c r="MHQ203" s="430"/>
      <c r="MHR203" s="430"/>
      <c r="MHS203" s="676"/>
      <c r="MHT203" s="677"/>
      <c r="MHU203" s="429"/>
      <c r="MHV203" s="430"/>
      <c r="MHW203" s="430"/>
      <c r="MHX203" s="430"/>
      <c r="MHY203" s="430"/>
      <c r="MHZ203" s="676"/>
      <c r="MIA203" s="677"/>
      <c r="MIB203" s="429"/>
      <c r="MIC203" s="430"/>
      <c r="MID203" s="430"/>
      <c r="MIE203" s="430"/>
      <c r="MIF203" s="430"/>
      <c r="MIG203" s="676"/>
      <c r="MIH203" s="677"/>
      <c r="MII203" s="429"/>
      <c r="MIJ203" s="430"/>
      <c r="MIK203" s="430"/>
      <c r="MIL203" s="430"/>
      <c r="MIM203" s="430"/>
      <c r="MIN203" s="676"/>
      <c r="MIO203" s="677"/>
      <c r="MIP203" s="429"/>
      <c r="MIQ203" s="430"/>
      <c r="MIR203" s="430"/>
      <c r="MIS203" s="430"/>
      <c r="MIT203" s="430"/>
      <c r="MIU203" s="676"/>
      <c r="MIV203" s="677"/>
      <c r="MIW203" s="429"/>
      <c r="MIX203" s="430"/>
      <c r="MIY203" s="430"/>
      <c r="MIZ203" s="430"/>
      <c r="MJA203" s="430"/>
      <c r="MJB203" s="676"/>
      <c r="MJC203" s="677"/>
      <c r="MJD203" s="429"/>
      <c r="MJE203" s="430"/>
      <c r="MJF203" s="430"/>
      <c r="MJG203" s="430"/>
      <c r="MJH203" s="430"/>
      <c r="MJI203" s="676"/>
      <c r="MJJ203" s="677"/>
      <c r="MJK203" s="429"/>
      <c r="MJL203" s="430"/>
      <c r="MJM203" s="430"/>
      <c r="MJN203" s="430"/>
      <c r="MJO203" s="430"/>
      <c r="MJP203" s="676"/>
      <c r="MJQ203" s="677"/>
      <c r="MJR203" s="429"/>
      <c r="MJS203" s="430"/>
      <c r="MJT203" s="430"/>
      <c r="MJU203" s="430"/>
      <c r="MJV203" s="430"/>
      <c r="MJW203" s="676"/>
      <c r="MJX203" s="677"/>
      <c r="MJY203" s="429"/>
      <c r="MJZ203" s="430"/>
      <c r="MKA203" s="430"/>
      <c r="MKB203" s="430"/>
      <c r="MKC203" s="430"/>
      <c r="MKD203" s="676"/>
      <c r="MKE203" s="677"/>
      <c r="MKF203" s="429"/>
      <c r="MKG203" s="430"/>
      <c r="MKH203" s="430"/>
      <c r="MKI203" s="430"/>
      <c r="MKJ203" s="430"/>
      <c r="MKK203" s="676"/>
      <c r="MKL203" s="677"/>
      <c r="MKM203" s="429"/>
      <c r="MKN203" s="430"/>
      <c r="MKO203" s="430"/>
      <c r="MKP203" s="430"/>
      <c r="MKQ203" s="430"/>
      <c r="MKR203" s="676"/>
      <c r="MKS203" s="677"/>
      <c r="MKT203" s="429"/>
      <c r="MKU203" s="430"/>
      <c r="MKV203" s="430"/>
      <c r="MKW203" s="430"/>
      <c r="MKX203" s="430"/>
      <c r="MKY203" s="676"/>
      <c r="MKZ203" s="677"/>
      <c r="MLA203" s="429"/>
      <c r="MLB203" s="430"/>
      <c r="MLC203" s="430"/>
      <c r="MLD203" s="430"/>
      <c r="MLE203" s="430"/>
      <c r="MLF203" s="676"/>
      <c r="MLG203" s="677"/>
      <c r="MLH203" s="429"/>
      <c r="MLI203" s="430"/>
      <c r="MLJ203" s="430"/>
      <c r="MLK203" s="430"/>
      <c r="MLL203" s="430"/>
      <c r="MLM203" s="676"/>
      <c r="MLN203" s="677"/>
      <c r="MLO203" s="429"/>
      <c r="MLP203" s="430"/>
      <c r="MLQ203" s="430"/>
      <c r="MLR203" s="430"/>
      <c r="MLS203" s="430"/>
      <c r="MLT203" s="676"/>
      <c r="MLU203" s="677"/>
      <c r="MLV203" s="429"/>
      <c r="MLW203" s="430"/>
      <c r="MLX203" s="430"/>
      <c r="MLY203" s="430"/>
      <c r="MLZ203" s="430"/>
      <c r="MMA203" s="676"/>
      <c r="MMB203" s="677"/>
      <c r="MMC203" s="429"/>
      <c r="MMD203" s="430"/>
      <c r="MME203" s="430"/>
      <c r="MMF203" s="430"/>
      <c r="MMG203" s="430"/>
      <c r="MMH203" s="676"/>
      <c r="MMI203" s="677"/>
      <c r="MMJ203" s="429"/>
      <c r="MMK203" s="430"/>
      <c r="MML203" s="430"/>
      <c r="MMM203" s="430"/>
      <c r="MMN203" s="430"/>
      <c r="MMO203" s="676"/>
      <c r="MMP203" s="677"/>
      <c r="MMQ203" s="429"/>
      <c r="MMR203" s="430"/>
      <c r="MMS203" s="430"/>
      <c r="MMT203" s="430"/>
      <c r="MMU203" s="430"/>
      <c r="MMV203" s="676"/>
      <c r="MMW203" s="677"/>
      <c r="MMX203" s="429"/>
      <c r="MMY203" s="430"/>
      <c r="MMZ203" s="430"/>
      <c r="MNA203" s="430"/>
      <c r="MNB203" s="430"/>
      <c r="MNC203" s="676"/>
      <c r="MND203" s="677"/>
      <c r="MNE203" s="429"/>
      <c r="MNF203" s="430"/>
      <c r="MNG203" s="430"/>
      <c r="MNH203" s="430"/>
      <c r="MNI203" s="430"/>
      <c r="MNJ203" s="676"/>
      <c r="MNK203" s="677"/>
      <c r="MNL203" s="429"/>
      <c r="MNM203" s="430"/>
      <c r="MNN203" s="430"/>
      <c r="MNO203" s="430"/>
      <c r="MNP203" s="430"/>
      <c r="MNQ203" s="676"/>
      <c r="MNR203" s="677"/>
      <c r="MNS203" s="429"/>
      <c r="MNT203" s="430"/>
      <c r="MNU203" s="430"/>
      <c r="MNV203" s="430"/>
      <c r="MNW203" s="430"/>
      <c r="MNX203" s="676"/>
      <c r="MNY203" s="677"/>
      <c r="MNZ203" s="429"/>
      <c r="MOA203" s="430"/>
      <c r="MOB203" s="430"/>
      <c r="MOC203" s="430"/>
      <c r="MOD203" s="430"/>
      <c r="MOE203" s="676"/>
      <c r="MOF203" s="677"/>
      <c r="MOG203" s="429"/>
      <c r="MOH203" s="430"/>
      <c r="MOI203" s="430"/>
      <c r="MOJ203" s="430"/>
      <c r="MOK203" s="430"/>
      <c r="MOL203" s="676"/>
      <c r="MOM203" s="677"/>
      <c r="MON203" s="429"/>
      <c r="MOO203" s="430"/>
      <c r="MOP203" s="430"/>
      <c r="MOQ203" s="430"/>
      <c r="MOR203" s="430"/>
      <c r="MOS203" s="676"/>
      <c r="MOT203" s="677"/>
      <c r="MOU203" s="429"/>
      <c r="MOV203" s="430"/>
      <c r="MOW203" s="430"/>
      <c r="MOX203" s="430"/>
      <c r="MOY203" s="430"/>
      <c r="MOZ203" s="676"/>
      <c r="MPA203" s="677"/>
      <c r="MPB203" s="429"/>
      <c r="MPC203" s="430"/>
      <c r="MPD203" s="430"/>
      <c r="MPE203" s="430"/>
      <c r="MPF203" s="430"/>
      <c r="MPG203" s="676"/>
      <c r="MPH203" s="677"/>
      <c r="MPI203" s="429"/>
      <c r="MPJ203" s="430"/>
      <c r="MPK203" s="430"/>
      <c r="MPL203" s="430"/>
      <c r="MPM203" s="430"/>
      <c r="MPN203" s="676"/>
      <c r="MPO203" s="677"/>
      <c r="MPP203" s="429"/>
      <c r="MPQ203" s="430"/>
      <c r="MPR203" s="430"/>
      <c r="MPS203" s="430"/>
      <c r="MPT203" s="430"/>
      <c r="MPU203" s="676"/>
      <c r="MPV203" s="677"/>
      <c r="MPW203" s="429"/>
      <c r="MPX203" s="430"/>
      <c r="MPY203" s="430"/>
      <c r="MPZ203" s="430"/>
      <c r="MQA203" s="430"/>
      <c r="MQB203" s="676"/>
      <c r="MQC203" s="677"/>
      <c r="MQD203" s="429"/>
      <c r="MQE203" s="430"/>
      <c r="MQF203" s="430"/>
      <c r="MQG203" s="430"/>
      <c r="MQH203" s="430"/>
      <c r="MQI203" s="676"/>
      <c r="MQJ203" s="677"/>
      <c r="MQK203" s="429"/>
      <c r="MQL203" s="430"/>
      <c r="MQM203" s="430"/>
      <c r="MQN203" s="430"/>
      <c r="MQO203" s="430"/>
      <c r="MQP203" s="676"/>
      <c r="MQQ203" s="677"/>
      <c r="MQR203" s="429"/>
      <c r="MQS203" s="430"/>
      <c r="MQT203" s="430"/>
      <c r="MQU203" s="430"/>
      <c r="MQV203" s="430"/>
      <c r="MQW203" s="676"/>
      <c r="MQX203" s="677"/>
      <c r="MQY203" s="429"/>
      <c r="MQZ203" s="430"/>
      <c r="MRA203" s="430"/>
      <c r="MRB203" s="430"/>
      <c r="MRC203" s="430"/>
      <c r="MRD203" s="676"/>
      <c r="MRE203" s="677"/>
      <c r="MRF203" s="429"/>
      <c r="MRG203" s="430"/>
      <c r="MRH203" s="430"/>
      <c r="MRI203" s="430"/>
      <c r="MRJ203" s="430"/>
      <c r="MRK203" s="676"/>
      <c r="MRL203" s="677"/>
      <c r="MRM203" s="429"/>
      <c r="MRN203" s="430"/>
      <c r="MRO203" s="430"/>
      <c r="MRP203" s="430"/>
      <c r="MRQ203" s="430"/>
      <c r="MRR203" s="676"/>
      <c r="MRS203" s="677"/>
      <c r="MRT203" s="429"/>
      <c r="MRU203" s="430"/>
      <c r="MRV203" s="430"/>
      <c r="MRW203" s="430"/>
      <c r="MRX203" s="430"/>
      <c r="MRY203" s="676"/>
      <c r="MRZ203" s="677"/>
      <c r="MSA203" s="429"/>
      <c r="MSB203" s="430"/>
      <c r="MSC203" s="430"/>
      <c r="MSD203" s="430"/>
      <c r="MSE203" s="430"/>
      <c r="MSF203" s="676"/>
      <c r="MSG203" s="677"/>
      <c r="MSH203" s="429"/>
      <c r="MSI203" s="430"/>
      <c r="MSJ203" s="430"/>
      <c r="MSK203" s="430"/>
      <c r="MSL203" s="430"/>
      <c r="MSM203" s="676"/>
      <c r="MSN203" s="677"/>
      <c r="MSO203" s="429"/>
      <c r="MSP203" s="430"/>
      <c r="MSQ203" s="430"/>
      <c r="MSR203" s="430"/>
      <c r="MSS203" s="430"/>
      <c r="MST203" s="676"/>
      <c r="MSU203" s="677"/>
      <c r="MSV203" s="429"/>
      <c r="MSW203" s="430"/>
      <c r="MSX203" s="430"/>
      <c r="MSY203" s="430"/>
      <c r="MSZ203" s="430"/>
      <c r="MTA203" s="676"/>
      <c r="MTB203" s="677"/>
      <c r="MTC203" s="429"/>
      <c r="MTD203" s="430"/>
      <c r="MTE203" s="430"/>
      <c r="MTF203" s="430"/>
      <c r="MTG203" s="430"/>
      <c r="MTH203" s="676"/>
      <c r="MTI203" s="677"/>
      <c r="MTJ203" s="429"/>
      <c r="MTK203" s="430"/>
      <c r="MTL203" s="430"/>
      <c r="MTM203" s="430"/>
      <c r="MTN203" s="430"/>
      <c r="MTO203" s="676"/>
      <c r="MTP203" s="677"/>
      <c r="MTQ203" s="429"/>
      <c r="MTR203" s="430"/>
      <c r="MTS203" s="430"/>
      <c r="MTT203" s="430"/>
      <c r="MTU203" s="430"/>
      <c r="MTV203" s="676"/>
      <c r="MTW203" s="677"/>
      <c r="MTX203" s="429"/>
      <c r="MTY203" s="430"/>
      <c r="MTZ203" s="430"/>
      <c r="MUA203" s="430"/>
      <c r="MUB203" s="430"/>
      <c r="MUC203" s="676"/>
      <c r="MUD203" s="677"/>
      <c r="MUE203" s="429"/>
      <c r="MUF203" s="430"/>
      <c r="MUG203" s="430"/>
      <c r="MUH203" s="430"/>
      <c r="MUI203" s="430"/>
      <c r="MUJ203" s="676"/>
      <c r="MUK203" s="677"/>
      <c r="MUL203" s="429"/>
      <c r="MUM203" s="430"/>
      <c r="MUN203" s="430"/>
      <c r="MUO203" s="430"/>
      <c r="MUP203" s="430"/>
      <c r="MUQ203" s="676"/>
      <c r="MUR203" s="677"/>
      <c r="MUS203" s="429"/>
      <c r="MUT203" s="430"/>
      <c r="MUU203" s="430"/>
      <c r="MUV203" s="430"/>
      <c r="MUW203" s="430"/>
      <c r="MUX203" s="676"/>
      <c r="MUY203" s="677"/>
      <c r="MUZ203" s="429"/>
      <c r="MVA203" s="430"/>
      <c r="MVB203" s="430"/>
      <c r="MVC203" s="430"/>
      <c r="MVD203" s="430"/>
      <c r="MVE203" s="676"/>
      <c r="MVF203" s="677"/>
      <c r="MVG203" s="429"/>
      <c r="MVH203" s="430"/>
      <c r="MVI203" s="430"/>
      <c r="MVJ203" s="430"/>
      <c r="MVK203" s="430"/>
      <c r="MVL203" s="676"/>
      <c r="MVM203" s="677"/>
      <c r="MVN203" s="429"/>
      <c r="MVO203" s="430"/>
      <c r="MVP203" s="430"/>
      <c r="MVQ203" s="430"/>
      <c r="MVR203" s="430"/>
      <c r="MVS203" s="676"/>
      <c r="MVT203" s="677"/>
      <c r="MVU203" s="429"/>
      <c r="MVV203" s="430"/>
      <c r="MVW203" s="430"/>
      <c r="MVX203" s="430"/>
      <c r="MVY203" s="430"/>
      <c r="MVZ203" s="676"/>
      <c r="MWA203" s="677"/>
      <c r="MWB203" s="429"/>
      <c r="MWC203" s="430"/>
      <c r="MWD203" s="430"/>
      <c r="MWE203" s="430"/>
      <c r="MWF203" s="430"/>
      <c r="MWG203" s="676"/>
      <c r="MWH203" s="677"/>
      <c r="MWI203" s="429"/>
      <c r="MWJ203" s="430"/>
      <c r="MWK203" s="430"/>
      <c r="MWL203" s="430"/>
      <c r="MWM203" s="430"/>
      <c r="MWN203" s="676"/>
      <c r="MWO203" s="677"/>
      <c r="MWP203" s="429"/>
      <c r="MWQ203" s="430"/>
      <c r="MWR203" s="430"/>
      <c r="MWS203" s="430"/>
      <c r="MWT203" s="430"/>
      <c r="MWU203" s="676"/>
      <c r="MWV203" s="677"/>
      <c r="MWW203" s="429"/>
      <c r="MWX203" s="430"/>
      <c r="MWY203" s="430"/>
      <c r="MWZ203" s="430"/>
      <c r="MXA203" s="430"/>
      <c r="MXB203" s="676"/>
      <c r="MXC203" s="677"/>
      <c r="MXD203" s="429"/>
      <c r="MXE203" s="430"/>
      <c r="MXF203" s="430"/>
      <c r="MXG203" s="430"/>
      <c r="MXH203" s="430"/>
      <c r="MXI203" s="676"/>
      <c r="MXJ203" s="677"/>
      <c r="MXK203" s="429"/>
      <c r="MXL203" s="430"/>
      <c r="MXM203" s="430"/>
      <c r="MXN203" s="430"/>
      <c r="MXO203" s="430"/>
      <c r="MXP203" s="676"/>
      <c r="MXQ203" s="677"/>
      <c r="MXR203" s="429"/>
      <c r="MXS203" s="430"/>
      <c r="MXT203" s="430"/>
      <c r="MXU203" s="430"/>
      <c r="MXV203" s="430"/>
      <c r="MXW203" s="676"/>
      <c r="MXX203" s="677"/>
      <c r="MXY203" s="429"/>
      <c r="MXZ203" s="430"/>
      <c r="MYA203" s="430"/>
      <c r="MYB203" s="430"/>
      <c r="MYC203" s="430"/>
      <c r="MYD203" s="676"/>
      <c r="MYE203" s="677"/>
      <c r="MYF203" s="429"/>
      <c r="MYG203" s="430"/>
      <c r="MYH203" s="430"/>
      <c r="MYI203" s="430"/>
      <c r="MYJ203" s="430"/>
      <c r="MYK203" s="676"/>
      <c r="MYL203" s="677"/>
      <c r="MYM203" s="429"/>
      <c r="MYN203" s="430"/>
      <c r="MYO203" s="430"/>
      <c r="MYP203" s="430"/>
      <c r="MYQ203" s="430"/>
      <c r="MYR203" s="676"/>
      <c r="MYS203" s="677"/>
      <c r="MYT203" s="429"/>
      <c r="MYU203" s="430"/>
      <c r="MYV203" s="430"/>
      <c r="MYW203" s="430"/>
      <c r="MYX203" s="430"/>
      <c r="MYY203" s="676"/>
      <c r="MYZ203" s="677"/>
      <c r="MZA203" s="429"/>
      <c r="MZB203" s="430"/>
      <c r="MZC203" s="430"/>
      <c r="MZD203" s="430"/>
      <c r="MZE203" s="430"/>
      <c r="MZF203" s="676"/>
      <c r="MZG203" s="677"/>
      <c r="MZH203" s="429"/>
      <c r="MZI203" s="430"/>
      <c r="MZJ203" s="430"/>
      <c r="MZK203" s="430"/>
      <c r="MZL203" s="430"/>
      <c r="MZM203" s="676"/>
      <c r="MZN203" s="677"/>
      <c r="MZO203" s="429"/>
      <c r="MZP203" s="430"/>
      <c r="MZQ203" s="430"/>
      <c r="MZR203" s="430"/>
      <c r="MZS203" s="430"/>
      <c r="MZT203" s="676"/>
      <c r="MZU203" s="677"/>
      <c r="MZV203" s="429"/>
      <c r="MZW203" s="430"/>
      <c r="MZX203" s="430"/>
      <c r="MZY203" s="430"/>
      <c r="MZZ203" s="430"/>
      <c r="NAA203" s="676"/>
      <c r="NAB203" s="677"/>
      <c r="NAC203" s="429"/>
      <c r="NAD203" s="430"/>
      <c r="NAE203" s="430"/>
      <c r="NAF203" s="430"/>
      <c r="NAG203" s="430"/>
      <c r="NAH203" s="676"/>
      <c r="NAI203" s="677"/>
      <c r="NAJ203" s="429"/>
      <c r="NAK203" s="430"/>
      <c r="NAL203" s="430"/>
      <c r="NAM203" s="430"/>
      <c r="NAN203" s="430"/>
      <c r="NAO203" s="676"/>
      <c r="NAP203" s="677"/>
      <c r="NAQ203" s="429"/>
      <c r="NAR203" s="430"/>
      <c r="NAS203" s="430"/>
      <c r="NAT203" s="430"/>
      <c r="NAU203" s="430"/>
      <c r="NAV203" s="676"/>
      <c r="NAW203" s="677"/>
      <c r="NAX203" s="429"/>
      <c r="NAY203" s="430"/>
      <c r="NAZ203" s="430"/>
      <c r="NBA203" s="430"/>
      <c r="NBB203" s="430"/>
      <c r="NBC203" s="676"/>
      <c r="NBD203" s="677"/>
      <c r="NBE203" s="429"/>
      <c r="NBF203" s="430"/>
      <c r="NBG203" s="430"/>
      <c r="NBH203" s="430"/>
      <c r="NBI203" s="430"/>
      <c r="NBJ203" s="676"/>
      <c r="NBK203" s="677"/>
      <c r="NBL203" s="429"/>
      <c r="NBM203" s="430"/>
      <c r="NBN203" s="430"/>
      <c r="NBO203" s="430"/>
      <c r="NBP203" s="430"/>
      <c r="NBQ203" s="676"/>
      <c r="NBR203" s="677"/>
      <c r="NBS203" s="429"/>
      <c r="NBT203" s="430"/>
      <c r="NBU203" s="430"/>
      <c r="NBV203" s="430"/>
      <c r="NBW203" s="430"/>
      <c r="NBX203" s="676"/>
      <c r="NBY203" s="677"/>
      <c r="NBZ203" s="429"/>
      <c r="NCA203" s="430"/>
      <c r="NCB203" s="430"/>
      <c r="NCC203" s="430"/>
      <c r="NCD203" s="430"/>
      <c r="NCE203" s="676"/>
      <c r="NCF203" s="677"/>
      <c r="NCG203" s="429"/>
      <c r="NCH203" s="430"/>
      <c r="NCI203" s="430"/>
      <c r="NCJ203" s="430"/>
      <c r="NCK203" s="430"/>
      <c r="NCL203" s="676"/>
      <c r="NCM203" s="677"/>
      <c r="NCN203" s="429"/>
      <c r="NCO203" s="430"/>
      <c r="NCP203" s="430"/>
      <c r="NCQ203" s="430"/>
      <c r="NCR203" s="430"/>
      <c r="NCS203" s="676"/>
      <c r="NCT203" s="677"/>
      <c r="NCU203" s="429"/>
      <c r="NCV203" s="430"/>
      <c r="NCW203" s="430"/>
      <c r="NCX203" s="430"/>
      <c r="NCY203" s="430"/>
      <c r="NCZ203" s="676"/>
      <c r="NDA203" s="677"/>
      <c r="NDB203" s="429"/>
      <c r="NDC203" s="430"/>
      <c r="NDD203" s="430"/>
      <c r="NDE203" s="430"/>
      <c r="NDF203" s="430"/>
      <c r="NDG203" s="676"/>
      <c r="NDH203" s="677"/>
      <c r="NDI203" s="429"/>
      <c r="NDJ203" s="430"/>
      <c r="NDK203" s="430"/>
      <c r="NDL203" s="430"/>
      <c r="NDM203" s="430"/>
      <c r="NDN203" s="676"/>
      <c r="NDO203" s="677"/>
      <c r="NDP203" s="429"/>
      <c r="NDQ203" s="430"/>
      <c r="NDR203" s="430"/>
      <c r="NDS203" s="430"/>
      <c r="NDT203" s="430"/>
      <c r="NDU203" s="676"/>
      <c r="NDV203" s="677"/>
      <c r="NDW203" s="429"/>
      <c r="NDX203" s="430"/>
      <c r="NDY203" s="430"/>
      <c r="NDZ203" s="430"/>
      <c r="NEA203" s="430"/>
      <c r="NEB203" s="676"/>
      <c r="NEC203" s="677"/>
      <c r="NED203" s="429"/>
      <c r="NEE203" s="430"/>
      <c r="NEF203" s="430"/>
      <c r="NEG203" s="430"/>
      <c r="NEH203" s="430"/>
      <c r="NEI203" s="676"/>
      <c r="NEJ203" s="677"/>
      <c r="NEK203" s="429"/>
      <c r="NEL203" s="430"/>
      <c r="NEM203" s="430"/>
      <c r="NEN203" s="430"/>
      <c r="NEO203" s="430"/>
      <c r="NEP203" s="676"/>
      <c r="NEQ203" s="677"/>
      <c r="NER203" s="429"/>
      <c r="NES203" s="430"/>
      <c r="NET203" s="430"/>
      <c r="NEU203" s="430"/>
      <c r="NEV203" s="430"/>
      <c r="NEW203" s="676"/>
      <c r="NEX203" s="677"/>
      <c r="NEY203" s="429"/>
      <c r="NEZ203" s="430"/>
      <c r="NFA203" s="430"/>
      <c r="NFB203" s="430"/>
      <c r="NFC203" s="430"/>
      <c r="NFD203" s="676"/>
      <c r="NFE203" s="677"/>
      <c r="NFF203" s="429"/>
      <c r="NFG203" s="430"/>
      <c r="NFH203" s="430"/>
      <c r="NFI203" s="430"/>
      <c r="NFJ203" s="430"/>
      <c r="NFK203" s="676"/>
      <c r="NFL203" s="677"/>
      <c r="NFM203" s="429"/>
      <c r="NFN203" s="430"/>
      <c r="NFO203" s="430"/>
      <c r="NFP203" s="430"/>
      <c r="NFQ203" s="430"/>
      <c r="NFR203" s="676"/>
      <c r="NFS203" s="677"/>
      <c r="NFT203" s="429"/>
      <c r="NFU203" s="430"/>
      <c r="NFV203" s="430"/>
      <c r="NFW203" s="430"/>
      <c r="NFX203" s="430"/>
      <c r="NFY203" s="676"/>
      <c r="NFZ203" s="677"/>
      <c r="NGA203" s="429"/>
      <c r="NGB203" s="430"/>
      <c r="NGC203" s="430"/>
      <c r="NGD203" s="430"/>
      <c r="NGE203" s="430"/>
      <c r="NGF203" s="676"/>
      <c r="NGG203" s="677"/>
      <c r="NGH203" s="429"/>
      <c r="NGI203" s="430"/>
      <c r="NGJ203" s="430"/>
      <c r="NGK203" s="430"/>
      <c r="NGL203" s="430"/>
      <c r="NGM203" s="676"/>
      <c r="NGN203" s="677"/>
      <c r="NGO203" s="429"/>
      <c r="NGP203" s="430"/>
      <c r="NGQ203" s="430"/>
      <c r="NGR203" s="430"/>
      <c r="NGS203" s="430"/>
      <c r="NGT203" s="676"/>
      <c r="NGU203" s="677"/>
      <c r="NGV203" s="429"/>
      <c r="NGW203" s="430"/>
      <c r="NGX203" s="430"/>
      <c r="NGY203" s="430"/>
      <c r="NGZ203" s="430"/>
      <c r="NHA203" s="676"/>
      <c r="NHB203" s="677"/>
      <c r="NHC203" s="429"/>
      <c r="NHD203" s="430"/>
      <c r="NHE203" s="430"/>
      <c r="NHF203" s="430"/>
      <c r="NHG203" s="430"/>
      <c r="NHH203" s="676"/>
      <c r="NHI203" s="677"/>
      <c r="NHJ203" s="429"/>
      <c r="NHK203" s="430"/>
      <c r="NHL203" s="430"/>
      <c r="NHM203" s="430"/>
      <c r="NHN203" s="430"/>
      <c r="NHO203" s="676"/>
      <c r="NHP203" s="677"/>
      <c r="NHQ203" s="429"/>
      <c r="NHR203" s="430"/>
      <c r="NHS203" s="430"/>
      <c r="NHT203" s="430"/>
      <c r="NHU203" s="430"/>
      <c r="NHV203" s="676"/>
      <c r="NHW203" s="677"/>
      <c r="NHX203" s="429"/>
      <c r="NHY203" s="430"/>
      <c r="NHZ203" s="430"/>
      <c r="NIA203" s="430"/>
      <c r="NIB203" s="430"/>
      <c r="NIC203" s="676"/>
      <c r="NID203" s="677"/>
      <c r="NIE203" s="429"/>
      <c r="NIF203" s="430"/>
      <c r="NIG203" s="430"/>
      <c r="NIH203" s="430"/>
      <c r="NII203" s="430"/>
      <c r="NIJ203" s="676"/>
      <c r="NIK203" s="677"/>
      <c r="NIL203" s="429"/>
      <c r="NIM203" s="430"/>
      <c r="NIN203" s="430"/>
      <c r="NIO203" s="430"/>
      <c r="NIP203" s="430"/>
      <c r="NIQ203" s="676"/>
      <c r="NIR203" s="677"/>
      <c r="NIS203" s="429"/>
      <c r="NIT203" s="430"/>
      <c r="NIU203" s="430"/>
      <c r="NIV203" s="430"/>
      <c r="NIW203" s="430"/>
      <c r="NIX203" s="676"/>
      <c r="NIY203" s="677"/>
      <c r="NIZ203" s="429"/>
      <c r="NJA203" s="430"/>
      <c r="NJB203" s="430"/>
      <c r="NJC203" s="430"/>
      <c r="NJD203" s="430"/>
      <c r="NJE203" s="676"/>
      <c r="NJF203" s="677"/>
      <c r="NJG203" s="429"/>
      <c r="NJH203" s="430"/>
      <c r="NJI203" s="430"/>
      <c r="NJJ203" s="430"/>
      <c r="NJK203" s="430"/>
      <c r="NJL203" s="676"/>
      <c r="NJM203" s="677"/>
      <c r="NJN203" s="429"/>
      <c r="NJO203" s="430"/>
      <c r="NJP203" s="430"/>
      <c r="NJQ203" s="430"/>
      <c r="NJR203" s="430"/>
      <c r="NJS203" s="676"/>
      <c r="NJT203" s="677"/>
      <c r="NJU203" s="429"/>
      <c r="NJV203" s="430"/>
      <c r="NJW203" s="430"/>
      <c r="NJX203" s="430"/>
      <c r="NJY203" s="430"/>
      <c r="NJZ203" s="676"/>
      <c r="NKA203" s="677"/>
      <c r="NKB203" s="429"/>
      <c r="NKC203" s="430"/>
      <c r="NKD203" s="430"/>
      <c r="NKE203" s="430"/>
      <c r="NKF203" s="430"/>
      <c r="NKG203" s="676"/>
      <c r="NKH203" s="677"/>
      <c r="NKI203" s="429"/>
      <c r="NKJ203" s="430"/>
      <c r="NKK203" s="430"/>
      <c r="NKL203" s="430"/>
      <c r="NKM203" s="430"/>
      <c r="NKN203" s="676"/>
      <c r="NKO203" s="677"/>
      <c r="NKP203" s="429"/>
      <c r="NKQ203" s="430"/>
      <c r="NKR203" s="430"/>
      <c r="NKS203" s="430"/>
      <c r="NKT203" s="430"/>
      <c r="NKU203" s="676"/>
      <c r="NKV203" s="677"/>
      <c r="NKW203" s="429"/>
      <c r="NKX203" s="430"/>
      <c r="NKY203" s="430"/>
      <c r="NKZ203" s="430"/>
      <c r="NLA203" s="430"/>
      <c r="NLB203" s="676"/>
      <c r="NLC203" s="677"/>
      <c r="NLD203" s="429"/>
      <c r="NLE203" s="430"/>
      <c r="NLF203" s="430"/>
      <c r="NLG203" s="430"/>
      <c r="NLH203" s="430"/>
      <c r="NLI203" s="676"/>
      <c r="NLJ203" s="677"/>
      <c r="NLK203" s="429"/>
      <c r="NLL203" s="430"/>
      <c r="NLM203" s="430"/>
      <c r="NLN203" s="430"/>
      <c r="NLO203" s="430"/>
      <c r="NLP203" s="676"/>
      <c r="NLQ203" s="677"/>
      <c r="NLR203" s="429"/>
      <c r="NLS203" s="430"/>
      <c r="NLT203" s="430"/>
      <c r="NLU203" s="430"/>
      <c r="NLV203" s="430"/>
      <c r="NLW203" s="676"/>
      <c r="NLX203" s="677"/>
      <c r="NLY203" s="429"/>
      <c r="NLZ203" s="430"/>
      <c r="NMA203" s="430"/>
      <c r="NMB203" s="430"/>
      <c r="NMC203" s="430"/>
      <c r="NMD203" s="676"/>
      <c r="NME203" s="677"/>
      <c r="NMF203" s="429"/>
      <c r="NMG203" s="430"/>
      <c r="NMH203" s="430"/>
      <c r="NMI203" s="430"/>
      <c r="NMJ203" s="430"/>
      <c r="NMK203" s="676"/>
      <c r="NML203" s="677"/>
      <c r="NMM203" s="429"/>
      <c r="NMN203" s="430"/>
      <c r="NMO203" s="430"/>
      <c r="NMP203" s="430"/>
      <c r="NMQ203" s="430"/>
      <c r="NMR203" s="676"/>
      <c r="NMS203" s="677"/>
      <c r="NMT203" s="429"/>
      <c r="NMU203" s="430"/>
      <c r="NMV203" s="430"/>
      <c r="NMW203" s="430"/>
      <c r="NMX203" s="430"/>
      <c r="NMY203" s="676"/>
      <c r="NMZ203" s="677"/>
      <c r="NNA203" s="429"/>
      <c r="NNB203" s="430"/>
      <c r="NNC203" s="430"/>
      <c r="NND203" s="430"/>
      <c r="NNE203" s="430"/>
      <c r="NNF203" s="676"/>
      <c r="NNG203" s="677"/>
      <c r="NNH203" s="429"/>
      <c r="NNI203" s="430"/>
      <c r="NNJ203" s="430"/>
      <c r="NNK203" s="430"/>
      <c r="NNL203" s="430"/>
      <c r="NNM203" s="676"/>
      <c r="NNN203" s="677"/>
      <c r="NNO203" s="429"/>
      <c r="NNP203" s="430"/>
      <c r="NNQ203" s="430"/>
      <c r="NNR203" s="430"/>
      <c r="NNS203" s="430"/>
      <c r="NNT203" s="676"/>
      <c r="NNU203" s="677"/>
      <c r="NNV203" s="429"/>
      <c r="NNW203" s="430"/>
      <c r="NNX203" s="430"/>
      <c r="NNY203" s="430"/>
      <c r="NNZ203" s="430"/>
      <c r="NOA203" s="676"/>
      <c r="NOB203" s="677"/>
      <c r="NOC203" s="429"/>
      <c r="NOD203" s="430"/>
      <c r="NOE203" s="430"/>
      <c r="NOF203" s="430"/>
      <c r="NOG203" s="430"/>
      <c r="NOH203" s="676"/>
      <c r="NOI203" s="677"/>
      <c r="NOJ203" s="429"/>
      <c r="NOK203" s="430"/>
      <c r="NOL203" s="430"/>
      <c r="NOM203" s="430"/>
      <c r="NON203" s="430"/>
      <c r="NOO203" s="676"/>
      <c r="NOP203" s="677"/>
      <c r="NOQ203" s="429"/>
      <c r="NOR203" s="430"/>
      <c r="NOS203" s="430"/>
      <c r="NOT203" s="430"/>
      <c r="NOU203" s="430"/>
      <c r="NOV203" s="676"/>
      <c r="NOW203" s="677"/>
      <c r="NOX203" s="429"/>
      <c r="NOY203" s="430"/>
      <c r="NOZ203" s="430"/>
      <c r="NPA203" s="430"/>
      <c r="NPB203" s="430"/>
      <c r="NPC203" s="676"/>
      <c r="NPD203" s="677"/>
      <c r="NPE203" s="429"/>
      <c r="NPF203" s="430"/>
      <c r="NPG203" s="430"/>
      <c r="NPH203" s="430"/>
      <c r="NPI203" s="430"/>
      <c r="NPJ203" s="676"/>
      <c r="NPK203" s="677"/>
      <c r="NPL203" s="429"/>
      <c r="NPM203" s="430"/>
      <c r="NPN203" s="430"/>
      <c r="NPO203" s="430"/>
      <c r="NPP203" s="430"/>
      <c r="NPQ203" s="676"/>
      <c r="NPR203" s="677"/>
      <c r="NPS203" s="429"/>
      <c r="NPT203" s="430"/>
      <c r="NPU203" s="430"/>
      <c r="NPV203" s="430"/>
      <c r="NPW203" s="430"/>
      <c r="NPX203" s="676"/>
      <c r="NPY203" s="677"/>
      <c r="NPZ203" s="429"/>
      <c r="NQA203" s="430"/>
      <c r="NQB203" s="430"/>
      <c r="NQC203" s="430"/>
      <c r="NQD203" s="430"/>
      <c r="NQE203" s="676"/>
      <c r="NQF203" s="677"/>
      <c r="NQG203" s="429"/>
      <c r="NQH203" s="430"/>
      <c r="NQI203" s="430"/>
      <c r="NQJ203" s="430"/>
      <c r="NQK203" s="430"/>
      <c r="NQL203" s="676"/>
      <c r="NQM203" s="677"/>
      <c r="NQN203" s="429"/>
      <c r="NQO203" s="430"/>
      <c r="NQP203" s="430"/>
      <c r="NQQ203" s="430"/>
      <c r="NQR203" s="430"/>
      <c r="NQS203" s="676"/>
      <c r="NQT203" s="677"/>
      <c r="NQU203" s="429"/>
      <c r="NQV203" s="430"/>
      <c r="NQW203" s="430"/>
      <c r="NQX203" s="430"/>
      <c r="NQY203" s="430"/>
      <c r="NQZ203" s="676"/>
      <c r="NRA203" s="677"/>
      <c r="NRB203" s="429"/>
      <c r="NRC203" s="430"/>
      <c r="NRD203" s="430"/>
      <c r="NRE203" s="430"/>
      <c r="NRF203" s="430"/>
      <c r="NRG203" s="676"/>
      <c r="NRH203" s="677"/>
      <c r="NRI203" s="429"/>
      <c r="NRJ203" s="430"/>
      <c r="NRK203" s="430"/>
      <c r="NRL203" s="430"/>
      <c r="NRM203" s="430"/>
      <c r="NRN203" s="676"/>
      <c r="NRO203" s="677"/>
      <c r="NRP203" s="429"/>
      <c r="NRQ203" s="430"/>
      <c r="NRR203" s="430"/>
      <c r="NRS203" s="430"/>
      <c r="NRT203" s="430"/>
      <c r="NRU203" s="676"/>
      <c r="NRV203" s="677"/>
      <c r="NRW203" s="429"/>
      <c r="NRX203" s="430"/>
      <c r="NRY203" s="430"/>
      <c r="NRZ203" s="430"/>
      <c r="NSA203" s="430"/>
      <c r="NSB203" s="676"/>
      <c r="NSC203" s="677"/>
      <c r="NSD203" s="429"/>
      <c r="NSE203" s="430"/>
      <c r="NSF203" s="430"/>
      <c r="NSG203" s="430"/>
      <c r="NSH203" s="430"/>
      <c r="NSI203" s="676"/>
      <c r="NSJ203" s="677"/>
      <c r="NSK203" s="429"/>
      <c r="NSL203" s="430"/>
      <c r="NSM203" s="430"/>
      <c r="NSN203" s="430"/>
      <c r="NSO203" s="430"/>
      <c r="NSP203" s="676"/>
      <c r="NSQ203" s="677"/>
      <c r="NSR203" s="429"/>
      <c r="NSS203" s="430"/>
      <c r="NST203" s="430"/>
      <c r="NSU203" s="430"/>
      <c r="NSV203" s="430"/>
      <c r="NSW203" s="676"/>
      <c r="NSX203" s="677"/>
      <c r="NSY203" s="429"/>
      <c r="NSZ203" s="430"/>
      <c r="NTA203" s="430"/>
      <c r="NTB203" s="430"/>
      <c r="NTC203" s="430"/>
      <c r="NTD203" s="676"/>
      <c r="NTE203" s="677"/>
      <c r="NTF203" s="429"/>
      <c r="NTG203" s="430"/>
      <c r="NTH203" s="430"/>
      <c r="NTI203" s="430"/>
      <c r="NTJ203" s="430"/>
      <c r="NTK203" s="676"/>
      <c r="NTL203" s="677"/>
      <c r="NTM203" s="429"/>
      <c r="NTN203" s="430"/>
      <c r="NTO203" s="430"/>
      <c r="NTP203" s="430"/>
      <c r="NTQ203" s="430"/>
      <c r="NTR203" s="676"/>
      <c r="NTS203" s="677"/>
      <c r="NTT203" s="429"/>
      <c r="NTU203" s="430"/>
      <c r="NTV203" s="430"/>
      <c r="NTW203" s="430"/>
      <c r="NTX203" s="430"/>
      <c r="NTY203" s="676"/>
      <c r="NTZ203" s="677"/>
      <c r="NUA203" s="429"/>
      <c r="NUB203" s="430"/>
      <c r="NUC203" s="430"/>
      <c r="NUD203" s="430"/>
      <c r="NUE203" s="430"/>
      <c r="NUF203" s="676"/>
      <c r="NUG203" s="677"/>
      <c r="NUH203" s="429"/>
      <c r="NUI203" s="430"/>
      <c r="NUJ203" s="430"/>
      <c r="NUK203" s="430"/>
      <c r="NUL203" s="430"/>
      <c r="NUM203" s="676"/>
      <c r="NUN203" s="677"/>
      <c r="NUO203" s="429"/>
      <c r="NUP203" s="430"/>
      <c r="NUQ203" s="430"/>
      <c r="NUR203" s="430"/>
      <c r="NUS203" s="430"/>
      <c r="NUT203" s="676"/>
      <c r="NUU203" s="677"/>
      <c r="NUV203" s="429"/>
      <c r="NUW203" s="430"/>
      <c r="NUX203" s="430"/>
      <c r="NUY203" s="430"/>
      <c r="NUZ203" s="430"/>
      <c r="NVA203" s="676"/>
      <c r="NVB203" s="677"/>
      <c r="NVC203" s="429"/>
      <c r="NVD203" s="430"/>
      <c r="NVE203" s="430"/>
      <c r="NVF203" s="430"/>
      <c r="NVG203" s="430"/>
      <c r="NVH203" s="676"/>
      <c r="NVI203" s="677"/>
      <c r="NVJ203" s="429"/>
      <c r="NVK203" s="430"/>
      <c r="NVL203" s="430"/>
      <c r="NVM203" s="430"/>
      <c r="NVN203" s="430"/>
      <c r="NVO203" s="676"/>
      <c r="NVP203" s="677"/>
      <c r="NVQ203" s="429"/>
      <c r="NVR203" s="430"/>
      <c r="NVS203" s="430"/>
      <c r="NVT203" s="430"/>
      <c r="NVU203" s="430"/>
      <c r="NVV203" s="676"/>
      <c r="NVW203" s="677"/>
      <c r="NVX203" s="429"/>
      <c r="NVY203" s="430"/>
      <c r="NVZ203" s="430"/>
      <c r="NWA203" s="430"/>
      <c r="NWB203" s="430"/>
      <c r="NWC203" s="676"/>
      <c r="NWD203" s="677"/>
      <c r="NWE203" s="429"/>
      <c r="NWF203" s="430"/>
      <c r="NWG203" s="430"/>
      <c r="NWH203" s="430"/>
      <c r="NWI203" s="430"/>
      <c r="NWJ203" s="676"/>
      <c r="NWK203" s="677"/>
      <c r="NWL203" s="429"/>
      <c r="NWM203" s="430"/>
      <c r="NWN203" s="430"/>
      <c r="NWO203" s="430"/>
      <c r="NWP203" s="430"/>
      <c r="NWQ203" s="676"/>
      <c r="NWR203" s="677"/>
      <c r="NWS203" s="429"/>
      <c r="NWT203" s="430"/>
      <c r="NWU203" s="430"/>
      <c r="NWV203" s="430"/>
      <c r="NWW203" s="430"/>
      <c r="NWX203" s="676"/>
      <c r="NWY203" s="677"/>
      <c r="NWZ203" s="429"/>
      <c r="NXA203" s="430"/>
      <c r="NXB203" s="430"/>
      <c r="NXC203" s="430"/>
      <c r="NXD203" s="430"/>
      <c r="NXE203" s="676"/>
      <c r="NXF203" s="677"/>
      <c r="NXG203" s="429"/>
      <c r="NXH203" s="430"/>
      <c r="NXI203" s="430"/>
      <c r="NXJ203" s="430"/>
      <c r="NXK203" s="430"/>
      <c r="NXL203" s="676"/>
      <c r="NXM203" s="677"/>
      <c r="NXN203" s="429"/>
      <c r="NXO203" s="430"/>
      <c r="NXP203" s="430"/>
      <c r="NXQ203" s="430"/>
      <c r="NXR203" s="430"/>
      <c r="NXS203" s="676"/>
      <c r="NXT203" s="677"/>
      <c r="NXU203" s="429"/>
      <c r="NXV203" s="430"/>
      <c r="NXW203" s="430"/>
      <c r="NXX203" s="430"/>
      <c r="NXY203" s="430"/>
      <c r="NXZ203" s="676"/>
      <c r="NYA203" s="677"/>
      <c r="NYB203" s="429"/>
      <c r="NYC203" s="430"/>
      <c r="NYD203" s="430"/>
      <c r="NYE203" s="430"/>
      <c r="NYF203" s="430"/>
      <c r="NYG203" s="676"/>
      <c r="NYH203" s="677"/>
      <c r="NYI203" s="429"/>
      <c r="NYJ203" s="430"/>
      <c r="NYK203" s="430"/>
      <c r="NYL203" s="430"/>
      <c r="NYM203" s="430"/>
      <c r="NYN203" s="676"/>
      <c r="NYO203" s="677"/>
      <c r="NYP203" s="429"/>
      <c r="NYQ203" s="430"/>
      <c r="NYR203" s="430"/>
      <c r="NYS203" s="430"/>
      <c r="NYT203" s="430"/>
      <c r="NYU203" s="676"/>
      <c r="NYV203" s="677"/>
      <c r="NYW203" s="429"/>
      <c r="NYX203" s="430"/>
      <c r="NYY203" s="430"/>
      <c r="NYZ203" s="430"/>
      <c r="NZA203" s="430"/>
      <c r="NZB203" s="676"/>
      <c r="NZC203" s="677"/>
      <c r="NZD203" s="429"/>
      <c r="NZE203" s="430"/>
      <c r="NZF203" s="430"/>
      <c r="NZG203" s="430"/>
      <c r="NZH203" s="430"/>
      <c r="NZI203" s="676"/>
      <c r="NZJ203" s="677"/>
      <c r="NZK203" s="429"/>
      <c r="NZL203" s="430"/>
      <c r="NZM203" s="430"/>
      <c r="NZN203" s="430"/>
      <c r="NZO203" s="430"/>
      <c r="NZP203" s="676"/>
      <c r="NZQ203" s="677"/>
      <c r="NZR203" s="429"/>
      <c r="NZS203" s="430"/>
      <c r="NZT203" s="430"/>
      <c r="NZU203" s="430"/>
      <c r="NZV203" s="430"/>
      <c r="NZW203" s="676"/>
      <c r="NZX203" s="677"/>
      <c r="NZY203" s="429"/>
      <c r="NZZ203" s="430"/>
      <c r="OAA203" s="430"/>
      <c r="OAB203" s="430"/>
      <c r="OAC203" s="430"/>
      <c r="OAD203" s="676"/>
      <c r="OAE203" s="677"/>
      <c r="OAF203" s="429"/>
      <c r="OAG203" s="430"/>
      <c r="OAH203" s="430"/>
      <c r="OAI203" s="430"/>
      <c r="OAJ203" s="430"/>
      <c r="OAK203" s="676"/>
      <c r="OAL203" s="677"/>
      <c r="OAM203" s="429"/>
      <c r="OAN203" s="430"/>
      <c r="OAO203" s="430"/>
      <c r="OAP203" s="430"/>
      <c r="OAQ203" s="430"/>
      <c r="OAR203" s="676"/>
      <c r="OAS203" s="677"/>
      <c r="OAT203" s="429"/>
      <c r="OAU203" s="430"/>
      <c r="OAV203" s="430"/>
      <c r="OAW203" s="430"/>
      <c r="OAX203" s="430"/>
      <c r="OAY203" s="676"/>
      <c r="OAZ203" s="677"/>
      <c r="OBA203" s="429"/>
      <c r="OBB203" s="430"/>
      <c r="OBC203" s="430"/>
      <c r="OBD203" s="430"/>
      <c r="OBE203" s="430"/>
      <c r="OBF203" s="676"/>
      <c r="OBG203" s="677"/>
      <c r="OBH203" s="429"/>
      <c r="OBI203" s="430"/>
      <c r="OBJ203" s="430"/>
      <c r="OBK203" s="430"/>
      <c r="OBL203" s="430"/>
      <c r="OBM203" s="676"/>
      <c r="OBN203" s="677"/>
      <c r="OBO203" s="429"/>
      <c r="OBP203" s="430"/>
      <c r="OBQ203" s="430"/>
      <c r="OBR203" s="430"/>
      <c r="OBS203" s="430"/>
      <c r="OBT203" s="676"/>
      <c r="OBU203" s="677"/>
      <c r="OBV203" s="429"/>
      <c r="OBW203" s="430"/>
      <c r="OBX203" s="430"/>
      <c r="OBY203" s="430"/>
      <c r="OBZ203" s="430"/>
      <c r="OCA203" s="676"/>
      <c r="OCB203" s="677"/>
      <c r="OCC203" s="429"/>
      <c r="OCD203" s="430"/>
      <c r="OCE203" s="430"/>
      <c r="OCF203" s="430"/>
      <c r="OCG203" s="430"/>
      <c r="OCH203" s="676"/>
      <c r="OCI203" s="677"/>
      <c r="OCJ203" s="429"/>
      <c r="OCK203" s="430"/>
      <c r="OCL203" s="430"/>
      <c r="OCM203" s="430"/>
      <c r="OCN203" s="430"/>
      <c r="OCO203" s="676"/>
      <c r="OCP203" s="677"/>
      <c r="OCQ203" s="429"/>
      <c r="OCR203" s="430"/>
      <c r="OCS203" s="430"/>
      <c r="OCT203" s="430"/>
      <c r="OCU203" s="430"/>
      <c r="OCV203" s="676"/>
      <c r="OCW203" s="677"/>
      <c r="OCX203" s="429"/>
      <c r="OCY203" s="430"/>
      <c r="OCZ203" s="430"/>
      <c r="ODA203" s="430"/>
      <c r="ODB203" s="430"/>
      <c r="ODC203" s="676"/>
      <c r="ODD203" s="677"/>
      <c r="ODE203" s="429"/>
      <c r="ODF203" s="430"/>
      <c r="ODG203" s="430"/>
      <c r="ODH203" s="430"/>
      <c r="ODI203" s="430"/>
      <c r="ODJ203" s="676"/>
      <c r="ODK203" s="677"/>
      <c r="ODL203" s="429"/>
      <c r="ODM203" s="430"/>
      <c r="ODN203" s="430"/>
      <c r="ODO203" s="430"/>
      <c r="ODP203" s="430"/>
      <c r="ODQ203" s="676"/>
      <c r="ODR203" s="677"/>
      <c r="ODS203" s="429"/>
      <c r="ODT203" s="430"/>
      <c r="ODU203" s="430"/>
      <c r="ODV203" s="430"/>
      <c r="ODW203" s="430"/>
      <c r="ODX203" s="676"/>
      <c r="ODY203" s="677"/>
      <c r="ODZ203" s="429"/>
      <c r="OEA203" s="430"/>
      <c r="OEB203" s="430"/>
      <c r="OEC203" s="430"/>
      <c r="OED203" s="430"/>
      <c r="OEE203" s="676"/>
      <c r="OEF203" s="677"/>
      <c r="OEG203" s="429"/>
      <c r="OEH203" s="430"/>
      <c r="OEI203" s="430"/>
      <c r="OEJ203" s="430"/>
      <c r="OEK203" s="430"/>
      <c r="OEL203" s="676"/>
      <c r="OEM203" s="677"/>
      <c r="OEN203" s="429"/>
      <c r="OEO203" s="430"/>
      <c r="OEP203" s="430"/>
      <c r="OEQ203" s="430"/>
      <c r="OER203" s="430"/>
      <c r="OES203" s="676"/>
      <c r="OET203" s="677"/>
      <c r="OEU203" s="429"/>
      <c r="OEV203" s="430"/>
      <c r="OEW203" s="430"/>
      <c r="OEX203" s="430"/>
      <c r="OEY203" s="430"/>
      <c r="OEZ203" s="676"/>
      <c r="OFA203" s="677"/>
      <c r="OFB203" s="429"/>
      <c r="OFC203" s="430"/>
      <c r="OFD203" s="430"/>
      <c r="OFE203" s="430"/>
      <c r="OFF203" s="430"/>
      <c r="OFG203" s="676"/>
      <c r="OFH203" s="677"/>
      <c r="OFI203" s="429"/>
      <c r="OFJ203" s="430"/>
      <c r="OFK203" s="430"/>
      <c r="OFL203" s="430"/>
      <c r="OFM203" s="430"/>
      <c r="OFN203" s="676"/>
      <c r="OFO203" s="677"/>
      <c r="OFP203" s="429"/>
      <c r="OFQ203" s="430"/>
      <c r="OFR203" s="430"/>
      <c r="OFS203" s="430"/>
      <c r="OFT203" s="430"/>
      <c r="OFU203" s="676"/>
      <c r="OFV203" s="677"/>
      <c r="OFW203" s="429"/>
      <c r="OFX203" s="430"/>
      <c r="OFY203" s="430"/>
      <c r="OFZ203" s="430"/>
      <c r="OGA203" s="430"/>
      <c r="OGB203" s="676"/>
      <c r="OGC203" s="677"/>
      <c r="OGD203" s="429"/>
      <c r="OGE203" s="430"/>
      <c r="OGF203" s="430"/>
      <c r="OGG203" s="430"/>
      <c r="OGH203" s="430"/>
      <c r="OGI203" s="676"/>
      <c r="OGJ203" s="677"/>
      <c r="OGK203" s="429"/>
      <c r="OGL203" s="430"/>
      <c r="OGM203" s="430"/>
      <c r="OGN203" s="430"/>
      <c r="OGO203" s="430"/>
      <c r="OGP203" s="676"/>
      <c r="OGQ203" s="677"/>
      <c r="OGR203" s="429"/>
      <c r="OGS203" s="430"/>
      <c r="OGT203" s="430"/>
      <c r="OGU203" s="430"/>
      <c r="OGV203" s="430"/>
      <c r="OGW203" s="676"/>
      <c r="OGX203" s="677"/>
      <c r="OGY203" s="429"/>
      <c r="OGZ203" s="430"/>
      <c r="OHA203" s="430"/>
      <c r="OHB203" s="430"/>
      <c r="OHC203" s="430"/>
      <c r="OHD203" s="676"/>
      <c r="OHE203" s="677"/>
      <c r="OHF203" s="429"/>
      <c r="OHG203" s="430"/>
      <c r="OHH203" s="430"/>
      <c r="OHI203" s="430"/>
      <c r="OHJ203" s="430"/>
      <c r="OHK203" s="676"/>
      <c r="OHL203" s="677"/>
      <c r="OHM203" s="429"/>
      <c r="OHN203" s="430"/>
      <c r="OHO203" s="430"/>
      <c r="OHP203" s="430"/>
      <c r="OHQ203" s="430"/>
      <c r="OHR203" s="676"/>
      <c r="OHS203" s="677"/>
      <c r="OHT203" s="429"/>
      <c r="OHU203" s="430"/>
      <c r="OHV203" s="430"/>
      <c r="OHW203" s="430"/>
      <c r="OHX203" s="430"/>
      <c r="OHY203" s="676"/>
      <c r="OHZ203" s="677"/>
      <c r="OIA203" s="429"/>
      <c r="OIB203" s="430"/>
      <c r="OIC203" s="430"/>
      <c r="OID203" s="430"/>
      <c r="OIE203" s="430"/>
      <c r="OIF203" s="676"/>
      <c r="OIG203" s="677"/>
      <c r="OIH203" s="429"/>
      <c r="OII203" s="430"/>
      <c r="OIJ203" s="430"/>
      <c r="OIK203" s="430"/>
      <c r="OIL203" s="430"/>
      <c r="OIM203" s="676"/>
      <c r="OIN203" s="677"/>
      <c r="OIO203" s="429"/>
      <c r="OIP203" s="430"/>
      <c r="OIQ203" s="430"/>
      <c r="OIR203" s="430"/>
      <c r="OIS203" s="430"/>
      <c r="OIT203" s="676"/>
      <c r="OIU203" s="677"/>
      <c r="OIV203" s="429"/>
      <c r="OIW203" s="430"/>
      <c r="OIX203" s="430"/>
      <c r="OIY203" s="430"/>
      <c r="OIZ203" s="430"/>
      <c r="OJA203" s="676"/>
      <c r="OJB203" s="677"/>
      <c r="OJC203" s="429"/>
      <c r="OJD203" s="430"/>
      <c r="OJE203" s="430"/>
      <c r="OJF203" s="430"/>
      <c r="OJG203" s="430"/>
      <c r="OJH203" s="676"/>
      <c r="OJI203" s="677"/>
      <c r="OJJ203" s="429"/>
      <c r="OJK203" s="430"/>
      <c r="OJL203" s="430"/>
      <c r="OJM203" s="430"/>
      <c r="OJN203" s="430"/>
      <c r="OJO203" s="676"/>
      <c r="OJP203" s="677"/>
      <c r="OJQ203" s="429"/>
      <c r="OJR203" s="430"/>
      <c r="OJS203" s="430"/>
      <c r="OJT203" s="430"/>
      <c r="OJU203" s="430"/>
      <c r="OJV203" s="676"/>
      <c r="OJW203" s="677"/>
      <c r="OJX203" s="429"/>
      <c r="OJY203" s="430"/>
      <c r="OJZ203" s="430"/>
      <c r="OKA203" s="430"/>
      <c r="OKB203" s="430"/>
      <c r="OKC203" s="676"/>
      <c r="OKD203" s="677"/>
      <c r="OKE203" s="429"/>
      <c r="OKF203" s="430"/>
      <c r="OKG203" s="430"/>
      <c r="OKH203" s="430"/>
      <c r="OKI203" s="430"/>
      <c r="OKJ203" s="676"/>
      <c r="OKK203" s="677"/>
      <c r="OKL203" s="429"/>
      <c r="OKM203" s="430"/>
      <c r="OKN203" s="430"/>
      <c r="OKO203" s="430"/>
      <c r="OKP203" s="430"/>
      <c r="OKQ203" s="676"/>
      <c r="OKR203" s="677"/>
      <c r="OKS203" s="429"/>
      <c r="OKT203" s="430"/>
      <c r="OKU203" s="430"/>
      <c r="OKV203" s="430"/>
      <c r="OKW203" s="430"/>
      <c r="OKX203" s="676"/>
      <c r="OKY203" s="677"/>
      <c r="OKZ203" s="429"/>
      <c r="OLA203" s="430"/>
      <c r="OLB203" s="430"/>
      <c r="OLC203" s="430"/>
      <c r="OLD203" s="430"/>
      <c r="OLE203" s="676"/>
      <c r="OLF203" s="677"/>
      <c r="OLG203" s="429"/>
      <c r="OLH203" s="430"/>
      <c r="OLI203" s="430"/>
      <c r="OLJ203" s="430"/>
      <c r="OLK203" s="430"/>
      <c r="OLL203" s="676"/>
      <c r="OLM203" s="677"/>
      <c r="OLN203" s="429"/>
      <c r="OLO203" s="430"/>
      <c r="OLP203" s="430"/>
      <c r="OLQ203" s="430"/>
      <c r="OLR203" s="430"/>
      <c r="OLS203" s="676"/>
      <c r="OLT203" s="677"/>
      <c r="OLU203" s="429"/>
      <c r="OLV203" s="430"/>
      <c r="OLW203" s="430"/>
      <c r="OLX203" s="430"/>
      <c r="OLY203" s="430"/>
      <c r="OLZ203" s="676"/>
      <c r="OMA203" s="677"/>
      <c r="OMB203" s="429"/>
      <c r="OMC203" s="430"/>
      <c r="OMD203" s="430"/>
      <c r="OME203" s="430"/>
      <c r="OMF203" s="430"/>
      <c r="OMG203" s="676"/>
      <c r="OMH203" s="677"/>
      <c r="OMI203" s="429"/>
      <c r="OMJ203" s="430"/>
      <c r="OMK203" s="430"/>
      <c r="OML203" s="430"/>
      <c r="OMM203" s="430"/>
      <c r="OMN203" s="676"/>
      <c r="OMO203" s="677"/>
      <c r="OMP203" s="429"/>
      <c r="OMQ203" s="430"/>
      <c r="OMR203" s="430"/>
      <c r="OMS203" s="430"/>
      <c r="OMT203" s="430"/>
      <c r="OMU203" s="676"/>
      <c r="OMV203" s="677"/>
      <c r="OMW203" s="429"/>
      <c r="OMX203" s="430"/>
      <c r="OMY203" s="430"/>
      <c r="OMZ203" s="430"/>
      <c r="ONA203" s="430"/>
      <c r="ONB203" s="676"/>
      <c r="ONC203" s="677"/>
      <c r="OND203" s="429"/>
      <c r="ONE203" s="430"/>
      <c r="ONF203" s="430"/>
      <c r="ONG203" s="430"/>
      <c r="ONH203" s="430"/>
      <c r="ONI203" s="676"/>
      <c r="ONJ203" s="677"/>
      <c r="ONK203" s="429"/>
      <c r="ONL203" s="430"/>
      <c r="ONM203" s="430"/>
      <c r="ONN203" s="430"/>
      <c r="ONO203" s="430"/>
      <c r="ONP203" s="676"/>
      <c r="ONQ203" s="677"/>
      <c r="ONR203" s="429"/>
      <c r="ONS203" s="430"/>
      <c r="ONT203" s="430"/>
      <c r="ONU203" s="430"/>
      <c r="ONV203" s="430"/>
      <c r="ONW203" s="676"/>
      <c r="ONX203" s="677"/>
      <c r="ONY203" s="429"/>
      <c r="ONZ203" s="430"/>
      <c r="OOA203" s="430"/>
      <c r="OOB203" s="430"/>
      <c r="OOC203" s="430"/>
      <c r="OOD203" s="676"/>
      <c r="OOE203" s="677"/>
      <c r="OOF203" s="429"/>
      <c r="OOG203" s="430"/>
      <c r="OOH203" s="430"/>
      <c r="OOI203" s="430"/>
      <c r="OOJ203" s="430"/>
      <c r="OOK203" s="676"/>
      <c r="OOL203" s="677"/>
      <c r="OOM203" s="429"/>
      <c r="OON203" s="430"/>
      <c r="OOO203" s="430"/>
      <c r="OOP203" s="430"/>
      <c r="OOQ203" s="430"/>
      <c r="OOR203" s="676"/>
      <c r="OOS203" s="677"/>
      <c r="OOT203" s="429"/>
      <c r="OOU203" s="430"/>
      <c r="OOV203" s="430"/>
      <c r="OOW203" s="430"/>
      <c r="OOX203" s="430"/>
      <c r="OOY203" s="676"/>
      <c r="OOZ203" s="677"/>
      <c r="OPA203" s="429"/>
      <c r="OPB203" s="430"/>
      <c r="OPC203" s="430"/>
      <c r="OPD203" s="430"/>
      <c r="OPE203" s="430"/>
      <c r="OPF203" s="676"/>
      <c r="OPG203" s="677"/>
      <c r="OPH203" s="429"/>
      <c r="OPI203" s="430"/>
      <c r="OPJ203" s="430"/>
      <c r="OPK203" s="430"/>
      <c r="OPL203" s="430"/>
      <c r="OPM203" s="676"/>
      <c r="OPN203" s="677"/>
      <c r="OPO203" s="429"/>
      <c r="OPP203" s="430"/>
      <c r="OPQ203" s="430"/>
      <c r="OPR203" s="430"/>
      <c r="OPS203" s="430"/>
      <c r="OPT203" s="676"/>
      <c r="OPU203" s="677"/>
      <c r="OPV203" s="429"/>
      <c r="OPW203" s="430"/>
      <c r="OPX203" s="430"/>
      <c r="OPY203" s="430"/>
      <c r="OPZ203" s="430"/>
      <c r="OQA203" s="676"/>
      <c r="OQB203" s="677"/>
      <c r="OQC203" s="429"/>
      <c r="OQD203" s="430"/>
      <c r="OQE203" s="430"/>
      <c r="OQF203" s="430"/>
      <c r="OQG203" s="430"/>
      <c r="OQH203" s="676"/>
      <c r="OQI203" s="677"/>
      <c r="OQJ203" s="429"/>
      <c r="OQK203" s="430"/>
      <c r="OQL203" s="430"/>
      <c r="OQM203" s="430"/>
      <c r="OQN203" s="430"/>
      <c r="OQO203" s="676"/>
      <c r="OQP203" s="677"/>
      <c r="OQQ203" s="429"/>
      <c r="OQR203" s="430"/>
      <c r="OQS203" s="430"/>
      <c r="OQT203" s="430"/>
      <c r="OQU203" s="430"/>
      <c r="OQV203" s="676"/>
      <c r="OQW203" s="677"/>
      <c r="OQX203" s="429"/>
      <c r="OQY203" s="430"/>
      <c r="OQZ203" s="430"/>
      <c r="ORA203" s="430"/>
      <c r="ORB203" s="430"/>
      <c r="ORC203" s="676"/>
      <c r="ORD203" s="677"/>
      <c r="ORE203" s="429"/>
      <c r="ORF203" s="430"/>
      <c r="ORG203" s="430"/>
      <c r="ORH203" s="430"/>
      <c r="ORI203" s="430"/>
      <c r="ORJ203" s="676"/>
      <c r="ORK203" s="677"/>
      <c r="ORL203" s="429"/>
      <c r="ORM203" s="430"/>
      <c r="ORN203" s="430"/>
      <c r="ORO203" s="430"/>
      <c r="ORP203" s="430"/>
      <c r="ORQ203" s="676"/>
      <c r="ORR203" s="677"/>
      <c r="ORS203" s="429"/>
      <c r="ORT203" s="430"/>
      <c r="ORU203" s="430"/>
      <c r="ORV203" s="430"/>
      <c r="ORW203" s="430"/>
      <c r="ORX203" s="676"/>
      <c r="ORY203" s="677"/>
      <c r="ORZ203" s="429"/>
      <c r="OSA203" s="430"/>
      <c r="OSB203" s="430"/>
      <c r="OSC203" s="430"/>
      <c r="OSD203" s="430"/>
      <c r="OSE203" s="676"/>
      <c r="OSF203" s="677"/>
      <c r="OSG203" s="429"/>
      <c r="OSH203" s="430"/>
      <c r="OSI203" s="430"/>
      <c r="OSJ203" s="430"/>
      <c r="OSK203" s="430"/>
      <c r="OSL203" s="676"/>
      <c r="OSM203" s="677"/>
      <c r="OSN203" s="429"/>
      <c r="OSO203" s="430"/>
      <c r="OSP203" s="430"/>
      <c r="OSQ203" s="430"/>
      <c r="OSR203" s="430"/>
      <c r="OSS203" s="676"/>
      <c r="OST203" s="677"/>
      <c r="OSU203" s="429"/>
      <c r="OSV203" s="430"/>
      <c r="OSW203" s="430"/>
      <c r="OSX203" s="430"/>
      <c r="OSY203" s="430"/>
      <c r="OSZ203" s="676"/>
      <c r="OTA203" s="677"/>
      <c r="OTB203" s="429"/>
      <c r="OTC203" s="430"/>
      <c r="OTD203" s="430"/>
      <c r="OTE203" s="430"/>
      <c r="OTF203" s="430"/>
      <c r="OTG203" s="676"/>
      <c r="OTH203" s="677"/>
      <c r="OTI203" s="429"/>
      <c r="OTJ203" s="430"/>
      <c r="OTK203" s="430"/>
      <c r="OTL203" s="430"/>
      <c r="OTM203" s="430"/>
      <c r="OTN203" s="676"/>
      <c r="OTO203" s="677"/>
      <c r="OTP203" s="429"/>
      <c r="OTQ203" s="430"/>
      <c r="OTR203" s="430"/>
      <c r="OTS203" s="430"/>
      <c r="OTT203" s="430"/>
      <c r="OTU203" s="676"/>
      <c r="OTV203" s="677"/>
      <c r="OTW203" s="429"/>
      <c r="OTX203" s="430"/>
      <c r="OTY203" s="430"/>
      <c r="OTZ203" s="430"/>
      <c r="OUA203" s="430"/>
      <c r="OUB203" s="676"/>
      <c r="OUC203" s="677"/>
      <c r="OUD203" s="429"/>
      <c r="OUE203" s="430"/>
      <c r="OUF203" s="430"/>
      <c r="OUG203" s="430"/>
      <c r="OUH203" s="430"/>
      <c r="OUI203" s="676"/>
      <c r="OUJ203" s="677"/>
      <c r="OUK203" s="429"/>
      <c r="OUL203" s="430"/>
      <c r="OUM203" s="430"/>
      <c r="OUN203" s="430"/>
      <c r="OUO203" s="430"/>
      <c r="OUP203" s="676"/>
      <c r="OUQ203" s="677"/>
      <c r="OUR203" s="429"/>
      <c r="OUS203" s="430"/>
      <c r="OUT203" s="430"/>
      <c r="OUU203" s="430"/>
      <c r="OUV203" s="430"/>
      <c r="OUW203" s="676"/>
      <c r="OUX203" s="677"/>
      <c r="OUY203" s="429"/>
      <c r="OUZ203" s="430"/>
      <c r="OVA203" s="430"/>
      <c r="OVB203" s="430"/>
      <c r="OVC203" s="430"/>
      <c r="OVD203" s="676"/>
      <c r="OVE203" s="677"/>
      <c r="OVF203" s="429"/>
      <c r="OVG203" s="430"/>
      <c r="OVH203" s="430"/>
      <c r="OVI203" s="430"/>
      <c r="OVJ203" s="430"/>
      <c r="OVK203" s="676"/>
      <c r="OVL203" s="677"/>
      <c r="OVM203" s="429"/>
      <c r="OVN203" s="430"/>
      <c r="OVO203" s="430"/>
      <c r="OVP203" s="430"/>
      <c r="OVQ203" s="430"/>
      <c r="OVR203" s="676"/>
      <c r="OVS203" s="677"/>
      <c r="OVT203" s="429"/>
      <c r="OVU203" s="430"/>
      <c r="OVV203" s="430"/>
      <c r="OVW203" s="430"/>
      <c r="OVX203" s="430"/>
      <c r="OVY203" s="676"/>
      <c r="OVZ203" s="677"/>
      <c r="OWA203" s="429"/>
      <c r="OWB203" s="430"/>
      <c r="OWC203" s="430"/>
      <c r="OWD203" s="430"/>
      <c r="OWE203" s="430"/>
      <c r="OWF203" s="676"/>
      <c r="OWG203" s="677"/>
      <c r="OWH203" s="429"/>
      <c r="OWI203" s="430"/>
      <c r="OWJ203" s="430"/>
      <c r="OWK203" s="430"/>
      <c r="OWL203" s="430"/>
      <c r="OWM203" s="676"/>
      <c r="OWN203" s="677"/>
      <c r="OWO203" s="429"/>
      <c r="OWP203" s="430"/>
      <c r="OWQ203" s="430"/>
      <c r="OWR203" s="430"/>
      <c r="OWS203" s="430"/>
      <c r="OWT203" s="676"/>
      <c r="OWU203" s="677"/>
      <c r="OWV203" s="429"/>
      <c r="OWW203" s="430"/>
      <c r="OWX203" s="430"/>
      <c r="OWY203" s="430"/>
      <c r="OWZ203" s="430"/>
      <c r="OXA203" s="676"/>
      <c r="OXB203" s="677"/>
      <c r="OXC203" s="429"/>
      <c r="OXD203" s="430"/>
      <c r="OXE203" s="430"/>
      <c r="OXF203" s="430"/>
      <c r="OXG203" s="430"/>
      <c r="OXH203" s="676"/>
      <c r="OXI203" s="677"/>
      <c r="OXJ203" s="429"/>
      <c r="OXK203" s="430"/>
      <c r="OXL203" s="430"/>
      <c r="OXM203" s="430"/>
      <c r="OXN203" s="430"/>
      <c r="OXO203" s="676"/>
      <c r="OXP203" s="677"/>
      <c r="OXQ203" s="429"/>
      <c r="OXR203" s="430"/>
      <c r="OXS203" s="430"/>
      <c r="OXT203" s="430"/>
      <c r="OXU203" s="430"/>
      <c r="OXV203" s="676"/>
      <c r="OXW203" s="677"/>
      <c r="OXX203" s="429"/>
      <c r="OXY203" s="430"/>
      <c r="OXZ203" s="430"/>
      <c r="OYA203" s="430"/>
      <c r="OYB203" s="430"/>
      <c r="OYC203" s="676"/>
      <c r="OYD203" s="677"/>
      <c r="OYE203" s="429"/>
      <c r="OYF203" s="430"/>
      <c r="OYG203" s="430"/>
      <c r="OYH203" s="430"/>
      <c r="OYI203" s="430"/>
      <c r="OYJ203" s="676"/>
      <c r="OYK203" s="677"/>
      <c r="OYL203" s="429"/>
      <c r="OYM203" s="430"/>
      <c r="OYN203" s="430"/>
      <c r="OYO203" s="430"/>
      <c r="OYP203" s="430"/>
      <c r="OYQ203" s="676"/>
      <c r="OYR203" s="677"/>
      <c r="OYS203" s="429"/>
      <c r="OYT203" s="430"/>
      <c r="OYU203" s="430"/>
      <c r="OYV203" s="430"/>
      <c r="OYW203" s="430"/>
      <c r="OYX203" s="676"/>
      <c r="OYY203" s="677"/>
      <c r="OYZ203" s="429"/>
      <c r="OZA203" s="430"/>
      <c r="OZB203" s="430"/>
      <c r="OZC203" s="430"/>
      <c r="OZD203" s="430"/>
      <c r="OZE203" s="676"/>
      <c r="OZF203" s="677"/>
      <c r="OZG203" s="429"/>
      <c r="OZH203" s="430"/>
      <c r="OZI203" s="430"/>
      <c r="OZJ203" s="430"/>
      <c r="OZK203" s="430"/>
      <c r="OZL203" s="676"/>
      <c r="OZM203" s="677"/>
      <c r="OZN203" s="429"/>
      <c r="OZO203" s="430"/>
      <c r="OZP203" s="430"/>
      <c r="OZQ203" s="430"/>
      <c r="OZR203" s="430"/>
      <c r="OZS203" s="676"/>
      <c r="OZT203" s="677"/>
      <c r="OZU203" s="429"/>
      <c r="OZV203" s="430"/>
      <c r="OZW203" s="430"/>
      <c r="OZX203" s="430"/>
      <c r="OZY203" s="430"/>
      <c r="OZZ203" s="676"/>
      <c r="PAA203" s="677"/>
      <c r="PAB203" s="429"/>
      <c r="PAC203" s="430"/>
      <c r="PAD203" s="430"/>
      <c r="PAE203" s="430"/>
      <c r="PAF203" s="430"/>
      <c r="PAG203" s="676"/>
      <c r="PAH203" s="677"/>
      <c r="PAI203" s="429"/>
      <c r="PAJ203" s="430"/>
      <c r="PAK203" s="430"/>
      <c r="PAL203" s="430"/>
      <c r="PAM203" s="430"/>
      <c r="PAN203" s="676"/>
      <c r="PAO203" s="677"/>
      <c r="PAP203" s="429"/>
      <c r="PAQ203" s="430"/>
      <c r="PAR203" s="430"/>
      <c r="PAS203" s="430"/>
      <c r="PAT203" s="430"/>
      <c r="PAU203" s="676"/>
      <c r="PAV203" s="677"/>
      <c r="PAW203" s="429"/>
      <c r="PAX203" s="430"/>
      <c r="PAY203" s="430"/>
      <c r="PAZ203" s="430"/>
      <c r="PBA203" s="430"/>
      <c r="PBB203" s="676"/>
      <c r="PBC203" s="677"/>
      <c r="PBD203" s="429"/>
      <c r="PBE203" s="430"/>
      <c r="PBF203" s="430"/>
      <c r="PBG203" s="430"/>
      <c r="PBH203" s="430"/>
      <c r="PBI203" s="676"/>
      <c r="PBJ203" s="677"/>
      <c r="PBK203" s="429"/>
      <c r="PBL203" s="430"/>
      <c r="PBM203" s="430"/>
      <c r="PBN203" s="430"/>
      <c r="PBO203" s="430"/>
      <c r="PBP203" s="676"/>
      <c r="PBQ203" s="677"/>
      <c r="PBR203" s="429"/>
      <c r="PBS203" s="430"/>
      <c r="PBT203" s="430"/>
      <c r="PBU203" s="430"/>
      <c r="PBV203" s="430"/>
      <c r="PBW203" s="676"/>
      <c r="PBX203" s="677"/>
      <c r="PBY203" s="429"/>
      <c r="PBZ203" s="430"/>
      <c r="PCA203" s="430"/>
      <c r="PCB203" s="430"/>
      <c r="PCC203" s="430"/>
      <c r="PCD203" s="676"/>
      <c r="PCE203" s="677"/>
      <c r="PCF203" s="429"/>
      <c r="PCG203" s="430"/>
      <c r="PCH203" s="430"/>
      <c r="PCI203" s="430"/>
      <c r="PCJ203" s="430"/>
      <c r="PCK203" s="676"/>
      <c r="PCL203" s="677"/>
      <c r="PCM203" s="429"/>
      <c r="PCN203" s="430"/>
      <c r="PCO203" s="430"/>
      <c r="PCP203" s="430"/>
      <c r="PCQ203" s="430"/>
      <c r="PCR203" s="676"/>
      <c r="PCS203" s="677"/>
      <c r="PCT203" s="429"/>
      <c r="PCU203" s="430"/>
      <c r="PCV203" s="430"/>
      <c r="PCW203" s="430"/>
      <c r="PCX203" s="430"/>
      <c r="PCY203" s="676"/>
      <c r="PCZ203" s="677"/>
      <c r="PDA203" s="429"/>
      <c r="PDB203" s="430"/>
      <c r="PDC203" s="430"/>
      <c r="PDD203" s="430"/>
      <c r="PDE203" s="430"/>
      <c r="PDF203" s="676"/>
      <c r="PDG203" s="677"/>
      <c r="PDH203" s="429"/>
      <c r="PDI203" s="430"/>
      <c r="PDJ203" s="430"/>
      <c r="PDK203" s="430"/>
      <c r="PDL203" s="430"/>
      <c r="PDM203" s="676"/>
      <c r="PDN203" s="677"/>
      <c r="PDO203" s="429"/>
      <c r="PDP203" s="430"/>
      <c r="PDQ203" s="430"/>
      <c r="PDR203" s="430"/>
      <c r="PDS203" s="430"/>
      <c r="PDT203" s="676"/>
      <c r="PDU203" s="677"/>
      <c r="PDV203" s="429"/>
      <c r="PDW203" s="430"/>
      <c r="PDX203" s="430"/>
      <c r="PDY203" s="430"/>
      <c r="PDZ203" s="430"/>
      <c r="PEA203" s="676"/>
      <c r="PEB203" s="677"/>
      <c r="PEC203" s="429"/>
      <c r="PED203" s="430"/>
      <c r="PEE203" s="430"/>
      <c r="PEF203" s="430"/>
      <c r="PEG203" s="430"/>
      <c r="PEH203" s="676"/>
      <c r="PEI203" s="677"/>
      <c r="PEJ203" s="429"/>
      <c r="PEK203" s="430"/>
      <c r="PEL203" s="430"/>
      <c r="PEM203" s="430"/>
      <c r="PEN203" s="430"/>
      <c r="PEO203" s="676"/>
      <c r="PEP203" s="677"/>
      <c r="PEQ203" s="429"/>
      <c r="PER203" s="430"/>
      <c r="PES203" s="430"/>
      <c r="PET203" s="430"/>
      <c r="PEU203" s="430"/>
      <c r="PEV203" s="676"/>
      <c r="PEW203" s="677"/>
      <c r="PEX203" s="429"/>
      <c r="PEY203" s="430"/>
      <c r="PEZ203" s="430"/>
      <c r="PFA203" s="430"/>
      <c r="PFB203" s="430"/>
      <c r="PFC203" s="676"/>
      <c r="PFD203" s="677"/>
      <c r="PFE203" s="429"/>
      <c r="PFF203" s="430"/>
      <c r="PFG203" s="430"/>
      <c r="PFH203" s="430"/>
      <c r="PFI203" s="430"/>
      <c r="PFJ203" s="676"/>
      <c r="PFK203" s="677"/>
      <c r="PFL203" s="429"/>
      <c r="PFM203" s="430"/>
      <c r="PFN203" s="430"/>
      <c r="PFO203" s="430"/>
      <c r="PFP203" s="430"/>
      <c r="PFQ203" s="676"/>
      <c r="PFR203" s="677"/>
      <c r="PFS203" s="429"/>
      <c r="PFT203" s="430"/>
      <c r="PFU203" s="430"/>
      <c r="PFV203" s="430"/>
      <c r="PFW203" s="430"/>
      <c r="PFX203" s="676"/>
      <c r="PFY203" s="677"/>
      <c r="PFZ203" s="429"/>
      <c r="PGA203" s="430"/>
      <c r="PGB203" s="430"/>
      <c r="PGC203" s="430"/>
      <c r="PGD203" s="430"/>
      <c r="PGE203" s="676"/>
      <c r="PGF203" s="677"/>
      <c r="PGG203" s="429"/>
      <c r="PGH203" s="430"/>
      <c r="PGI203" s="430"/>
      <c r="PGJ203" s="430"/>
      <c r="PGK203" s="430"/>
      <c r="PGL203" s="676"/>
      <c r="PGM203" s="677"/>
      <c r="PGN203" s="429"/>
      <c r="PGO203" s="430"/>
      <c r="PGP203" s="430"/>
      <c r="PGQ203" s="430"/>
      <c r="PGR203" s="430"/>
      <c r="PGS203" s="676"/>
      <c r="PGT203" s="677"/>
      <c r="PGU203" s="429"/>
      <c r="PGV203" s="430"/>
      <c r="PGW203" s="430"/>
      <c r="PGX203" s="430"/>
      <c r="PGY203" s="430"/>
      <c r="PGZ203" s="676"/>
      <c r="PHA203" s="677"/>
      <c r="PHB203" s="429"/>
      <c r="PHC203" s="430"/>
      <c r="PHD203" s="430"/>
      <c r="PHE203" s="430"/>
      <c r="PHF203" s="430"/>
      <c r="PHG203" s="676"/>
      <c r="PHH203" s="677"/>
      <c r="PHI203" s="429"/>
      <c r="PHJ203" s="430"/>
      <c r="PHK203" s="430"/>
      <c r="PHL203" s="430"/>
      <c r="PHM203" s="430"/>
      <c r="PHN203" s="676"/>
      <c r="PHO203" s="677"/>
      <c r="PHP203" s="429"/>
      <c r="PHQ203" s="430"/>
      <c r="PHR203" s="430"/>
      <c r="PHS203" s="430"/>
      <c r="PHT203" s="430"/>
      <c r="PHU203" s="676"/>
      <c r="PHV203" s="677"/>
      <c r="PHW203" s="429"/>
      <c r="PHX203" s="430"/>
      <c r="PHY203" s="430"/>
      <c r="PHZ203" s="430"/>
      <c r="PIA203" s="430"/>
      <c r="PIB203" s="676"/>
      <c r="PIC203" s="677"/>
      <c r="PID203" s="429"/>
      <c r="PIE203" s="430"/>
      <c r="PIF203" s="430"/>
      <c r="PIG203" s="430"/>
      <c r="PIH203" s="430"/>
      <c r="PII203" s="676"/>
      <c r="PIJ203" s="677"/>
      <c r="PIK203" s="429"/>
      <c r="PIL203" s="430"/>
      <c r="PIM203" s="430"/>
      <c r="PIN203" s="430"/>
      <c r="PIO203" s="430"/>
      <c r="PIP203" s="676"/>
      <c r="PIQ203" s="677"/>
      <c r="PIR203" s="429"/>
      <c r="PIS203" s="430"/>
      <c r="PIT203" s="430"/>
      <c r="PIU203" s="430"/>
      <c r="PIV203" s="430"/>
      <c r="PIW203" s="676"/>
      <c r="PIX203" s="677"/>
      <c r="PIY203" s="429"/>
      <c r="PIZ203" s="430"/>
      <c r="PJA203" s="430"/>
      <c r="PJB203" s="430"/>
      <c r="PJC203" s="430"/>
      <c r="PJD203" s="676"/>
      <c r="PJE203" s="677"/>
      <c r="PJF203" s="429"/>
      <c r="PJG203" s="430"/>
      <c r="PJH203" s="430"/>
      <c r="PJI203" s="430"/>
      <c r="PJJ203" s="430"/>
      <c r="PJK203" s="676"/>
      <c r="PJL203" s="677"/>
      <c r="PJM203" s="429"/>
      <c r="PJN203" s="430"/>
      <c r="PJO203" s="430"/>
      <c r="PJP203" s="430"/>
      <c r="PJQ203" s="430"/>
      <c r="PJR203" s="676"/>
      <c r="PJS203" s="677"/>
      <c r="PJT203" s="429"/>
      <c r="PJU203" s="430"/>
      <c r="PJV203" s="430"/>
      <c r="PJW203" s="430"/>
      <c r="PJX203" s="430"/>
      <c r="PJY203" s="676"/>
      <c r="PJZ203" s="677"/>
      <c r="PKA203" s="429"/>
      <c r="PKB203" s="430"/>
      <c r="PKC203" s="430"/>
      <c r="PKD203" s="430"/>
      <c r="PKE203" s="430"/>
      <c r="PKF203" s="676"/>
      <c r="PKG203" s="677"/>
      <c r="PKH203" s="429"/>
      <c r="PKI203" s="430"/>
      <c r="PKJ203" s="430"/>
      <c r="PKK203" s="430"/>
      <c r="PKL203" s="430"/>
      <c r="PKM203" s="676"/>
      <c r="PKN203" s="677"/>
      <c r="PKO203" s="429"/>
      <c r="PKP203" s="430"/>
      <c r="PKQ203" s="430"/>
      <c r="PKR203" s="430"/>
      <c r="PKS203" s="430"/>
      <c r="PKT203" s="676"/>
      <c r="PKU203" s="677"/>
      <c r="PKV203" s="429"/>
      <c r="PKW203" s="430"/>
      <c r="PKX203" s="430"/>
      <c r="PKY203" s="430"/>
      <c r="PKZ203" s="430"/>
      <c r="PLA203" s="676"/>
      <c r="PLB203" s="677"/>
      <c r="PLC203" s="429"/>
      <c r="PLD203" s="430"/>
      <c r="PLE203" s="430"/>
      <c r="PLF203" s="430"/>
      <c r="PLG203" s="430"/>
      <c r="PLH203" s="676"/>
      <c r="PLI203" s="677"/>
      <c r="PLJ203" s="429"/>
      <c r="PLK203" s="430"/>
      <c r="PLL203" s="430"/>
      <c r="PLM203" s="430"/>
      <c r="PLN203" s="430"/>
      <c r="PLO203" s="676"/>
      <c r="PLP203" s="677"/>
      <c r="PLQ203" s="429"/>
      <c r="PLR203" s="430"/>
      <c r="PLS203" s="430"/>
      <c r="PLT203" s="430"/>
      <c r="PLU203" s="430"/>
      <c r="PLV203" s="676"/>
      <c r="PLW203" s="677"/>
      <c r="PLX203" s="429"/>
      <c r="PLY203" s="430"/>
      <c r="PLZ203" s="430"/>
      <c r="PMA203" s="430"/>
      <c r="PMB203" s="430"/>
      <c r="PMC203" s="676"/>
      <c r="PMD203" s="677"/>
      <c r="PME203" s="429"/>
      <c r="PMF203" s="430"/>
      <c r="PMG203" s="430"/>
      <c r="PMH203" s="430"/>
      <c r="PMI203" s="430"/>
      <c r="PMJ203" s="676"/>
      <c r="PMK203" s="677"/>
      <c r="PML203" s="429"/>
      <c r="PMM203" s="430"/>
      <c r="PMN203" s="430"/>
      <c r="PMO203" s="430"/>
      <c r="PMP203" s="430"/>
      <c r="PMQ203" s="676"/>
      <c r="PMR203" s="677"/>
      <c r="PMS203" s="429"/>
      <c r="PMT203" s="430"/>
      <c r="PMU203" s="430"/>
      <c r="PMV203" s="430"/>
      <c r="PMW203" s="430"/>
      <c r="PMX203" s="676"/>
      <c r="PMY203" s="677"/>
      <c r="PMZ203" s="429"/>
      <c r="PNA203" s="430"/>
      <c r="PNB203" s="430"/>
      <c r="PNC203" s="430"/>
      <c r="PND203" s="430"/>
      <c r="PNE203" s="676"/>
      <c r="PNF203" s="677"/>
      <c r="PNG203" s="429"/>
      <c r="PNH203" s="430"/>
      <c r="PNI203" s="430"/>
      <c r="PNJ203" s="430"/>
      <c r="PNK203" s="430"/>
      <c r="PNL203" s="676"/>
      <c r="PNM203" s="677"/>
      <c r="PNN203" s="429"/>
      <c r="PNO203" s="430"/>
      <c r="PNP203" s="430"/>
      <c r="PNQ203" s="430"/>
      <c r="PNR203" s="430"/>
      <c r="PNS203" s="676"/>
      <c r="PNT203" s="677"/>
      <c r="PNU203" s="429"/>
      <c r="PNV203" s="430"/>
      <c r="PNW203" s="430"/>
      <c r="PNX203" s="430"/>
      <c r="PNY203" s="430"/>
      <c r="PNZ203" s="676"/>
      <c r="POA203" s="677"/>
      <c r="POB203" s="429"/>
      <c r="POC203" s="430"/>
      <c r="POD203" s="430"/>
      <c r="POE203" s="430"/>
      <c r="POF203" s="430"/>
      <c r="POG203" s="676"/>
      <c r="POH203" s="677"/>
      <c r="POI203" s="429"/>
      <c r="POJ203" s="430"/>
      <c r="POK203" s="430"/>
      <c r="POL203" s="430"/>
      <c r="POM203" s="430"/>
      <c r="PON203" s="676"/>
      <c r="POO203" s="677"/>
      <c r="POP203" s="429"/>
      <c r="POQ203" s="430"/>
      <c r="POR203" s="430"/>
      <c r="POS203" s="430"/>
      <c r="POT203" s="430"/>
      <c r="POU203" s="676"/>
      <c r="POV203" s="677"/>
      <c r="POW203" s="429"/>
      <c r="POX203" s="430"/>
      <c r="POY203" s="430"/>
      <c r="POZ203" s="430"/>
      <c r="PPA203" s="430"/>
      <c r="PPB203" s="676"/>
      <c r="PPC203" s="677"/>
      <c r="PPD203" s="429"/>
      <c r="PPE203" s="430"/>
      <c r="PPF203" s="430"/>
      <c r="PPG203" s="430"/>
      <c r="PPH203" s="430"/>
      <c r="PPI203" s="676"/>
      <c r="PPJ203" s="677"/>
      <c r="PPK203" s="429"/>
      <c r="PPL203" s="430"/>
      <c r="PPM203" s="430"/>
      <c r="PPN203" s="430"/>
      <c r="PPO203" s="430"/>
      <c r="PPP203" s="676"/>
      <c r="PPQ203" s="677"/>
      <c r="PPR203" s="429"/>
      <c r="PPS203" s="430"/>
      <c r="PPT203" s="430"/>
      <c r="PPU203" s="430"/>
      <c r="PPV203" s="430"/>
      <c r="PPW203" s="676"/>
      <c r="PPX203" s="677"/>
      <c r="PPY203" s="429"/>
      <c r="PPZ203" s="430"/>
      <c r="PQA203" s="430"/>
      <c r="PQB203" s="430"/>
      <c r="PQC203" s="430"/>
      <c r="PQD203" s="676"/>
      <c r="PQE203" s="677"/>
      <c r="PQF203" s="429"/>
      <c r="PQG203" s="430"/>
      <c r="PQH203" s="430"/>
      <c r="PQI203" s="430"/>
      <c r="PQJ203" s="430"/>
      <c r="PQK203" s="676"/>
      <c r="PQL203" s="677"/>
      <c r="PQM203" s="429"/>
      <c r="PQN203" s="430"/>
      <c r="PQO203" s="430"/>
      <c r="PQP203" s="430"/>
      <c r="PQQ203" s="430"/>
      <c r="PQR203" s="676"/>
      <c r="PQS203" s="677"/>
      <c r="PQT203" s="429"/>
      <c r="PQU203" s="430"/>
      <c r="PQV203" s="430"/>
      <c r="PQW203" s="430"/>
      <c r="PQX203" s="430"/>
      <c r="PQY203" s="676"/>
      <c r="PQZ203" s="677"/>
      <c r="PRA203" s="429"/>
      <c r="PRB203" s="430"/>
      <c r="PRC203" s="430"/>
      <c r="PRD203" s="430"/>
      <c r="PRE203" s="430"/>
      <c r="PRF203" s="676"/>
      <c r="PRG203" s="677"/>
      <c r="PRH203" s="429"/>
      <c r="PRI203" s="430"/>
      <c r="PRJ203" s="430"/>
      <c r="PRK203" s="430"/>
      <c r="PRL203" s="430"/>
      <c r="PRM203" s="676"/>
      <c r="PRN203" s="677"/>
      <c r="PRO203" s="429"/>
      <c r="PRP203" s="430"/>
      <c r="PRQ203" s="430"/>
      <c r="PRR203" s="430"/>
      <c r="PRS203" s="430"/>
      <c r="PRT203" s="676"/>
      <c r="PRU203" s="677"/>
      <c r="PRV203" s="429"/>
      <c r="PRW203" s="430"/>
      <c r="PRX203" s="430"/>
      <c r="PRY203" s="430"/>
      <c r="PRZ203" s="430"/>
      <c r="PSA203" s="676"/>
      <c r="PSB203" s="677"/>
      <c r="PSC203" s="429"/>
      <c r="PSD203" s="430"/>
      <c r="PSE203" s="430"/>
      <c r="PSF203" s="430"/>
      <c r="PSG203" s="430"/>
      <c r="PSH203" s="676"/>
      <c r="PSI203" s="677"/>
      <c r="PSJ203" s="429"/>
      <c r="PSK203" s="430"/>
      <c r="PSL203" s="430"/>
      <c r="PSM203" s="430"/>
      <c r="PSN203" s="430"/>
      <c r="PSO203" s="676"/>
      <c r="PSP203" s="677"/>
      <c r="PSQ203" s="429"/>
      <c r="PSR203" s="430"/>
      <c r="PSS203" s="430"/>
      <c r="PST203" s="430"/>
      <c r="PSU203" s="430"/>
      <c r="PSV203" s="676"/>
      <c r="PSW203" s="677"/>
      <c r="PSX203" s="429"/>
      <c r="PSY203" s="430"/>
      <c r="PSZ203" s="430"/>
      <c r="PTA203" s="430"/>
      <c r="PTB203" s="430"/>
      <c r="PTC203" s="676"/>
      <c r="PTD203" s="677"/>
      <c r="PTE203" s="429"/>
      <c r="PTF203" s="430"/>
      <c r="PTG203" s="430"/>
      <c r="PTH203" s="430"/>
      <c r="PTI203" s="430"/>
      <c r="PTJ203" s="676"/>
      <c r="PTK203" s="677"/>
      <c r="PTL203" s="429"/>
      <c r="PTM203" s="430"/>
      <c r="PTN203" s="430"/>
      <c r="PTO203" s="430"/>
      <c r="PTP203" s="430"/>
      <c r="PTQ203" s="676"/>
      <c r="PTR203" s="677"/>
      <c r="PTS203" s="429"/>
      <c r="PTT203" s="430"/>
      <c r="PTU203" s="430"/>
      <c r="PTV203" s="430"/>
      <c r="PTW203" s="430"/>
      <c r="PTX203" s="676"/>
      <c r="PTY203" s="677"/>
      <c r="PTZ203" s="429"/>
      <c r="PUA203" s="430"/>
      <c r="PUB203" s="430"/>
      <c r="PUC203" s="430"/>
      <c r="PUD203" s="430"/>
      <c r="PUE203" s="676"/>
      <c r="PUF203" s="677"/>
      <c r="PUG203" s="429"/>
      <c r="PUH203" s="430"/>
      <c r="PUI203" s="430"/>
      <c r="PUJ203" s="430"/>
      <c r="PUK203" s="430"/>
      <c r="PUL203" s="676"/>
      <c r="PUM203" s="677"/>
      <c r="PUN203" s="429"/>
      <c r="PUO203" s="430"/>
      <c r="PUP203" s="430"/>
      <c r="PUQ203" s="430"/>
      <c r="PUR203" s="430"/>
      <c r="PUS203" s="676"/>
      <c r="PUT203" s="677"/>
      <c r="PUU203" s="429"/>
      <c r="PUV203" s="430"/>
      <c r="PUW203" s="430"/>
      <c r="PUX203" s="430"/>
      <c r="PUY203" s="430"/>
      <c r="PUZ203" s="676"/>
      <c r="PVA203" s="677"/>
      <c r="PVB203" s="429"/>
      <c r="PVC203" s="430"/>
      <c r="PVD203" s="430"/>
      <c r="PVE203" s="430"/>
      <c r="PVF203" s="430"/>
      <c r="PVG203" s="676"/>
      <c r="PVH203" s="677"/>
      <c r="PVI203" s="429"/>
      <c r="PVJ203" s="430"/>
      <c r="PVK203" s="430"/>
      <c r="PVL203" s="430"/>
      <c r="PVM203" s="430"/>
      <c r="PVN203" s="676"/>
      <c r="PVO203" s="677"/>
      <c r="PVP203" s="429"/>
      <c r="PVQ203" s="430"/>
      <c r="PVR203" s="430"/>
      <c r="PVS203" s="430"/>
      <c r="PVT203" s="430"/>
      <c r="PVU203" s="676"/>
      <c r="PVV203" s="677"/>
      <c r="PVW203" s="429"/>
      <c r="PVX203" s="430"/>
      <c r="PVY203" s="430"/>
      <c r="PVZ203" s="430"/>
      <c r="PWA203" s="430"/>
      <c r="PWB203" s="676"/>
      <c r="PWC203" s="677"/>
      <c r="PWD203" s="429"/>
      <c r="PWE203" s="430"/>
      <c r="PWF203" s="430"/>
      <c r="PWG203" s="430"/>
      <c r="PWH203" s="430"/>
      <c r="PWI203" s="676"/>
      <c r="PWJ203" s="677"/>
      <c r="PWK203" s="429"/>
      <c r="PWL203" s="430"/>
      <c r="PWM203" s="430"/>
      <c r="PWN203" s="430"/>
      <c r="PWO203" s="430"/>
      <c r="PWP203" s="676"/>
      <c r="PWQ203" s="677"/>
      <c r="PWR203" s="429"/>
      <c r="PWS203" s="430"/>
      <c r="PWT203" s="430"/>
      <c r="PWU203" s="430"/>
      <c r="PWV203" s="430"/>
      <c r="PWW203" s="676"/>
      <c r="PWX203" s="677"/>
      <c r="PWY203" s="429"/>
      <c r="PWZ203" s="430"/>
      <c r="PXA203" s="430"/>
      <c r="PXB203" s="430"/>
      <c r="PXC203" s="430"/>
      <c r="PXD203" s="676"/>
      <c r="PXE203" s="677"/>
      <c r="PXF203" s="429"/>
      <c r="PXG203" s="430"/>
      <c r="PXH203" s="430"/>
      <c r="PXI203" s="430"/>
      <c r="PXJ203" s="430"/>
      <c r="PXK203" s="676"/>
      <c r="PXL203" s="677"/>
      <c r="PXM203" s="429"/>
      <c r="PXN203" s="430"/>
      <c r="PXO203" s="430"/>
      <c r="PXP203" s="430"/>
      <c r="PXQ203" s="430"/>
      <c r="PXR203" s="676"/>
      <c r="PXS203" s="677"/>
      <c r="PXT203" s="429"/>
      <c r="PXU203" s="430"/>
      <c r="PXV203" s="430"/>
      <c r="PXW203" s="430"/>
      <c r="PXX203" s="430"/>
      <c r="PXY203" s="676"/>
      <c r="PXZ203" s="677"/>
      <c r="PYA203" s="429"/>
      <c r="PYB203" s="430"/>
      <c r="PYC203" s="430"/>
      <c r="PYD203" s="430"/>
      <c r="PYE203" s="430"/>
      <c r="PYF203" s="676"/>
      <c r="PYG203" s="677"/>
      <c r="PYH203" s="429"/>
      <c r="PYI203" s="430"/>
      <c r="PYJ203" s="430"/>
      <c r="PYK203" s="430"/>
      <c r="PYL203" s="430"/>
      <c r="PYM203" s="676"/>
      <c r="PYN203" s="677"/>
      <c r="PYO203" s="429"/>
      <c r="PYP203" s="430"/>
      <c r="PYQ203" s="430"/>
      <c r="PYR203" s="430"/>
      <c r="PYS203" s="430"/>
      <c r="PYT203" s="676"/>
      <c r="PYU203" s="677"/>
      <c r="PYV203" s="429"/>
      <c r="PYW203" s="430"/>
      <c r="PYX203" s="430"/>
      <c r="PYY203" s="430"/>
      <c r="PYZ203" s="430"/>
      <c r="PZA203" s="676"/>
      <c r="PZB203" s="677"/>
      <c r="PZC203" s="429"/>
      <c r="PZD203" s="430"/>
      <c r="PZE203" s="430"/>
      <c r="PZF203" s="430"/>
      <c r="PZG203" s="430"/>
      <c r="PZH203" s="676"/>
      <c r="PZI203" s="677"/>
      <c r="PZJ203" s="429"/>
      <c r="PZK203" s="430"/>
      <c r="PZL203" s="430"/>
      <c r="PZM203" s="430"/>
      <c r="PZN203" s="430"/>
      <c r="PZO203" s="676"/>
      <c r="PZP203" s="677"/>
      <c r="PZQ203" s="429"/>
      <c r="PZR203" s="430"/>
      <c r="PZS203" s="430"/>
      <c r="PZT203" s="430"/>
      <c r="PZU203" s="430"/>
      <c r="PZV203" s="676"/>
      <c r="PZW203" s="677"/>
      <c r="PZX203" s="429"/>
      <c r="PZY203" s="430"/>
      <c r="PZZ203" s="430"/>
      <c r="QAA203" s="430"/>
      <c r="QAB203" s="430"/>
      <c r="QAC203" s="676"/>
      <c r="QAD203" s="677"/>
      <c r="QAE203" s="429"/>
      <c r="QAF203" s="430"/>
      <c r="QAG203" s="430"/>
      <c r="QAH203" s="430"/>
      <c r="QAI203" s="430"/>
      <c r="QAJ203" s="676"/>
      <c r="QAK203" s="677"/>
      <c r="QAL203" s="429"/>
      <c r="QAM203" s="430"/>
      <c r="QAN203" s="430"/>
      <c r="QAO203" s="430"/>
      <c r="QAP203" s="430"/>
      <c r="QAQ203" s="676"/>
      <c r="QAR203" s="677"/>
      <c r="QAS203" s="429"/>
      <c r="QAT203" s="430"/>
      <c r="QAU203" s="430"/>
      <c r="QAV203" s="430"/>
      <c r="QAW203" s="430"/>
      <c r="QAX203" s="676"/>
      <c r="QAY203" s="677"/>
      <c r="QAZ203" s="429"/>
      <c r="QBA203" s="430"/>
      <c r="QBB203" s="430"/>
      <c r="QBC203" s="430"/>
      <c r="QBD203" s="430"/>
      <c r="QBE203" s="676"/>
      <c r="QBF203" s="677"/>
      <c r="QBG203" s="429"/>
      <c r="QBH203" s="430"/>
      <c r="QBI203" s="430"/>
      <c r="QBJ203" s="430"/>
      <c r="QBK203" s="430"/>
      <c r="QBL203" s="676"/>
      <c r="QBM203" s="677"/>
      <c r="QBN203" s="429"/>
      <c r="QBO203" s="430"/>
      <c r="QBP203" s="430"/>
      <c r="QBQ203" s="430"/>
      <c r="QBR203" s="430"/>
      <c r="QBS203" s="676"/>
      <c r="QBT203" s="677"/>
      <c r="QBU203" s="429"/>
      <c r="QBV203" s="430"/>
      <c r="QBW203" s="430"/>
      <c r="QBX203" s="430"/>
      <c r="QBY203" s="430"/>
      <c r="QBZ203" s="676"/>
      <c r="QCA203" s="677"/>
      <c r="QCB203" s="429"/>
      <c r="QCC203" s="430"/>
      <c r="QCD203" s="430"/>
      <c r="QCE203" s="430"/>
      <c r="QCF203" s="430"/>
      <c r="QCG203" s="676"/>
      <c r="QCH203" s="677"/>
      <c r="QCI203" s="429"/>
      <c r="QCJ203" s="430"/>
      <c r="QCK203" s="430"/>
      <c r="QCL203" s="430"/>
      <c r="QCM203" s="430"/>
      <c r="QCN203" s="676"/>
      <c r="QCO203" s="677"/>
      <c r="QCP203" s="429"/>
      <c r="QCQ203" s="430"/>
      <c r="QCR203" s="430"/>
      <c r="QCS203" s="430"/>
      <c r="QCT203" s="430"/>
      <c r="QCU203" s="676"/>
      <c r="QCV203" s="677"/>
      <c r="QCW203" s="429"/>
      <c r="QCX203" s="430"/>
      <c r="QCY203" s="430"/>
      <c r="QCZ203" s="430"/>
      <c r="QDA203" s="430"/>
      <c r="QDB203" s="676"/>
      <c r="QDC203" s="677"/>
      <c r="QDD203" s="429"/>
      <c r="QDE203" s="430"/>
      <c r="QDF203" s="430"/>
      <c r="QDG203" s="430"/>
      <c r="QDH203" s="430"/>
      <c r="QDI203" s="676"/>
      <c r="QDJ203" s="677"/>
      <c r="QDK203" s="429"/>
      <c r="QDL203" s="430"/>
      <c r="QDM203" s="430"/>
      <c r="QDN203" s="430"/>
      <c r="QDO203" s="430"/>
      <c r="QDP203" s="676"/>
      <c r="QDQ203" s="677"/>
      <c r="QDR203" s="429"/>
      <c r="QDS203" s="430"/>
      <c r="QDT203" s="430"/>
      <c r="QDU203" s="430"/>
      <c r="QDV203" s="430"/>
      <c r="QDW203" s="676"/>
      <c r="QDX203" s="677"/>
      <c r="QDY203" s="429"/>
      <c r="QDZ203" s="430"/>
      <c r="QEA203" s="430"/>
      <c r="QEB203" s="430"/>
      <c r="QEC203" s="430"/>
      <c r="QED203" s="676"/>
      <c r="QEE203" s="677"/>
      <c r="QEF203" s="429"/>
      <c r="QEG203" s="430"/>
      <c r="QEH203" s="430"/>
      <c r="QEI203" s="430"/>
      <c r="QEJ203" s="430"/>
      <c r="QEK203" s="676"/>
      <c r="QEL203" s="677"/>
      <c r="QEM203" s="429"/>
      <c r="QEN203" s="430"/>
      <c r="QEO203" s="430"/>
      <c r="QEP203" s="430"/>
      <c r="QEQ203" s="430"/>
      <c r="QER203" s="676"/>
      <c r="QES203" s="677"/>
      <c r="QET203" s="429"/>
      <c r="QEU203" s="430"/>
      <c r="QEV203" s="430"/>
      <c r="QEW203" s="430"/>
      <c r="QEX203" s="430"/>
      <c r="QEY203" s="676"/>
      <c r="QEZ203" s="677"/>
      <c r="QFA203" s="429"/>
      <c r="QFB203" s="430"/>
      <c r="QFC203" s="430"/>
      <c r="QFD203" s="430"/>
      <c r="QFE203" s="430"/>
      <c r="QFF203" s="676"/>
      <c r="QFG203" s="677"/>
      <c r="QFH203" s="429"/>
      <c r="QFI203" s="430"/>
      <c r="QFJ203" s="430"/>
      <c r="QFK203" s="430"/>
      <c r="QFL203" s="430"/>
      <c r="QFM203" s="676"/>
      <c r="QFN203" s="677"/>
      <c r="QFO203" s="429"/>
      <c r="QFP203" s="430"/>
      <c r="QFQ203" s="430"/>
      <c r="QFR203" s="430"/>
      <c r="QFS203" s="430"/>
      <c r="QFT203" s="676"/>
      <c r="QFU203" s="677"/>
      <c r="QFV203" s="429"/>
      <c r="QFW203" s="430"/>
      <c r="QFX203" s="430"/>
      <c r="QFY203" s="430"/>
      <c r="QFZ203" s="430"/>
      <c r="QGA203" s="676"/>
      <c r="QGB203" s="677"/>
      <c r="QGC203" s="429"/>
      <c r="QGD203" s="430"/>
      <c r="QGE203" s="430"/>
      <c r="QGF203" s="430"/>
      <c r="QGG203" s="430"/>
      <c r="QGH203" s="676"/>
      <c r="QGI203" s="677"/>
      <c r="QGJ203" s="429"/>
      <c r="QGK203" s="430"/>
      <c r="QGL203" s="430"/>
      <c r="QGM203" s="430"/>
      <c r="QGN203" s="430"/>
      <c r="QGO203" s="676"/>
      <c r="QGP203" s="677"/>
      <c r="QGQ203" s="429"/>
      <c r="QGR203" s="430"/>
      <c r="QGS203" s="430"/>
      <c r="QGT203" s="430"/>
      <c r="QGU203" s="430"/>
      <c r="QGV203" s="676"/>
      <c r="QGW203" s="677"/>
      <c r="QGX203" s="429"/>
      <c r="QGY203" s="430"/>
      <c r="QGZ203" s="430"/>
      <c r="QHA203" s="430"/>
      <c r="QHB203" s="430"/>
      <c r="QHC203" s="676"/>
      <c r="QHD203" s="677"/>
      <c r="QHE203" s="429"/>
      <c r="QHF203" s="430"/>
      <c r="QHG203" s="430"/>
      <c r="QHH203" s="430"/>
      <c r="QHI203" s="430"/>
      <c r="QHJ203" s="676"/>
      <c r="QHK203" s="677"/>
      <c r="QHL203" s="429"/>
      <c r="QHM203" s="430"/>
      <c r="QHN203" s="430"/>
      <c r="QHO203" s="430"/>
      <c r="QHP203" s="430"/>
      <c r="QHQ203" s="676"/>
      <c r="QHR203" s="677"/>
      <c r="QHS203" s="429"/>
      <c r="QHT203" s="430"/>
      <c r="QHU203" s="430"/>
      <c r="QHV203" s="430"/>
      <c r="QHW203" s="430"/>
      <c r="QHX203" s="676"/>
      <c r="QHY203" s="677"/>
      <c r="QHZ203" s="429"/>
      <c r="QIA203" s="430"/>
      <c r="QIB203" s="430"/>
      <c r="QIC203" s="430"/>
      <c r="QID203" s="430"/>
      <c r="QIE203" s="676"/>
      <c r="QIF203" s="677"/>
      <c r="QIG203" s="429"/>
      <c r="QIH203" s="430"/>
      <c r="QII203" s="430"/>
      <c r="QIJ203" s="430"/>
      <c r="QIK203" s="430"/>
      <c r="QIL203" s="676"/>
      <c r="QIM203" s="677"/>
      <c r="QIN203" s="429"/>
      <c r="QIO203" s="430"/>
      <c r="QIP203" s="430"/>
      <c r="QIQ203" s="430"/>
      <c r="QIR203" s="430"/>
      <c r="QIS203" s="676"/>
      <c r="QIT203" s="677"/>
      <c r="QIU203" s="429"/>
      <c r="QIV203" s="430"/>
      <c r="QIW203" s="430"/>
      <c r="QIX203" s="430"/>
      <c r="QIY203" s="430"/>
      <c r="QIZ203" s="676"/>
      <c r="QJA203" s="677"/>
      <c r="QJB203" s="429"/>
      <c r="QJC203" s="430"/>
      <c r="QJD203" s="430"/>
      <c r="QJE203" s="430"/>
      <c r="QJF203" s="430"/>
      <c r="QJG203" s="676"/>
      <c r="QJH203" s="677"/>
      <c r="QJI203" s="429"/>
      <c r="QJJ203" s="430"/>
      <c r="QJK203" s="430"/>
      <c r="QJL203" s="430"/>
      <c r="QJM203" s="430"/>
      <c r="QJN203" s="676"/>
      <c r="QJO203" s="677"/>
      <c r="QJP203" s="429"/>
      <c r="QJQ203" s="430"/>
      <c r="QJR203" s="430"/>
      <c r="QJS203" s="430"/>
      <c r="QJT203" s="430"/>
      <c r="QJU203" s="676"/>
      <c r="QJV203" s="677"/>
      <c r="QJW203" s="429"/>
      <c r="QJX203" s="430"/>
      <c r="QJY203" s="430"/>
      <c r="QJZ203" s="430"/>
      <c r="QKA203" s="430"/>
      <c r="QKB203" s="676"/>
      <c r="QKC203" s="677"/>
      <c r="QKD203" s="429"/>
      <c r="QKE203" s="430"/>
      <c r="QKF203" s="430"/>
      <c r="QKG203" s="430"/>
      <c r="QKH203" s="430"/>
      <c r="QKI203" s="676"/>
      <c r="QKJ203" s="677"/>
      <c r="QKK203" s="429"/>
      <c r="QKL203" s="430"/>
      <c r="QKM203" s="430"/>
      <c r="QKN203" s="430"/>
      <c r="QKO203" s="430"/>
      <c r="QKP203" s="676"/>
      <c r="QKQ203" s="677"/>
      <c r="QKR203" s="429"/>
      <c r="QKS203" s="430"/>
      <c r="QKT203" s="430"/>
      <c r="QKU203" s="430"/>
      <c r="QKV203" s="430"/>
      <c r="QKW203" s="676"/>
      <c r="QKX203" s="677"/>
      <c r="QKY203" s="429"/>
      <c r="QKZ203" s="430"/>
      <c r="QLA203" s="430"/>
      <c r="QLB203" s="430"/>
      <c r="QLC203" s="430"/>
      <c r="QLD203" s="676"/>
      <c r="QLE203" s="677"/>
      <c r="QLF203" s="429"/>
      <c r="QLG203" s="430"/>
      <c r="QLH203" s="430"/>
      <c r="QLI203" s="430"/>
      <c r="QLJ203" s="430"/>
      <c r="QLK203" s="676"/>
      <c r="QLL203" s="677"/>
      <c r="QLM203" s="429"/>
      <c r="QLN203" s="430"/>
      <c r="QLO203" s="430"/>
      <c r="QLP203" s="430"/>
      <c r="QLQ203" s="430"/>
      <c r="QLR203" s="676"/>
      <c r="QLS203" s="677"/>
      <c r="QLT203" s="429"/>
      <c r="QLU203" s="430"/>
      <c r="QLV203" s="430"/>
      <c r="QLW203" s="430"/>
      <c r="QLX203" s="430"/>
      <c r="QLY203" s="676"/>
      <c r="QLZ203" s="677"/>
      <c r="QMA203" s="429"/>
      <c r="QMB203" s="430"/>
      <c r="QMC203" s="430"/>
      <c r="QMD203" s="430"/>
      <c r="QME203" s="430"/>
      <c r="QMF203" s="676"/>
      <c r="QMG203" s="677"/>
      <c r="QMH203" s="429"/>
      <c r="QMI203" s="430"/>
      <c r="QMJ203" s="430"/>
      <c r="QMK203" s="430"/>
      <c r="QML203" s="430"/>
      <c r="QMM203" s="676"/>
      <c r="QMN203" s="677"/>
      <c r="QMO203" s="429"/>
      <c r="QMP203" s="430"/>
      <c r="QMQ203" s="430"/>
      <c r="QMR203" s="430"/>
      <c r="QMS203" s="430"/>
      <c r="QMT203" s="676"/>
      <c r="QMU203" s="677"/>
      <c r="QMV203" s="429"/>
      <c r="QMW203" s="430"/>
      <c r="QMX203" s="430"/>
      <c r="QMY203" s="430"/>
      <c r="QMZ203" s="430"/>
      <c r="QNA203" s="676"/>
      <c r="QNB203" s="677"/>
      <c r="QNC203" s="429"/>
      <c r="QND203" s="430"/>
      <c r="QNE203" s="430"/>
      <c r="QNF203" s="430"/>
      <c r="QNG203" s="430"/>
      <c r="QNH203" s="676"/>
      <c r="QNI203" s="677"/>
      <c r="QNJ203" s="429"/>
      <c r="QNK203" s="430"/>
      <c r="QNL203" s="430"/>
      <c r="QNM203" s="430"/>
      <c r="QNN203" s="430"/>
      <c r="QNO203" s="676"/>
      <c r="QNP203" s="677"/>
      <c r="QNQ203" s="429"/>
      <c r="QNR203" s="430"/>
      <c r="QNS203" s="430"/>
      <c r="QNT203" s="430"/>
      <c r="QNU203" s="430"/>
      <c r="QNV203" s="676"/>
      <c r="QNW203" s="677"/>
      <c r="QNX203" s="429"/>
      <c r="QNY203" s="430"/>
      <c r="QNZ203" s="430"/>
      <c r="QOA203" s="430"/>
      <c r="QOB203" s="430"/>
      <c r="QOC203" s="676"/>
      <c r="QOD203" s="677"/>
      <c r="QOE203" s="429"/>
      <c r="QOF203" s="430"/>
      <c r="QOG203" s="430"/>
      <c r="QOH203" s="430"/>
      <c r="QOI203" s="430"/>
      <c r="QOJ203" s="676"/>
      <c r="QOK203" s="677"/>
      <c r="QOL203" s="429"/>
      <c r="QOM203" s="430"/>
      <c r="QON203" s="430"/>
      <c r="QOO203" s="430"/>
      <c r="QOP203" s="430"/>
      <c r="QOQ203" s="676"/>
      <c r="QOR203" s="677"/>
      <c r="QOS203" s="429"/>
      <c r="QOT203" s="430"/>
      <c r="QOU203" s="430"/>
      <c r="QOV203" s="430"/>
      <c r="QOW203" s="430"/>
      <c r="QOX203" s="676"/>
      <c r="QOY203" s="677"/>
      <c r="QOZ203" s="429"/>
      <c r="QPA203" s="430"/>
      <c r="QPB203" s="430"/>
      <c r="QPC203" s="430"/>
      <c r="QPD203" s="430"/>
      <c r="QPE203" s="676"/>
      <c r="QPF203" s="677"/>
      <c r="QPG203" s="429"/>
      <c r="QPH203" s="430"/>
      <c r="QPI203" s="430"/>
      <c r="QPJ203" s="430"/>
      <c r="QPK203" s="430"/>
      <c r="QPL203" s="676"/>
      <c r="QPM203" s="677"/>
      <c r="QPN203" s="429"/>
      <c r="QPO203" s="430"/>
      <c r="QPP203" s="430"/>
      <c r="QPQ203" s="430"/>
      <c r="QPR203" s="430"/>
      <c r="QPS203" s="676"/>
      <c r="QPT203" s="677"/>
      <c r="QPU203" s="429"/>
      <c r="QPV203" s="430"/>
      <c r="QPW203" s="430"/>
      <c r="QPX203" s="430"/>
      <c r="QPY203" s="430"/>
      <c r="QPZ203" s="676"/>
      <c r="QQA203" s="677"/>
      <c r="QQB203" s="429"/>
      <c r="QQC203" s="430"/>
      <c r="QQD203" s="430"/>
      <c r="QQE203" s="430"/>
      <c r="QQF203" s="430"/>
      <c r="QQG203" s="676"/>
      <c r="QQH203" s="677"/>
      <c r="QQI203" s="429"/>
      <c r="QQJ203" s="430"/>
      <c r="QQK203" s="430"/>
      <c r="QQL203" s="430"/>
      <c r="QQM203" s="430"/>
      <c r="QQN203" s="676"/>
      <c r="QQO203" s="677"/>
      <c r="QQP203" s="429"/>
      <c r="QQQ203" s="430"/>
      <c r="QQR203" s="430"/>
      <c r="QQS203" s="430"/>
      <c r="QQT203" s="430"/>
      <c r="QQU203" s="676"/>
      <c r="QQV203" s="677"/>
      <c r="QQW203" s="429"/>
      <c r="QQX203" s="430"/>
      <c r="QQY203" s="430"/>
      <c r="QQZ203" s="430"/>
      <c r="QRA203" s="430"/>
      <c r="QRB203" s="676"/>
      <c r="QRC203" s="677"/>
      <c r="QRD203" s="429"/>
      <c r="QRE203" s="430"/>
      <c r="QRF203" s="430"/>
      <c r="QRG203" s="430"/>
      <c r="QRH203" s="430"/>
      <c r="QRI203" s="676"/>
      <c r="QRJ203" s="677"/>
      <c r="QRK203" s="429"/>
      <c r="QRL203" s="430"/>
      <c r="QRM203" s="430"/>
      <c r="QRN203" s="430"/>
      <c r="QRO203" s="430"/>
      <c r="QRP203" s="676"/>
      <c r="QRQ203" s="677"/>
      <c r="QRR203" s="429"/>
      <c r="QRS203" s="430"/>
      <c r="QRT203" s="430"/>
      <c r="QRU203" s="430"/>
      <c r="QRV203" s="430"/>
      <c r="QRW203" s="676"/>
      <c r="QRX203" s="677"/>
      <c r="QRY203" s="429"/>
      <c r="QRZ203" s="430"/>
      <c r="QSA203" s="430"/>
      <c r="QSB203" s="430"/>
      <c r="QSC203" s="430"/>
      <c r="QSD203" s="676"/>
      <c r="QSE203" s="677"/>
      <c r="QSF203" s="429"/>
      <c r="QSG203" s="430"/>
      <c r="QSH203" s="430"/>
      <c r="QSI203" s="430"/>
      <c r="QSJ203" s="430"/>
      <c r="QSK203" s="676"/>
      <c r="QSL203" s="677"/>
      <c r="QSM203" s="429"/>
      <c r="QSN203" s="430"/>
      <c r="QSO203" s="430"/>
      <c r="QSP203" s="430"/>
      <c r="QSQ203" s="430"/>
      <c r="QSR203" s="676"/>
      <c r="QSS203" s="677"/>
      <c r="QST203" s="429"/>
      <c r="QSU203" s="430"/>
      <c r="QSV203" s="430"/>
      <c r="QSW203" s="430"/>
      <c r="QSX203" s="430"/>
      <c r="QSY203" s="676"/>
      <c r="QSZ203" s="677"/>
      <c r="QTA203" s="429"/>
      <c r="QTB203" s="430"/>
      <c r="QTC203" s="430"/>
      <c r="QTD203" s="430"/>
      <c r="QTE203" s="430"/>
      <c r="QTF203" s="676"/>
      <c r="QTG203" s="677"/>
      <c r="QTH203" s="429"/>
      <c r="QTI203" s="430"/>
      <c r="QTJ203" s="430"/>
      <c r="QTK203" s="430"/>
      <c r="QTL203" s="430"/>
      <c r="QTM203" s="676"/>
      <c r="QTN203" s="677"/>
      <c r="QTO203" s="429"/>
      <c r="QTP203" s="430"/>
      <c r="QTQ203" s="430"/>
      <c r="QTR203" s="430"/>
      <c r="QTS203" s="430"/>
      <c r="QTT203" s="676"/>
      <c r="QTU203" s="677"/>
      <c r="QTV203" s="429"/>
      <c r="QTW203" s="430"/>
      <c r="QTX203" s="430"/>
      <c r="QTY203" s="430"/>
      <c r="QTZ203" s="430"/>
      <c r="QUA203" s="676"/>
      <c r="QUB203" s="677"/>
      <c r="QUC203" s="429"/>
      <c r="QUD203" s="430"/>
      <c r="QUE203" s="430"/>
      <c r="QUF203" s="430"/>
      <c r="QUG203" s="430"/>
      <c r="QUH203" s="676"/>
      <c r="QUI203" s="677"/>
      <c r="QUJ203" s="429"/>
      <c r="QUK203" s="430"/>
      <c r="QUL203" s="430"/>
      <c r="QUM203" s="430"/>
      <c r="QUN203" s="430"/>
      <c r="QUO203" s="676"/>
      <c r="QUP203" s="677"/>
      <c r="QUQ203" s="429"/>
      <c r="QUR203" s="430"/>
      <c r="QUS203" s="430"/>
      <c r="QUT203" s="430"/>
      <c r="QUU203" s="430"/>
      <c r="QUV203" s="676"/>
      <c r="QUW203" s="677"/>
      <c r="QUX203" s="429"/>
      <c r="QUY203" s="430"/>
      <c r="QUZ203" s="430"/>
      <c r="QVA203" s="430"/>
      <c r="QVB203" s="430"/>
      <c r="QVC203" s="676"/>
      <c r="QVD203" s="677"/>
      <c r="QVE203" s="429"/>
      <c r="QVF203" s="430"/>
      <c r="QVG203" s="430"/>
      <c r="QVH203" s="430"/>
      <c r="QVI203" s="430"/>
      <c r="QVJ203" s="676"/>
      <c r="QVK203" s="677"/>
      <c r="QVL203" s="429"/>
      <c r="QVM203" s="430"/>
      <c r="QVN203" s="430"/>
      <c r="QVO203" s="430"/>
      <c r="QVP203" s="430"/>
      <c r="QVQ203" s="676"/>
      <c r="QVR203" s="677"/>
      <c r="QVS203" s="429"/>
      <c r="QVT203" s="430"/>
      <c r="QVU203" s="430"/>
      <c r="QVV203" s="430"/>
      <c r="QVW203" s="430"/>
      <c r="QVX203" s="676"/>
      <c r="QVY203" s="677"/>
      <c r="QVZ203" s="429"/>
      <c r="QWA203" s="430"/>
      <c r="QWB203" s="430"/>
      <c r="QWC203" s="430"/>
      <c r="QWD203" s="430"/>
      <c r="QWE203" s="676"/>
      <c r="QWF203" s="677"/>
      <c r="QWG203" s="429"/>
      <c r="QWH203" s="430"/>
      <c r="QWI203" s="430"/>
      <c r="QWJ203" s="430"/>
      <c r="QWK203" s="430"/>
      <c r="QWL203" s="676"/>
      <c r="QWM203" s="677"/>
      <c r="QWN203" s="429"/>
      <c r="QWO203" s="430"/>
      <c r="QWP203" s="430"/>
      <c r="QWQ203" s="430"/>
      <c r="QWR203" s="430"/>
      <c r="QWS203" s="676"/>
      <c r="QWT203" s="677"/>
      <c r="QWU203" s="429"/>
      <c r="QWV203" s="430"/>
      <c r="QWW203" s="430"/>
      <c r="QWX203" s="430"/>
      <c r="QWY203" s="430"/>
      <c r="QWZ203" s="676"/>
      <c r="QXA203" s="677"/>
      <c r="QXB203" s="429"/>
      <c r="QXC203" s="430"/>
      <c r="QXD203" s="430"/>
      <c r="QXE203" s="430"/>
      <c r="QXF203" s="430"/>
      <c r="QXG203" s="676"/>
      <c r="QXH203" s="677"/>
      <c r="QXI203" s="429"/>
      <c r="QXJ203" s="430"/>
      <c r="QXK203" s="430"/>
      <c r="QXL203" s="430"/>
      <c r="QXM203" s="430"/>
      <c r="QXN203" s="676"/>
      <c r="QXO203" s="677"/>
      <c r="QXP203" s="429"/>
      <c r="QXQ203" s="430"/>
      <c r="QXR203" s="430"/>
      <c r="QXS203" s="430"/>
      <c r="QXT203" s="430"/>
      <c r="QXU203" s="676"/>
      <c r="QXV203" s="677"/>
      <c r="QXW203" s="429"/>
      <c r="QXX203" s="430"/>
      <c r="QXY203" s="430"/>
      <c r="QXZ203" s="430"/>
      <c r="QYA203" s="430"/>
      <c r="QYB203" s="676"/>
      <c r="QYC203" s="677"/>
      <c r="QYD203" s="429"/>
      <c r="QYE203" s="430"/>
      <c r="QYF203" s="430"/>
      <c r="QYG203" s="430"/>
      <c r="QYH203" s="430"/>
      <c r="QYI203" s="676"/>
      <c r="QYJ203" s="677"/>
      <c r="QYK203" s="429"/>
      <c r="QYL203" s="430"/>
      <c r="QYM203" s="430"/>
      <c r="QYN203" s="430"/>
      <c r="QYO203" s="430"/>
      <c r="QYP203" s="676"/>
      <c r="QYQ203" s="677"/>
      <c r="QYR203" s="429"/>
      <c r="QYS203" s="430"/>
      <c r="QYT203" s="430"/>
      <c r="QYU203" s="430"/>
      <c r="QYV203" s="430"/>
      <c r="QYW203" s="676"/>
      <c r="QYX203" s="677"/>
      <c r="QYY203" s="429"/>
      <c r="QYZ203" s="430"/>
      <c r="QZA203" s="430"/>
      <c r="QZB203" s="430"/>
      <c r="QZC203" s="430"/>
      <c r="QZD203" s="676"/>
      <c r="QZE203" s="677"/>
      <c r="QZF203" s="429"/>
      <c r="QZG203" s="430"/>
      <c r="QZH203" s="430"/>
      <c r="QZI203" s="430"/>
      <c r="QZJ203" s="430"/>
      <c r="QZK203" s="676"/>
      <c r="QZL203" s="677"/>
      <c r="QZM203" s="429"/>
      <c r="QZN203" s="430"/>
      <c r="QZO203" s="430"/>
      <c r="QZP203" s="430"/>
      <c r="QZQ203" s="430"/>
      <c r="QZR203" s="676"/>
      <c r="QZS203" s="677"/>
      <c r="QZT203" s="429"/>
      <c r="QZU203" s="430"/>
      <c r="QZV203" s="430"/>
      <c r="QZW203" s="430"/>
      <c r="QZX203" s="430"/>
      <c r="QZY203" s="676"/>
      <c r="QZZ203" s="677"/>
      <c r="RAA203" s="429"/>
      <c r="RAB203" s="430"/>
      <c r="RAC203" s="430"/>
      <c r="RAD203" s="430"/>
      <c r="RAE203" s="430"/>
      <c r="RAF203" s="676"/>
      <c r="RAG203" s="677"/>
      <c r="RAH203" s="429"/>
      <c r="RAI203" s="430"/>
      <c r="RAJ203" s="430"/>
      <c r="RAK203" s="430"/>
      <c r="RAL203" s="430"/>
      <c r="RAM203" s="676"/>
      <c r="RAN203" s="677"/>
      <c r="RAO203" s="429"/>
      <c r="RAP203" s="430"/>
      <c r="RAQ203" s="430"/>
      <c r="RAR203" s="430"/>
      <c r="RAS203" s="430"/>
      <c r="RAT203" s="676"/>
      <c r="RAU203" s="677"/>
      <c r="RAV203" s="429"/>
      <c r="RAW203" s="430"/>
      <c r="RAX203" s="430"/>
      <c r="RAY203" s="430"/>
      <c r="RAZ203" s="430"/>
      <c r="RBA203" s="676"/>
      <c r="RBB203" s="677"/>
      <c r="RBC203" s="429"/>
      <c r="RBD203" s="430"/>
      <c r="RBE203" s="430"/>
      <c r="RBF203" s="430"/>
      <c r="RBG203" s="430"/>
      <c r="RBH203" s="676"/>
      <c r="RBI203" s="677"/>
      <c r="RBJ203" s="429"/>
      <c r="RBK203" s="430"/>
      <c r="RBL203" s="430"/>
      <c r="RBM203" s="430"/>
      <c r="RBN203" s="430"/>
      <c r="RBO203" s="676"/>
      <c r="RBP203" s="677"/>
      <c r="RBQ203" s="429"/>
      <c r="RBR203" s="430"/>
      <c r="RBS203" s="430"/>
      <c r="RBT203" s="430"/>
      <c r="RBU203" s="430"/>
      <c r="RBV203" s="676"/>
      <c r="RBW203" s="677"/>
      <c r="RBX203" s="429"/>
      <c r="RBY203" s="430"/>
      <c r="RBZ203" s="430"/>
      <c r="RCA203" s="430"/>
      <c r="RCB203" s="430"/>
      <c r="RCC203" s="676"/>
      <c r="RCD203" s="677"/>
      <c r="RCE203" s="429"/>
      <c r="RCF203" s="430"/>
      <c r="RCG203" s="430"/>
      <c r="RCH203" s="430"/>
      <c r="RCI203" s="430"/>
      <c r="RCJ203" s="676"/>
      <c r="RCK203" s="677"/>
      <c r="RCL203" s="429"/>
      <c r="RCM203" s="430"/>
      <c r="RCN203" s="430"/>
      <c r="RCO203" s="430"/>
      <c r="RCP203" s="430"/>
      <c r="RCQ203" s="676"/>
      <c r="RCR203" s="677"/>
      <c r="RCS203" s="429"/>
      <c r="RCT203" s="430"/>
      <c r="RCU203" s="430"/>
      <c r="RCV203" s="430"/>
      <c r="RCW203" s="430"/>
      <c r="RCX203" s="676"/>
      <c r="RCY203" s="677"/>
      <c r="RCZ203" s="429"/>
      <c r="RDA203" s="430"/>
      <c r="RDB203" s="430"/>
      <c r="RDC203" s="430"/>
      <c r="RDD203" s="430"/>
      <c r="RDE203" s="676"/>
      <c r="RDF203" s="677"/>
      <c r="RDG203" s="429"/>
      <c r="RDH203" s="430"/>
      <c r="RDI203" s="430"/>
      <c r="RDJ203" s="430"/>
      <c r="RDK203" s="430"/>
      <c r="RDL203" s="676"/>
      <c r="RDM203" s="677"/>
      <c r="RDN203" s="429"/>
      <c r="RDO203" s="430"/>
      <c r="RDP203" s="430"/>
      <c r="RDQ203" s="430"/>
      <c r="RDR203" s="430"/>
      <c r="RDS203" s="676"/>
      <c r="RDT203" s="677"/>
      <c r="RDU203" s="429"/>
      <c r="RDV203" s="430"/>
      <c r="RDW203" s="430"/>
      <c r="RDX203" s="430"/>
      <c r="RDY203" s="430"/>
      <c r="RDZ203" s="676"/>
      <c r="REA203" s="677"/>
      <c r="REB203" s="429"/>
      <c r="REC203" s="430"/>
      <c r="RED203" s="430"/>
      <c r="REE203" s="430"/>
      <c r="REF203" s="430"/>
      <c r="REG203" s="676"/>
      <c r="REH203" s="677"/>
      <c r="REI203" s="429"/>
      <c r="REJ203" s="430"/>
      <c r="REK203" s="430"/>
      <c r="REL203" s="430"/>
      <c r="REM203" s="430"/>
      <c r="REN203" s="676"/>
      <c r="REO203" s="677"/>
      <c r="REP203" s="429"/>
      <c r="REQ203" s="430"/>
      <c r="RER203" s="430"/>
      <c r="RES203" s="430"/>
      <c r="RET203" s="430"/>
      <c r="REU203" s="676"/>
      <c r="REV203" s="677"/>
      <c r="REW203" s="429"/>
      <c r="REX203" s="430"/>
      <c r="REY203" s="430"/>
      <c r="REZ203" s="430"/>
      <c r="RFA203" s="430"/>
      <c r="RFB203" s="676"/>
      <c r="RFC203" s="677"/>
      <c r="RFD203" s="429"/>
      <c r="RFE203" s="430"/>
      <c r="RFF203" s="430"/>
      <c r="RFG203" s="430"/>
      <c r="RFH203" s="430"/>
      <c r="RFI203" s="676"/>
      <c r="RFJ203" s="677"/>
      <c r="RFK203" s="429"/>
      <c r="RFL203" s="430"/>
      <c r="RFM203" s="430"/>
      <c r="RFN203" s="430"/>
      <c r="RFO203" s="430"/>
      <c r="RFP203" s="676"/>
      <c r="RFQ203" s="677"/>
      <c r="RFR203" s="429"/>
      <c r="RFS203" s="430"/>
      <c r="RFT203" s="430"/>
      <c r="RFU203" s="430"/>
      <c r="RFV203" s="430"/>
      <c r="RFW203" s="676"/>
      <c r="RFX203" s="677"/>
      <c r="RFY203" s="429"/>
      <c r="RFZ203" s="430"/>
      <c r="RGA203" s="430"/>
      <c r="RGB203" s="430"/>
      <c r="RGC203" s="430"/>
      <c r="RGD203" s="676"/>
      <c r="RGE203" s="677"/>
      <c r="RGF203" s="429"/>
      <c r="RGG203" s="430"/>
      <c r="RGH203" s="430"/>
      <c r="RGI203" s="430"/>
      <c r="RGJ203" s="430"/>
      <c r="RGK203" s="676"/>
      <c r="RGL203" s="677"/>
      <c r="RGM203" s="429"/>
      <c r="RGN203" s="430"/>
      <c r="RGO203" s="430"/>
      <c r="RGP203" s="430"/>
      <c r="RGQ203" s="430"/>
      <c r="RGR203" s="676"/>
      <c r="RGS203" s="677"/>
      <c r="RGT203" s="429"/>
      <c r="RGU203" s="430"/>
      <c r="RGV203" s="430"/>
      <c r="RGW203" s="430"/>
      <c r="RGX203" s="430"/>
      <c r="RGY203" s="676"/>
      <c r="RGZ203" s="677"/>
      <c r="RHA203" s="429"/>
      <c r="RHB203" s="430"/>
      <c r="RHC203" s="430"/>
      <c r="RHD203" s="430"/>
      <c r="RHE203" s="430"/>
      <c r="RHF203" s="676"/>
      <c r="RHG203" s="677"/>
      <c r="RHH203" s="429"/>
      <c r="RHI203" s="430"/>
      <c r="RHJ203" s="430"/>
      <c r="RHK203" s="430"/>
      <c r="RHL203" s="430"/>
      <c r="RHM203" s="676"/>
      <c r="RHN203" s="677"/>
      <c r="RHO203" s="429"/>
      <c r="RHP203" s="430"/>
      <c r="RHQ203" s="430"/>
      <c r="RHR203" s="430"/>
      <c r="RHS203" s="430"/>
      <c r="RHT203" s="676"/>
      <c r="RHU203" s="677"/>
      <c r="RHV203" s="429"/>
      <c r="RHW203" s="430"/>
      <c r="RHX203" s="430"/>
      <c r="RHY203" s="430"/>
      <c r="RHZ203" s="430"/>
      <c r="RIA203" s="676"/>
      <c r="RIB203" s="677"/>
      <c r="RIC203" s="429"/>
      <c r="RID203" s="430"/>
      <c r="RIE203" s="430"/>
      <c r="RIF203" s="430"/>
      <c r="RIG203" s="430"/>
      <c r="RIH203" s="676"/>
      <c r="RII203" s="677"/>
      <c r="RIJ203" s="429"/>
      <c r="RIK203" s="430"/>
      <c r="RIL203" s="430"/>
      <c r="RIM203" s="430"/>
      <c r="RIN203" s="430"/>
      <c r="RIO203" s="676"/>
      <c r="RIP203" s="677"/>
      <c r="RIQ203" s="429"/>
      <c r="RIR203" s="430"/>
      <c r="RIS203" s="430"/>
      <c r="RIT203" s="430"/>
      <c r="RIU203" s="430"/>
      <c r="RIV203" s="676"/>
      <c r="RIW203" s="677"/>
      <c r="RIX203" s="429"/>
      <c r="RIY203" s="430"/>
      <c r="RIZ203" s="430"/>
      <c r="RJA203" s="430"/>
      <c r="RJB203" s="430"/>
      <c r="RJC203" s="676"/>
      <c r="RJD203" s="677"/>
      <c r="RJE203" s="429"/>
      <c r="RJF203" s="430"/>
      <c r="RJG203" s="430"/>
      <c r="RJH203" s="430"/>
      <c r="RJI203" s="430"/>
      <c r="RJJ203" s="676"/>
      <c r="RJK203" s="677"/>
      <c r="RJL203" s="429"/>
      <c r="RJM203" s="430"/>
      <c r="RJN203" s="430"/>
      <c r="RJO203" s="430"/>
      <c r="RJP203" s="430"/>
      <c r="RJQ203" s="676"/>
      <c r="RJR203" s="677"/>
      <c r="RJS203" s="429"/>
      <c r="RJT203" s="430"/>
      <c r="RJU203" s="430"/>
      <c r="RJV203" s="430"/>
      <c r="RJW203" s="430"/>
      <c r="RJX203" s="676"/>
      <c r="RJY203" s="677"/>
      <c r="RJZ203" s="429"/>
      <c r="RKA203" s="430"/>
      <c r="RKB203" s="430"/>
      <c r="RKC203" s="430"/>
      <c r="RKD203" s="430"/>
      <c r="RKE203" s="676"/>
      <c r="RKF203" s="677"/>
      <c r="RKG203" s="429"/>
      <c r="RKH203" s="430"/>
      <c r="RKI203" s="430"/>
      <c r="RKJ203" s="430"/>
      <c r="RKK203" s="430"/>
      <c r="RKL203" s="676"/>
      <c r="RKM203" s="677"/>
      <c r="RKN203" s="429"/>
      <c r="RKO203" s="430"/>
      <c r="RKP203" s="430"/>
      <c r="RKQ203" s="430"/>
      <c r="RKR203" s="430"/>
      <c r="RKS203" s="676"/>
      <c r="RKT203" s="677"/>
      <c r="RKU203" s="429"/>
      <c r="RKV203" s="430"/>
      <c r="RKW203" s="430"/>
      <c r="RKX203" s="430"/>
      <c r="RKY203" s="430"/>
      <c r="RKZ203" s="676"/>
      <c r="RLA203" s="677"/>
      <c r="RLB203" s="429"/>
      <c r="RLC203" s="430"/>
      <c r="RLD203" s="430"/>
      <c r="RLE203" s="430"/>
      <c r="RLF203" s="430"/>
      <c r="RLG203" s="676"/>
      <c r="RLH203" s="677"/>
      <c r="RLI203" s="429"/>
      <c r="RLJ203" s="430"/>
      <c r="RLK203" s="430"/>
      <c r="RLL203" s="430"/>
      <c r="RLM203" s="430"/>
      <c r="RLN203" s="676"/>
      <c r="RLO203" s="677"/>
      <c r="RLP203" s="429"/>
      <c r="RLQ203" s="430"/>
      <c r="RLR203" s="430"/>
      <c r="RLS203" s="430"/>
      <c r="RLT203" s="430"/>
      <c r="RLU203" s="676"/>
      <c r="RLV203" s="677"/>
      <c r="RLW203" s="429"/>
      <c r="RLX203" s="430"/>
      <c r="RLY203" s="430"/>
      <c r="RLZ203" s="430"/>
      <c r="RMA203" s="430"/>
      <c r="RMB203" s="676"/>
      <c r="RMC203" s="677"/>
      <c r="RMD203" s="429"/>
      <c r="RME203" s="430"/>
      <c r="RMF203" s="430"/>
      <c r="RMG203" s="430"/>
      <c r="RMH203" s="430"/>
      <c r="RMI203" s="676"/>
      <c r="RMJ203" s="677"/>
      <c r="RMK203" s="429"/>
      <c r="RML203" s="430"/>
      <c r="RMM203" s="430"/>
      <c r="RMN203" s="430"/>
      <c r="RMO203" s="430"/>
      <c r="RMP203" s="676"/>
      <c r="RMQ203" s="677"/>
      <c r="RMR203" s="429"/>
      <c r="RMS203" s="430"/>
      <c r="RMT203" s="430"/>
      <c r="RMU203" s="430"/>
      <c r="RMV203" s="430"/>
      <c r="RMW203" s="676"/>
      <c r="RMX203" s="677"/>
      <c r="RMY203" s="429"/>
      <c r="RMZ203" s="430"/>
      <c r="RNA203" s="430"/>
      <c r="RNB203" s="430"/>
      <c r="RNC203" s="430"/>
      <c r="RND203" s="676"/>
      <c r="RNE203" s="677"/>
      <c r="RNF203" s="429"/>
      <c r="RNG203" s="430"/>
      <c r="RNH203" s="430"/>
      <c r="RNI203" s="430"/>
      <c r="RNJ203" s="430"/>
      <c r="RNK203" s="676"/>
      <c r="RNL203" s="677"/>
      <c r="RNM203" s="429"/>
      <c r="RNN203" s="430"/>
      <c r="RNO203" s="430"/>
      <c r="RNP203" s="430"/>
      <c r="RNQ203" s="430"/>
      <c r="RNR203" s="676"/>
      <c r="RNS203" s="677"/>
      <c r="RNT203" s="429"/>
      <c r="RNU203" s="430"/>
      <c r="RNV203" s="430"/>
      <c r="RNW203" s="430"/>
      <c r="RNX203" s="430"/>
      <c r="RNY203" s="676"/>
      <c r="RNZ203" s="677"/>
      <c r="ROA203" s="429"/>
      <c r="ROB203" s="430"/>
      <c r="ROC203" s="430"/>
      <c r="ROD203" s="430"/>
      <c r="ROE203" s="430"/>
      <c r="ROF203" s="676"/>
      <c r="ROG203" s="677"/>
      <c r="ROH203" s="429"/>
      <c r="ROI203" s="430"/>
      <c r="ROJ203" s="430"/>
      <c r="ROK203" s="430"/>
      <c r="ROL203" s="430"/>
      <c r="ROM203" s="676"/>
      <c r="RON203" s="677"/>
      <c r="ROO203" s="429"/>
      <c r="ROP203" s="430"/>
      <c r="ROQ203" s="430"/>
      <c r="ROR203" s="430"/>
      <c r="ROS203" s="430"/>
      <c r="ROT203" s="676"/>
      <c r="ROU203" s="677"/>
      <c r="ROV203" s="429"/>
      <c r="ROW203" s="430"/>
      <c r="ROX203" s="430"/>
      <c r="ROY203" s="430"/>
      <c r="ROZ203" s="430"/>
      <c r="RPA203" s="676"/>
      <c r="RPB203" s="677"/>
      <c r="RPC203" s="429"/>
      <c r="RPD203" s="430"/>
      <c r="RPE203" s="430"/>
      <c r="RPF203" s="430"/>
      <c r="RPG203" s="430"/>
      <c r="RPH203" s="676"/>
      <c r="RPI203" s="677"/>
      <c r="RPJ203" s="429"/>
      <c r="RPK203" s="430"/>
      <c r="RPL203" s="430"/>
      <c r="RPM203" s="430"/>
      <c r="RPN203" s="430"/>
      <c r="RPO203" s="676"/>
      <c r="RPP203" s="677"/>
      <c r="RPQ203" s="429"/>
      <c r="RPR203" s="430"/>
      <c r="RPS203" s="430"/>
      <c r="RPT203" s="430"/>
      <c r="RPU203" s="430"/>
      <c r="RPV203" s="676"/>
      <c r="RPW203" s="677"/>
      <c r="RPX203" s="429"/>
      <c r="RPY203" s="430"/>
      <c r="RPZ203" s="430"/>
      <c r="RQA203" s="430"/>
      <c r="RQB203" s="430"/>
      <c r="RQC203" s="676"/>
      <c r="RQD203" s="677"/>
      <c r="RQE203" s="429"/>
      <c r="RQF203" s="430"/>
      <c r="RQG203" s="430"/>
      <c r="RQH203" s="430"/>
      <c r="RQI203" s="430"/>
      <c r="RQJ203" s="676"/>
      <c r="RQK203" s="677"/>
      <c r="RQL203" s="429"/>
      <c r="RQM203" s="430"/>
      <c r="RQN203" s="430"/>
      <c r="RQO203" s="430"/>
      <c r="RQP203" s="430"/>
      <c r="RQQ203" s="676"/>
      <c r="RQR203" s="677"/>
      <c r="RQS203" s="429"/>
      <c r="RQT203" s="430"/>
      <c r="RQU203" s="430"/>
      <c r="RQV203" s="430"/>
      <c r="RQW203" s="430"/>
      <c r="RQX203" s="676"/>
      <c r="RQY203" s="677"/>
      <c r="RQZ203" s="429"/>
      <c r="RRA203" s="430"/>
      <c r="RRB203" s="430"/>
      <c r="RRC203" s="430"/>
      <c r="RRD203" s="430"/>
      <c r="RRE203" s="676"/>
      <c r="RRF203" s="677"/>
      <c r="RRG203" s="429"/>
      <c r="RRH203" s="430"/>
      <c r="RRI203" s="430"/>
      <c r="RRJ203" s="430"/>
      <c r="RRK203" s="430"/>
      <c r="RRL203" s="676"/>
      <c r="RRM203" s="677"/>
      <c r="RRN203" s="429"/>
      <c r="RRO203" s="430"/>
      <c r="RRP203" s="430"/>
      <c r="RRQ203" s="430"/>
      <c r="RRR203" s="430"/>
      <c r="RRS203" s="676"/>
      <c r="RRT203" s="677"/>
      <c r="RRU203" s="429"/>
      <c r="RRV203" s="430"/>
      <c r="RRW203" s="430"/>
      <c r="RRX203" s="430"/>
      <c r="RRY203" s="430"/>
      <c r="RRZ203" s="676"/>
      <c r="RSA203" s="677"/>
      <c r="RSB203" s="429"/>
      <c r="RSC203" s="430"/>
      <c r="RSD203" s="430"/>
      <c r="RSE203" s="430"/>
      <c r="RSF203" s="430"/>
      <c r="RSG203" s="676"/>
      <c r="RSH203" s="677"/>
      <c r="RSI203" s="429"/>
      <c r="RSJ203" s="430"/>
      <c r="RSK203" s="430"/>
      <c r="RSL203" s="430"/>
      <c r="RSM203" s="430"/>
      <c r="RSN203" s="676"/>
      <c r="RSO203" s="677"/>
      <c r="RSP203" s="429"/>
      <c r="RSQ203" s="430"/>
      <c r="RSR203" s="430"/>
      <c r="RSS203" s="430"/>
      <c r="RST203" s="430"/>
      <c r="RSU203" s="676"/>
      <c r="RSV203" s="677"/>
      <c r="RSW203" s="429"/>
      <c r="RSX203" s="430"/>
      <c r="RSY203" s="430"/>
      <c r="RSZ203" s="430"/>
      <c r="RTA203" s="430"/>
      <c r="RTB203" s="676"/>
      <c r="RTC203" s="677"/>
      <c r="RTD203" s="429"/>
      <c r="RTE203" s="430"/>
      <c r="RTF203" s="430"/>
      <c r="RTG203" s="430"/>
      <c r="RTH203" s="430"/>
      <c r="RTI203" s="676"/>
      <c r="RTJ203" s="677"/>
      <c r="RTK203" s="429"/>
      <c r="RTL203" s="430"/>
      <c r="RTM203" s="430"/>
      <c r="RTN203" s="430"/>
      <c r="RTO203" s="430"/>
      <c r="RTP203" s="676"/>
      <c r="RTQ203" s="677"/>
      <c r="RTR203" s="429"/>
      <c r="RTS203" s="430"/>
      <c r="RTT203" s="430"/>
      <c r="RTU203" s="430"/>
      <c r="RTV203" s="430"/>
      <c r="RTW203" s="676"/>
      <c r="RTX203" s="677"/>
      <c r="RTY203" s="429"/>
      <c r="RTZ203" s="430"/>
      <c r="RUA203" s="430"/>
      <c r="RUB203" s="430"/>
      <c r="RUC203" s="430"/>
      <c r="RUD203" s="676"/>
      <c r="RUE203" s="677"/>
      <c r="RUF203" s="429"/>
      <c r="RUG203" s="430"/>
      <c r="RUH203" s="430"/>
      <c r="RUI203" s="430"/>
      <c r="RUJ203" s="430"/>
      <c r="RUK203" s="676"/>
      <c r="RUL203" s="677"/>
      <c r="RUM203" s="429"/>
      <c r="RUN203" s="430"/>
      <c r="RUO203" s="430"/>
      <c r="RUP203" s="430"/>
      <c r="RUQ203" s="430"/>
      <c r="RUR203" s="676"/>
      <c r="RUS203" s="677"/>
      <c r="RUT203" s="429"/>
      <c r="RUU203" s="430"/>
      <c r="RUV203" s="430"/>
      <c r="RUW203" s="430"/>
      <c r="RUX203" s="430"/>
      <c r="RUY203" s="676"/>
      <c r="RUZ203" s="677"/>
      <c r="RVA203" s="429"/>
      <c r="RVB203" s="430"/>
      <c r="RVC203" s="430"/>
      <c r="RVD203" s="430"/>
      <c r="RVE203" s="430"/>
      <c r="RVF203" s="676"/>
      <c r="RVG203" s="677"/>
      <c r="RVH203" s="429"/>
      <c r="RVI203" s="430"/>
      <c r="RVJ203" s="430"/>
      <c r="RVK203" s="430"/>
      <c r="RVL203" s="430"/>
      <c r="RVM203" s="676"/>
      <c r="RVN203" s="677"/>
      <c r="RVO203" s="429"/>
      <c r="RVP203" s="430"/>
      <c r="RVQ203" s="430"/>
      <c r="RVR203" s="430"/>
      <c r="RVS203" s="430"/>
      <c r="RVT203" s="676"/>
      <c r="RVU203" s="677"/>
      <c r="RVV203" s="429"/>
      <c r="RVW203" s="430"/>
      <c r="RVX203" s="430"/>
      <c r="RVY203" s="430"/>
      <c r="RVZ203" s="430"/>
      <c r="RWA203" s="676"/>
      <c r="RWB203" s="677"/>
      <c r="RWC203" s="429"/>
      <c r="RWD203" s="430"/>
      <c r="RWE203" s="430"/>
      <c r="RWF203" s="430"/>
      <c r="RWG203" s="430"/>
      <c r="RWH203" s="676"/>
      <c r="RWI203" s="677"/>
      <c r="RWJ203" s="429"/>
      <c r="RWK203" s="430"/>
      <c r="RWL203" s="430"/>
      <c r="RWM203" s="430"/>
      <c r="RWN203" s="430"/>
      <c r="RWO203" s="676"/>
      <c r="RWP203" s="677"/>
      <c r="RWQ203" s="429"/>
      <c r="RWR203" s="430"/>
      <c r="RWS203" s="430"/>
      <c r="RWT203" s="430"/>
      <c r="RWU203" s="430"/>
      <c r="RWV203" s="676"/>
      <c r="RWW203" s="677"/>
      <c r="RWX203" s="429"/>
      <c r="RWY203" s="430"/>
      <c r="RWZ203" s="430"/>
      <c r="RXA203" s="430"/>
      <c r="RXB203" s="430"/>
      <c r="RXC203" s="676"/>
      <c r="RXD203" s="677"/>
      <c r="RXE203" s="429"/>
      <c r="RXF203" s="430"/>
      <c r="RXG203" s="430"/>
      <c r="RXH203" s="430"/>
      <c r="RXI203" s="430"/>
      <c r="RXJ203" s="676"/>
      <c r="RXK203" s="677"/>
      <c r="RXL203" s="429"/>
      <c r="RXM203" s="430"/>
      <c r="RXN203" s="430"/>
      <c r="RXO203" s="430"/>
      <c r="RXP203" s="430"/>
      <c r="RXQ203" s="676"/>
      <c r="RXR203" s="677"/>
      <c r="RXS203" s="429"/>
      <c r="RXT203" s="430"/>
      <c r="RXU203" s="430"/>
      <c r="RXV203" s="430"/>
      <c r="RXW203" s="430"/>
      <c r="RXX203" s="676"/>
      <c r="RXY203" s="677"/>
      <c r="RXZ203" s="429"/>
      <c r="RYA203" s="430"/>
      <c r="RYB203" s="430"/>
      <c r="RYC203" s="430"/>
      <c r="RYD203" s="430"/>
      <c r="RYE203" s="676"/>
      <c r="RYF203" s="677"/>
      <c r="RYG203" s="429"/>
      <c r="RYH203" s="430"/>
      <c r="RYI203" s="430"/>
      <c r="RYJ203" s="430"/>
      <c r="RYK203" s="430"/>
      <c r="RYL203" s="676"/>
      <c r="RYM203" s="677"/>
      <c r="RYN203" s="429"/>
      <c r="RYO203" s="430"/>
      <c r="RYP203" s="430"/>
      <c r="RYQ203" s="430"/>
      <c r="RYR203" s="430"/>
      <c r="RYS203" s="676"/>
      <c r="RYT203" s="677"/>
      <c r="RYU203" s="429"/>
      <c r="RYV203" s="430"/>
      <c r="RYW203" s="430"/>
      <c r="RYX203" s="430"/>
      <c r="RYY203" s="430"/>
      <c r="RYZ203" s="676"/>
      <c r="RZA203" s="677"/>
      <c r="RZB203" s="429"/>
      <c r="RZC203" s="430"/>
      <c r="RZD203" s="430"/>
      <c r="RZE203" s="430"/>
      <c r="RZF203" s="430"/>
      <c r="RZG203" s="676"/>
      <c r="RZH203" s="677"/>
      <c r="RZI203" s="429"/>
      <c r="RZJ203" s="430"/>
      <c r="RZK203" s="430"/>
      <c r="RZL203" s="430"/>
      <c r="RZM203" s="430"/>
      <c r="RZN203" s="676"/>
      <c r="RZO203" s="677"/>
      <c r="RZP203" s="429"/>
      <c r="RZQ203" s="430"/>
      <c r="RZR203" s="430"/>
      <c r="RZS203" s="430"/>
      <c r="RZT203" s="430"/>
      <c r="RZU203" s="676"/>
      <c r="RZV203" s="677"/>
      <c r="RZW203" s="429"/>
      <c r="RZX203" s="430"/>
      <c r="RZY203" s="430"/>
      <c r="RZZ203" s="430"/>
      <c r="SAA203" s="430"/>
      <c r="SAB203" s="676"/>
      <c r="SAC203" s="677"/>
      <c r="SAD203" s="429"/>
      <c r="SAE203" s="430"/>
      <c r="SAF203" s="430"/>
      <c r="SAG203" s="430"/>
      <c r="SAH203" s="430"/>
      <c r="SAI203" s="676"/>
      <c r="SAJ203" s="677"/>
      <c r="SAK203" s="429"/>
      <c r="SAL203" s="430"/>
      <c r="SAM203" s="430"/>
      <c r="SAN203" s="430"/>
      <c r="SAO203" s="430"/>
      <c r="SAP203" s="676"/>
      <c r="SAQ203" s="677"/>
      <c r="SAR203" s="429"/>
      <c r="SAS203" s="430"/>
      <c r="SAT203" s="430"/>
      <c r="SAU203" s="430"/>
      <c r="SAV203" s="430"/>
      <c r="SAW203" s="676"/>
      <c r="SAX203" s="677"/>
      <c r="SAY203" s="429"/>
      <c r="SAZ203" s="430"/>
      <c r="SBA203" s="430"/>
      <c r="SBB203" s="430"/>
      <c r="SBC203" s="430"/>
      <c r="SBD203" s="676"/>
      <c r="SBE203" s="677"/>
      <c r="SBF203" s="429"/>
      <c r="SBG203" s="430"/>
      <c r="SBH203" s="430"/>
      <c r="SBI203" s="430"/>
      <c r="SBJ203" s="430"/>
      <c r="SBK203" s="676"/>
      <c r="SBL203" s="677"/>
      <c r="SBM203" s="429"/>
      <c r="SBN203" s="430"/>
      <c r="SBO203" s="430"/>
      <c r="SBP203" s="430"/>
      <c r="SBQ203" s="430"/>
      <c r="SBR203" s="676"/>
      <c r="SBS203" s="677"/>
      <c r="SBT203" s="429"/>
      <c r="SBU203" s="430"/>
      <c r="SBV203" s="430"/>
      <c r="SBW203" s="430"/>
      <c r="SBX203" s="430"/>
      <c r="SBY203" s="676"/>
      <c r="SBZ203" s="677"/>
      <c r="SCA203" s="429"/>
      <c r="SCB203" s="430"/>
      <c r="SCC203" s="430"/>
      <c r="SCD203" s="430"/>
      <c r="SCE203" s="430"/>
      <c r="SCF203" s="676"/>
      <c r="SCG203" s="677"/>
      <c r="SCH203" s="429"/>
      <c r="SCI203" s="430"/>
      <c r="SCJ203" s="430"/>
      <c r="SCK203" s="430"/>
      <c r="SCL203" s="430"/>
      <c r="SCM203" s="676"/>
      <c r="SCN203" s="677"/>
      <c r="SCO203" s="429"/>
      <c r="SCP203" s="430"/>
      <c r="SCQ203" s="430"/>
      <c r="SCR203" s="430"/>
      <c r="SCS203" s="430"/>
      <c r="SCT203" s="676"/>
      <c r="SCU203" s="677"/>
      <c r="SCV203" s="429"/>
      <c r="SCW203" s="430"/>
      <c r="SCX203" s="430"/>
      <c r="SCY203" s="430"/>
      <c r="SCZ203" s="430"/>
      <c r="SDA203" s="676"/>
      <c r="SDB203" s="677"/>
      <c r="SDC203" s="429"/>
      <c r="SDD203" s="430"/>
      <c r="SDE203" s="430"/>
      <c r="SDF203" s="430"/>
      <c r="SDG203" s="430"/>
      <c r="SDH203" s="676"/>
      <c r="SDI203" s="677"/>
      <c r="SDJ203" s="429"/>
      <c r="SDK203" s="430"/>
      <c r="SDL203" s="430"/>
      <c r="SDM203" s="430"/>
      <c r="SDN203" s="430"/>
      <c r="SDO203" s="676"/>
      <c r="SDP203" s="677"/>
      <c r="SDQ203" s="429"/>
      <c r="SDR203" s="430"/>
      <c r="SDS203" s="430"/>
      <c r="SDT203" s="430"/>
      <c r="SDU203" s="430"/>
      <c r="SDV203" s="676"/>
      <c r="SDW203" s="677"/>
      <c r="SDX203" s="429"/>
      <c r="SDY203" s="430"/>
      <c r="SDZ203" s="430"/>
      <c r="SEA203" s="430"/>
      <c r="SEB203" s="430"/>
      <c r="SEC203" s="676"/>
      <c r="SED203" s="677"/>
      <c r="SEE203" s="429"/>
      <c r="SEF203" s="430"/>
      <c r="SEG203" s="430"/>
      <c r="SEH203" s="430"/>
      <c r="SEI203" s="430"/>
      <c r="SEJ203" s="676"/>
      <c r="SEK203" s="677"/>
      <c r="SEL203" s="429"/>
      <c r="SEM203" s="430"/>
      <c r="SEN203" s="430"/>
      <c r="SEO203" s="430"/>
      <c r="SEP203" s="430"/>
      <c r="SEQ203" s="676"/>
      <c r="SER203" s="677"/>
      <c r="SES203" s="429"/>
      <c r="SET203" s="430"/>
      <c r="SEU203" s="430"/>
      <c r="SEV203" s="430"/>
      <c r="SEW203" s="430"/>
      <c r="SEX203" s="676"/>
      <c r="SEY203" s="677"/>
      <c r="SEZ203" s="429"/>
      <c r="SFA203" s="430"/>
      <c r="SFB203" s="430"/>
      <c r="SFC203" s="430"/>
      <c r="SFD203" s="430"/>
      <c r="SFE203" s="676"/>
      <c r="SFF203" s="677"/>
      <c r="SFG203" s="429"/>
      <c r="SFH203" s="430"/>
      <c r="SFI203" s="430"/>
      <c r="SFJ203" s="430"/>
      <c r="SFK203" s="430"/>
      <c r="SFL203" s="676"/>
      <c r="SFM203" s="677"/>
      <c r="SFN203" s="429"/>
      <c r="SFO203" s="430"/>
      <c r="SFP203" s="430"/>
      <c r="SFQ203" s="430"/>
      <c r="SFR203" s="430"/>
      <c r="SFS203" s="676"/>
      <c r="SFT203" s="677"/>
      <c r="SFU203" s="429"/>
      <c r="SFV203" s="430"/>
      <c r="SFW203" s="430"/>
      <c r="SFX203" s="430"/>
      <c r="SFY203" s="430"/>
      <c r="SFZ203" s="676"/>
      <c r="SGA203" s="677"/>
      <c r="SGB203" s="429"/>
      <c r="SGC203" s="430"/>
      <c r="SGD203" s="430"/>
      <c r="SGE203" s="430"/>
      <c r="SGF203" s="430"/>
      <c r="SGG203" s="676"/>
      <c r="SGH203" s="677"/>
      <c r="SGI203" s="429"/>
      <c r="SGJ203" s="430"/>
      <c r="SGK203" s="430"/>
      <c r="SGL203" s="430"/>
      <c r="SGM203" s="430"/>
      <c r="SGN203" s="676"/>
      <c r="SGO203" s="677"/>
      <c r="SGP203" s="429"/>
      <c r="SGQ203" s="430"/>
      <c r="SGR203" s="430"/>
      <c r="SGS203" s="430"/>
      <c r="SGT203" s="430"/>
      <c r="SGU203" s="676"/>
      <c r="SGV203" s="677"/>
      <c r="SGW203" s="429"/>
      <c r="SGX203" s="430"/>
      <c r="SGY203" s="430"/>
      <c r="SGZ203" s="430"/>
      <c r="SHA203" s="430"/>
      <c r="SHB203" s="676"/>
      <c r="SHC203" s="677"/>
      <c r="SHD203" s="429"/>
      <c r="SHE203" s="430"/>
      <c r="SHF203" s="430"/>
      <c r="SHG203" s="430"/>
      <c r="SHH203" s="430"/>
      <c r="SHI203" s="676"/>
      <c r="SHJ203" s="677"/>
      <c r="SHK203" s="429"/>
      <c r="SHL203" s="430"/>
      <c r="SHM203" s="430"/>
      <c r="SHN203" s="430"/>
      <c r="SHO203" s="430"/>
      <c r="SHP203" s="676"/>
      <c r="SHQ203" s="677"/>
      <c r="SHR203" s="429"/>
      <c r="SHS203" s="430"/>
      <c r="SHT203" s="430"/>
      <c r="SHU203" s="430"/>
      <c r="SHV203" s="430"/>
      <c r="SHW203" s="676"/>
      <c r="SHX203" s="677"/>
      <c r="SHY203" s="429"/>
      <c r="SHZ203" s="430"/>
      <c r="SIA203" s="430"/>
      <c r="SIB203" s="430"/>
      <c r="SIC203" s="430"/>
      <c r="SID203" s="676"/>
      <c r="SIE203" s="677"/>
      <c r="SIF203" s="429"/>
      <c r="SIG203" s="430"/>
      <c r="SIH203" s="430"/>
      <c r="SII203" s="430"/>
      <c r="SIJ203" s="430"/>
      <c r="SIK203" s="676"/>
      <c r="SIL203" s="677"/>
      <c r="SIM203" s="429"/>
      <c r="SIN203" s="430"/>
      <c r="SIO203" s="430"/>
      <c r="SIP203" s="430"/>
      <c r="SIQ203" s="430"/>
      <c r="SIR203" s="676"/>
      <c r="SIS203" s="677"/>
      <c r="SIT203" s="429"/>
      <c r="SIU203" s="430"/>
      <c r="SIV203" s="430"/>
      <c r="SIW203" s="430"/>
      <c r="SIX203" s="430"/>
      <c r="SIY203" s="676"/>
      <c r="SIZ203" s="677"/>
      <c r="SJA203" s="429"/>
      <c r="SJB203" s="430"/>
      <c r="SJC203" s="430"/>
      <c r="SJD203" s="430"/>
      <c r="SJE203" s="430"/>
      <c r="SJF203" s="676"/>
      <c r="SJG203" s="677"/>
      <c r="SJH203" s="429"/>
      <c r="SJI203" s="430"/>
      <c r="SJJ203" s="430"/>
      <c r="SJK203" s="430"/>
      <c r="SJL203" s="430"/>
      <c r="SJM203" s="676"/>
      <c r="SJN203" s="677"/>
      <c r="SJO203" s="429"/>
      <c r="SJP203" s="430"/>
      <c r="SJQ203" s="430"/>
      <c r="SJR203" s="430"/>
      <c r="SJS203" s="430"/>
      <c r="SJT203" s="676"/>
      <c r="SJU203" s="677"/>
      <c r="SJV203" s="429"/>
      <c r="SJW203" s="430"/>
      <c r="SJX203" s="430"/>
      <c r="SJY203" s="430"/>
      <c r="SJZ203" s="430"/>
      <c r="SKA203" s="676"/>
      <c r="SKB203" s="677"/>
      <c r="SKC203" s="429"/>
      <c r="SKD203" s="430"/>
      <c r="SKE203" s="430"/>
      <c r="SKF203" s="430"/>
      <c r="SKG203" s="430"/>
      <c r="SKH203" s="676"/>
      <c r="SKI203" s="677"/>
      <c r="SKJ203" s="429"/>
      <c r="SKK203" s="430"/>
      <c r="SKL203" s="430"/>
      <c r="SKM203" s="430"/>
      <c r="SKN203" s="430"/>
      <c r="SKO203" s="676"/>
      <c r="SKP203" s="677"/>
      <c r="SKQ203" s="429"/>
      <c r="SKR203" s="430"/>
      <c r="SKS203" s="430"/>
      <c r="SKT203" s="430"/>
      <c r="SKU203" s="430"/>
      <c r="SKV203" s="676"/>
      <c r="SKW203" s="677"/>
      <c r="SKX203" s="429"/>
      <c r="SKY203" s="430"/>
      <c r="SKZ203" s="430"/>
      <c r="SLA203" s="430"/>
      <c r="SLB203" s="430"/>
      <c r="SLC203" s="676"/>
      <c r="SLD203" s="677"/>
      <c r="SLE203" s="429"/>
      <c r="SLF203" s="430"/>
      <c r="SLG203" s="430"/>
      <c r="SLH203" s="430"/>
      <c r="SLI203" s="430"/>
      <c r="SLJ203" s="676"/>
      <c r="SLK203" s="677"/>
      <c r="SLL203" s="429"/>
      <c r="SLM203" s="430"/>
      <c r="SLN203" s="430"/>
      <c r="SLO203" s="430"/>
      <c r="SLP203" s="430"/>
      <c r="SLQ203" s="676"/>
      <c r="SLR203" s="677"/>
      <c r="SLS203" s="429"/>
      <c r="SLT203" s="430"/>
      <c r="SLU203" s="430"/>
      <c r="SLV203" s="430"/>
      <c r="SLW203" s="430"/>
      <c r="SLX203" s="676"/>
      <c r="SLY203" s="677"/>
      <c r="SLZ203" s="429"/>
      <c r="SMA203" s="430"/>
      <c r="SMB203" s="430"/>
      <c r="SMC203" s="430"/>
      <c r="SMD203" s="430"/>
      <c r="SME203" s="676"/>
      <c r="SMF203" s="677"/>
      <c r="SMG203" s="429"/>
      <c r="SMH203" s="430"/>
      <c r="SMI203" s="430"/>
      <c r="SMJ203" s="430"/>
      <c r="SMK203" s="430"/>
      <c r="SML203" s="676"/>
      <c r="SMM203" s="677"/>
      <c r="SMN203" s="429"/>
      <c r="SMO203" s="430"/>
      <c r="SMP203" s="430"/>
      <c r="SMQ203" s="430"/>
      <c r="SMR203" s="430"/>
      <c r="SMS203" s="676"/>
      <c r="SMT203" s="677"/>
      <c r="SMU203" s="429"/>
      <c r="SMV203" s="430"/>
      <c r="SMW203" s="430"/>
      <c r="SMX203" s="430"/>
      <c r="SMY203" s="430"/>
      <c r="SMZ203" s="676"/>
      <c r="SNA203" s="677"/>
      <c r="SNB203" s="429"/>
      <c r="SNC203" s="430"/>
      <c r="SND203" s="430"/>
      <c r="SNE203" s="430"/>
      <c r="SNF203" s="430"/>
      <c r="SNG203" s="676"/>
      <c r="SNH203" s="677"/>
      <c r="SNI203" s="429"/>
      <c r="SNJ203" s="430"/>
      <c r="SNK203" s="430"/>
      <c r="SNL203" s="430"/>
      <c r="SNM203" s="430"/>
      <c r="SNN203" s="676"/>
      <c r="SNO203" s="677"/>
      <c r="SNP203" s="429"/>
      <c r="SNQ203" s="430"/>
      <c r="SNR203" s="430"/>
      <c r="SNS203" s="430"/>
      <c r="SNT203" s="430"/>
      <c r="SNU203" s="676"/>
      <c r="SNV203" s="677"/>
      <c r="SNW203" s="429"/>
      <c r="SNX203" s="430"/>
      <c r="SNY203" s="430"/>
      <c r="SNZ203" s="430"/>
      <c r="SOA203" s="430"/>
      <c r="SOB203" s="676"/>
      <c r="SOC203" s="677"/>
      <c r="SOD203" s="429"/>
      <c r="SOE203" s="430"/>
      <c r="SOF203" s="430"/>
      <c r="SOG203" s="430"/>
      <c r="SOH203" s="430"/>
      <c r="SOI203" s="676"/>
      <c r="SOJ203" s="677"/>
      <c r="SOK203" s="429"/>
      <c r="SOL203" s="430"/>
      <c r="SOM203" s="430"/>
      <c r="SON203" s="430"/>
      <c r="SOO203" s="430"/>
      <c r="SOP203" s="676"/>
      <c r="SOQ203" s="677"/>
      <c r="SOR203" s="429"/>
      <c r="SOS203" s="430"/>
      <c r="SOT203" s="430"/>
      <c r="SOU203" s="430"/>
      <c r="SOV203" s="430"/>
      <c r="SOW203" s="676"/>
      <c r="SOX203" s="677"/>
      <c r="SOY203" s="429"/>
      <c r="SOZ203" s="430"/>
      <c r="SPA203" s="430"/>
      <c r="SPB203" s="430"/>
      <c r="SPC203" s="430"/>
      <c r="SPD203" s="676"/>
      <c r="SPE203" s="677"/>
      <c r="SPF203" s="429"/>
      <c r="SPG203" s="430"/>
      <c r="SPH203" s="430"/>
      <c r="SPI203" s="430"/>
      <c r="SPJ203" s="430"/>
      <c r="SPK203" s="676"/>
      <c r="SPL203" s="677"/>
      <c r="SPM203" s="429"/>
      <c r="SPN203" s="430"/>
      <c r="SPO203" s="430"/>
      <c r="SPP203" s="430"/>
      <c r="SPQ203" s="430"/>
      <c r="SPR203" s="676"/>
      <c r="SPS203" s="677"/>
      <c r="SPT203" s="429"/>
      <c r="SPU203" s="430"/>
      <c r="SPV203" s="430"/>
      <c r="SPW203" s="430"/>
      <c r="SPX203" s="430"/>
      <c r="SPY203" s="676"/>
      <c r="SPZ203" s="677"/>
      <c r="SQA203" s="429"/>
      <c r="SQB203" s="430"/>
      <c r="SQC203" s="430"/>
      <c r="SQD203" s="430"/>
      <c r="SQE203" s="430"/>
      <c r="SQF203" s="676"/>
      <c r="SQG203" s="677"/>
      <c r="SQH203" s="429"/>
      <c r="SQI203" s="430"/>
      <c r="SQJ203" s="430"/>
      <c r="SQK203" s="430"/>
      <c r="SQL203" s="430"/>
      <c r="SQM203" s="676"/>
      <c r="SQN203" s="677"/>
      <c r="SQO203" s="429"/>
      <c r="SQP203" s="430"/>
      <c r="SQQ203" s="430"/>
      <c r="SQR203" s="430"/>
      <c r="SQS203" s="430"/>
      <c r="SQT203" s="676"/>
      <c r="SQU203" s="677"/>
      <c r="SQV203" s="429"/>
      <c r="SQW203" s="430"/>
      <c r="SQX203" s="430"/>
      <c r="SQY203" s="430"/>
      <c r="SQZ203" s="430"/>
      <c r="SRA203" s="676"/>
      <c r="SRB203" s="677"/>
      <c r="SRC203" s="429"/>
      <c r="SRD203" s="430"/>
      <c r="SRE203" s="430"/>
      <c r="SRF203" s="430"/>
      <c r="SRG203" s="430"/>
      <c r="SRH203" s="676"/>
      <c r="SRI203" s="677"/>
      <c r="SRJ203" s="429"/>
      <c r="SRK203" s="430"/>
      <c r="SRL203" s="430"/>
      <c r="SRM203" s="430"/>
      <c r="SRN203" s="430"/>
      <c r="SRO203" s="676"/>
      <c r="SRP203" s="677"/>
      <c r="SRQ203" s="429"/>
      <c r="SRR203" s="430"/>
      <c r="SRS203" s="430"/>
      <c r="SRT203" s="430"/>
      <c r="SRU203" s="430"/>
      <c r="SRV203" s="676"/>
      <c r="SRW203" s="677"/>
      <c r="SRX203" s="429"/>
      <c r="SRY203" s="430"/>
      <c r="SRZ203" s="430"/>
      <c r="SSA203" s="430"/>
      <c r="SSB203" s="430"/>
      <c r="SSC203" s="676"/>
      <c r="SSD203" s="677"/>
      <c r="SSE203" s="429"/>
      <c r="SSF203" s="430"/>
      <c r="SSG203" s="430"/>
      <c r="SSH203" s="430"/>
      <c r="SSI203" s="430"/>
      <c r="SSJ203" s="676"/>
      <c r="SSK203" s="677"/>
      <c r="SSL203" s="429"/>
      <c r="SSM203" s="430"/>
      <c r="SSN203" s="430"/>
      <c r="SSO203" s="430"/>
      <c r="SSP203" s="430"/>
      <c r="SSQ203" s="676"/>
      <c r="SSR203" s="677"/>
      <c r="SSS203" s="429"/>
      <c r="SST203" s="430"/>
      <c r="SSU203" s="430"/>
      <c r="SSV203" s="430"/>
      <c r="SSW203" s="430"/>
      <c r="SSX203" s="676"/>
      <c r="SSY203" s="677"/>
      <c r="SSZ203" s="429"/>
      <c r="STA203" s="430"/>
      <c r="STB203" s="430"/>
      <c r="STC203" s="430"/>
      <c r="STD203" s="430"/>
      <c r="STE203" s="676"/>
      <c r="STF203" s="677"/>
      <c r="STG203" s="429"/>
      <c r="STH203" s="430"/>
      <c r="STI203" s="430"/>
      <c r="STJ203" s="430"/>
      <c r="STK203" s="430"/>
      <c r="STL203" s="676"/>
      <c r="STM203" s="677"/>
      <c r="STN203" s="429"/>
      <c r="STO203" s="430"/>
      <c r="STP203" s="430"/>
      <c r="STQ203" s="430"/>
      <c r="STR203" s="430"/>
      <c r="STS203" s="676"/>
      <c r="STT203" s="677"/>
      <c r="STU203" s="429"/>
      <c r="STV203" s="430"/>
      <c r="STW203" s="430"/>
      <c r="STX203" s="430"/>
      <c r="STY203" s="430"/>
      <c r="STZ203" s="676"/>
      <c r="SUA203" s="677"/>
      <c r="SUB203" s="429"/>
      <c r="SUC203" s="430"/>
      <c r="SUD203" s="430"/>
      <c r="SUE203" s="430"/>
      <c r="SUF203" s="430"/>
      <c r="SUG203" s="676"/>
      <c r="SUH203" s="677"/>
      <c r="SUI203" s="429"/>
      <c r="SUJ203" s="430"/>
      <c r="SUK203" s="430"/>
      <c r="SUL203" s="430"/>
      <c r="SUM203" s="430"/>
      <c r="SUN203" s="676"/>
      <c r="SUO203" s="677"/>
      <c r="SUP203" s="429"/>
      <c r="SUQ203" s="430"/>
      <c r="SUR203" s="430"/>
      <c r="SUS203" s="430"/>
      <c r="SUT203" s="430"/>
      <c r="SUU203" s="676"/>
      <c r="SUV203" s="677"/>
      <c r="SUW203" s="429"/>
      <c r="SUX203" s="430"/>
      <c r="SUY203" s="430"/>
      <c r="SUZ203" s="430"/>
      <c r="SVA203" s="430"/>
      <c r="SVB203" s="676"/>
      <c r="SVC203" s="677"/>
      <c r="SVD203" s="429"/>
      <c r="SVE203" s="430"/>
      <c r="SVF203" s="430"/>
      <c r="SVG203" s="430"/>
      <c r="SVH203" s="430"/>
      <c r="SVI203" s="676"/>
      <c r="SVJ203" s="677"/>
      <c r="SVK203" s="429"/>
      <c r="SVL203" s="430"/>
      <c r="SVM203" s="430"/>
      <c r="SVN203" s="430"/>
      <c r="SVO203" s="430"/>
      <c r="SVP203" s="676"/>
      <c r="SVQ203" s="677"/>
      <c r="SVR203" s="429"/>
      <c r="SVS203" s="430"/>
      <c r="SVT203" s="430"/>
      <c r="SVU203" s="430"/>
      <c r="SVV203" s="430"/>
      <c r="SVW203" s="676"/>
      <c r="SVX203" s="677"/>
      <c r="SVY203" s="429"/>
      <c r="SVZ203" s="430"/>
      <c r="SWA203" s="430"/>
      <c r="SWB203" s="430"/>
      <c r="SWC203" s="430"/>
      <c r="SWD203" s="676"/>
      <c r="SWE203" s="677"/>
      <c r="SWF203" s="429"/>
      <c r="SWG203" s="430"/>
      <c r="SWH203" s="430"/>
      <c r="SWI203" s="430"/>
      <c r="SWJ203" s="430"/>
      <c r="SWK203" s="676"/>
      <c r="SWL203" s="677"/>
      <c r="SWM203" s="429"/>
      <c r="SWN203" s="430"/>
      <c r="SWO203" s="430"/>
      <c r="SWP203" s="430"/>
      <c r="SWQ203" s="430"/>
      <c r="SWR203" s="676"/>
      <c r="SWS203" s="677"/>
      <c r="SWT203" s="429"/>
      <c r="SWU203" s="430"/>
      <c r="SWV203" s="430"/>
      <c r="SWW203" s="430"/>
      <c r="SWX203" s="430"/>
      <c r="SWY203" s="676"/>
      <c r="SWZ203" s="677"/>
      <c r="SXA203" s="429"/>
      <c r="SXB203" s="430"/>
      <c r="SXC203" s="430"/>
      <c r="SXD203" s="430"/>
      <c r="SXE203" s="430"/>
      <c r="SXF203" s="676"/>
      <c r="SXG203" s="677"/>
      <c r="SXH203" s="429"/>
      <c r="SXI203" s="430"/>
      <c r="SXJ203" s="430"/>
      <c r="SXK203" s="430"/>
      <c r="SXL203" s="430"/>
      <c r="SXM203" s="676"/>
      <c r="SXN203" s="677"/>
      <c r="SXO203" s="429"/>
      <c r="SXP203" s="430"/>
      <c r="SXQ203" s="430"/>
      <c r="SXR203" s="430"/>
      <c r="SXS203" s="430"/>
      <c r="SXT203" s="676"/>
      <c r="SXU203" s="677"/>
      <c r="SXV203" s="429"/>
      <c r="SXW203" s="430"/>
      <c r="SXX203" s="430"/>
      <c r="SXY203" s="430"/>
      <c r="SXZ203" s="430"/>
      <c r="SYA203" s="676"/>
      <c r="SYB203" s="677"/>
      <c r="SYC203" s="429"/>
      <c r="SYD203" s="430"/>
      <c r="SYE203" s="430"/>
      <c r="SYF203" s="430"/>
      <c r="SYG203" s="430"/>
      <c r="SYH203" s="676"/>
      <c r="SYI203" s="677"/>
      <c r="SYJ203" s="429"/>
      <c r="SYK203" s="430"/>
      <c r="SYL203" s="430"/>
      <c r="SYM203" s="430"/>
      <c r="SYN203" s="430"/>
      <c r="SYO203" s="676"/>
      <c r="SYP203" s="677"/>
      <c r="SYQ203" s="429"/>
      <c r="SYR203" s="430"/>
      <c r="SYS203" s="430"/>
      <c r="SYT203" s="430"/>
      <c r="SYU203" s="430"/>
      <c r="SYV203" s="676"/>
      <c r="SYW203" s="677"/>
      <c r="SYX203" s="429"/>
      <c r="SYY203" s="430"/>
      <c r="SYZ203" s="430"/>
      <c r="SZA203" s="430"/>
      <c r="SZB203" s="430"/>
      <c r="SZC203" s="676"/>
      <c r="SZD203" s="677"/>
      <c r="SZE203" s="429"/>
      <c r="SZF203" s="430"/>
      <c r="SZG203" s="430"/>
      <c r="SZH203" s="430"/>
      <c r="SZI203" s="430"/>
      <c r="SZJ203" s="676"/>
      <c r="SZK203" s="677"/>
      <c r="SZL203" s="429"/>
      <c r="SZM203" s="430"/>
      <c r="SZN203" s="430"/>
      <c r="SZO203" s="430"/>
      <c r="SZP203" s="430"/>
      <c r="SZQ203" s="676"/>
      <c r="SZR203" s="677"/>
      <c r="SZS203" s="429"/>
      <c r="SZT203" s="430"/>
      <c r="SZU203" s="430"/>
      <c r="SZV203" s="430"/>
      <c r="SZW203" s="430"/>
      <c r="SZX203" s="676"/>
      <c r="SZY203" s="677"/>
      <c r="SZZ203" s="429"/>
      <c r="TAA203" s="430"/>
      <c r="TAB203" s="430"/>
      <c r="TAC203" s="430"/>
      <c r="TAD203" s="430"/>
      <c r="TAE203" s="676"/>
      <c r="TAF203" s="677"/>
      <c r="TAG203" s="429"/>
      <c r="TAH203" s="430"/>
      <c r="TAI203" s="430"/>
      <c r="TAJ203" s="430"/>
      <c r="TAK203" s="430"/>
      <c r="TAL203" s="676"/>
      <c r="TAM203" s="677"/>
      <c r="TAN203" s="429"/>
      <c r="TAO203" s="430"/>
      <c r="TAP203" s="430"/>
      <c r="TAQ203" s="430"/>
      <c r="TAR203" s="430"/>
      <c r="TAS203" s="676"/>
      <c r="TAT203" s="677"/>
      <c r="TAU203" s="429"/>
      <c r="TAV203" s="430"/>
      <c r="TAW203" s="430"/>
      <c r="TAX203" s="430"/>
      <c r="TAY203" s="430"/>
      <c r="TAZ203" s="676"/>
      <c r="TBA203" s="677"/>
      <c r="TBB203" s="429"/>
      <c r="TBC203" s="430"/>
      <c r="TBD203" s="430"/>
      <c r="TBE203" s="430"/>
      <c r="TBF203" s="430"/>
      <c r="TBG203" s="676"/>
      <c r="TBH203" s="677"/>
      <c r="TBI203" s="429"/>
      <c r="TBJ203" s="430"/>
      <c r="TBK203" s="430"/>
      <c r="TBL203" s="430"/>
      <c r="TBM203" s="430"/>
      <c r="TBN203" s="676"/>
      <c r="TBO203" s="677"/>
      <c r="TBP203" s="429"/>
      <c r="TBQ203" s="430"/>
      <c r="TBR203" s="430"/>
      <c r="TBS203" s="430"/>
      <c r="TBT203" s="430"/>
      <c r="TBU203" s="676"/>
      <c r="TBV203" s="677"/>
      <c r="TBW203" s="429"/>
      <c r="TBX203" s="430"/>
      <c r="TBY203" s="430"/>
      <c r="TBZ203" s="430"/>
      <c r="TCA203" s="430"/>
      <c r="TCB203" s="676"/>
      <c r="TCC203" s="677"/>
      <c r="TCD203" s="429"/>
      <c r="TCE203" s="430"/>
      <c r="TCF203" s="430"/>
      <c r="TCG203" s="430"/>
      <c r="TCH203" s="430"/>
      <c r="TCI203" s="676"/>
      <c r="TCJ203" s="677"/>
      <c r="TCK203" s="429"/>
      <c r="TCL203" s="430"/>
      <c r="TCM203" s="430"/>
      <c r="TCN203" s="430"/>
      <c r="TCO203" s="430"/>
      <c r="TCP203" s="676"/>
      <c r="TCQ203" s="677"/>
      <c r="TCR203" s="429"/>
      <c r="TCS203" s="430"/>
      <c r="TCT203" s="430"/>
      <c r="TCU203" s="430"/>
      <c r="TCV203" s="430"/>
      <c r="TCW203" s="676"/>
      <c r="TCX203" s="677"/>
      <c r="TCY203" s="429"/>
      <c r="TCZ203" s="430"/>
      <c r="TDA203" s="430"/>
      <c r="TDB203" s="430"/>
      <c r="TDC203" s="430"/>
      <c r="TDD203" s="676"/>
      <c r="TDE203" s="677"/>
      <c r="TDF203" s="429"/>
      <c r="TDG203" s="430"/>
      <c r="TDH203" s="430"/>
      <c r="TDI203" s="430"/>
      <c r="TDJ203" s="430"/>
      <c r="TDK203" s="676"/>
      <c r="TDL203" s="677"/>
      <c r="TDM203" s="429"/>
      <c r="TDN203" s="430"/>
      <c r="TDO203" s="430"/>
      <c r="TDP203" s="430"/>
      <c r="TDQ203" s="430"/>
      <c r="TDR203" s="676"/>
      <c r="TDS203" s="677"/>
      <c r="TDT203" s="429"/>
      <c r="TDU203" s="430"/>
      <c r="TDV203" s="430"/>
      <c r="TDW203" s="430"/>
      <c r="TDX203" s="430"/>
      <c r="TDY203" s="676"/>
      <c r="TDZ203" s="677"/>
      <c r="TEA203" s="429"/>
      <c r="TEB203" s="430"/>
      <c r="TEC203" s="430"/>
      <c r="TED203" s="430"/>
      <c r="TEE203" s="430"/>
      <c r="TEF203" s="676"/>
      <c r="TEG203" s="677"/>
      <c r="TEH203" s="429"/>
      <c r="TEI203" s="430"/>
      <c r="TEJ203" s="430"/>
      <c r="TEK203" s="430"/>
      <c r="TEL203" s="430"/>
      <c r="TEM203" s="676"/>
      <c r="TEN203" s="677"/>
      <c r="TEO203" s="429"/>
      <c r="TEP203" s="430"/>
      <c r="TEQ203" s="430"/>
      <c r="TER203" s="430"/>
      <c r="TES203" s="430"/>
      <c r="TET203" s="676"/>
      <c r="TEU203" s="677"/>
      <c r="TEV203" s="429"/>
      <c r="TEW203" s="430"/>
      <c r="TEX203" s="430"/>
      <c r="TEY203" s="430"/>
      <c r="TEZ203" s="430"/>
      <c r="TFA203" s="676"/>
      <c r="TFB203" s="677"/>
      <c r="TFC203" s="429"/>
      <c r="TFD203" s="430"/>
      <c r="TFE203" s="430"/>
      <c r="TFF203" s="430"/>
      <c r="TFG203" s="430"/>
      <c r="TFH203" s="676"/>
      <c r="TFI203" s="677"/>
      <c r="TFJ203" s="429"/>
      <c r="TFK203" s="430"/>
      <c r="TFL203" s="430"/>
      <c r="TFM203" s="430"/>
      <c r="TFN203" s="430"/>
      <c r="TFO203" s="676"/>
      <c r="TFP203" s="677"/>
      <c r="TFQ203" s="429"/>
      <c r="TFR203" s="430"/>
      <c r="TFS203" s="430"/>
      <c r="TFT203" s="430"/>
      <c r="TFU203" s="430"/>
      <c r="TFV203" s="676"/>
      <c r="TFW203" s="677"/>
      <c r="TFX203" s="429"/>
      <c r="TFY203" s="430"/>
      <c r="TFZ203" s="430"/>
      <c r="TGA203" s="430"/>
      <c r="TGB203" s="430"/>
      <c r="TGC203" s="676"/>
      <c r="TGD203" s="677"/>
      <c r="TGE203" s="429"/>
      <c r="TGF203" s="430"/>
      <c r="TGG203" s="430"/>
      <c r="TGH203" s="430"/>
      <c r="TGI203" s="430"/>
      <c r="TGJ203" s="676"/>
      <c r="TGK203" s="677"/>
      <c r="TGL203" s="429"/>
      <c r="TGM203" s="430"/>
      <c r="TGN203" s="430"/>
      <c r="TGO203" s="430"/>
      <c r="TGP203" s="430"/>
      <c r="TGQ203" s="676"/>
      <c r="TGR203" s="677"/>
      <c r="TGS203" s="429"/>
      <c r="TGT203" s="430"/>
      <c r="TGU203" s="430"/>
      <c r="TGV203" s="430"/>
      <c r="TGW203" s="430"/>
      <c r="TGX203" s="676"/>
      <c r="TGY203" s="677"/>
      <c r="TGZ203" s="429"/>
      <c r="THA203" s="430"/>
      <c r="THB203" s="430"/>
      <c r="THC203" s="430"/>
      <c r="THD203" s="430"/>
      <c r="THE203" s="676"/>
      <c r="THF203" s="677"/>
      <c r="THG203" s="429"/>
      <c r="THH203" s="430"/>
      <c r="THI203" s="430"/>
      <c r="THJ203" s="430"/>
      <c r="THK203" s="430"/>
      <c r="THL203" s="676"/>
      <c r="THM203" s="677"/>
      <c r="THN203" s="429"/>
      <c r="THO203" s="430"/>
      <c r="THP203" s="430"/>
      <c r="THQ203" s="430"/>
      <c r="THR203" s="430"/>
      <c r="THS203" s="676"/>
      <c r="THT203" s="677"/>
      <c r="THU203" s="429"/>
      <c r="THV203" s="430"/>
      <c r="THW203" s="430"/>
      <c r="THX203" s="430"/>
      <c r="THY203" s="430"/>
      <c r="THZ203" s="676"/>
      <c r="TIA203" s="677"/>
      <c r="TIB203" s="429"/>
      <c r="TIC203" s="430"/>
      <c r="TID203" s="430"/>
      <c r="TIE203" s="430"/>
      <c r="TIF203" s="430"/>
      <c r="TIG203" s="676"/>
      <c r="TIH203" s="677"/>
      <c r="TII203" s="429"/>
      <c r="TIJ203" s="430"/>
      <c r="TIK203" s="430"/>
      <c r="TIL203" s="430"/>
      <c r="TIM203" s="430"/>
      <c r="TIN203" s="676"/>
      <c r="TIO203" s="677"/>
      <c r="TIP203" s="429"/>
      <c r="TIQ203" s="430"/>
      <c r="TIR203" s="430"/>
      <c r="TIS203" s="430"/>
      <c r="TIT203" s="430"/>
      <c r="TIU203" s="676"/>
      <c r="TIV203" s="677"/>
      <c r="TIW203" s="429"/>
      <c r="TIX203" s="430"/>
      <c r="TIY203" s="430"/>
      <c r="TIZ203" s="430"/>
      <c r="TJA203" s="430"/>
      <c r="TJB203" s="676"/>
      <c r="TJC203" s="677"/>
      <c r="TJD203" s="429"/>
      <c r="TJE203" s="430"/>
      <c r="TJF203" s="430"/>
      <c r="TJG203" s="430"/>
      <c r="TJH203" s="430"/>
      <c r="TJI203" s="676"/>
      <c r="TJJ203" s="677"/>
      <c r="TJK203" s="429"/>
      <c r="TJL203" s="430"/>
      <c r="TJM203" s="430"/>
      <c r="TJN203" s="430"/>
      <c r="TJO203" s="430"/>
      <c r="TJP203" s="676"/>
      <c r="TJQ203" s="677"/>
      <c r="TJR203" s="429"/>
      <c r="TJS203" s="430"/>
      <c r="TJT203" s="430"/>
      <c r="TJU203" s="430"/>
      <c r="TJV203" s="430"/>
      <c r="TJW203" s="676"/>
      <c r="TJX203" s="677"/>
      <c r="TJY203" s="429"/>
      <c r="TJZ203" s="430"/>
      <c r="TKA203" s="430"/>
      <c r="TKB203" s="430"/>
      <c r="TKC203" s="430"/>
      <c r="TKD203" s="676"/>
      <c r="TKE203" s="677"/>
      <c r="TKF203" s="429"/>
      <c r="TKG203" s="430"/>
      <c r="TKH203" s="430"/>
      <c r="TKI203" s="430"/>
      <c r="TKJ203" s="430"/>
      <c r="TKK203" s="676"/>
      <c r="TKL203" s="677"/>
      <c r="TKM203" s="429"/>
      <c r="TKN203" s="430"/>
      <c r="TKO203" s="430"/>
      <c r="TKP203" s="430"/>
      <c r="TKQ203" s="430"/>
      <c r="TKR203" s="676"/>
      <c r="TKS203" s="677"/>
      <c r="TKT203" s="429"/>
      <c r="TKU203" s="430"/>
      <c r="TKV203" s="430"/>
      <c r="TKW203" s="430"/>
      <c r="TKX203" s="430"/>
      <c r="TKY203" s="676"/>
      <c r="TKZ203" s="677"/>
      <c r="TLA203" s="429"/>
      <c r="TLB203" s="430"/>
      <c r="TLC203" s="430"/>
      <c r="TLD203" s="430"/>
      <c r="TLE203" s="430"/>
      <c r="TLF203" s="676"/>
      <c r="TLG203" s="677"/>
      <c r="TLH203" s="429"/>
      <c r="TLI203" s="430"/>
      <c r="TLJ203" s="430"/>
      <c r="TLK203" s="430"/>
      <c r="TLL203" s="430"/>
      <c r="TLM203" s="676"/>
      <c r="TLN203" s="677"/>
      <c r="TLO203" s="429"/>
      <c r="TLP203" s="430"/>
      <c r="TLQ203" s="430"/>
      <c r="TLR203" s="430"/>
      <c r="TLS203" s="430"/>
      <c r="TLT203" s="676"/>
      <c r="TLU203" s="677"/>
      <c r="TLV203" s="429"/>
      <c r="TLW203" s="430"/>
      <c r="TLX203" s="430"/>
      <c r="TLY203" s="430"/>
      <c r="TLZ203" s="430"/>
      <c r="TMA203" s="676"/>
      <c r="TMB203" s="677"/>
      <c r="TMC203" s="429"/>
      <c r="TMD203" s="430"/>
      <c r="TME203" s="430"/>
      <c r="TMF203" s="430"/>
      <c r="TMG203" s="430"/>
      <c r="TMH203" s="676"/>
      <c r="TMI203" s="677"/>
      <c r="TMJ203" s="429"/>
      <c r="TMK203" s="430"/>
      <c r="TML203" s="430"/>
      <c r="TMM203" s="430"/>
      <c r="TMN203" s="430"/>
      <c r="TMO203" s="676"/>
      <c r="TMP203" s="677"/>
      <c r="TMQ203" s="429"/>
      <c r="TMR203" s="430"/>
      <c r="TMS203" s="430"/>
      <c r="TMT203" s="430"/>
      <c r="TMU203" s="430"/>
      <c r="TMV203" s="676"/>
      <c r="TMW203" s="677"/>
      <c r="TMX203" s="429"/>
      <c r="TMY203" s="430"/>
      <c r="TMZ203" s="430"/>
      <c r="TNA203" s="430"/>
      <c r="TNB203" s="430"/>
      <c r="TNC203" s="676"/>
      <c r="TND203" s="677"/>
      <c r="TNE203" s="429"/>
      <c r="TNF203" s="430"/>
      <c r="TNG203" s="430"/>
      <c r="TNH203" s="430"/>
      <c r="TNI203" s="430"/>
      <c r="TNJ203" s="676"/>
      <c r="TNK203" s="677"/>
      <c r="TNL203" s="429"/>
      <c r="TNM203" s="430"/>
      <c r="TNN203" s="430"/>
      <c r="TNO203" s="430"/>
      <c r="TNP203" s="430"/>
      <c r="TNQ203" s="676"/>
      <c r="TNR203" s="677"/>
      <c r="TNS203" s="429"/>
      <c r="TNT203" s="430"/>
      <c r="TNU203" s="430"/>
      <c r="TNV203" s="430"/>
      <c r="TNW203" s="430"/>
      <c r="TNX203" s="676"/>
      <c r="TNY203" s="677"/>
      <c r="TNZ203" s="429"/>
      <c r="TOA203" s="430"/>
      <c r="TOB203" s="430"/>
      <c r="TOC203" s="430"/>
      <c r="TOD203" s="430"/>
      <c r="TOE203" s="676"/>
      <c r="TOF203" s="677"/>
      <c r="TOG203" s="429"/>
      <c r="TOH203" s="430"/>
      <c r="TOI203" s="430"/>
      <c r="TOJ203" s="430"/>
      <c r="TOK203" s="430"/>
      <c r="TOL203" s="676"/>
      <c r="TOM203" s="677"/>
      <c r="TON203" s="429"/>
      <c r="TOO203" s="430"/>
      <c r="TOP203" s="430"/>
      <c r="TOQ203" s="430"/>
      <c r="TOR203" s="430"/>
      <c r="TOS203" s="676"/>
      <c r="TOT203" s="677"/>
      <c r="TOU203" s="429"/>
      <c r="TOV203" s="430"/>
      <c r="TOW203" s="430"/>
      <c r="TOX203" s="430"/>
      <c r="TOY203" s="430"/>
      <c r="TOZ203" s="676"/>
      <c r="TPA203" s="677"/>
      <c r="TPB203" s="429"/>
      <c r="TPC203" s="430"/>
      <c r="TPD203" s="430"/>
      <c r="TPE203" s="430"/>
      <c r="TPF203" s="430"/>
      <c r="TPG203" s="676"/>
      <c r="TPH203" s="677"/>
      <c r="TPI203" s="429"/>
      <c r="TPJ203" s="430"/>
      <c r="TPK203" s="430"/>
      <c r="TPL203" s="430"/>
      <c r="TPM203" s="430"/>
      <c r="TPN203" s="676"/>
      <c r="TPO203" s="677"/>
      <c r="TPP203" s="429"/>
      <c r="TPQ203" s="430"/>
      <c r="TPR203" s="430"/>
      <c r="TPS203" s="430"/>
      <c r="TPT203" s="430"/>
      <c r="TPU203" s="676"/>
      <c r="TPV203" s="677"/>
      <c r="TPW203" s="429"/>
      <c r="TPX203" s="430"/>
      <c r="TPY203" s="430"/>
      <c r="TPZ203" s="430"/>
      <c r="TQA203" s="430"/>
      <c r="TQB203" s="676"/>
      <c r="TQC203" s="677"/>
      <c r="TQD203" s="429"/>
      <c r="TQE203" s="430"/>
      <c r="TQF203" s="430"/>
      <c r="TQG203" s="430"/>
      <c r="TQH203" s="430"/>
      <c r="TQI203" s="676"/>
      <c r="TQJ203" s="677"/>
      <c r="TQK203" s="429"/>
      <c r="TQL203" s="430"/>
      <c r="TQM203" s="430"/>
      <c r="TQN203" s="430"/>
      <c r="TQO203" s="430"/>
      <c r="TQP203" s="676"/>
      <c r="TQQ203" s="677"/>
      <c r="TQR203" s="429"/>
      <c r="TQS203" s="430"/>
      <c r="TQT203" s="430"/>
      <c r="TQU203" s="430"/>
      <c r="TQV203" s="430"/>
      <c r="TQW203" s="676"/>
      <c r="TQX203" s="677"/>
      <c r="TQY203" s="429"/>
      <c r="TQZ203" s="430"/>
      <c r="TRA203" s="430"/>
      <c r="TRB203" s="430"/>
      <c r="TRC203" s="430"/>
      <c r="TRD203" s="676"/>
      <c r="TRE203" s="677"/>
      <c r="TRF203" s="429"/>
      <c r="TRG203" s="430"/>
      <c r="TRH203" s="430"/>
      <c r="TRI203" s="430"/>
      <c r="TRJ203" s="430"/>
      <c r="TRK203" s="676"/>
      <c r="TRL203" s="677"/>
      <c r="TRM203" s="429"/>
      <c r="TRN203" s="430"/>
      <c r="TRO203" s="430"/>
      <c r="TRP203" s="430"/>
      <c r="TRQ203" s="430"/>
      <c r="TRR203" s="676"/>
      <c r="TRS203" s="677"/>
      <c r="TRT203" s="429"/>
      <c r="TRU203" s="430"/>
      <c r="TRV203" s="430"/>
      <c r="TRW203" s="430"/>
      <c r="TRX203" s="430"/>
      <c r="TRY203" s="676"/>
      <c r="TRZ203" s="677"/>
      <c r="TSA203" s="429"/>
      <c r="TSB203" s="430"/>
      <c r="TSC203" s="430"/>
      <c r="TSD203" s="430"/>
      <c r="TSE203" s="430"/>
      <c r="TSF203" s="676"/>
      <c r="TSG203" s="677"/>
      <c r="TSH203" s="429"/>
      <c r="TSI203" s="430"/>
      <c r="TSJ203" s="430"/>
      <c r="TSK203" s="430"/>
      <c r="TSL203" s="430"/>
      <c r="TSM203" s="676"/>
      <c r="TSN203" s="677"/>
      <c r="TSO203" s="429"/>
      <c r="TSP203" s="430"/>
      <c r="TSQ203" s="430"/>
      <c r="TSR203" s="430"/>
      <c r="TSS203" s="430"/>
      <c r="TST203" s="676"/>
      <c r="TSU203" s="677"/>
      <c r="TSV203" s="429"/>
      <c r="TSW203" s="430"/>
      <c r="TSX203" s="430"/>
      <c r="TSY203" s="430"/>
      <c r="TSZ203" s="430"/>
      <c r="TTA203" s="676"/>
      <c r="TTB203" s="677"/>
      <c r="TTC203" s="429"/>
      <c r="TTD203" s="430"/>
      <c r="TTE203" s="430"/>
      <c r="TTF203" s="430"/>
      <c r="TTG203" s="430"/>
      <c r="TTH203" s="676"/>
      <c r="TTI203" s="677"/>
      <c r="TTJ203" s="429"/>
      <c r="TTK203" s="430"/>
      <c r="TTL203" s="430"/>
      <c r="TTM203" s="430"/>
      <c r="TTN203" s="430"/>
      <c r="TTO203" s="676"/>
      <c r="TTP203" s="677"/>
      <c r="TTQ203" s="429"/>
      <c r="TTR203" s="430"/>
      <c r="TTS203" s="430"/>
      <c r="TTT203" s="430"/>
      <c r="TTU203" s="430"/>
      <c r="TTV203" s="676"/>
      <c r="TTW203" s="677"/>
      <c r="TTX203" s="429"/>
      <c r="TTY203" s="430"/>
      <c r="TTZ203" s="430"/>
      <c r="TUA203" s="430"/>
      <c r="TUB203" s="430"/>
      <c r="TUC203" s="676"/>
      <c r="TUD203" s="677"/>
      <c r="TUE203" s="429"/>
      <c r="TUF203" s="430"/>
      <c r="TUG203" s="430"/>
      <c r="TUH203" s="430"/>
      <c r="TUI203" s="430"/>
      <c r="TUJ203" s="676"/>
      <c r="TUK203" s="677"/>
      <c r="TUL203" s="429"/>
      <c r="TUM203" s="430"/>
      <c r="TUN203" s="430"/>
      <c r="TUO203" s="430"/>
      <c r="TUP203" s="430"/>
      <c r="TUQ203" s="676"/>
      <c r="TUR203" s="677"/>
      <c r="TUS203" s="429"/>
      <c r="TUT203" s="430"/>
      <c r="TUU203" s="430"/>
      <c r="TUV203" s="430"/>
      <c r="TUW203" s="430"/>
      <c r="TUX203" s="676"/>
      <c r="TUY203" s="677"/>
      <c r="TUZ203" s="429"/>
      <c r="TVA203" s="430"/>
      <c r="TVB203" s="430"/>
      <c r="TVC203" s="430"/>
      <c r="TVD203" s="430"/>
      <c r="TVE203" s="676"/>
      <c r="TVF203" s="677"/>
      <c r="TVG203" s="429"/>
      <c r="TVH203" s="430"/>
      <c r="TVI203" s="430"/>
      <c r="TVJ203" s="430"/>
      <c r="TVK203" s="430"/>
      <c r="TVL203" s="676"/>
      <c r="TVM203" s="677"/>
      <c r="TVN203" s="429"/>
      <c r="TVO203" s="430"/>
      <c r="TVP203" s="430"/>
      <c r="TVQ203" s="430"/>
      <c r="TVR203" s="430"/>
      <c r="TVS203" s="676"/>
      <c r="TVT203" s="677"/>
      <c r="TVU203" s="429"/>
      <c r="TVV203" s="430"/>
      <c r="TVW203" s="430"/>
      <c r="TVX203" s="430"/>
      <c r="TVY203" s="430"/>
      <c r="TVZ203" s="676"/>
      <c r="TWA203" s="677"/>
      <c r="TWB203" s="429"/>
      <c r="TWC203" s="430"/>
      <c r="TWD203" s="430"/>
      <c r="TWE203" s="430"/>
      <c r="TWF203" s="430"/>
      <c r="TWG203" s="676"/>
      <c r="TWH203" s="677"/>
      <c r="TWI203" s="429"/>
      <c r="TWJ203" s="430"/>
      <c r="TWK203" s="430"/>
      <c r="TWL203" s="430"/>
      <c r="TWM203" s="430"/>
      <c r="TWN203" s="676"/>
      <c r="TWO203" s="677"/>
      <c r="TWP203" s="429"/>
      <c r="TWQ203" s="430"/>
      <c r="TWR203" s="430"/>
      <c r="TWS203" s="430"/>
      <c r="TWT203" s="430"/>
      <c r="TWU203" s="676"/>
      <c r="TWV203" s="677"/>
      <c r="TWW203" s="429"/>
      <c r="TWX203" s="430"/>
      <c r="TWY203" s="430"/>
      <c r="TWZ203" s="430"/>
      <c r="TXA203" s="430"/>
      <c r="TXB203" s="676"/>
      <c r="TXC203" s="677"/>
      <c r="TXD203" s="429"/>
      <c r="TXE203" s="430"/>
      <c r="TXF203" s="430"/>
      <c r="TXG203" s="430"/>
      <c r="TXH203" s="430"/>
      <c r="TXI203" s="676"/>
      <c r="TXJ203" s="677"/>
      <c r="TXK203" s="429"/>
      <c r="TXL203" s="430"/>
      <c r="TXM203" s="430"/>
      <c r="TXN203" s="430"/>
      <c r="TXO203" s="430"/>
      <c r="TXP203" s="676"/>
      <c r="TXQ203" s="677"/>
      <c r="TXR203" s="429"/>
      <c r="TXS203" s="430"/>
      <c r="TXT203" s="430"/>
      <c r="TXU203" s="430"/>
      <c r="TXV203" s="430"/>
      <c r="TXW203" s="676"/>
      <c r="TXX203" s="677"/>
      <c r="TXY203" s="429"/>
      <c r="TXZ203" s="430"/>
      <c r="TYA203" s="430"/>
      <c r="TYB203" s="430"/>
      <c r="TYC203" s="430"/>
      <c r="TYD203" s="676"/>
      <c r="TYE203" s="677"/>
      <c r="TYF203" s="429"/>
      <c r="TYG203" s="430"/>
      <c r="TYH203" s="430"/>
      <c r="TYI203" s="430"/>
      <c r="TYJ203" s="430"/>
      <c r="TYK203" s="676"/>
      <c r="TYL203" s="677"/>
      <c r="TYM203" s="429"/>
      <c r="TYN203" s="430"/>
      <c r="TYO203" s="430"/>
      <c r="TYP203" s="430"/>
      <c r="TYQ203" s="430"/>
      <c r="TYR203" s="676"/>
      <c r="TYS203" s="677"/>
      <c r="TYT203" s="429"/>
      <c r="TYU203" s="430"/>
      <c r="TYV203" s="430"/>
      <c r="TYW203" s="430"/>
      <c r="TYX203" s="430"/>
      <c r="TYY203" s="676"/>
      <c r="TYZ203" s="677"/>
      <c r="TZA203" s="429"/>
      <c r="TZB203" s="430"/>
      <c r="TZC203" s="430"/>
      <c r="TZD203" s="430"/>
      <c r="TZE203" s="430"/>
      <c r="TZF203" s="676"/>
      <c r="TZG203" s="677"/>
      <c r="TZH203" s="429"/>
      <c r="TZI203" s="430"/>
      <c r="TZJ203" s="430"/>
      <c r="TZK203" s="430"/>
      <c r="TZL203" s="430"/>
      <c r="TZM203" s="676"/>
      <c r="TZN203" s="677"/>
      <c r="TZO203" s="429"/>
      <c r="TZP203" s="430"/>
      <c r="TZQ203" s="430"/>
      <c r="TZR203" s="430"/>
      <c r="TZS203" s="430"/>
      <c r="TZT203" s="676"/>
      <c r="TZU203" s="677"/>
      <c r="TZV203" s="429"/>
      <c r="TZW203" s="430"/>
      <c r="TZX203" s="430"/>
      <c r="TZY203" s="430"/>
      <c r="TZZ203" s="430"/>
      <c r="UAA203" s="676"/>
      <c r="UAB203" s="677"/>
      <c r="UAC203" s="429"/>
      <c r="UAD203" s="430"/>
      <c r="UAE203" s="430"/>
      <c r="UAF203" s="430"/>
      <c r="UAG203" s="430"/>
      <c r="UAH203" s="676"/>
      <c r="UAI203" s="677"/>
      <c r="UAJ203" s="429"/>
      <c r="UAK203" s="430"/>
      <c r="UAL203" s="430"/>
      <c r="UAM203" s="430"/>
      <c r="UAN203" s="430"/>
      <c r="UAO203" s="676"/>
      <c r="UAP203" s="677"/>
      <c r="UAQ203" s="429"/>
      <c r="UAR203" s="430"/>
      <c r="UAS203" s="430"/>
      <c r="UAT203" s="430"/>
      <c r="UAU203" s="430"/>
      <c r="UAV203" s="676"/>
      <c r="UAW203" s="677"/>
      <c r="UAX203" s="429"/>
      <c r="UAY203" s="430"/>
      <c r="UAZ203" s="430"/>
      <c r="UBA203" s="430"/>
      <c r="UBB203" s="430"/>
      <c r="UBC203" s="676"/>
      <c r="UBD203" s="677"/>
      <c r="UBE203" s="429"/>
      <c r="UBF203" s="430"/>
      <c r="UBG203" s="430"/>
      <c r="UBH203" s="430"/>
      <c r="UBI203" s="430"/>
      <c r="UBJ203" s="676"/>
      <c r="UBK203" s="677"/>
      <c r="UBL203" s="429"/>
      <c r="UBM203" s="430"/>
      <c r="UBN203" s="430"/>
      <c r="UBO203" s="430"/>
      <c r="UBP203" s="430"/>
      <c r="UBQ203" s="676"/>
      <c r="UBR203" s="677"/>
      <c r="UBS203" s="429"/>
      <c r="UBT203" s="430"/>
      <c r="UBU203" s="430"/>
      <c r="UBV203" s="430"/>
      <c r="UBW203" s="430"/>
      <c r="UBX203" s="676"/>
      <c r="UBY203" s="677"/>
      <c r="UBZ203" s="429"/>
      <c r="UCA203" s="430"/>
      <c r="UCB203" s="430"/>
      <c r="UCC203" s="430"/>
      <c r="UCD203" s="430"/>
      <c r="UCE203" s="676"/>
      <c r="UCF203" s="677"/>
      <c r="UCG203" s="429"/>
      <c r="UCH203" s="430"/>
      <c r="UCI203" s="430"/>
      <c r="UCJ203" s="430"/>
      <c r="UCK203" s="430"/>
      <c r="UCL203" s="676"/>
      <c r="UCM203" s="677"/>
      <c r="UCN203" s="429"/>
      <c r="UCO203" s="430"/>
      <c r="UCP203" s="430"/>
      <c r="UCQ203" s="430"/>
      <c r="UCR203" s="430"/>
      <c r="UCS203" s="676"/>
      <c r="UCT203" s="677"/>
      <c r="UCU203" s="429"/>
      <c r="UCV203" s="430"/>
      <c r="UCW203" s="430"/>
      <c r="UCX203" s="430"/>
      <c r="UCY203" s="430"/>
      <c r="UCZ203" s="676"/>
      <c r="UDA203" s="677"/>
      <c r="UDB203" s="429"/>
      <c r="UDC203" s="430"/>
      <c r="UDD203" s="430"/>
      <c r="UDE203" s="430"/>
      <c r="UDF203" s="430"/>
      <c r="UDG203" s="676"/>
      <c r="UDH203" s="677"/>
      <c r="UDI203" s="429"/>
      <c r="UDJ203" s="430"/>
      <c r="UDK203" s="430"/>
      <c r="UDL203" s="430"/>
      <c r="UDM203" s="430"/>
      <c r="UDN203" s="676"/>
      <c r="UDO203" s="677"/>
      <c r="UDP203" s="429"/>
      <c r="UDQ203" s="430"/>
      <c r="UDR203" s="430"/>
      <c r="UDS203" s="430"/>
      <c r="UDT203" s="430"/>
      <c r="UDU203" s="676"/>
      <c r="UDV203" s="677"/>
      <c r="UDW203" s="429"/>
      <c r="UDX203" s="430"/>
      <c r="UDY203" s="430"/>
      <c r="UDZ203" s="430"/>
      <c r="UEA203" s="430"/>
      <c r="UEB203" s="676"/>
      <c r="UEC203" s="677"/>
      <c r="UED203" s="429"/>
      <c r="UEE203" s="430"/>
      <c r="UEF203" s="430"/>
      <c r="UEG203" s="430"/>
      <c r="UEH203" s="430"/>
      <c r="UEI203" s="676"/>
      <c r="UEJ203" s="677"/>
      <c r="UEK203" s="429"/>
      <c r="UEL203" s="430"/>
      <c r="UEM203" s="430"/>
      <c r="UEN203" s="430"/>
      <c r="UEO203" s="430"/>
      <c r="UEP203" s="676"/>
      <c r="UEQ203" s="677"/>
      <c r="UER203" s="429"/>
      <c r="UES203" s="430"/>
      <c r="UET203" s="430"/>
      <c r="UEU203" s="430"/>
      <c r="UEV203" s="430"/>
      <c r="UEW203" s="676"/>
      <c r="UEX203" s="677"/>
      <c r="UEY203" s="429"/>
      <c r="UEZ203" s="430"/>
      <c r="UFA203" s="430"/>
      <c r="UFB203" s="430"/>
      <c r="UFC203" s="430"/>
      <c r="UFD203" s="676"/>
      <c r="UFE203" s="677"/>
      <c r="UFF203" s="429"/>
      <c r="UFG203" s="430"/>
      <c r="UFH203" s="430"/>
      <c r="UFI203" s="430"/>
      <c r="UFJ203" s="430"/>
      <c r="UFK203" s="676"/>
      <c r="UFL203" s="677"/>
      <c r="UFM203" s="429"/>
      <c r="UFN203" s="430"/>
      <c r="UFO203" s="430"/>
      <c r="UFP203" s="430"/>
      <c r="UFQ203" s="430"/>
      <c r="UFR203" s="676"/>
      <c r="UFS203" s="677"/>
      <c r="UFT203" s="429"/>
      <c r="UFU203" s="430"/>
      <c r="UFV203" s="430"/>
      <c r="UFW203" s="430"/>
      <c r="UFX203" s="430"/>
      <c r="UFY203" s="676"/>
      <c r="UFZ203" s="677"/>
      <c r="UGA203" s="429"/>
      <c r="UGB203" s="430"/>
      <c r="UGC203" s="430"/>
      <c r="UGD203" s="430"/>
      <c r="UGE203" s="430"/>
      <c r="UGF203" s="676"/>
      <c r="UGG203" s="677"/>
      <c r="UGH203" s="429"/>
      <c r="UGI203" s="430"/>
      <c r="UGJ203" s="430"/>
      <c r="UGK203" s="430"/>
      <c r="UGL203" s="430"/>
      <c r="UGM203" s="676"/>
      <c r="UGN203" s="677"/>
      <c r="UGO203" s="429"/>
      <c r="UGP203" s="430"/>
      <c r="UGQ203" s="430"/>
      <c r="UGR203" s="430"/>
      <c r="UGS203" s="430"/>
      <c r="UGT203" s="676"/>
      <c r="UGU203" s="677"/>
      <c r="UGV203" s="429"/>
      <c r="UGW203" s="430"/>
      <c r="UGX203" s="430"/>
      <c r="UGY203" s="430"/>
      <c r="UGZ203" s="430"/>
      <c r="UHA203" s="676"/>
      <c r="UHB203" s="677"/>
      <c r="UHC203" s="429"/>
      <c r="UHD203" s="430"/>
      <c r="UHE203" s="430"/>
      <c r="UHF203" s="430"/>
      <c r="UHG203" s="430"/>
      <c r="UHH203" s="676"/>
      <c r="UHI203" s="677"/>
      <c r="UHJ203" s="429"/>
      <c r="UHK203" s="430"/>
      <c r="UHL203" s="430"/>
      <c r="UHM203" s="430"/>
      <c r="UHN203" s="430"/>
      <c r="UHO203" s="676"/>
      <c r="UHP203" s="677"/>
      <c r="UHQ203" s="429"/>
      <c r="UHR203" s="430"/>
      <c r="UHS203" s="430"/>
      <c r="UHT203" s="430"/>
      <c r="UHU203" s="430"/>
      <c r="UHV203" s="676"/>
      <c r="UHW203" s="677"/>
      <c r="UHX203" s="429"/>
      <c r="UHY203" s="430"/>
      <c r="UHZ203" s="430"/>
      <c r="UIA203" s="430"/>
      <c r="UIB203" s="430"/>
      <c r="UIC203" s="676"/>
      <c r="UID203" s="677"/>
      <c r="UIE203" s="429"/>
      <c r="UIF203" s="430"/>
      <c r="UIG203" s="430"/>
      <c r="UIH203" s="430"/>
      <c r="UII203" s="430"/>
      <c r="UIJ203" s="676"/>
      <c r="UIK203" s="677"/>
      <c r="UIL203" s="429"/>
      <c r="UIM203" s="430"/>
      <c r="UIN203" s="430"/>
      <c r="UIO203" s="430"/>
      <c r="UIP203" s="430"/>
      <c r="UIQ203" s="676"/>
      <c r="UIR203" s="677"/>
      <c r="UIS203" s="429"/>
      <c r="UIT203" s="430"/>
      <c r="UIU203" s="430"/>
      <c r="UIV203" s="430"/>
      <c r="UIW203" s="430"/>
      <c r="UIX203" s="676"/>
      <c r="UIY203" s="677"/>
      <c r="UIZ203" s="429"/>
      <c r="UJA203" s="430"/>
      <c r="UJB203" s="430"/>
      <c r="UJC203" s="430"/>
      <c r="UJD203" s="430"/>
      <c r="UJE203" s="676"/>
      <c r="UJF203" s="677"/>
      <c r="UJG203" s="429"/>
      <c r="UJH203" s="430"/>
      <c r="UJI203" s="430"/>
      <c r="UJJ203" s="430"/>
      <c r="UJK203" s="430"/>
      <c r="UJL203" s="676"/>
      <c r="UJM203" s="677"/>
      <c r="UJN203" s="429"/>
      <c r="UJO203" s="430"/>
      <c r="UJP203" s="430"/>
      <c r="UJQ203" s="430"/>
      <c r="UJR203" s="430"/>
      <c r="UJS203" s="676"/>
      <c r="UJT203" s="677"/>
      <c r="UJU203" s="429"/>
      <c r="UJV203" s="430"/>
      <c r="UJW203" s="430"/>
      <c r="UJX203" s="430"/>
      <c r="UJY203" s="430"/>
      <c r="UJZ203" s="676"/>
      <c r="UKA203" s="677"/>
      <c r="UKB203" s="429"/>
      <c r="UKC203" s="430"/>
      <c r="UKD203" s="430"/>
      <c r="UKE203" s="430"/>
      <c r="UKF203" s="430"/>
      <c r="UKG203" s="676"/>
      <c r="UKH203" s="677"/>
      <c r="UKI203" s="429"/>
      <c r="UKJ203" s="430"/>
      <c r="UKK203" s="430"/>
      <c r="UKL203" s="430"/>
      <c r="UKM203" s="430"/>
      <c r="UKN203" s="676"/>
      <c r="UKO203" s="677"/>
      <c r="UKP203" s="429"/>
      <c r="UKQ203" s="430"/>
      <c r="UKR203" s="430"/>
      <c r="UKS203" s="430"/>
      <c r="UKT203" s="430"/>
      <c r="UKU203" s="676"/>
      <c r="UKV203" s="677"/>
      <c r="UKW203" s="429"/>
      <c r="UKX203" s="430"/>
      <c r="UKY203" s="430"/>
      <c r="UKZ203" s="430"/>
      <c r="ULA203" s="430"/>
      <c r="ULB203" s="676"/>
      <c r="ULC203" s="677"/>
      <c r="ULD203" s="429"/>
      <c r="ULE203" s="430"/>
      <c r="ULF203" s="430"/>
      <c r="ULG203" s="430"/>
      <c r="ULH203" s="430"/>
      <c r="ULI203" s="676"/>
      <c r="ULJ203" s="677"/>
      <c r="ULK203" s="429"/>
      <c r="ULL203" s="430"/>
      <c r="ULM203" s="430"/>
      <c r="ULN203" s="430"/>
      <c r="ULO203" s="430"/>
      <c r="ULP203" s="676"/>
      <c r="ULQ203" s="677"/>
      <c r="ULR203" s="429"/>
      <c r="ULS203" s="430"/>
      <c r="ULT203" s="430"/>
      <c r="ULU203" s="430"/>
      <c r="ULV203" s="430"/>
      <c r="ULW203" s="676"/>
      <c r="ULX203" s="677"/>
      <c r="ULY203" s="429"/>
      <c r="ULZ203" s="430"/>
      <c r="UMA203" s="430"/>
      <c r="UMB203" s="430"/>
      <c r="UMC203" s="430"/>
      <c r="UMD203" s="676"/>
      <c r="UME203" s="677"/>
      <c r="UMF203" s="429"/>
      <c r="UMG203" s="430"/>
      <c r="UMH203" s="430"/>
      <c r="UMI203" s="430"/>
      <c r="UMJ203" s="430"/>
      <c r="UMK203" s="676"/>
      <c r="UML203" s="677"/>
      <c r="UMM203" s="429"/>
      <c r="UMN203" s="430"/>
      <c r="UMO203" s="430"/>
      <c r="UMP203" s="430"/>
      <c r="UMQ203" s="430"/>
      <c r="UMR203" s="676"/>
      <c r="UMS203" s="677"/>
      <c r="UMT203" s="429"/>
      <c r="UMU203" s="430"/>
      <c r="UMV203" s="430"/>
      <c r="UMW203" s="430"/>
      <c r="UMX203" s="430"/>
      <c r="UMY203" s="676"/>
      <c r="UMZ203" s="677"/>
      <c r="UNA203" s="429"/>
      <c r="UNB203" s="430"/>
      <c r="UNC203" s="430"/>
      <c r="UND203" s="430"/>
      <c r="UNE203" s="430"/>
      <c r="UNF203" s="676"/>
      <c r="UNG203" s="677"/>
      <c r="UNH203" s="429"/>
      <c r="UNI203" s="430"/>
      <c r="UNJ203" s="430"/>
      <c r="UNK203" s="430"/>
      <c r="UNL203" s="430"/>
      <c r="UNM203" s="676"/>
      <c r="UNN203" s="677"/>
      <c r="UNO203" s="429"/>
      <c r="UNP203" s="430"/>
      <c r="UNQ203" s="430"/>
      <c r="UNR203" s="430"/>
      <c r="UNS203" s="430"/>
      <c r="UNT203" s="676"/>
      <c r="UNU203" s="677"/>
      <c r="UNV203" s="429"/>
      <c r="UNW203" s="430"/>
      <c r="UNX203" s="430"/>
      <c r="UNY203" s="430"/>
      <c r="UNZ203" s="430"/>
      <c r="UOA203" s="676"/>
      <c r="UOB203" s="677"/>
      <c r="UOC203" s="429"/>
      <c r="UOD203" s="430"/>
      <c r="UOE203" s="430"/>
      <c r="UOF203" s="430"/>
      <c r="UOG203" s="430"/>
      <c r="UOH203" s="676"/>
      <c r="UOI203" s="677"/>
      <c r="UOJ203" s="429"/>
      <c r="UOK203" s="430"/>
      <c r="UOL203" s="430"/>
      <c r="UOM203" s="430"/>
      <c r="UON203" s="430"/>
      <c r="UOO203" s="676"/>
      <c r="UOP203" s="677"/>
      <c r="UOQ203" s="429"/>
      <c r="UOR203" s="430"/>
      <c r="UOS203" s="430"/>
      <c r="UOT203" s="430"/>
      <c r="UOU203" s="430"/>
      <c r="UOV203" s="676"/>
      <c r="UOW203" s="677"/>
      <c r="UOX203" s="429"/>
      <c r="UOY203" s="430"/>
      <c r="UOZ203" s="430"/>
      <c r="UPA203" s="430"/>
      <c r="UPB203" s="430"/>
      <c r="UPC203" s="676"/>
      <c r="UPD203" s="677"/>
      <c r="UPE203" s="429"/>
      <c r="UPF203" s="430"/>
      <c r="UPG203" s="430"/>
      <c r="UPH203" s="430"/>
      <c r="UPI203" s="430"/>
      <c r="UPJ203" s="676"/>
      <c r="UPK203" s="677"/>
      <c r="UPL203" s="429"/>
      <c r="UPM203" s="430"/>
      <c r="UPN203" s="430"/>
      <c r="UPO203" s="430"/>
      <c r="UPP203" s="430"/>
      <c r="UPQ203" s="676"/>
      <c r="UPR203" s="677"/>
      <c r="UPS203" s="429"/>
      <c r="UPT203" s="430"/>
      <c r="UPU203" s="430"/>
      <c r="UPV203" s="430"/>
      <c r="UPW203" s="430"/>
      <c r="UPX203" s="676"/>
      <c r="UPY203" s="677"/>
      <c r="UPZ203" s="429"/>
      <c r="UQA203" s="430"/>
      <c r="UQB203" s="430"/>
      <c r="UQC203" s="430"/>
      <c r="UQD203" s="430"/>
      <c r="UQE203" s="676"/>
      <c r="UQF203" s="677"/>
      <c r="UQG203" s="429"/>
      <c r="UQH203" s="430"/>
      <c r="UQI203" s="430"/>
      <c r="UQJ203" s="430"/>
      <c r="UQK203" s="430"/>
      <c r="UQL203" s="676"/>
      <c r="UQM203" s="677"/>
      <c r="UQN203" s="429"/>
      <c r="UQO203" s="430"/>
      <c r="UQP203" s="430"/>
      <c r="UQQ203" s="430"/>
      <c r="UQR203" s="430"/>
      <c r="UQS203" s="676"/>
      <c r="UQT203" s="677"/>
      <c r="UQU203" s="429"/>
      <c r="UQV203" s="430"/>
      <c r="UQW203" s="430"/>
      <c r="UQX203" s="430"/>
      <c r="UQY203" s="430"/>
      <c r="UQZ203" s="676"/>
      <c r="URA203" s="677"/>
      <c r="URB203" s="429"/>
      <c r="URC203" s="430"/>
      <c r="URD203" s="430"/>
      <c r="URE203" s="430"/>
      <c r="URF203" s="430"/>
      <c r="URG203" s="676"/>
      <c r="URH203" s="677"/>
      <c r="URI203" s="429"/>
      <c r="URJ203" s="430"/>
      <c r="URK203" s="430"/>
      <c r="URL203" s="430"/>
      <c r="URM203" s="430"/>
      <c r="URN203" s="676"/>
      <c r="URO203" s="677"/>
      <c r="URP203" s="429"/>
      <c r="URQ203" s="430"/>
      <c r="URR203" s="430"/>
      <c r="URS203" s="430"/>
      <c r="URT203" s="430"/>
      <c r="URU203" s="676"/>
      <c r="URV203" s="677"/>
      <c r="URW203" s="429"/>
      <c r="URX203" s="430"/>
      <c r="URY203" s="430"/>
      <c r="URZ203" s="430"/>
      <c r="USA203" s="430"/>
      <c r="USB203" s="676"/>
      <c r="USC203" s="677"/>
      <c r="USD203" s="429"/>
      <c r="USE203" s="430"/>
      <c r="USF203" s="430"/>
      <c r="USG203" s="430"/>
      <c r="USH203" s="430"/>
      <c r="USI203" s="676"/>
      <c r="USJ203" s="677"/>
      <c r="USK203" s="429"/>
      <c r="USL203" s="430"/>
      <c r="USM203" s="430"/>
      <c r="USN203" s="430"/>
      <c r="USO203" s="430"/>
      <c r="USP203" s="676"/>
      <c r="USQ203" s="677"/>
      <c r="USR203" s="429"/>
      <c r="USS203" s="430"/>
      <c r="UST203" s="430"/>
      <c r="USU203" s="430"/>
      <c r="USV203" s="430"/>
      <c r="USW203" s="676"/>
      <c r="USX203" s="677"/>
      <c r="USY203" s="429"/>
      <c r="USZ203" s="430"/>
      <c r="UTA203" s="430"/>
      <c r="UTB203" s="430"/>
      <c r="UTC203" s="430"/>
      <c r="UTD203" s="676"/>
      <c r="UTE203" s="677"/>
      <c r="UTF203" s="429"/>
      <c r="UTG203" s="430"/>
      <c r="UTH203" s="430"/>
      <c r="UTI203" s="430"/>
      <c r="UTJ203" s="430"/>
      <c r="UTK203" s="676"/>
      <c r="UTL203" s="677"/>
      <c r="UTM203" s="429"/>
      <c r="UTN203" s="430"/>
      <c r="UTO203" s="430"/>
      <c r="UTP203" s="430"/>
      <c r="UTQ203" s="430"/>
      <c r="UTR203" s="676"/>
      <c r="UTS203" s="677"/>
      <c r="UTT203" s="429"/>
      <c r="UTU203" s="430"/>
      <c r="UTV203" s="430"/>
      <c r="UTW203" s="430"/>
      <c r="UTX203" s="430"/>
      <c r="UTY203" s="676"/>
      <c r="UTZ203" s="677"/>
      <c r="UUA203" s="429"/>
      <c r="UUB203" s="430"/>
      <c r="UUC203" s="430"/>
      <c r="UUD203" s="430"/>
      <c r="UUE203" s="430"/>
      <c r="UUF203" s="676"/>
      <c r="UUG203" s="677"/>
      <c r="UUH203" s="429"/>
      <c r="UUI203" s="430"/>
      <c r="UUJ203" s="430"/>
      <c r="UUK203" s="430"/>
      <c r="UUL203" s="430"/>
      <c r="UUM203" s="676"/>
      <c r="UUN203" s="677"/>
      <c r="UUO203" s="429"/>
      <c r="UUP203" s="430"/>
      <c r="UUQ203" s="430"/>
      <c r="UUR203" s="430"/>
      <c r="UUS203" s="430"/>
      <c r="UUT203" s="676"/>
      <c r="UUU203" s="677"/>
      <c r="UUV203" s="429"/>
      <c r="UUW203" s="430"/>
      <c r="UUX203" s="430"/>
      <c r="UUY203" s="430"/>
      <c r="UUZ203" s="430"/>
      <c r="UVA203" s="676"/>
      <c r="UVB203" s="677"/>
      <c r="UVC203" s="429"/>
      <c r="UVD203" s="430"/>
      <c r="UVE203" s="430"/>
      <c r="UVF203" s="430"/>
      <c r="UVG203" s="430"/>
      <c r="UVH203" s="676"/>
      <c r="UVI203" s="677"/>
      <c r="UVJ203" s="429"/>
      <c r="UVK203" s="430"/>
      <c r="UVL203" s="430"/>
      <c r="UVM203" s="430"/>
      <c r="UVN203" s="430"/>
      <c r="UVO203" s="676"/>
      <c r="UVP203" s="677"/>
      <c r="UVQ203" s="429"/>
      <c r="UVR203" s="430"/>
      <c r="UVS203" s="430"/>
      <c r="UVT203" s="430"/>
      <c r="UVU203" s="430"/>
      <c r="UVV203" s="676"/>
      <c r="UVW203" s="677"/>
      <c r="UVX203" s="429"/>
      <c r="UVY203" s="430"/>
      <c r="UVZ203" s="430"/>
      <c r="UWA203" s="430"/>
      <c r="UWB203" s="430"/>
      <c r="UWC203" s="676"/>
      <c r="UWD203" s="677"/>
      <c r="UWE203" s="429"/>
      <c r="UWF203" s="430"/>
      <c r="UWG203" s="430"/>
      <c r="UWH203" s="430"/>
      <c r="UWI203" s="430"/>
      <c r="UWJ203" s="676"/>
      <c r="UWK203" s="677"/>
      <c r="UWL203" s="429"/>
      <c r="UWM203" s="430"/>
      <c r="UWN203" s="430"/>
      <c r="UWO203" s="430"/>
      <c r="UWP203" s="430"/>
      <c r="UWQ203" s="676"/>
      <c r="UWR203" s="677"/>
      <c r="UWS203" s="429"/>
      <c r="UWT203" s="430"/>
      <c r="UWU203" s="430"/>
      <c r="UWV203" s="430"/>
      <c r="UWW203" s="430"/>
      <c r="UWX203" s="676"/>
      <c r="UWY203" s="677"/>
      <c r="UWZ203" s="429"/>
      <c r="UXA203" s="430"/>
      <c r="UXB203" s="430"/>
      <c r="UXC203" s="430"/>
      <c r="UXD203" s="430"/>
      <c r="UXE203" s="676"/>
      <c r="UXF203" s="677"/>
      <c r="UXG203" s="429"/>
      <c r="UXH203" s="430"/>
      <c r="UXI203" s="430"/>
      <c r="UXJ203" s="430"/>
      <c r="UXK203" s="430"/>
      <c r="UXL203" s="676"/>
      <c r="UXM203" s="677"/>
      <c r="UXN203" s="429"/>
      <c r="UXO203" s="430"/>
      <c r="UXP203" s="430"/>
      <c r="UXQ203" s="430"/>
      <c r="UXR203" s="430"/>
      <c r="UXS203" s="676"/>
      <c r="UXT203" s="677"/>
      <c r="UXU203" s="429"/>
      <c r="UXV203" s="430"/>
      <c r="UXW203" s="430"/>
      <c r="UXX203" s="430"/>
      <c r="UXY203" s="430"/>
      <c r="UXZ203" s="676"/>
      <c r="UYA203" s="677"/>
      <c r="UYB203" s="429"/>
      <c r="UYC203" s="430"/>
      <c r="UYD203" s="430"/>
      <c r="UYE203" s="430"/>
      <c r="UYF203" s="430"/>
      <c r="UYG203" s="676"/>
      <c r="UYH203" s="677"/>
      <c r="UYI203" s="429"/>
      <c r="UYJ203" s="430"/>
      <c r="UYK203" s="430"/>
      <c r="UYL203" s="430"/>
      <c r="UYM203" s="430"/>
      <c r="UYN203" s="676"/>
      <c r="UYO203" s="677"/>
      <c r="UYP203" s="429"/>
      <c r="UYQ203" s="430"/>
      <c r="UYR203" s="430"/>
      <c r="UYS203" s="430"/>
      <c r="UYT203" s="430"/>
      <c r="UYU203" s="676"/>
      <c r="UYV203" s="677"/>
      <c r="UYW203" s="429"/>
      <c r="UYX203" s="430"/>
      <c r="UYY203" s="430"/>
      <c r="UYZ203" s="430"/>
      <c r="UZA203" s="430"/>
      <c r="UZB203" s="676"/>
      <c r="UZC203" s="677"/>
      <c r="UZD203" s="429"/>
      <c r="UZE203" s="430"/>
      <c r="UZF203" s="430"/>
      <c r="UZG203" s="430"/>
      <c r="UZH203" s="430"/>
      <c r="UZI203" s="676"/>
      <c r="UZJ203" s="677"/>
      <c r="UZK203" s="429"/>
      <c r="UZL203" s="430"/>
      <c r="UZM203" s="430"/>
      <c r="UZN203" s="430"/>
      <c r="UZO203" s="430"/>
      <c r="UZP203" s="676"/>
      <c r="UZQ203" s="677"/>
      <c r="UZR203" s="429"/>
      <c r="UZS203" s="430"/>
      <c r="UZT203" s="430"/>
      <c r="UZU203" s="430"/>
      <c r="UZV203" s="430"/>
      <c r="UZW203" s="676"/>
      <c r="UZX203" s="677"/>
      <c r="UZY203" s="429"/>
      <c r="UZZ203" s="430"/>
      <c r="VAA203" s="430"/>
      <c r="VAB203" s="430"/>
      <c r="VAC203" s="430"/>
      <c r="VAD203" s="676"/>
      <c r="VAE203" s="677"/>
      <c r="VAF203" s="429"/>
      <c r="VAG203" s="430"/>
      <c r="VAH203" s="430"/>
      <c r="VAI203" s="430"/>
      <c r="VAJ203" s="430"/>
      <c r="VAK203" s="676"/>
      <c r="VAL203" s="677"/>
      <c r="VAM203" s="429"/>
      <c r="VAN203" s="430"/>
      <c r="VAO203" s="430"/>
      <c r="VAP203" s="430"/>
      <c r="VAQ203" s="430"/>
      <c r="VAR203" s="676"/>
      <c r="VAS203" s="677"/>
      <c r="VAT203" s="429"/>
      <c r="VAU203" s="430"/>
      <c r="VAV203" s="430"/>
      <c r="VAW203" s="430"/>
      <c r="VAX203" s="430"/>
      <c r="VAY203" s="676"/>
      <c r="VAZ203" s="677"/>
      <c r="VBA203" s="429"/>
      <c r="VBB203" s="430"/>
      <c r="VBC203" s="430"/>
      <c r="VBD203" s="430"/>
      <c r="VBE203" s="430"/>
      <c r="VBF203" s="676"/>
      <c r="VBG203" s="677"/>
      <c r="VBH203" s="429"/>
      <c r="VBI203" s="430"/>
      <c r="VBJ203" s="430"/>
      <c r="VBK203" s="430"/>
      <c r="VBL203" s="430"/>
      <c r="VBM203" s="676"/>
      <c r="VBN203" s="677"/>
      <c r="VBO203" s="429"/>
      <c r="VBP203" s="430"/>
      <c r="VBQ203" s="430"/>
      <c r="VBR203" s="430"/>
      <c r="VBS203" s="430"/>
      <c r="VBT203" s="676"/>
      <c r="VBU203" s="677"/>
      <c r="VBV203" s="429"/>
      <c r="VBW203" s="430"/>
      <c r="VBX203" s="430"/>
      <c r="VBY203" s="430"/>
      <c r="VBZ203" s="430"/>
      <c r="VCA203" s="676"/>
      <c r="VCB203" s="677"/>
      <c r="VCC203" s="429"/>
      <c r="VCD203" s="430"/>
      <c r="VCE203" s="430"/>
      <c r="VCF203" s="430"/>
      <c r="VCG203" s="430"/>
      <c r="VCH203" s="676"/>
      <c r="VCI203" s="677"/>
      <c r="VCJ203" s="429"/>
      <c r="VCK203" s="430"/>
      <c r="VCL203" s="430"/>
      <c r="VCM203" s="430"/>
      <c r="VCN203" s="430"/>
      <c r="VCO203" s="676"/>
      <c r="VCP203" s="677"/>
      <c r="VCQ203" s="429"/>
      <c r="VCR203" s="430"/>
      <c r="VCS203" s="430"/>
      <c r="VCT203" s="430"/>
      <c r="VCU203" s="430"/>
      <c r="VCV203" s="676"/>
      <c r="VCW203" s="677"/>
      <c r="VCX203" s="429"/>
      <c r="VCY203" s="430"/>
      <c r="VCZ203" s="430"/>
      <c r="VDA203" s="430"/>
      <c r="VDB203" s="430"/>
      <c r="VDC203" s="676"/>
      <c r="VDD203" s="677"/>
      <c r="VDE203" s="429"/>
      <c r="VDF203" s="430"/>
      <c r="VDG203" s="430"/>
      <c r="VDH203" s="430"/>
      <c r="VDI203" s="430"/>
      <c r="VDJ203" s="676"/>
      <c r="VDK203" s="677"/>
      <c r="VDL203" s="429"/>
      <c r="VDM203" s="430"/>
      <c r="VDN203" s="430"/>
      <c r="VDO203" s="430"/>
      <c r="VDP203" s="430"/>
      <c r="VDQ203" s="676"/>
      <c r="VDR203" s="677"/>
      <c r="VDS203" s="429"/>
      <c r="VDT203" s="430"/>
      <c r="VDU203" s="430"/>
      <c r="VDV203" s="430"/>
      <c r="VDW203" s="430"/>
      <c r="VDX203" s="676"/>
      <c r="VDY203" s="677"/>
      <c r="VDZ203" s="429"/>
      <c r="VEA203" s="430"/>
      <c r="VEB203" s="430"/>
      <c r="VEC203" s="430"/>
      <c r="VED203" s="430"/>
      <c r="VEE203" s="676"/>
      <c r="VEF203" s="677"/>
      <c r="VEG203" s="429"/>
      <c r="VEH203" s="430"/>
      <c r="VEI203" s="430"/>
      <c r="VEJ203" s="430"/>
      <c r="VEK203" s="430"/>
      <c r="VEL203" s="676"/>
      <c r="VEM203" s="677"/>
      <c r="VEN203" s="429"/>
      <c r="VEO203" s="430"/>
      <c r="VEP203" s="430"/>
      <c r="VEQ203" s="430"/>
      <c r="VER203" s="430"/>
      <c r="VES203" s="676"/>
      <c r="VET203" s="677"/>
      <c r="VEU203" s="429"/>
      <c r="VEV203" s="430"/>
      <c r="VEW203" s="430"/>
      <c r="VEX203" s="430"/>
      <c r="VEY203" s="430"/>
      <c r="VEZ203" s="676"/>
      <c r="VFA203" s="677"/>
      <c r="VFB203" s="429"/>
      <c r="VFC203" s="430"/>
      <c r="VFD203" s="430"/>
      <c r="VFE203" s="430"/>
      <c r="VFF203" s="430"/>
      <c r="VFG203" s="676"/>
      <c r="VFH203" s="677"/>
      <c r="VFI203" s="429"/>
      <c r="VFJ203" s="430"/>
      <c r="VFK203" s="430"/>
      <c r="VFL203" s="430"/>
      <c r="VFM203" s="430"/>
      <c r="VFN203" s="676"/>
      <c r="VFO203" s="677"/>
      <c r="VFP203" s="429"/>
      <c r="VFQ203" s="430"/>
      <c r="VFR203" s="430"/>
      <c r="VFS203" s="430"/>
      <c r="VFT203" s="430"/>
      <c r="VFU203" s="676"/>
      <c r="VFV203" s="677"/>
      <c r="VFW203" s="429"/>
      <c r="VFX203" s="430"/>
      <c r="VFY203" s="430"/>
      <c r="VFZ203" s="430"/>
      <c r="VGA203" s="430"/>
      <c r="VGB203" s="676"/>
      <c r="VGC203" s="677"/>
      <c r="VGD203" s="429"/>
      <c r="VGE203" s="430"/>
      <c r="VGF203" s="430"/>
      <c r="VGG203" s="430"/>
      <c r="VGH203" s="430"/>
      <c r="VGI203" s="676"/>
      <c r="VGJ203" s="677"/>
      <c r="VGK203" s="429"/>
      <c r="VGL203" s="430"/>
      <c r="VGM203" s="430"/>
      <c r="VGN203" s="430"/>
      <c r="VGO203" s="430"/>
      <c r="VGP203" s="676"/>
      <c r="VGQ203" s="677"/>
      <c r="VGR203" s="429"/>
      <c r="VGS203" s="430"/>
      <c r="VGT203" s="430"/>
      <c r="VGU203" s="430"/>
      <c r="VGV203" s="430"/>
      <c r="VGW203" s="676"/>
      <c r="VGX203" s="677"/>
      <c r="VGY203" s="429"/>
      <c r="VGZ203" s="430"/>
      <c r="VHA203" s="430"/>
      <c r="VHB203" s="430"/>
      <c r="VHC203" s="430"/>
      <c r="VHD203" s="676"/>
      <c r="VHE203" s="677"/>
      <c r="VHF203" s="429"/>
      <c r="VHG203" s="430"/>
      <c r="VHH203" s="430"/>
      <c r="VHI203" s="430"/>
      <c r="VHJ203" s="430"/>
      <c r="VHK203" s="676"/>
      <c r="VHL203" s="677"/>
      <c r="VHM203" s="429"/>
      <c r="VHN203" s="430"/>
      <c r="VHO203" s="430"/>
      <c r="VHP203" s="430"/>
      <c r="VHQ203" s="430"/>
      <c r="VHR203" s="676"/>
      <c r="VHS203" s="677"/>
      <c r="VHT203" s="429"/>
      <c r="VHU203" s="430"/>
      <c r="VHV203" s="430"/>
      <c r="VHW203" s="430"/>
      <c r="VHX203" s="430"/>
      <c r="VHY203" s="676"/>
      <c r="VHZ203" s="677"/>
      <c r="VIA203" s="429"/>
      <c r="VIB203" s="430"/>
      <c r="VIC203" s="430"/>
      <c r="VID203" s="430"/>
      <c r="VIE203" s="430"/>
      <c r="VIF203" s="676"/>
      <c r="VIG203" s="677"/>
      <c r="VIH203" s="429"/>
      <c r="VII203" s="430"/>
      <c r="VIJ203" s="430"/>
      <c r="VIK203" s="430"/>
      <c r="VIL203" s="430"/>
      <c r="VIM203" s="676"/>
      <c r="VIN203" s="677"/>
      <c r="VIO203" s="429"/>
      <c r="VIP203" s="430"/>
      <c r="VIQ203" s="430"/>
      <c r="VIR203" s="430"/>
      <c r="VIS203" s="430"/>
      <c r="VIT203" s="676"/>
      <c r="VIU203" s="677"/>
      <c r="VIV203" s="429"/>
      <c r="VIW203" s="430"/>
      <c r="VIX203" s="430"/>
      <c r="VIY203" s="430"/>
      <c r="VIZ203" s="430"/>
      <c r="VJA203" s="676"/>
      <c r="VJB203" s="677"/>
      <c r="VJC203" s="429"/>
      <c r="VJD203" s="430"/>
      <c r="VJE203" s="430"/>
      <c r="VJF203" s="430"/>
      <c r="VJG203" s="430"/>
      <c r="VJH203" s="676"/>
      <c r="VJI203" s="677"/>
      <c r="VJJ203" s="429"/>
      <c r="VJK203" s="430"/>
      <c r="VJL203" s="430"/>
      <c r="VJM203" s="430"/>
      <c r="VJN203" s="430"/>
      <c r="VJO203" s="676"/>
      <c r="VJP203" s="677"/>
      <c r="VJQ203" s="429"/>
      <c r="VJR203" s="430"/>
      <c r="VJS203" s="430"/>
      <c r="VJT203" s="430"/>
      <c r="VJU203" s="430"/>
      <c r="VJV203" s="676"/>
      <c r="VJW203" s="677"/>
      <c r="VJX203" s="429"/>
      <c r="VJY203" s="430"/>
      <c r="VJZ203" s="430"/>
      <c r="VKA203" s="430"/>
      <c r="VKB203" s="430"/>
      <c r="VKC203" s="676"/>
      <c r="VKD203" s="677"/>
      <c r="VKE203" s="429"/>
      <c r="VKF203" s="430"/>
      <c r="VKG203" s="430"/>
      <c r="VKH203" s="430"/>
      <c r="VKI203" s="430"/>
      <c r="VKJ203" s="676"/>
      <c r="VKK203" s="677"/>
      <c r="VKL203" s="429"/>
      <c r="VKM203" s="430"/>
      <c r="VKN203" s="430"/>
      <c r="VKO203" s="430"/>
      <c r="VKP203" s="430"/>
      <c r="VKQ203" s="676"/>
      <c r="VKR203" s="677"/>
      <c r="VKS203" s="429"/>
      <c r="VKT203" s="430"/>
      <c r="VKU203" s="430"/>
      <c r="VKV203" s="430"/>
      <c r="VKW203" s="430"/>
      <c r="VKX203" s="676"/>
      <c r="VKY203" s="677"/>
      <c r="VKZ203" s="429"/>
      <c r="VLA203" s="430"/>
      <c r="VLB203" s="430"/>
      <c r="VLC203" s="430"/>
      <c r="VLD203" s="430"/>
      <c r="VLE203" s="676"/>
      <c r="VLF203" s="677"/>
      <c r="VLG203" s="429"/>
      <c r="VLH203" s="430"/>
      <c r="VLI203" s="430"/>
      <c r="VLJ203" s="430"/>
      <c r="VLK203" s="430"/>
      <c r="VLL203" s="676"/>
      <c r="VLM203" s="677"/>
      <c r="VLN203" s="429"/>
      <c r="VLO203" s="430"/>
      <c r="VLP203" s="430"/>
      <c r="VLQ203" s="430"/>
      <c r="VLR203" s="430"/>
      <c r="VLS203" s="676"/>
      <c r="VLT203" s="677"/>
      <c r="VLU203" s="429"/>
      <c r="VLV203" s="430"/>
      <c r="VLW203" s="430"/>
      <c r="VLX203" s="430"/>
      <c r="VLY203" s="430"/>
      <c r="VLZ203" s="676"/>
      <c r="VMA203" s="677"/>
      <c r="VMB203" s="429"/>
      <c r="VMC203" s="430"/>
      <c r="VMD203" s="430"/>
      <c r="VME203" s="430"/>
      <c r="VMF203" s="430"/>
      <c r="VMG203" s="676"/>
      <c r="VMH203" s="677"/>
      <c r="VMI203" s="429"/>
      <c r="VMJ203" s="430"/>
      <c r="VMK203" s="430"/>
      <c r="VML203" s="430"/>
      <c r="VMM203" s="430"/>
      <c r="VMN203" s="676"/>
      <c r="VMO203" s="677"/>
      <c r="VMP203" s="429"/>
      <c r="VMQ203" s="430"/>
      <c r="VMR203" s="430"/>
      <c r="VMS203" s="430"/>
      <c r="VMT203" s="430"/>
      <c r="VMU203" s="676"/>
      <c r="VMV203" s="677"/>
      <c r="VMW203" s="429"/>
      <c r="VMX203" s="430"/>
      <c r="VMY203" s="430"/>
      <c r="VMZ203" s="430"/>
      <c r="VNA203" s="430"/>
      <c r="VNB203" s="676"/>
      <c r="VNC203" s="677"/>
      <c r="VND203" s="429"/>
      <c r="VNE203" s="430"/>
      <c r="VNF203" s="430"/>
      <c r="VNG203" s="430"/>
      <c r="VNH203" s="430"/>
      <c r="VNI203" s="676"/>
      <c r="VNJ203" s="677"/>
      <c r="VNK203" s="429"/>
      <c r="VNL203" s="430"/>
      <c r="VNM203" s="430"/>
      <c r="VNN203" s="430"/>
      <c r="VNO203" s="430"/>
      <c r="VNP203" s="676"/>
      <c r="VNQ203" s="677"/>
      <c r="VNR203" s="429"/>
      <c r="VNS203" s="430"/>
      <c r="VNT203" s="430"/>
      <c r="VNU203" s="430"/>
      <c r="VNV203" s="430"/>
      <c r="VNW203" s="676"/>
      <c r="VNX203" s="677"/>
      <c r="VNY203" s="429"/>
      <c r="VNZ203" s="430"/>
      <c r="VOA203" s="430"/>
      <c r="VOB203" s="430"/>
      <c r="VOC203" s="430"/>
      <c r="VOD203" s="676"/>
      <c r="VOE203" s="677"/>
      <c r="VOF203" s="429"/>
      <c r="VOG203" s="430"/>
      <c r="VOH203" s="430"/>
      <c r="VOI203" s="430"/>
      <c r="VOJ203" s="430"/>
      <c r="VOK203" s="676"/>
      <c r="VOL203" s="677"/>
      <c r="VOM203" s="429"/>
      <c r="VON203" s="430"/>
      <c r="VOO203" s="430"/>
      <c r="VOP203" s="430"/>
      <c r="VOQ203" s="430"/>
      <c r="VOR203" s="676"/>
      <c r="VOS203" s="677"/>
      <c r="VOT203" s="429"/>
      <c r="VOU203" s="430"/>
      <c r="VOV203" s="430"/>
      <c r="VOW203" s="430"/>
      <c r="VOX203" s="430"/>
      <c r="VOY203" s="676"/>
      <c r="VOZ203" s="677"/>
      <c r="VPA203" s="429"/>
      <c r="VPB203" s="430"/>
      <c r="VPC203" s="430"/>
      <c r="VPD203" s="430"/>
      <c r="VPE203" s="430"/>
      <c r="VPF203" s="676"/>
      <c r="VPG203" s="677"/>
      <c r="VPH203" s="429"/>
      <c r="VPI203" s="430"/>
      <c r="VPJ203" s="430"/>
      <c r="VPK203" s="430"/>
      <c r="VPL203" s="430"/>
      <c r="VPM203" s="676"/>
      <c r="VPN203" s="677"/>
      <c r="VPO203" s="429"/>
      <c r="VPP203" s="430"/>
      <c r="VPQ203" s="430"/>
      <c r="VPR203" s="430"/>
      <c r="VPS203" s="430"/>
      <c r="VPT203" s="676"/>
      <c r="VPU203" s="677"/>
      <c r="VPV203" s="429"/>
      <c r="VPW203" s="430"/>
      <c r="VPX203" s="430"/>
      <c r="VPY203" s="430"/>
      <c r="VPZ203" s="430"/>
      <c r="VQA203" s="676"/>
      <c r="VQB203" s="677"/>
      <c r="VQC203" s="429"/>
      <c r="VQD203" s="430"/>
      <c r="VQE203" s="430"/>
      <c r="VQF203" s="430"/>
      <c r="VQG203" s="430"/>
      <c r="VQH203" s="676"/>
      <c r="VQI203" s="677"/>
      <c r="VQJ203" s="429"/>
      <c r="VQK203" s="430"/>
      <c r="VQL203" s="430"/>
      <c r="VQM203" s="430"/>
      <c r="VQN203" s="430"/>
      <c r="VQO203" s="676"/>
      <c r="VQP203" s="677"/>
      <c r="VQQ203" s="429"/>
      <c r="VQR203" s="430"/>
      <c r="VQS203" s="430"/>
      <c r="VQT203" s="430"/>
      <c r="VQU203" s="430"/>
      <c r="VQV203" s="676"/>
      <c r="VQW203" s="677"/>
      <c r="VQX203" s="429"/>
      <c r="VQY203" s="430"/>
      <c r="VQZ203" s="430"/>
      <c r="VRA203" s="430"/>
      <c r="VRB203" s="430"/>
      <c r="VRC203" s="676"/>
      <c r="VRD203" s="677"/>
      <c r="VRE203" s="429"/>
      <c r="VRF203" s="430"/>
      <c r="VRG203" s="430"/>
      <c r="VRH203" s="430"/>
      <c r="VRI203" s="430"/>
      <c r="VRJ203" s="676"/>
      <c r="VRK203" s="677"/>
      <c r="VRL203" s="429"/>
      <c r="VRM203" s="430"/>
      <c r="VRN203" s="430"/>
      <c r="VRO203" s="430"/>
      <c r="VRP203" s="430"/>
      <c r="VRQ203" s="676"/>
      <c r="VRR203" s="677"/>
      <c r="VRS203" s="429"/>
      <c r="VRT203" s="430"/>
      <c r="VRU203" s="430"/>
      <c r="VRV203" s="430"/>
      <c r="VRW203" s="430"/>
      <c r="VRX203" s="676"/>
      <c r="VRY203" s="677"/>
      <c r="VRZ203" s="429"/>
      <c r="VSA203" s="430"/>
      <c r="VSB203" s="430"/>
      <c r="VSC203" s="430"/>
      <c r="VSD203" s="430"/>
      <c r="VSE203" s="676"/>
      <c r="VSF203" s="677"/>
      <c r="VSG203" s="429"/>
      <c r="VSH203" s="430"/>
      <c r="VSI203" s="430"/>
      <c r="VSJ203" s="430"/>
      <c r="VSK203" s="430"/>
      <c r="VSL203" s="676"/>
      <c r="VSM203" s="677"/>
      <c r="VSN203" s="429"/>
      <c r="VSO203" s="430"/>
      <c r="VSP203" s="430"/>
      <c r="VSQ203" s="430"/>
      <c r="VSR203" s="430"/>
      <c r="VSS203" s="676"/>
      <c r="VST203" s="677"/>
      <c r="VSU203" s="429"/>
      <c r="VSV203" s="430"/>
      <c r="VSW203" s="430"/>
      <c r="VSX203" s="430"/>
      <c r="VSY203" s="430"/>
      <c r="VSZ203" s="676"/>
      <c r="VTA203" s="677"/>
      <c r="VTB203" s="429"/>
      <c r="VTC203" s="430"/>
      <c r="VTD203" s="430"/>
      <c r="VTE203" s="430"/>
      <c r="VTF203" s="430"/>
      <c r="VTG203" s="676"/>
      <c r="VTH203" s="677"/>
      <c r="VTI203" s="429"/>
      <c r="VTJ203" s="430"/>
      <c r="VTK203" s="430"/>
      <c r="VTL203" s="430"/>
      <c r="VTM203" s="430"/>
      <c r="VTN203" s="676"/>
      <c r="VTO203" s="677"/>
      <c r="VTP203" s="429"/>
      <c r="VTQ203" s="430"/>
      <c r="VTR203" s="430"/>
      <c r="VTS203" s="430"/>
      <c r="VTT203" s="430"/>
      <c r="VTU203" s="676"/>
      <c r="VTV203" s="677"/>
      <c r="VTW203" s="429"/>
      <c r="VTX203" s="430"/>
      <c r="VTY203" s="430"/>
      <c r="VTZ203" s="430"/>
      <c r="VUA203" s="430"/>
      <c r="VUB203" s="676"/>
      <c r="VUC203" s="677"/>
      <c r="VUD203" s="429"/>
      <c r="VUE203" s="430"/>
      <c r="VUF203" s="430"/>
      <c r="VUG203" s="430"/>
      <c r="VUH203" s="430"/>
      <c r="VUI203" s="676"/>
      <c r="VUJ203" s="677"/>
      <c r="VUK203" s="429"/>
      <c r="VUL203" s="430"/>
      <c r="VUM203" s="430"/>
      <c r="VUN203" s="430"/>
      <c r="VUO203" s="430"/>
      <c r="VUP203" s="676"/>
      <c r="VUQ203" s="677"/>
      <c r="VUR203" s="429"/>
      <c r="VUS203" s="430"/>
      <c r="VUT203" s="430"/>
      <c r="VUU203" s="430"/>
      <c r="VUV203" s="430"/>
      <c r="VUW203" s="676"/>
      <c r="VUX203" s="677"/>
      <c r="VUY203" s="429"/>
      <c r="VUZ203" s="430"/>
      <c r="VVA203" s="430"/>
      <c r="VVB203" s="430"/>
      <c r="VVC203" s="430"/>
      <c r="VVD203" s="676"/>
      <c r="VVE203" s="677"/>
      <c r="VVF203" s="429"/>
      <c r="VVG203" s="430"/>
      <c r="VVH203" s="430"/>
      <c r="VVI203" s="430"/>
      <c r="VVJ203" s="430"/>
      <c r="VVK203" s="676"/>
      <c r="VVL203" s="677"/>
      <c r="VVM203" s="429"/>
      <c r="VVN203" s="430"/>
      <c r="VVO203" s="430"/>
      <c r="VVP203" s="430"/>
      <c r="VVQ203" s="430"/>
      <c r="VVR203" s="676"/>
      <c r="VVS203" s="677"/>
      <c r="VVT203" s="429"/>
      <c r="VVU203" s="430"/>
      <c r="VVV203" s="430"/>
      <c r="VVW203" s="430"/>
      <c r="VVX203" s="430"/>
      <c r="VVY203" s="676"/>
      <c r="VVZ203" s="677"/>
      <c r="VWA203" s="429"/>
      <c r="VWB203" s="430"/>
      <c r="VWC203" s="430"/>
      <c r="VWD203" s="430"/>
      <c r="VWE203" s="430"/>
      <c r="VWF203" s="676"/>
      <c r="VWG203" s="677"/>
      <c r="VWH203" s="429"/>
      <c r="VWI203" s="430"/>
      <c r="VWJ203" s="430"/>
      <c r="VWK203" s="430"/>
      <c r="VWL203" s="430"/>
      <c r="VWM203" s="676"/>
      <c r="VWN203" s="677"/>
      <c r="VWO203" s="429"/>
      <c r="VWP203" s="430"/>
      <c r="VWQ203" s="430"/>
      <c r="VWR203" s="430"/>
      <c r="VWS203" s="430"/>
      <c r="VWT203" s="676"/>
      <c r="VWU203" s="677"/>
      <c r="VWV203" s="429"/>
      <c r="VWW203" s="430"/>
      <c r="VWX203" s="430"/>
      <c r="VWY203" s="430"/>
      <c r="VWZ203" s="430"/>
      <c r="VXA203" s="676"/>
      <c r="VXB203" s="677"/>
      <c r="VXC203" s="429"/>
      <c r="VXD203" s="430"/>
      <c r="VXE203" s="430"/>
      <c r="VXF203" s="430"/>
      <c r="VXG203" s="430"/>
      <c r="VXH203" s="676"/>
      <c r="VXI203" s="677"/>
      <c r="VXJ203" s="429"/>
      <c r="VXK203" s="430"/>
      <c r="VXL203" s="430"/>
      <c r="VXM203" s="430"/>
      <c r="VXN203" s="430"/>
      <c r="VXO203" s="676"/>
      <c r="VXP203" s="677"/>
      <c r="VXQ203" s="429"/>
      <c r="VXR203" s="430"/>
      <c r="VXS203" s="430"/>
      <c r="VXT203" s="430"/>
      <c r="VXU203" s="430"/>
      <c r="VXV203" s="676"/>
      <c r="VXW203" s="677"/>
      <c r="VXX203" s="429"/>
      <c r="VXY203" s="430"/>
      <c r="VXZ203" s="430"/>
      <c r="VYA203" s="430"/>
      <c r="VYB203" s="430"/>
      <c r="VYC203" s="676"/>
      <c r="VYD203" s="677"/>
      <c r="VYE203" s="429"/>
      <c r="VYF203" s="430"/>
      <c r="VYG203" s="430"/>
      <c r="VYH203" s="430"/>
      <c r="VYI203" s="430"/>
      <c r="VYJ203" s="676"/>
      <c r="VYK203" s="677"/>
      <c r="VYL203" s="429"/>
      <c r="VYM203" s="430"/>
      <c r="VYN203" s="430"/>
      <c r="VYO203" s="430"/>
      <c r="VYP203" s="430"/>
      <c r="VYQ203" s="676"/>
      <c r="VYR203" s="677"/>
      <c r="VYS203" s="429"/>
      <c r="VYT203" s="430"/>
      <c r="VYU203" s="430"/>
      <c r="VYV203" s="430"/>
      <c r="VYW203" s="430"/>
      <c r="VYX203" s="676"/>
      <c r="VYY203" s="677"/>
      <c r="VYZ203" s="429"/>
      <c r="VZA203" s="430"/>
      <c r="VZB203" s="430"/>
      <c r="VZC203" s="430"/>
      <c r="VZD203" s="430"/>
      <c r="VZE203" s="676"/>
      <c r="VZF203" s="677"/>
      <c r="VZG203" s="429"/>
      <c r="VZH203" s="430"/>
      <c r="VZI203" s="430"/>
      <c r="VZJ203" s="430"/>
      <c r="VZK203" s="430"/>
      <c r="VZL203" s="676"/>
      <c r="VZM203" s="677"/>
      <c r="VZN203" s="429"/>
      <c r="VZO203" s="430"/>
      <c r="VZP203" s="430"/>
      <c r="VZQ203" s="430"/>
      <c r="VZR203" s="430"/>
      <c r="VZS203" s="676"/>
      <c r="VZT203" s="677"/>
      <c r="VZU203" s="429"/>
      <c r="VZV203" s="430"/>
      <c r="VZW203" s="430"/>
      <c r="VZX203" s="430"/>
      <c r="VZY203" s="430"/>
      <c r="VZZ203" s="676"/>
      <c r="WAA203" s="677"/>
      <c r="WAB203" s="429"/>
      <c r="WAC203" s="430"/>
      <c r="WAD203" s="430"/>
      <c r="WAE203" s="430"/>
      <c r="WAF203" s="430"/>
      <c r="WAG203" s="676"/>
      <c r="WAH203" s="677"/>
      <c r="WAI203" s="429"/>
      <c r="WAJ203" s="430"/>
      <c r="WAK203" s="430"/>
      <c r="WAL203" s="430"/>
      <c r="WAM203" s="430"/>
      <c r="WAN203" s="676"/>
      <c r="WAO203" s="677"/>
      <c r="WAP203" s="429"/>
      <c r="WAQ203" s="430"/>
      <c r="WAR203" s="430"/>
      <c r="WAS203" s="430"/>
      <c r="WAT203" s="430"/>
      <c r="WAU203" s="676"/>
      <c r="WAV203" s="677"/>
      <c r="WAW203" s="429"/>
      <c r="WAX203" s="430"/>
      <c r="WAY203" s="430"/>
      <c r="WAZ203" s="430"/>
      <c r="WBA203" s="430"/>
      <c r="WBB203" s="676"/>
      <c r="WBC203" s="677"/>
      <c r="WBD203" s="429"/>
      <c r="WBE203" s="430"/>
      <c r="WBF203" s="430"/>
      <c r="WBG203" s="430"/>
      <c r="WBH203" s="430"/>
      <c r="WBI203" s="676"/>
      <c r="WBJ203" s="677"/>
      <c r="WBK203" s="429"/>
      <c r="WBL203" s="430"/>
      <c r="WBM203" s="430"/>
      <c r="WBN203" s="430"/>
      <c r="WBO203" s="430"/>
      <c r="WBP203" s="676"/>
      <c r="WBQ203" s="677"/>
      <c r="WBR203" s="429"/>
      <c r="WBS203" s="430"/>
      <c r="WBT203" s="430"/>
      <c r="WBU203" s="430"/>
      <c r="WBV203" s="430"/>
      <c r="WBW203" s="676"/>
      <c r="WBX203" s="677"/>
      <c r="WBY203" s="429"/>
      <c r="WBZ203" s="430"/>
      <c r="WCA203" s="430"/>
      <c r="WCB203" s="430"/>
      <c r="WCC203" s="430"/>
      <c r="WCD203" s="676"/>
      <c r="WCE203" s="677"/>
      <c r="WCF203" s="429"/>
      <c r="WCG203" s="430"/>
      <c r="WCH203" s="430"/>
      <c r="WCI203" s="430"/>
      <c r="WCJ203" s="430"/>
      <c r="WCK203" s="676"/>
      <c r="WCL203" s="677"/>
      <c r="WCM203" s="429"/>
      <c r="WCN203" s="430"/>
      <c r="WCO203" s="430"/>
      <c r="WCP203" s="430"/>
      <c r="WCQ203" s="430"/>
      <c r="WCR203" s="676"/>
      <c r="WCS203" s="677"/>
      <c r="WCT203" s="429"/>
      <c r="WCU203" s="430"/>
      <c r="WCV203" s="430"/>
      <c r="WCW203" s="430"/>
      <c r="WCX203" s="430"/>
      <c r="WCY203" s="676"/>
      <c r="WCZ203" s="677"/>
      <c r="WDA203" s="429"/>
      <c r="WDB203" s="430"/>
      <c r="WDC203" s="430"/>
      <c r="WDD203" s="430"/>
      <c r="WDE203" s="430"/>
      <c r="WDF203" s="676"/>
      <c r="WDG203" s="677"/>
      <c r="WDH203" s="429"/>
      <c r="WDI203" s="430"/>
      <c r="WDJ203" s="430"/>
      <c r="WDK203" s="430"/>
      <c r="WDL203" s="430"/>
      <c r="WDM203" s="676"/>
      <c r="WDN203" s="677"/>
      <c r="WDO203" s="429"/>
      <c r="WDP203" s="430"/>
      <c r="WDQ203" s="430"/>
      <c r="WDR203" s="430"/>
      <c r="WDS203" s="430"/>
      <c r="WDT203" s="676"/>
      <c r="WDU203" s="677"/>
      <c r="WDV203" s="429"/>
      <c r="WDW203" s="430"/>
      <c r="WDX203" s="430"/>
      <c r="WDY203" s="430"/>
      <c r="WDZ203" s="430"/>
      <c r="WEA203" s="676"/>
      <c r="WEB203" s="677"/>
      <c r="WEC203" s="429"/>
      <c r="WED203" s="430"/>
      <c r="WEE203" s="430"/>
      <c r="WEF203" s="430"/>
      <c r="WEG203" s="430"/>
      <c r="WEH203" s="676"/>
      <c r="WEI203" s="677"/>
      <c r="WEJ203" s="429"/>
      <c r="WEK203" s="430"/>
      <c r="WEL203" s="430"/>
      <c r="WEM203" s="430"/>
      <c r="WEN203" s="430"/>
      <c r="WEO203" s="676"/>
      <c r="WEP203" s="677"/>
      <c r="WEQ203" s="429"/>
      <c r="WER203" s="430"/>
      <c r="WES203" s="430"/>
      <c r="WET203" s="430"/>
      <c r="WEU203" s="430"/>
      <c r="WEV203" s="676"/>
      <c r="WEW203" s="677"/>
      <c r="WEX203" s="429"/>
      <c r="WEY203" s="430"/>
      <c r="WEZ203" s="430"/>
      <c r="WFA203" s="430"/>
      <c r="WFB203" s="430"/>
      <c r="WFC203" s="676"/>
      <c r="WFD203" s="677"/>
      <c r="WFE203" s="429"/>
      <c r="WFF203" s="430"/>
      <c r="WFG203" s="430"/>
      <c r="WFH203" s="430"/>
      <c r="WFI203" s="430"/>
      <c r="WFJ203" s="676"/>
      <c r="WFK203" s="677"/>
      <c r="WFL203" s="429"/>
      <c r="WFM203" s="430"/>
      <c r="WFN203" s="430"/>
      <c r="WFO203" s="430"/>
      <c r="WFP203" s="430"/>
      <c r="WFQ203" s="676"/>
      <c r="WFR203" s="677"/>
      <c r="WFS203" s="429"/>
      <c r="WFT203" s="430"/>
      <c r="WFU203" s="430"/>
      <c r="WFV203" s="430"/>
      <c r="WFW203" s="430"/>
      <c r="WFX203" s="676"/>
      <c r="WFY203" s="677"/>
      <c r="WFZ203" s="429"/>
      <c r="WGA203" s="430"/>
      <c r="WGB203" s="430"/>
      <c r="WGC203" s="430"/>
      <c r="WGD203" s="430"/>
      <c r="WGE203" s="676"/>
      <c r="WGF203" s="677"/>
      <c r="WGG203" s="429"/>
      <c r="WGH203" s="430"/>
      <c r="WGI203" s="430"/>
      <c r="WGJ203" s="430"/>
      <c r="WGK203" s="430"/>
      <c r="WGL203" s="676"/>
      <c r="WGM203" s="677"/>
      <c r="WGN203" s="429"/>
      <c r="WGO203" s="430"/>
      <c r="WGP203" s="430"/>
      <c r="WGQ203" s="430"/>
      <c r="WGR203" s="430"/>
      <c r="WGS203" s="676"/>
      <c r="WGT203" s="677"/>
      <c r="WGU203" s="429"/>
      <c r="WGV203" s="430"/>
      <c r="WGW203" s="430"/>
      <c r="WGX203" s="430"/>
      <c r="WGY203" s="430"/>
      <c r="WGZ203" s="676"/>
      <c r="WHA203" s="677"/>
      <c r="WHB203" s="429"/>
      <c r="WHC203" s="430"/>
      <c r="WHD203" s="430"/>
      <c r="WHE203" s="430"/>
      <c r="WHF203" s="430"/>
      <c r="WHG203" s="676"/>
      <c r="WHH203" s="677"/>
      <c r="WHI203" s="429"/>
      <c r="WHJ203" s="430"/>
      <c r="WHK203" s="430"/>
      <c r="WHL203" s="430"/>
      <c r="WHM203" s="430"/>
      <c r="WHN203" s="676"/>
      <c r="WHO203" s="677"/>
      <c r="WHP203" s="429"/>
      <c r="WHQ203" s="430"/>
      <c r="WHR203" s="430"/>
      <c r="WHS203" s="430"/>
      <c r="WHT203" s="430"/>
      <c r="WHU203" s="676"/>
      <c r="WHV203" s="677"/>
      <c r="WHW203" s="429"/>
      <c r="WHX203" s="430"/>
      <c r="WHY203" s="430"/>
      <c r="WHZ203" s="430"/>
      <c r="WIA203" s="430"/>
      <c r="WIB203" s="676"/>
      <c r="WIC203" s="677"/>
      <c r="WID203" s="429"/>
      <c r="WIE203" s="430"/>
      <c r="WIF203" s="430"/>
      <c r="WIG203" s="430"/>
      <c r="WIH203" s="430"/>
      <c r="WII203" s="676"/>
      <c r="WIJ203" s="677"/>
      <c r="WIK203" s="429"/>
      <c r="WIL203" s="430"/>
      <c r="WIM203" s="430"/>
      <c r="WIN203" s="430"/>
      <c r="WIO203" s="430"/>
      <c r="WIP203" s="676"/>
      <c r="WIQ203" s="677"/>
      <c r="WIR203" s="429"/>
      <c r="WIS203" s="430"/>
      <c r="WIT203" s="430"/>
      <c r="WIU203" s="430"/>
      <c r="WIV203" s="430"/>
      <c r="WIW203" s="676"/>
      <c r="WIX203" s="677"/>
      <c r="WIY203" s="429"/>
      <c r="WIZ203" s="430"/>
      <c r="WJA203" s="430"/>
      <c r="WJB203" s="430"/>
      <c r="WJC203" s="430"/>
      <c r="WJD203" s="676"/>
      <c r="WJE203" s="677"/>
      <c r="WJF203" s="429"/>
      <c r="WJG203" s="430"/>
      <c r="WJH203" s="430"/>
      <c r="WJI203" s="430"/>
      <c r="WJJ203" s="430"/>
      <c r="WJK203" s="676"/>
      <c r="WJL203" s="677"/>
      <c r="WJM203" s="429"/>
      <c r="WJN203" s="430"/>
      <c r="WJO203" s="430"/>
      <c r="WJP203" s="430"/>
      <c r="WJQ203" s="430"/>
      <c r="WJR203" s="676"/>
      <c r="WJS203" s="677"/>
      <c r="WJT203" s="429"/>
      <c r="WJU203" s="430"/>
      <c r="WJV203" s="430"/>
      <c r="WJW203" s="430"/>
      <c r="WJX203" s="430"/>
      <c r="WJY203" s="676"/>
      <c r="WJZ203" s="677"/>
      <c r="WKA203" s="429"/>
      <c r="WKB203" s="430"/>
      <c r="WKC203" s="430"/>
      <c r="WKD203" s="430"/>
      <c r="WKE203" s="430"/>
      <c r="WKF203" s="676"/>
      <c r="WKG203" s="677"/>
      <c r="WKH203" s="429"/>
      <c r="WKI203" s="430"/>
      <c r="WKJ203" s="430"/>
      <c r="WKK203" s="430"/>
      <c r="WKL203" s="430"/>
      <c r="WKM203" s="676"/>
      <c r="WKN203" s="677"/>
      <c r="WKO203" s="429"/>
      <c r="WKP203" s="430"/>
      <c r="WKQ203" s="430"/>
      <c r="WKR203" s="430"/>
      <c r="WKS203" s="430"/>
      <c r="WKT203" s="676"/>
      <c r="WKU203" s="677"/>
      <c r="WKV203" s="429"/>
      <c r="WKW203" s="430"/>
      <c r="WKX203" s="430"/>
      <c r="WKY203" s="430"/>
      <c r="WKZ203" s="430"/>
      <c r="WLA203" s="676"/>
      <c r="WLB203" s="677"/>
      <c r="WLC203" s="429"/>
      <c r="WLD203" s="430"/>
      <c r="WLE203" s="430"/>
      <c r="WLF203" s="430"/>
      <c r="WLG203" s="430"/>
      <c r="WLH203" s="676"/>
      <c r="WLI203" s="677"/>
      <c r="WLJ203" s="429"/>
      <c r="WLK203" s="430"/>
      <c r="WLL203" s="430"/>
      <c r="WLM203" s="430"/>
      <c r="WLN203" s="430"/>
      <c r="WLO203" s="676"/>
      <c r="WLP203" s="677"/>
      <c r="WLQ203" s="429"/>
      <c r="WLR203" s="430"/>
      <c r="WLS203" s="430"/>
      <c r="WLT203" s="430"/>
      <c r="WLU203" s="430"/>
      <c r="WLV203" s="676"/>
      <c r="WLW203" s="677"/>
      <c r="WLX203" s="429"/>
      <c r="WLY203" s="430"/>
      <c r="WLZ203" s="430"/>
      <c r="WMA203" s="430"/>
      <c r="WMB203" s="430"/>
      <c r="WMC203" s="676"/>
      <c r="WMD203" s="677"/>
      <c r="WME203" s="429"/>
      <c r="WMF203" s="430"/>
      <c r="WMG203" s="430"/>
      <c r="WMH203" s="430"/>
      <c r="WMI203" s="430"/>
      <c r="WMJ203" s="676"/>
      <c r="WMK203" s="677"/>
      <c r="WML203" s="429"/>
      <c r="WMM203" s="430"/>
      <c r="WMN203" s="430"/>
      <c r="WMO203" s="430"/>
      <c r="WMP203" s="430"/>
      <c r="WMQ203" s="676"/>
      <c r="WMR203" s="677"/>
      <c r="WMS203" s="429"/>
      <c r="WMT203" s="430"/>
      <c r="WMU203" s="430"/>
      <c r="WMV203" s="430"/>
      <c r="WMW203" s="430"/>
      <c r="WMX203" s="676"/>
      <c r="WMY203" s="677"/>
      <c r="WMZ203" s="429"/>
      <c r="WNA203" s="430"/>
      <c r="WNB203" s="430"/>
      <c r="WNC203" s="430"/>
      <c r="WND203" s="430"/>
      <c r="WNE203" s="676"/>
      <c r="WNF203" s="677"/>
      <c r="WNG203" s="429"/>
      <c r="WNH203" s="430"/>
      <c r="WNI203" s="430"/>
      <c r="WNJ203" s="430"/>
      <c r="WNK203" s="430"/>
      <c r="WNL203" s="676"/>
      <c r="WNM203" s="677"/>
      <c r="WNN203" s="429"/>
      <c r="WNO203" s="430"/>
      <c r="WNP203" s="430"/>
      <c r="WNQ203" s="430"/>
      <c r="WNR203" s="430"/>
      <c r="WNS203" s="676"/>
      <c r="WNT203" s="677"/>
      <c r="WNU203" s="429"/>
      <c r="WNV203" s="430"/>
      <c r="WNW203" s="430"/>
      <c r="WNX203" s="430"/>
      <c r="WNY203" s="430"/>
      <c r="WNZ203" s="676"/>
      <c r="WOA203" s="677"/>
      <c r="WOB203" s="429"/>
      <c r="WOC203" s="430"/>
      <c r="WOD203" s="430"/>
      <c r="WOE203" s="430"/>
      <c r="WOF203" s="430"/>
      <c r="WOG203" s="676"/>
      <c r="WOH203" s="677"/>
      <c r="WOI203" s="429"/>
      <c r="WOJ203" s="430"/>
      <c r="WOK203" s="430"/>
      <c r="WOL203" s="430"/>
      <c r="WOM203" s="430"/>
      <c r="WON203" s="676"/>
      <c r="WOO203" s="677"/>
      <c r="WOP203" s="429"/>
      <c r="WOQ203" s="430"/>
      <c r="WOR203" s="430"/>
      <c r="WOS203" s="430"/>
      <c r="WOT203" s="430"/>
      <c r="WOU203" s="676"/>
      <c r="WOV203" s="677"/>
      <c r="WOW203" s="429"/>
      <c r="WOX203" s="430"/>
      <c r="WOY203" s="430"/>
      <c r="WOZ203" s="430"/>
      <c r="WPA203" s="430"/>
      <c r="WPB203" s="676"/>
      <c r="WPC203" s="677"/>
      <c r="WPD203" s="429"/>
      <c r="WPE203" s="430"/>
      <c r="WPF203" s="430"/>
      <c r="WPG203" s="430"/>
      <c r="WPH203" s="430"/>
      <c r="WPI203" s="676"/>
      <c r="WPJ203" s="677"/>
      <c r="WPK203" s="429"/>
      <c r="WPL203" s="430"/>
      <c r="WPM203" s="430"/>
      <c r="WPN203" s="430"/>
      <c r="WPO203" s="430"/>
      <c r="WPP203" s="676"/>
      <c r="WPQ203" s="677"/>
      <c r="WPR203" s="429"/>
      <c r="WPS203" s="430"/>
      <c r="WPT203" s="430"/>
      <c r="WPU203" s="430"/>
      <c r="WPV203" s="430"/>
      <c r="WPW203" s="676"/>
      <c r="WPX203" s="677"/>
      <c r="WPY203" s="429"/>
      <c r="WPZ203" s="430"/>
      <c r="WQA203" s="430"/>
      <c r="WQB203" s="430"/>
      <c r="WQC203" s="430"/>
      <c r="WQD203" s="676"/>
      <c r="WQE203" s="677"/>
      <c r="WQF203" s="429"/>
      <c r="WQG203" s="430"/>
      <c r="WQH203" s="430"/>
      <c r="WQI203" s="430"/>
      <c r="WQJ203" s="430"/>
      <c r="WQK203" s="676"/>
      <c r="WQL203" s="677"/>
      <c r="WQM203" s="429"/>
      <c r="WQN203" s="430"/>
      <c r="WQO203" s="430"/>
      <c r="WQP203" s="430"/>
      <c r="WQQ203" s="430"/>
      <c r="WQR203" s="676"/>
      <c r="WQS203" s="677"/>
      <c r="WQT203" s="429"/>
      <c r="WQU203" s="430"/>
      <c r="WQV203" s="430"/>
      <c r="WQW203" s="430"/>
      <c r="WQX203" s="430"/>
      <c r="WQY203" s="676"/>
      <c r="WQZ203" s="677"/>
      <c r="WRA203" s="429"/>
      <c r="WRB203" s="430"/>
      <c r="WRC203" s="430"/>
      <c r="WRD203" s="430"/>
      <c r="WRE203" s="430"/>
      <c r="WRF203" s="676"/>
      <c r="WRG203" s="677"/>
      <c r="WRH203" s="429"/>
      <c r="WRI203" s="430"/>
      <c r="WRJ203" s="430"/>
      <c r="WRK203" s="430"/>
      <c r="WRL203" s="430"/>
      <c r="WRM203" s="676"/>
      <c r="WRN203" s="677"/>
      <c r="WRO203" s="429"/>
      <c r="WRP203" s="430"/>
      <c r="WRQ203" s="430"/>
      <c r="WRR203" s="430"/>
      <c r="WRS203" s="430"/>
      <c r="WRT203" s="676"/>
      <c r="WRU203" s="677"/>
      <c r="WRV203" s="429"/>
      <c r="WRW203" s="430"/>
      <c r="WRX203" s="430"/>
      <c r="WRY203" s="430"/>
      <c r="WRZ203" s="430"/>
      <c r="WSA203" s="676"/>
      <c r="WSB203" s="677"/>
      <c r="WSC203" s="429"/>
      <c r="WSD203" s="430"/>
      <c r="WSE203" s="430"/>
      <c r="WSF203" s="430"/>
      <c r="WSG203" s="430"/>
      <c r="WSH203" s="676"/>
      <c r="WSI203" s="677"/>
      <c r="WSJ203" s="429"/>
      <c r="WSK203" s="430"/>
      <c r="WSL203" s="430"/>
      <c r="WSM203" s="430"/>
      <c r="WSN203" s="430"/>
      <c r="WSO203" s="676"/>
      <c r="WSP203" s="677"/>
      <c r="WSQ203" s="429"/>
      <c r="WSR203" s="430"/>
      <c r="WSS203" s="430"/>
      <c r="WST203" s="430"/>
      <c r="WSU203" s="430"/>
      <c r="WSV203" s="676"/>
      <c r="WSW203" s="677"/>
      <c r="WSX203" s="429"/>
      <c r="WSY203" s="430"/>
      <c r="WSZ203" s="430"/>
      <c r="WTA203" s="430"/>
      <c r="WTB203" s="430"/>
      <c r="WTC203" s="676"/>
      <c r="WTD203" s="677"/>
      <c r="WTE203" s="429"/>
      <c r="WTF203" s="430"/>
      <c r="WTG203" s="430"/>
      <c r="WTH203" s="430"/>
      <c r="WTI203" s="430"/>
      <c r="WTJ203" s="676"/>
      <c r="WTK203" s="677"/>
      <c r="WTL203" s="429"/>
      <c r="WTM203" s="430"/>
      <c r="WTN203" s="430"/>
      <c r="WTO203" s="430"/>
      <c r="WTP203" s="430"/>
      <c r="WTQ203" s="676"/>
      <c r="WTR203" s="677"/>
      <c r="WTS203" s="429"/>
      <c r="WTT203" s="430"/>
      <c r="WTU203" s="430"/>
      <c r="WTV203" s="430"/>
      <c r="WTW203" s="430"/>
      <c r="WTX203" s="676"/>
      <c r="WTY203" s="677"/>
      <c r="WTZ203" s="429"/>
      <c r="WUA203" s="430"/>
      <c r="WUB203" s="430"/>
      <c r="WUC203" s="430"/>
      <c r="WUD203" s="430"/>
      <c r="WUE203" s="676"/>
      <c r="WUF203" s="677"/>
      <c r="WUG203" s="429"/>
      <c r="WUH203" s="430"/>
      <c r="WUI203" s="430"/>
      <c r="WUJ203" s="430"/>
      <c r="WUK203" s="430"/>
      <c r="WUL203" s="676"/>
      <c r="WUM203" s="677"/>
      <c r="WUN203" s="429"/>
      <c r="WUO203" s="430"/>
      <c r="WUP203" s="430"/>
      <c r="WUQ203" s="430"/>
      <c r="WUR203" s="430"/>
      <c r="WUS203" s="676"/>
      <c r="WUT203" s="677"/>
      <c r="WUU203" s="429"/>
      <c r="WUV203" s="430"/>
      <c r="WUW203" s="430"/>
      <c r="WUX203" s="430"/>
      <c r="WUY203" s="430"/>
      <c r="WUZ203" s="676"/>
      <c r="WVA203" s="677"/>
      <c r="WVB203" s="429"/>
      <c r="WVC203" s="430"/>
      <c r="WVD203" s="430"/>
      <c r="WVE203" s="430"/>
      <c r="WVF203" s="430"/>
      <c r="WVG203" s="676"/>
      <c r="WVH203" s="677"/>
      <c r="WVI203" s="429"/>
      <c r="WVJ203" s="430"/>
      <c r="WVK203" s="430"/>
      <c r="WVL203" s="430"/>
      <c r="WVM203" s="430"/>
      <c r="WVN203" s="676"/>
      <c r="WVO203" s="677"/>
      <c r="WVP203" s="429"/>
      <c r="WVQ203" s="430"/>
      <c r="WVR203" s="430"/>
      <c r="WVS203" s="430"/>
      <c r="WVT203" s="430"/>
      <c r="WVU203" s="676"/>
      <c r="WVV203" s="677"/>
      <c r="WVW203" s="429"/>
      <c r="WVX203" s="430"/>
      <c r="WVY203" s="430"/>
      <c r="WVZ203" s="430"/>
      <c r="WWA203" s="430"/>
      <c r="WWB203" s="676"/>
      <c r="WWC203" s="677"/>
      <c r="WWD203" s="429"/>
      <c r="WWE203" s="430"/>
      <c r="WWF203" s="430"/>
      <c r="WWG203" s="430"/>
      <c r="WWH203" s="430"/>
      <c r="WWI203" s="676"/>
      <c r="WWJ203" s="677"/>
      <c r="WWK203" s="429"/>
      <c r="WWL203" s="430"/>
      <c r="WWM203" s="430"/>
      <c r="WWN203" s="430"/>
      <c r="WWO203" s="430"/>
      <c r="WWP203" s="676"/>
      <c r="WWQ203" s="677"/>
      <c r="WWR203" s="429"/>
      <c r="WWS203" s="430"/>
      <c r="WWT203" s="430"/>
      <c r="WWU203" s="430"/>
      <c r="WWV203" s="430"/>
      <c r="WWW203" s="676"/>
      <c r="WWX203" s="677"/>
      <c r="WWY203" s="429"/>
      <c r="WWZ203" s="430"/>
      <c r="WXA203" s="430"/>
      <c r="WXB203" s="430"/>
      <c r="WXC203" s="430"/>
      <c r="WXD203" s="676"/>
      <c r="WXE203" s="677"/>
      <c r="WXF203" s="429"/>
      <c r="WXG203" s="430"/>
      <c r="WXH203" s="430"/>
      <c r="WXI203" s="430"/>
      <c r="WXJ203" s="430"/>
      <c r="WXK203" s="676"/>
      <c r="WXL203" s="677"/>
      <c r="WXM203" s="429"/>
      <c r="WXN203" s="430"/>
      <c r="WXO203" s="430"/>
      <c r="WXP203" s="430"/>
      <c r="WXQ203" s="430"/>
      <c r="WXR203" s="676"/>
      <c r="WXS203" s="677"/>
      <c r="WXT203" s="429"/>
      <c r="WXU203" s="430"/>
      <c r="WXV203" s="430"/>
      <c r="WXW203" s="430"/>
      <c r="WXX203" s="430"/>
      <c r="WXY203" s="676"/>
      <c r="WXZ203" s="677"/>
      <c r="WYA203" s="429"/>
      <c r="WYB203" s="430"/>
      <c r="WYC203" s="430"/>
      <c r="WYD203" s="430"/>
      <c r="WYE203" s="430"/>
      <c r="WYF203" s="676"/>
      <c r="WYG203" s="677"/>
      <c r="WYH203" s="429"/>
      <c r="WYI203" s="430"/>
      <c r="WYJ203" s="430"/>
      <c r="WYK203" s="430"/>
      <c r="WYL203" s="430"/>
      <c r="WYM203" s="676"/>
      <c r="WYN203" s="677"/>
      <c r="WYO203" s="429"/>
      <c r="WYP203" s="430"/>
      <c r="WYQ203" s="430"/>
      <c r="WYR203" s="430"/>
      <c r="WYS203" s="430"/>
      <c r="WYT203" s="676"/>
      <c r="WYU203" s="677"/>
      <c r="WYV203" s="429"/>
      <c r="WYW203" s="430"/>
      <c r="WYX203" s="430"/>
      <c r="WYY203" s="430"/>
      <c r="WYZ203" s="430"/>
      <c r="WZA203" s="676"/>
      <c r="WZB203" s="677"/>
      <c r="WZC203" s="429"/>
      <c r="WZD203" s="430"/>
      <c r="WZE203" s="430"/>
      <c r="WZF203" s="430"/>
      <c r="WZG203" s="430"/>
      <c r="WZH203" s="676"/>
      <c r="WZI203" s="677"/>
      <c r="WZJ203" s="429"/>
      <c r="WZK203" s="430"/>
      <c r="WZL203" s="430"/>
      <c r="WZM203" s="430"/>
      <c r="WZN203" s="430"/>
      <c r="WZO203" s="676"/>
      <c r="WZP203" s="677"/>
      <c r="WZQ203" s="429"/>
      <c r="WZR203" s="430"/>
      <c r="WZS203" s="430"/>
      <c r="WZT203" s="430"/>
      <c r="WZU203" s="430"/>
      <c r="WZV203" s="676"/>
      <c r="WZW203" s="677"/>
      <c r="WZX203" s="429"/>
      <c r="WZY203" s="430"/>
      <c r="WZZ203" s="430"/>
      <c r="XAA203" s="430"/>
      <c r="XAB203" s="430"/>
      <c r="XAC203" s="676"/>
      <c r="XAD203" s="677"/>
      <c r="XAE203" s="429"/>
      <c r="XAF203" s="430"/>
      <c r="XAG203" s="430"/>
      <c r="XAH203" s="430"/>
      <c r="XAI203" s="430"/>
      <c r="XAJ203" s="676"/>
      <c r="XAK203" s="677"/>
      <c r="XAL203" s="429"/>
      <c r="XAM203" s="430"/>
      <c r="XAN203" s="430"/>
      <c r="XAO203" s="430"/>
      <c r="XAP203" s="430"/>
      <c r="XAQ203" s="676"/>
      <c r="XAR203" s="677"/>
      <c r="XAS203" s="429"/>
      <c r="XAT203" s="430"/>
      <c r="XAU203" s="430"/>
      <c r="XAV203" s="430"/>
      <c r="XAW203" s="430"/>
      <c r="XAX203" s="676"/>
      <c r="XAY203" s="677"/>
      <c r="XAZ203" s="429"/>
      <c r="XBA203" s="430"/>
      <c r="XBB203" s="430"/>
      <c r="XBC203" s="430"/>
      <c r="XBD203" s="430"/>
      <c r="XBE203" s="676"/>
      <c r="XBF203" s="677"/>
      <c r="XBG203" s="429"/>
      <c r="XBH203" s="430"/>
      <c r="XBI203" s="430"/>
      <c r="XBJ203" s="430"/>
      <c r="XBK203" s="430"/>
      <c r="XBL203" s="676"/>
      <c r="XBM203" s="677"/>
      <c r="XBN203" s="429"/>
      <c r="XBO203" s="430"/>
      <c r="XBP203" s="430"/>
      <c r="XBQ203" s="430"/>
      <c r="XBR203" s="430"/>
      <c r="XBS203" s="676"/>
      <c r="XBT203" s="677"/>
      <c r="XBU203" s="429"/>
      <c r="XBV203" s="430"/>
      <c r="XBW203" s="430"/>
      <c r="XBX203" s="430"/>
      <c r="XBY203" s="430"/>
      <c r="XBZ203" s="676"/>
      <c r="XCA203" s="677"/>
      <c r="XCB203" s="429"/>
      <c r="XCC203" s="430"/>
      <c r="XCD203" s="430"/>
      <c r="XCE203" s="430"/>
      <c r="XCF203" s="430"/>
      <c r="XCG203" s="676"/>
      <c r="XCH203" s="677"/>
      <c r="XCI203" s="429"/>
      <c r="XCJ203" s="430"/>
      <c r="XCK203" s="430"/>
      <c r="XCL203" s="430"/>
      <c r="XCM203" s="430"/>
      <c r="XCN203" s="676"/>
      <c r="XCO203" s="677"/>
      <c r="XCP203" s="429"/>
      <c r="XCQ203" s="430"/>
      <c r="XCR203" s="430"/>
      <c r="XCS203" s="430"/>
      <c r="XCT203" s="430"/>
      <c r="XCU203" s="676"/>
      <c r="XCV203" s="677"/>
      <c r="XCW203" s="429"/>
      <c r="XCX203" s="430"/>
      <c r="XCY203" s="430"/>
      <c r="XCZ203" s="430"/>
      <c r="XDA203" s="430"/>
      <c r="XDB203" s="676"/>
      <c r="XDC203" s="677"/>
      <c r="XDD203" s="429"/>
      <c r="XDE203" s="430"/>
      <c r="XDF203" s="430"/>
      <c r="XDG203" s="430"/>
      <c r="XDH203" s="430"/>
      <c r="XDI203" s="676"/>
      <c r="XDJ203" s="677"/>
      <c r="XDK203" s="429"/>
      <c r="XDL203" s="430"/>
      <c r="XDM203" s="430"/>
      <c r="XDN203" s="430"/>
      <c r="XDO203" s="430"/>
      <c r="XDP203" s="676"/>
      <c r="XDQ203" s="677"/>
      <c r="XDR203" s="429"/>
      <c r="XDS203" s="430"/>
      <c r="XDT203" s="430"/>
      <c r="XDU203" s="430"/>
      <c r="XDV203" s="430"/>
      <c r="XDW203" s="676"/>
      <c r="XDX203" s="677"/>
      <c r="XDY203" s="429"/>
      <c r="XDZ203" s="430"/>
      <c r="XEA203" s="430"/>
      <c r="XEB203" s="430"/>
      <c r="XEC203" s="430"/>
      <c r="XED203" s="676"/>
      <c r="XEE203" s="677"/>
      <c r="XEF203" s="429"/>
      <c r="XEG203" s="430"/>
      <c r="XEH203" s="430"/>
      <c r="XEI203" s="430"/>
      <c r="XEJ203" s="430"/>
      <c r="XEK203" s="676"/>
      <c r="XEL203" s="677"/>
      <c r="XEM203" s="429"/>
      <c r="XEN203" s="430"/>
      <c r="XEO203" s="430"/>
      <c r="XEP203" s="430"/>
      <c r="XEQ203" s="430"/>
      <c r="XER203" s="676"/>
      <c r="XES203" s="677"/>
      <c r="XET203" s="429"/>
      <c r="XEU203" s="430"/>
      <c r="XEV203" s="430"/>
      <c r="XEW203" s="430"/>
      <c r="XEX203" s="430"/>
      <c r="XEY203" s="676"/>
      <c r="XEZ203" s="677"/>
      <c r="XFA203" s="429"/>
      <c r="XFB203" s="430"/>
      <c r="XFC203" s="430"/>
      <c r="XFD203" s="430"/>
    </row>
    <row r="204" spans="1:16384" s="253" customFormat="1" ht="15.75" x14ac:dyDescent="0.25">
      <c r="A204" s="697" t="s">
        <v>448</v>
      </c>
      <c r="B204" s="697"/>
      <c r="C204" s="697"/>
      <c r="D204" s="697"/>
      <c r="E204" s="697"/>
      <c r="F204" s="697"/>
      <c r="G204" s="697"/>
      <c r="H204" s="429"/>
      <c r="I204" s="430"/>
      <c r="J204" s="430"/>
      <c r="K204" s="430"/>
      <c r="L204" s="430"/>
      <c r="M204" s="443"/>
      <c r="N204" s="449"/>
      <c r="O204" s="429"/>
      <c r="P204" s="430"/>
      <c r="Q204" s="430"/>
      <c r="R204" s="430"/>
      <c r="S204" s="430"/>
      <c r="T204" s="443"/>
      <c r="U204" s="449"/>
      <c r="V204" s="429"/>
      <c r="W204" s="430"/>
      <c r="X204" s="430"/>
      <c r="Y204" s="430"/>
      <c r="Z204" s="430"/>
      <c r="AA204" s="443"/>
      <c r="AB204" s="449"/>
      <c r="AC204" s="429"/>
      <c r="AD204" s="430"/>
      <c r="AE204" s="430"/>
      <c r="AF204" s="430"/>
      <c r="AG204" s="430"/>
      <c r="AH204" s="443"/>
      <c r="AI204" s="449"/>
      <c r="AJ204" s="429"/>
      <c r="AK204" s="430"/>
      <c r="AL204" s="430"/>
      <c r="AM204" s="430"/>
      <c r="AN204" s="430"/>
      <c r="AO204" s="443"/>
      <c r="AP204" s="449"/>
      <c r="AQ204" s="429"/>
      <c r="AR204" s="430"/>
      <c r="AS204" s="430"/>
      <c r="AT204" s="430"/>
      <c r="AU204" s="430"/>
      <c r="AV204" s="443"/>
      <c r="AW204" s="449"/>
      <c r="AX204" s="429"/>
      <c r="AY204" s="430"/>
      <c r="AZ204" s="430"/>
      <c r="BA204" s="430"/>
      <c r="BB204" s="430"/>
      <c r="BC204" s="443"/>
      <c r="BD204" s="449"/>
      <c r="BE204" s="429"/>
      <c r="BF204" s="430"/>
      <c r="BG204" s="430"/>
      <c r="BH204" s="430"/>
      <c r="BI204" s="430"/>
      <c r="BJ204" s="443"/>
      <c r="BK204" s="449"/>
      <c r="BL204" s="429"/>
      <c r="BM204" s="430"/>
      <c r="BN204" s="430"/>
      <c r="BO204" s="430"/>
      <c r="BP204" s="430"/>
      <c r="BQ204" s="443"/>
      <c r="BR204" s="449"/>
      <c r="BS204" s="429"/>
      <c r="BT204" s="430"/>
      <c r="BU204" s="430"/>
      <c r="BV204" s="430"/>
      <c r="BW204" s="430"/>
      <c r="BX204" s="443"/>
      <c r="BY204" s="449"/>
      <c r="BZ204" s="429"/>
      <c r="CA204" s="430"/>
      <c r="CB204" s="430"/>
      <c r="CC204" s="430"/>
      <c r="CD204" s="430"/>
      <c r="CE204" s="443"/>
      <c r="CF204" s="449"/>
      <c r="CG204" s="429"/>
      <c r="CH204" s="430"/>
      <c r="CI204" s="430"/>
      <c r="CJ204" s="430"/>
      <c r="CK204" s="430"/>
      <c r="CL204" s="443"/>
      <c r="CM204" s="449"/>
      <c r="CN204" s="429"/>
      <c r="CO204" s="430"/>
      <c r="CP204" s="430"/>
      <c r="CQ204" s="430"/>
      <c r="CR204" s="430"/>
      <c r="CS204" s="443"/>
      <c r="CT204" s="449"/>
      <c r="CU204" s="429"/>
      <c r="CV204" s="430"/>
      <c r="CW204" s="430"/>
      <c r="CX204" s="430"/>
      <c r="CY204" s="430"/>
      <c r="CZ204" s="443"/>
      <c r="DA204" s="449"/>
      <c r="DB204" s="429"/>
      <c r="DC204" s="430"/>
      <c r="DD204" s="430"/>
      <c r="DE204" s="430"/>
      <c r="DF204" s="430"/>
      <c r="DG204" s="443"/>
      <c r="DH204" s="449"/>
      <c r="DI204" s="429"/>
      <c r="DJ204" s="430"/>
      <c r="DK204" s="430"/>
      <c r="DL204" s="430"/>
      <c r="DM204" s="430"/>
      <c r="DN204" s="443"/>
      <c r="DO204" s="449"/>
      <c r="DP204" s="429"/>
      <c r="DQ204" s="430"/>
      <c r="DR204" s="430"/>
      <c r="DS204" s="430"/>
      <c r="DT204" s="430"/>
      <c r="DU204" s="443"/>
      <c r="DV204" s="449"/>
      <c r="DW204" s="429"/>
      <c r="DX204" s="430"/>
      <c r="DY204" s="430"/>
      <c r="DZ204" s="430"/>
      <c r="EA204" s="430"/>
      <c r="EB204" s="443"/>
      <c r="EC204" s="449"/>
      <c r="ED204" s="429"/>
      <c r="EE204" s="430"/>
      <c r="EF204" s="430"/>
      <c r="EG204" s="430"/>
      <c r="EH204" s="430"/>
      <c r="EI204" s="443"/>
      <c r="EJ204" s="449"/>
      <c r="EK204" s="429"/>
      <c r="EL204" s="430"/>
      <c r="EM204" s="430"/>
      <c r="EN204" s="430"/>
      <c r="EO204" s="430"/>
      <c r="EP204" s="443"/>
      <c r="EQ204" s="449"/>
      <c r="ER204" s="429"/>
      <c r="ES204" s="430"/>
      <c r="ET204" s="430"/>
      <c r="EU204" s="430"/>
      <c r="EV204" s="430"/>
      <c r="EW204" s="443"/>
      <c r="EX204" s="449"/>
      <c r="EY204" s="429"/>
      <c r="EZ204" s="430"/>
      <c r="FA204" s="430"/>
      <c r="FB204" s="430"/>
      <c r="FC204" s="430"/>
      <c r="FD204" s="443"/>
      <c r="FE204" s="449"/>
      <c r="FF204" s="429"/>
      <c r="FG204" s="430"/>
      <c r="FH204" s="430"/>
      <c r="FI204" s="430"/>
      <c r="FJ204" s="430"/>
      <c r="FK204" s="443"/>
      <c r="FL204" s="449"/>
      <c r="FM204" s="429"/>
      <c r="FN204" s="430"/>
      <c r="FO204" s="430"/>
      <c r="FP204" s="430"/>
      <c r="FQ204" s="430"/>
      <c r="FR204" s="443"/>
      <c r="FS204" s="449"/>
      <c r="FT204" s="429"/>
      <c r="FU204" s="430"/>
      <c r="FV204" s="430"/>
      <c r="FW204" s="430"/>
      <c r="FX204" s="430"/>
      <c r="FY204" s="443"/>
      <c r="FZ204" s="449"/>
      <c r="GA204" s="429"/>
      <c r="GB204" s="430"/>
      <c r="GC204" s="430"/>
      <c r="GD204" s="430"/>
      <c r="GE204" s="430"/>
      <c r="GF204" s="443"/>
      <c r="GG204" s="449"/>
      <c r="GH204" s="429"/>
      <c r="GI204" s="430"/>
      <c r="GJ204" s="430"/>
      <c r="GK204" s="430"/>
      <c r="GL204" s="430"/>
      <c r="GM204" s="443"/>
      <c r="GN204" s="449"/>
      <c r="GO204" s="429"/>
      <c r="GP204" s="430"/>
      <c r="GQ204" s="430"/>
      <c r="GR204" s="430"/>
      <c r="GS204" s="430"/>
      <c r="GT204" s="443"/>
      <c r="GU204" s="449"/>
      <c r="GV204" s="429"/>
      <c r="GW204" s="430"/>
      <c r="GX204" s="430"/>
      <c r="GY204" s="430"/>
      <c r="GZ204" s="430"/>
      <c r="HA204" s="443"/>
      <c r="HB204" s="449"/>
      <c r="HC204" s="429"/>
      <c r="HD204" s="430"/>
      <c r="HE204" s="430"/>
      <c r="HF204" s="430"/>
      <c r="HG204" s="430"/>
      <c r="HH204" s="443"/>
      <c r="HI204" s="449"/>
      <c r="HJ204" s="429"/>
      <c r="HK204" s="430"/>
      <c r="HL204" s="430"/>
      <c r="HM204" s="430"/>
      <c r="HN204" s="430"/>
      <c r="HO204" s="443"/>
      <c r="HP204" s="449"/>
      <c r="HQ204" s="429"/>
      <c r="HR204" s="430"/>
      <c r="HS204" s="430"/>
      <c r="HT204" s="430"/>
      <c r="HU204" s="430"/>
      <c r="HV204" s="443"/>
      <c r="HW204" s="449"/>
      <c r="HX204" s="429"/>
      <c r="HY204" s="430"/>
      <c r="HZ204" s="430"/>
      <c r="IA204" s="430"/>
      <c r="IB204" s="430"/>
      <c r="IC204" s="443"/>
      <c r="ID204" s="449"/>
      <c r="IE204" s="429"/>
      <c r="IF204" s="430"/>
      <c r="IG204" s="430"/>
      <c r="IH204" s="430"/>
      <c r="II204" s="430"/>
      <c r="IJ204" s="443"/>
      <c r="IK204" s="449"/>
      <c r="IL204" s="429"/>
      <c r="IM204" s="430"/>
      <c r="IN204" s="430"/>
      <c r="IO204" s="430"/>
      <c r="IP204" s="430"/>
      <c r="IQ204" s="443"/>
      <c r="IR204" s="449"/>
      <c r="IS204" s="429"/>
      <c r="IT204" s="430"/>
      <c r="IU204" s="430"/>
      <c r="IV204" s="430"/>
      <c r="IW204" s="430"/>
      <c r="IX204" s="443"/>
      <c r="IY204" s="449"/>
      <c r="IZ204" s="429"/>
      <c r="JA204" s="430"/>
      <c r="JB204" s="430"/>
      <c r="JC204" s="430"/>
      <c r="JD204" s="430"/>
      <c r="JE204" s="443"/>
      <c r="JF204" s="449"/>
      <c r="JG204" s="429"/>
      <c r="JH204" s="430"/>
      <c r="JI204" s="430"/>
      <c r="JJ204" s="430"/>
      <c r="JK204" s="430"/>
      <c r="JL204" s="443"/>
      <c r="JM204" s="449"/>
      <c r="JN204" s="429"/>
      <c r="JO204" s="430"/>
      <c r="JP204" s="430"/>
      <c r="JQ204" s="430"/>
      <c r="JR204" s="430"/>
      <c r="JS204" s="443"/>
      <c r="JT204" s="449"/>
      <c r="JU204" s="429"/>
      <c r="JV204" s="430"/>
      <c r="JW204" s="430"/>
      <c r="JX204" s="430"/>
      <c r="JY204" s="430"/>
      <c r="JZ204" s="443"/>
      <c r="KA204" s="449"/>
      <c r="KB204" s="429"/>
      <c r="KC204" s="430"/>
      <c r="KD204" s="430"/>
      <c r="KE204" s="430"/>
      <c r="KF204" s="430"/>
      <c r="KG204" s="443"/>
      <c r="KH204" s="449"/>
      <c r="KI204" s="429"/>
      <c r="KJ204" s="430"/>
      <c r="KK204" s="430"/>
      <c r="KL204" s="430"/>
      <c r="KM204" s="430"/>
      <c r="KN204" s="443"/>
      <c r="KO204" s="449"/>
      <c r="KP204" s="429"/>
      <c r="KQ204" s="430"/>
      <c r="KR204" s="430"/>
      <c r="KS204" s="430"/>
      <c r="KT204" s="430"/>
      <c r="KU204" s="443"/>
      <c r="KV204" s="449"/>
      <c r="KW204" s="429"/>
      <c r="KX204" s="430"/>
      <c r="KY204" s="430"/>
      <c r="KZ204" s="430"/>
      <c r="LA204" s="430"/>
      <c r="LB204" s="443"/>
      <c r="LC204" s="449"/>
      <c r="LD204" s="429"/>
      <c r="LE204" s="430"/>
      <c r="LF204" s="430"/>
      <c r="LG204" s="430"/>
      <c r="LH204" s="430"/>
      <c r="LI204" s="443"/>
      <c r="LJ204" s="449"/>
      <c r="LK204" s="429"/>
      <c r="LL204" s="430"/>
      <c r="LM204" s="430"/>
      <c r="LN204" s="430"/>
      <c r="LO204" s="430"/>
      <c r="LP204" s="443"/>
      <c r="LQ204" s="449"/>
      <c r="LR204" s="429"/>
      <c r="LS204" s="430"/>
      <c r="LT204" s="430"/>
      <c r="LU204" s="430"/>
      <c r="LV204" s="430"/>
      <c r="LW204" s="443"/>
      <c r="LX204" s="449"/>
      <c r="LY204" s="429"/>
      <c r="LZ204" s="430"/>
      <c r="MA204" s="430"/>
      <c r="MB204" s="430"/>
      <c r="MC204" s="430"/>
      <c r="MD204" s="443"/>
      <c r="ME204" s="449"/>
      <c r="MF204" s="429"/>
      <c r="MG204" s="430"/>
      <c r="MH204" s="430"/>
      <c r="MI204" s="430"/>
      <c r="MJ204" s="430"/>
      <c r="MK204" s="443"/>
      <c r="ML204" s="449"/>
      <c r="MM204" s="429"/>
      <c r="MN204" s="430"/>
      <c r="MO204" s="430"/>
      <c r="MP204" s="430"/>
      <c r="MQ204" s="430"/>
      <c r="MR204" s="443"/>
      <c r="MS204" s="449"/>
      <c r="MT204" s="429"/>
      <c r="MU204" s="430"/>
      <c r="MV204" s="430"/>
      <c r="MW204" s="430"/>
      <c r="MX204" s="430"/>
      <c r="MY204" s="443"/>
      <c r="MZ204" s="449"/>
      <c r="NA204" s="429"/>
      <c r="NB204" s="430"/>
      <c r="NC204" s="430"/>
      <c r="ND204" s="430"/>
      <c r="NE204" s="430"/>
      <c r="NF204" s="443"/>
      <c r="NG204" s="449"/>
      <c r="NH204" s="429"/>
      <c r="NI204" s="430"/>
      <c r="NJ204" s="430"/>
      <c r="NK204" s="430"/>
      <c r="NL204" s="430"/>
      <c r="NM204" s="443"/>
      <c r="NN204" s="449"/>
      <c r="NO204" s="429"/>
      <c r="NP204" s="430"/>
      <c r="NQ204" s="430"/>
      <c r="NR204" s="430"/>
      <c r="NS204" s="430"/>
      <c r="NT204" s="443"/>
      <c r="NU204" s="449"/>
      <c r="NV204" s="429"/>
      <c r="NW204" s="430"/>
      <c r="NX204" s="430"/>
      <c r="NY204" s="430"/>
      <c r="NZ204" s="430"/>
      <c r="OA204" s="443"/>
      <c r="OB204" s="449"/>
      <c r="OC204" s="429"/>
      <c r="OD204" s="430"/>
      <c r="OE204" s="430"/>
      <c r="OF204" s="430"/>
      <c r="OG204" s="430"/>
      <c r="OH204" s="443"/>
      <c r="OI204" s="449"/>
      <c r="OJ204" s="429"/>
      <c r="OK204" s="430"/>
      <c r="OL204" s="430"/>
      <c r="OM204" s="430"/>
      <c r="ON204" s="430"/>
      <c r="OO204" s="443"/>
      <c r="OP204" s="449"/>
      <c r="OQ204" s="429"/>
      <c r="OR204" s="430"/>
      <c r="OS204" s="430"/>
      <c r="OT204" s="430"/>
      <c r="OU204" s="430"/>
      <c r="OV204" s="443"/>
      <c r="OW204" s="449"/>
      <c r="OX204" s="429"/>
      <c r="OY204" s="430"/>
      <c r="OZ204" s="430"/>
      <c r="PA204" s="430"/>
      <c r="PB204" s="430"/>
      <c r="PC204" s="443"/>
      <c r="PD204" s="449"/>
      <c r="PE204" s="429"/>
      <c r="PF204" s="430"/>
      <c r="PG204" s="430"/>
      <c r="PH204" s="430"/>
      <c r="PI204" s="430"/>
      <c r="PJ204" s="443"/>
      <c r="PK204" s="449"/>
      <c r="PL204" s="429"/>
      <c r="PM204" s="430"/>
      <c r="PN204" s="430"/>
      <c r="PO204" s="430"/>
      <c r="PP204" s="430"/>
      <c r="PQ204" s="443"/>
      <c r="PR204" s="449"/>
      <c r="PS204" s="429"/>
      <c r="PT204" s="430"/>
      <c r="PU204" s="430"/>
      <c r="PV204" s="430"/>
      <c r="PW204" s="430"/>
      <c r="PX204" s="443"/>
      <c r="PY204" s="449"/>
      <c r="PZ204" s="429"/>
      <c r="QA204" s="430"/>
      <c r="QB204" s="430"/>
      <c r="QC204" s="430"/>
      <c r="QD204" s="430"/>
      <c r="QE204" s="443"/>
      <c r="QF204" s="449"/>
      <c r="QG204" s="429"/>
      <c r="QH204" s="430"/>
      <c r="QI204" s="430"/>
      <c r="QJ204" s="430"/>
      <c r="QK204" s="430"/>
      <c r="QL204" s="443"/>
      <c r="QM204" s="449"/>
      <c r="QN204" s="429"/>
      <c r="QO204" s="430"/>
      <c r="QP204" s="430"/>
      <c r="QQ204" s="430"/>
      <c r="QR204" s="430"/>
      <c r="QS204" s="443"/>
      <c r="QT204" s="449"/>
      <c r="QU204" s="429"/>
      <c r="QV204" s="430"/>
      <c r="QW204" s="430"/>
      <c r="QX204" s="430"/>
      <c r="QY204" s="430"/>
      <c r="QZ204" s="443"/>
      <c r="RA204" s="449"/>
      <c r="RB204" s="429"/>
      <c r="RC204" s="430"/>
      <c r="RD204" s="430"/>
      <c r="RE204" s="430"/>
      <c r="RF204" s="430"/>
      <c r="RG204" s="443"/>
      <c r="RH204" s="449"/>
      <c r="RI204" s="429"/>
      <c r="RJ204" s="430"/>
      <c r="RK204" s="430"/>
      <c r="RL204" s="430"/>
      <c r="RM204" s="430"/>
      <c r="RN204" s="443"/>
      <c r="RO204" s="449"/>
      <c r="RP204" s="429"/>
      <c r="RQ204" s="430"/>
      <c r="RR204" s="430"/>
      <c r="RS204" s="430"/>
      <c r="RT204" s="430"/>
      <c r="RU204" s="443"/>
      <c r="RV204" s="449"/>
      <c r="RW204" s="429"/>
      <c r="RX204" s="430"/>
      <c r="RY204" s="430"/>
      <c r="RZ204" s="430"/>
      <c r="SA204" s="430"/>
      <c r="SB204" s="443"/>
      <c r="SC204" s="449"/>
      <c r="SD204" s="429"/>
      <c r="SE204" s="430"/>
      <c r="SF204" s="430"/>
      <c r="SG204" s="430"/>
      <c r="SH204" s="430"/>
      <c r="SI204" s="443"/>
      <c r="SJ204" s="449"/>
      <c r="SK204" s="429"/>
      <c r="SL204" s="430"/>
      <c r="SM204" s="430"/>
      <c r="SN204" s="430"/>
      <c r="SO204" s="430"/>
      <c r="SP204" s="443"/>
      <c r="SQ204" s="449"/>
      <c r="SR204" s="429"/>
      <c r="SS204" s="430"/>
      <c r="ST204" s="430"/>
      <c r="SU204" s="430"/>
      <c r="SV204" s="430"/>
      <c r="SW204" s="443"/>
      <c r="SX204" s="449"/>
      <c r="SY204" s="429"/>
      <c r="SZ204" s="430"/>
      <c r="TA204" s="430"/>
      <c r="TB204" s="430"/>
      <c r="TC204" s="430"/>
      <c r="TD204" s="443"/>
      <c r="TE204" s="449"/>
      <c r="TF204" s="429"/>
      <c r="TG204" s="430"/>
      <c r="TH204" s="430"/>
      <c r="TI204" s="430"/>
      <c r="TJ204" s="430"/>
      <c r="TK204" s="443"/>
      <c r="TL204" s="449"/>
      <c r="TM204" s="429"/>
      <c r="TN204" s="430"/>
      <c r="TO204" s="430"/>
      <c r="TP204" s="430"/>
      <c r="TQ204" s="430"/>
      <c r="TR204" s="443"/>
      <c r="TS204" s="449"/>
      <c r="TT204" s="429"/>
      <c r="TU204" s="430"/>
      <c r="TV204" s="430"/>
      <c r="TW204" s="430"/>
      <c r="TX204" s="430"/>
      <c r="TY204" s="443"/>
      <c r="TZ204" s="449"/>
      <c r="UA204" s="429"/>
      <c r="UB204" s="430"/>
      <c r="UC204" s="430"/>
      <c r="UD204" s="430"/>
      <c r="UE204" s="430"/>
      <c r="UF204" s="443"/>
      <c r="UG204" s="449"/>
      <c r="UH204" s="429"/>
      <c r="UI204" s="430"/>
      <c r="UJ204" s="430"/>
      <c r="UK204" s="430"/>
      <c r="UL204" s="430"/>
      <c r="UM204" s="443"/>
      <c r="UN204" s="449"/>
      <c r="UO204" s="429"/>
      <c r="UP204" s="430"/>
      <c r="UQ204" s="430"/>
      <c r="UR204" s="430"/>
      <c r="US204" s="430"/>
      <c r="UT204" s="443"/>
      <c r="UU204" s="449"/>
      <c r="UV204" s="429"/>
      <c r="UW204" s="430"/>
      <c r="UX204" s="430"/>
      <c r="UY204" s="430"/>
      <c r="UZ204" s="430"/>
      <c r="VA204" s="443"/>
      <c r="VB204" s="449"/>
      <c r="VC204" s="429"/>
      <c r="VD204" s="430"/>
      <c r="VE204" s="430"/>
      <c r="VF204" s="430"/>
      <c r="VG204" s="430"/>
      <c r="VH204" s="443"/>
      <c r="VI204" s="449"/>
      <c r="VJ204" s="429"/>
      <c r="VK204" s="430"/>
      <c r="VL204" s="430"/>
      <c r="VM204" s="430"/>
      <c r="VN204" s="430"/>
      <c r="VO204" s="443"/>
      <c r="VP204" s="449"/>
      <c r="VQ204" s="429"/>
      <c r="VR204" s="430"/>
      <c r="VS204" s="430"/>
      <c r="VT204" s="430"/>
      <c r="VU204" s="430"/>
      <c r="VV204" s="443"/>
      <c r="VW204" s="449"/>
      <c r="VX204" s="429"/>
      <c r="VY204" s="430"/>
      <c r="VZ204" s="430"/>
      <c r="WA204" s="430"/>
      <c r="WB204" s="430"/>
      <c r="WC204" s="443"/>
      <c r="WD204" s="449"/>
      <c r="WE204" s="429"/>
      <c r="WF204" s="430"/>
      <c r="WG204" s="430"/>
      <c r="WH204" s="430"/>
      <c r="WI204" s="430"/>
      <c r="WJ204" s="443"/>
      <c r="WK204" s="449"/>
      <c r="WL204" s="429"/>
      <c r="WM204" s="430"/>
      <c r="WN204" s="430"/>
      <c r="WO204" s="430"/>
      <c r="WP204" s="430"/>
      <c r="WQ204" s="443"/>
      <c r="WR204" s="449"/>
      <c r="WS204" s="429"/>
      <c r="WT204" s="430"/>
      <c r="WU204" s="430"/>
      <c r="WV204" s="430"/>
      <c r="WW204" s="430"/>
      <c r="WX204" s="443"/>
      <c r="WY204" s="449"/>
      <c r="WZ204" s="429"/>
      <c r="XA204" s="430"/>
      <c r="XB204" s="430"/>
      <c r="XC204" s="430"/>
      <c r="XD204" s="430"/>
      <c r="XE204" s="443"/>
      <c r="XF204" s="449"/>
      <c r="XG204" s="429"/>
      <c r="XH204" s="430"/>
      <c r="XI204" s="430"/>
      <c r="XJ204" s="430"/>
      <c r="XK204" s="430"/>
      <c r="XL204" s="443"/>
      <c r="XM204" s="449"/>
      <c r="XN204" s="429"/>
      <c r="XO204" s="430"/>
      <c r="XP204" s="430"/>
      <c r="XQ204" s="430"/>
      <c r="XR204" s="430"/>
      <c r="XS204" s="443"/>
      <c r="XT204" s="449"/>
      <c r="XU204" s="429"/>
      <c r="XV204" s="430"/>
      <c r="XW204" s="430"/>
      <c r="XX204" s="430"/>
      <c r="XY204" s="430"/>
      <c r="XZ204" s="443"/>
      <c r="YA204" s="449"/>
      <c r="YB204" s="429"/>
      <c r="YC204" s="430"/>
      <c r="YD204" s="430"/>
      <c r="YE204" s="430"/>
      <c r="YF204" s="430"/>
      <c r="YG204" s="443"/>
      <c r="YH204" s="449"/>
      <c r="YI204" s="429"/>
      <c r="YJ204" s="430"/>
      <c r="YK204" s="430"/>
      <c r="YL204" s="430"/>
      <c r="YM204" s="430"/>
      <c r="YN204" s="443"/>
      <c r="YO204" s="449"/>
      <c r="YP204" s="429"/>
      <c r="YQ204" s="430"/>
      <c r="YR204" s="430"/>
      <c r="YS204" s="430"/>
      <c r="YT204" s="430"/>
      <c r="YU204" s="443"/>
      <c r="YV204" s="449"/>
      <c r="YW204" s="429"/>
      <c r="YX204" s="430"/>
      <c r="YY204" s="430"/>
      <c r="YZ204" s="430"/>
      <c r="ZA204" s="430"/>
      <c r="ZB204" s="443"/>
      <c r="ZC204" s="449"/>
      <c r="ZD204" s="429"/>
      <c r="ZE204" s="430"/>
      <c r="ZF204" s="430"/>
      <c r="ZG204" s="430"/>
      <c r="ZH204" s="430"/>
      <c r="ZI204" s="443"/>
      <c r="ZJ204" s="449"/>
      <c r="ZK204" s="429"/>
      <c r="ZL204" s="430"/>
      <c r="ZM204" s="430"/>
      <c r="ZN204" s="430"/>
      <c r="ZO204" s="430"/>
      <c r="ZP204" s="443"/>
      <c r="ZQ204" s="449"/>
      <c r="ZR204" s="429"/>
      <c r="ZS204" s="430"/>
      <c r="ZT204" s="430"/>
      <c r="ZU204" s="430"/>
      <c r="ZV204" s="430"/>
      <c r="ZW204" s="443"/>
      <c r="ZX204" s="449"/>
      <c r="ZY204" s="429"/>
      <c r="ZZ204" s="430"/>
      <c r="AAA204" s="430"/>
      <c r="AAB204" s="430"/>
      <c r="AAC204" s="430"/>
      <c r="AAD204" s="443"/>
      <c r="AAE204" s="449"/>
      <c r="AAF204" s="429"/>
      <c r="AAG204" s="430"/>
      <c r="AAH204" s="430"/>
      <c r="AAI204" s="430"/>
      <c r="AAJ204" s="430"/>
      <c r="AAK204" s="443"/>
      <c r="AAL204" s="449"/>
      <c r="AAM204" s="429"/>
      <c r="AAN204" s="430"/>
      <c r="AAO204" s="430"/>
      <c r="AAP204" s="430"/>
      <c r="AAQ204" s="430"/>
      <c r="AAR204" s="443"/>
      <c r="AAS204" s="449"/>
      <c r="AAT204" s="429"/>
      <c r="AAU204" s="430"/>
      <c r="AAV204" s="430"/>
      <c r="AAW204" s="430"/>
      <c r="AAX204" s="430"/>
      <c r="AAY204" s="443"/>
      <c r="AAZ204" s="449"/>
      <c r="ABA204" s="429"/>
      <c r="ABB204" s="430"/>
      <c r="ABC204" s="430"/>
      <c r="ABD204" s="430"/>
      <c r="ABE204" s="430"/>
      <c r="ABF204" s="443"/>
      <c r="ABG204" s="449"/>
      <c r="ABH204" s="429"/>
      <c r="ABI204" s="430"/>
      <c r="ABJ204" s="430"/>
      <c r="ABK204" s="430"/>
      <c r="ABL204" s="430"/>
      <c r="ABM204" s="443"/>
      <c r="ABN204" s="449"/>
      <c r="ABO204" s="429"/>
      <c r="ABP204" s="430"/>
      <c r="ABQ204" s="430"/>
      <c r="ABR204" s="430"/>
      <c r="ABS204" s="430"/>
      <c r="ABT204" s="443"/>
      <c r="ABU204" s="449"/>
      <c r="ABV204" s="429"/>
      <c r="ABW204" s="430"/>
      <c r="ABX204" s="430"/>
      <c r="ABY204" s="430"/>
      <c r="ABZ204" s="430"/>
      <c r="ACA204" s="443"/>
      <c r="ACB204" s="449"/>
      <c r="ACC204" s="429"/>
      <c r="ACD204" s="430"/>
      <c r="ACE204" s="430"/>
      <c r="ACF204" s="430"/>
      <c r="ACG204" s="430"/>
      <c r="ACH204" s="443"/>
      <c r="ACI204" s="449"/>
      <c r="ACJ204" s="429"/>
      <c r="ACK204" s="430"/>
      <c r="ACL204" s="430"/>
      <c r="ACM204" s="430"/>
      <c r="ACN204" s="430"/>
      <c r="ACO204" s="443"/>
      <c r="ACP204" s="449"/>
      <c r="ACQ204" s="429"/>
      <c r="ACR204" s="430"/>
      <c r="ACS204" s="430"/>
      <c r="ACT204" s="430"/>
      <c r="ACU204" s="430"/>
      <c r="ACV204" s="443"/>
      <c r="ACW204" s="449"/>
      <c r="ACX204" s="429"/>
      <c r="ACY204" s="430"/>
      <c r="ACZ204" s="430"/>
      <c r="ADA204" s="430"/>
      <c r="ADB204" s="430"/>
      <c r="ADC204" s="443"/>
      <c r="ADD204" s="449"/>
      <c r="ADE204" s="429"/>
      <c r="ADF204" s="430"/>
      <c r="ADG204" s="430"/>
      <c r="ADH204" s="430"/>
      <c r="ADI204" s="430"/>
      <c r="ADJ204" s="443"/>
      <c r="ADK204" s="449"/>
      <c r="ADL204" s="429"/>
      <c r="ADM204" s="430"/>
      <c r="ADN204" s="430"/>
      <c r="ADO204" s="430"/>
      <c r="ADP204" s="430"/>
      <c r="ADQ204" s="443"/>
      <c r="ADR204" s="449"/>
      <c r="ADS204" s="429"/>
      <c r="ADT204" s="430"/>
      <c r="ADU204" s="430"/>
      <c r="ADV204" s="430"/>
      <c r="ADW204" s="430"/>
      <c r="ADX204" s="443"/>
      <c r="ADY204" s="449"/>
      <c r="ADZ204" s="429"/>
      <c r="AEA204" s="430"/>
      <c r="AEB204" s="430"/>
      <c r="AEC204" s="430"/>
      <c r="AED204" s="430"/>
      <c r="AEE204" s="443"/>
      <c r="AEF204" s="449"/>
      <c r="AEG204" s="429"/>
      <c r="AEH204" s="430"/>
      <c r="AEI204" s="430"/>
      <c r="AEJ204" s="430"/>
      <c r="AEK204" s="430"/>
      <c r="AEL204" s="443"/>
      <c r="AEM204" s="449"/>
      <c r="AEN204" s="429"/>
      <c r="AEO204" s="430"/>
      <c r="AEP204" s="430"/>
      <c r="AEQ204" s="430"/>
      <c r="AER204" s="430"/>
      <c r="AES204" s="443"/>
      <c r="AET204" s="449"/>
      <c r="AEU204" s="429"/>
      <c r="AEV204" s="430"/>
      <c r="AEW204" s="430"/>
      <c r="AEX204" s="430"/>
      <c r="AEY204" s="430"/>
      <c r="AEZ204" s="443"/>
      <c r="AFA204" s="449"/>
      <c r="AFB204" s="429"/>
      <c r="AFC204" s="430"/>
      <c r="AFD204" s="430"/>
      <c r="AFE204" s="430"/>
      <c r="AFF204" s="430"/>
      <c r="AFG204" s="443"/>
      <c r="AFH204" s="449"/>
      <c r="AFI204" s="429"/>
      <c r="AFJ204" s="430"/>
      <c r="AFK204" s="430"/>
      <c r="AFL204" s="430"/>
      <c r="AFM204" s="430"/>
      <c r="AFN204" s="443"/>
      <c r="AFO204" s="449"/>
      <c r="AFP204" s="429"/>
      <c r="AFQ204" s="430"/>
      <c r="AFR204" s="430"/>
      <c r="AFS204" s="430"/>
      <c r="AFT204" s="430"/>
      <c r="AFU204" s="443"/>
      <c r="AFV204" s="449"/>
      <c r="AFW204" s="429"/>
      <c r="AFX204" s="430"/>
      <c r="AFY204" s="430"/>
      <c r="AFZ204" s="430"/>
      <c r="AGA204" s="430"/>
      <c r="AGB204" s="443"/>
      <c r="AGC204" s="449"/>
      <c r="AGD204" s="429"/>
      <c r="AGE204" s="430"/>
      <c r="AGF204" s="430"/>
      <c r="AGG204" s="430"/>
      <c r="AGH204" s="430"/>
      <c r="AGI204" s="443"/>
      <c r="AGJ204" s="449"/>
      <c r="AGK204" s="429"/>
      <c r="AGL204" s="430"/>
      <c r="AGM204" s="430"/>
      <c r="AGN204" s="430"/>
      <c r="AGO204" s="430"/>
      <c r="AGP204" s="443"/>
      <c r="AGQ204" s="449"/>
      <c r="AGR204" s="429"/>
      <c r="AGS204" s="430"/>
      <c r="AGT204" s="430"/>
      <c r="AGU204" s="430"/>
      <c r="AGV204" s="430"/>
      <c r="AGW204" s="443"/>
      <c r="AGX204" s="449"/>
      <c r="AGY204" s="429"/>
      <c r="AGZ204" s="430"/>
      <c r="AHA204" s="430"/>
      <c r="AHB204" s="430"/>
      <c r="AHC204" s="430"/>
      <c r="AHD204" s="443"/>
      <c r="AHE204" s="449"/>
      <c r="AHF204" s="429"/>
      <c r="AHG204" s="430"/>
      <c r="AHH204" s="430"/>
      <c r="AHI204" s="430"/>
      <c r="AHJ204" s="430"/>
      <c r="AHK204" s="443"/>
      <c r="AHL204" s="449"/>
      <c r="AHM204" s="429"/>
      <c r="AHN204" s="430"/>
      <c r="AHO204" s="430"/>
      <c r="AHP204" s="430"/>
      <c r="AHQ204" s="430"/>
      <c r="AHR204" s="443"/>
      <c r="AHS204" s="449"/>
      <c r="AHT204" s="429"/>
      <c r="AHU204" s="430"/>
      <c r="AHV204" s="430"/>
      <c r="AHW204" s="430"/>
      <c r="AHX204" s="430"/>
      <c r="AHY204" s="443"/>
      <c r="AHZ204" s="449"/>
      <c r="AIA204" s="429"/>
      <c r="AIB204" s="430"/>
      <c r="AIC204" s="430"/>
      <c r="AID204" s="430"/>
      <c r="AIE204" s="430"/>
      <c r="AIF204" s="443"/>
      <c r="AIG204" s="449"/>
      <c r="AIH204" s="429"/>
      <c r="AII204" s="430"/>
      <c r="AIJ204" s="430"/>
      <c r="AIK204" s="430"/>
      <c r="AIL204" s="430"/>
      <c r="AIM204" s="443"/>
      <c r="AIN204" s="449"/>
      <c r="AIO204" s="429"/>
      <c r="AIP204" s="430"/>
      <c r="AIQ204" s="430"/>
      <c r="AIR204" s="430"/>
      <c r="AIS204" s="430"/>
      <c r="AIT204" s="443"/>
      <c r="AIU204" s="449"/>
      <c r="AIV204" s="429"/>
      <c r="AIW204" s="430"/>
      <c r="AIX204" s="430"/>
      <c r="AIY204" s="430"/>
      <c r="AIZ204" s="430"/>
      <c r="AJA204" s="443"/>
      <c r="AJB204" s="449"/>
      <c r="AJC204" s="429"/>
      <c r="AJD204" s="430"/>
      <c r="AJE204" s="430"/>
      <c r="AJF204" s="430"/>
      <c r="AJG204" s="430"/>
      <c r="AJH204" s="443"/>
      <c r="AJI204" s="449"/>
      <c r="AJJ204" s="429"/>
      <c r="AJK204" s="430"/>
      <c r="AJL204" s="430"/>
      <c r="AJM204" s="430"/>
      <c r="AJN204" s="430"/>
      <c r="AJO204" s="443"/>
      <c r="AJP204" s="449"/>
      <c r="AJQ204" s="429"/>
      <c r="AJR204" s="430"/>
      <c r="AJS204" s="430"/>
      <c r="AJT204" s="430"/>
      <c r="AJU204" s="430"/>
      <c r="AJV204" s="443"/>
      <c r="AJW204" s="449"/>
      <c r="AJX204" s="429"/>
      <c r="AJY204" s="430"/>
      <c r="AJZ204" s="430"/>
      <c r="AKA204" s="430"/>
      <c r="AKB204" s="430"/>
      <c r="AKC204" s="443"/>
      <c r="AKD204" s="449"/>
      <c r="AKE204" s="429"/>
      <c r="AKF204" s="430"/>
      <c r="AKG204" s="430"/>
      <c r="AKH204" s="430"/>
      <c r="AKI204" s="430"/>
      <c r="AKJ204" s="443"/>
      <c r="AKK204" s="449"/>
      <c r="AKL204" s="429"/>
      <c r="AKM204" s="430"/>
      <c r="AKN204" s="430"/>
      <c r="AKO204" s="430"/>
      <c r="AKP204" s="430"/>
      <c r="AKQ204" s="443"/>
      <c r="AKR204" s="449"/>
      <c r="AKS204" s="429"/>
      <c r="AKT204" s="430"/>
      <c r="AKU204" s="430"/>
      <c r="AKV204" s="430"/>
      <c r="AKW204" s="430"/>
      <c r="AKX204" s="443"/>
      <c r="AKY204" s="449"/>
      <c r="AKZ204" s="429"/>
      <c r="ALA204" s="430"/>
      <c r="ALB204" s="430"/>
      <c r="ALC204" s="430"/>
      <c r="ALD204" s="430"/>
      <c r="ALE204" s="443"/>
      <c r="ALF204" s="449"/>
      <c r="ALG204" s="429"/>
      <c r="ALH204" s="430"/>
      <c r="ALI204" s="430"/>
      <c r="ALJ204" s="430"/>
      <c r="ALK204" s="430"/>
      <c r="ALL204" s="443"/>
      <c r="ALM204" s="449"/>
      <c r="ALN204" s="429"/>
      <c r="ALO204" s="430"/>
      <c r="ALP204" s="430"/>
      <c r="ALQ204" s="430"/>
      <c r="ALR204" s="430"/>
      <c r="ALS204" s="443"/>
      <c r="ALT204" s="449"/>
      <c r="ALU204" s="429"/>
      <c r="ALV204" s="430"/>
      <c r="ALW204" s="430"/>
      <c r="ALX204" s="430"/>
      <c r="ALY204" s="430"/>
      <c r="ALZ204" s="443"/>
      <c r="AMA204" s="449"/>
      <c r="AMB204" s="429"/>
      <c r="AMC204" s="430"/>
      <c r="AMD204" s="430"/>
      <c r="AME204" s="430"/>
      <c r="AMF204" s="430"/>
      <c r="AMG204" s="443"/>
      <c r="AMH204" s="449"/>
      <c r="AMI204" s="429"/>
      <c r="AMJ204" s="430"/>
      <c r="AMK204" s="430"/>
      <c r="AML204" s="430"/>
      <c r="AMM204" s="430"/>
      <c r="AMN204" s="443"/>
      <c r="AMO204" s="449"/>
      <c r="AMP204" s="429"/>
      <c r="AMQ204" s="430"/>
      <c r="AMR204" s="430"/>
      <c r="AMS204" s="430"/>
      <c r="AMT204" s="430"/>
      <c r="AMU204" s="443"/>
      <c r="AMV204" s="449"/>
      <c r="AMW204" s="429"/>
      <c r="AMX204" s="430"/>
      <c r="AMY204" s="430"/>
      <c r="AMZ204" s="430"/>
      <c r="ANA204" s="430"/>
      <c r="ANB204" s="443"/>
      <c r="ANC204" s="449"/>
      <c r="AND204" s="429"/>
      <c r="ANE204" s="430"/>
      <c r="ANF204" s="430"/>
      <c r="ANG204" s="430"/>
      <c r="ANH204" s="430"/>
      <c r="ANI204" s="443"/>
      <c r="ANJ204" s="449"/>
      <c r="ANK204" s="429"/>
      <c r="ANL204" s="430"/>
      <c r="ANM204" s="430"/>
      <c r="ANN204" s="430"/>
      <c r="ANO204" s="430"/>
      <c r="ANP204" s="443"/>
      <c r="ANQ204" s="449"/>
      <c r="ANR204" s="429"/>
      <c r="ANS204" s="430"/>
      <c r="ANT204" s="430"/>
      <c r="ANU204" s="430"/>
      <c r="ANV204" s="430"/>
      <c r="ANW204" s="443"/>
      <c r="ANX204" s="449"/>
      <c r="ANY204" s="429"/>
      <c r="ANZ204" s="430"/>
      <c r="AOA204" s="430"/>
      <c r="AOB204" s="430"/>
      <c r="AOC204" s="430"/>
      <c r="AOD204" s="443"/>
      <c r="AOE204" s="449"/>
      <c r="AOF204" s="429"/>
      <c r="AOG204" s="430"/>
      <c r="AOH204" s="430"/>
      <c r="AOI204" s="430"/>
      <c r="AOJ204" s="430"/>
      <c r="AOK204" s="443"/>
      <c r="AOL204" s="449"/>
      <c r="AOM204" s="429"/>
      <c r="AON204" s="430"/>
      <c r="AOO204" s="430"/>
      <c r="AOP204" s="430"/>
      <c r="AOQ204" s="430"/>
      <c r="AOR204" s="443"/>
      <c r="AOS204" s="449"/>
      <c r="AOT204" s="429"/>
      <c r="AOU204" s="430"/>
      <c r="AOV204" s="430"/>
      <c r="AOW204" s="430"/>
      <c r="AOX204" s="430"/>
      <c r="AOY204" s="443"/>
      <c r="AOZ204" s="449"/>
      <c r="APA204" s="429"/>
      <c r="APB204" s="430"/>
      <c r="APC204" s="430"/>
      <c r="APD204" s="430"/>
      <c r="APE204" s="430"/>
      <c r="APF204" s="443"/>
      <c r="APG204" s="449"/>
      <c r="APH204" s="429"/>
      <c r="API204" s="430"/>
      <c r="APJ204" s="430"/>
      <c r="APK204" s="430"/>
      <c r="APL204" s="430"/>
      <c r="APM204" s="443"/>
      <c r="APN204" s="449"/>
      <c r="APO204" s="429"/>
      <c r="APP204" s="430"/>
      <c r="APQ204" s="430"/>
      <c r="APR204" s="430"/>
      <c r="APS204" s="430"/>
      <c r="APT204" s="443"/>
      <c r="APU204" s="449"/>
      <c r="APV204" s="429"/>
      <c r="APW204" s="430"/>
      <c r="APX204" s="430"/>
      <c r="APY204" s="430"/>
      <c r="APZ204" s="430"/>
      <c r="AQA204" s="443"/>
      <c r="AQB204" s="449"/>
      <c r="AQC204" s="429"/>
      <c r="AQD204" s="430"/>
      <c r="AQE204" s="430"/>
      <c r="AQF204" s="430"/>
      <c r="AQG204" s="430"/>
      <c r="AQH204" s="443"/>
      <c r="AQI204" s="449"/>
      <c r="AQJ204" s="429"/>
      <c r="AQK204" s="430"/>
      <c r="AQL204" s="430"/>
      <c r="AQM204" s="430"/>
      <c r="AQN204" s="430"/>
      <c r="AQO204" s="443"/>
      <c r="AQP204" s="449"/>
      <c r="AQQ204" s="429"/>
      <c r="AQR204" s="430"/>
      <c r="AQS204" s="430"/>
      <c r="AQT204" s="430"/>
      <c r="AQU204" s="430"/>
      <c r="AQV204" s="443"/>
      <c r="AQW204" s="449"/>
      <c r="AQX204" s="429"/>
      <c r="AQY204" s="430"/>
      <c r="AQZ204" s="430"/>
      <c r="ARA204" s="430"/>
      <c r="ARB204" s="430"/>
      <c r="ARC204" s="443"/>
      <c r="ARD204" s="449"/>
      <c r="ARE204" s="429"/>
      <c r="ARF204" s="430"/>
      <c r="ARG204" s="430"/>
      <c r="ARH204" s="430"/>
      <c r="ARI204" s="430"/>
      <c r="ARJ204" s="443"/>
      <c r="ARK204" s="449"/>
      <c r="ARL204" s="429"/>
      <c r="ARM204" s="430"/>
      <c r="ARN204" s="430"/>
      <c r="ARO204" s="430"/>
      <c r="ARP204" s="430"/>
      <c r="ARQ204" s="443"/>
      <c r="ARR204" s="449"/>
      <c r="ARS204" s="429"/>
      <c r="ART204" s="430"/>
      <c r="ARU204" s="430"/>
      <c r="ARV204" s="430"/>
      <c r="ARW204" s="430"/>
      <c r="ARX204" s="443"/>
      <c r="ARY204" s="449"/>
      <c r="ARZ204" s="429"/>
      <c r="ASA204" s="430"/>
      <c r="ASB204" s="430"/>
      <c r="ASC204" s="430"/>
      <c r="ASD204" s="430"/>
      <c r="ASE204" s="443"/>
      <c r="ASF204" s="449"/>
      <c r="ASG204" s="429"/>
      <c r="ASH204" s="430"/>
      <c r="ASI204" s="430"/>
      <c r="ASJ204" s="430"/>
      <c r="ASK204" s="430"/>
      <c r="ASL204" s="443"/>
      <c r="ASM204" s="449"/>
      <c r="ASN204" s="429"/>
      <c r="ASO204" s="430"/>
      <c r="ASP204" s="430"/>
      <c r="ASQ204" s="430"/>
      <c r="ASR204" s="430"/>
      <c r="ASS204" s="443"/>
      <c r="AST204" s="449"/>
      <c r="ASU204" s="429"/>
      <c r="ASV204" s="430"/>
      <c r="ASW204" s="430"/>
      <c r="ASX204" s="430"/>
      <c r="ASY204" s="430"/>
      <c r="ASZ204" s="443"/>
      <c r="ATA204" s="449"/>
      <c r="ATB204" s="429"/>
      <c r="ATC204" s="430"/>
      <c r="ATD204" s="430"/>
      <c r="ATE204" s="430"/>
      <c r="ATF204" s="430"/>
      <c r="ATG204" s="443"/>
      <c r="ATH204" s="449"/>
      <c r="ATI204" s="429"/>
      <c r="ATJ204" s="430"/>
      <c r="ATK204" s="430"/>
      <c r="ATL204" s="430"/>
      <c r="ATM204" s="430"/>
      <c r="ATN204" s="443"/>
      <c r="ATO204" s="449"/>
      <c r="ATP204" s="429"/>
      <c r="ATQ204" s="430"/>
      <c r="ATR204" s="430"/>
      <c r="ATS204" s="430"/>
      <c r="ATT204" s="430"/>
      <c r="ATU204" s="443"/>
      <c r="ATV204" s="449"/>
      <c r="ATW204" s="429"/>
      <c r="ATX204" s="430"/>
      <c r="ATY204" s="430"/>
      <c r="ATZ204" s="430"/>
      <c r="AUA204" s="430"/>
      <c r="AUB204" s="443"/>
      <c r="AUC204" s="449"/>
      <c r="AUD204" s="429"/>
      <c r="AUE204" s="430"/>
      <c r="AUF204" s="430"/>
      <c r="AUG204" s="430"/>
      <c r="AUH204" s="430"/>
      <c r="AUI204" s="443"/>
      <c r="AUJ204" s="449"/>
      <c r="AUK204" s="429"/>
      <c r="AUL204" s="430"/>
      <c r="AUM204" s="430"/>
      <c r="AUN204" s="430"/>
      <c r="AUO204" s="430"/>
      <c r="AUP204" s="443"/>
      <c r="AUQ204" s="449"/>
      <c r="AUR204" s="429"/>
      <c r="AUS204" s="430"/>
      <c r="AUT204" s="430"/>
      <c r="AUU204" s="430"/>
      <c r="AUV204" s="430"/>
      <c r="AUW204" s="443"/>
      <c r="AUX204" s="449"/>
      <c r="AUY204" s="429"/>
      <c r="AUZ204" s="430"/>
      <c r="AVA204" s="430"/>
      <c r="AVB204" s="430"/>
      <c r="AVC204" s="430"/>
      <c r="AVD204" s="443"/>
      <c r="AVE204" s="449"/>
      <c r="AVF204" s="429"/>
      <c r="AVG204" s="430"/>
      <c r="AVH204" s="430"/>
      <c r="AVI204" s="430"/>
      <c r="AVJ204" s="430"/>
      <c r="AVK204" s="443"/>
      <c r="AVL204" s="449"/>
      <c r="AVM204" s="429"/>
      <c r="AVN204" s="430"/>
      <c r="AVO204" s="430"/>
      <c r="AVP204" s="430"/>
      <c r="AVQ204" s="430"/>
      <c r="AVR204" s="443"/>
      <c r="AVS204" s="449"/>
      <c r="AVT204" s="429"/>
      <c r="AVU204" s="430"/>
      <c r="AVV204" s="430"/>
      <c r="AVW204" s="430"/>
      <c r="AVX204" s="430"/>
      <c r="AVY204" s="443"/>
      <c r="AVZ204" s="449"/>
      <c r="AWA204" s="429"/>
      <c r="AWB204" s="430"/>
      <c r="AWC204" s="430"/>
      <c r="AWD204" s="430"/>
      <c r="AWE204" s="430"/>
      <c r="AWF204" s="443"/>
      <c r="AWG204" s="449"/>
      <c r="AWH204" s="429"/>
      <c r="AWI204" s="430"/>
      <c r="AWJ204" s="430"/>
      <c r="AWK204" s="430"/>
      <c r="AWL204" s="430"/>
      <c r="AWM204" s="443"/>
      <c r="AWN204" s="449"/>
      <c r="AWO204" s="429"/>
      <c r="AWP204" s="430"/>
      <c r="AWQ204" s="430"/>
      <c r="AWR204" s="430"/>
      <c r="AWS204" s="430"/>
      <c r="AWT204" s="443"/>
      <c r="AWU204" s="449"/>
      <c r="AWV204" s="429"/>
      <c r="AWW204" s="430"/>
      <c r="AWX204" s="430"/>
      <c r="AWY204" s="430"/>
      <c r="AWZ204" s="430"/>
      <c r="AXA204" s="443"/>
      <c r="AXB204" s="449"/>
      <c r="AXC204" s="429"/>
      <c r="AXD204" s="430"/>
      <c r="AXE204" s="430"/>
      <c r="AXF204" s="430"/>
      <c r="AXG204" s="430"/>
      <c r="AXH204" s="443"/>
      <c r="AXI204" s="449"/>
      <c r="AXJ204" s="429"/>
      <c r="AXK204" s="430"/>
      <c r="AXL204" s="430"/>
      <c r="AXM204" s="430"/>
      <c r="AXN204" s="430"/>
      <c r="AXO204" s="443"/>
      <c r="AXP204" s="449"/>
      <c r="AXQ204" s="429"/>
      <c r="AXR204" s="430"/>
      <c r="AXS204" s="430"/>
      <c r="AXT204" s="430"/>
      <c r="AXU204" s="430"/>
      <c r="AXV204" s="443"/>
      <c r="AXW204" s="449"/>
      <c r="AXX204" s="429"/>
      <c r="AXY204" s="430"/>
      <c r="AXZ204" s="430"/>
      <c r="AYA204" s="430"/>
      <c r="AYB204" s="430"/>
      <c r="AYC204" s="443"/>
      <c r="AYD204" s="449"/>
      <c r="AYE204" s="429"/>
      <c r="AYF204" s="430"/>
      <c r="AYG204" s="430"/>
      <c r="AYH204" s="430"/>
      <c r="AYI204" s="430"/>
      <c r="AYJ204" s="443"/>
      <c r="AYK204" s="449"/>
      <c r="AYL204" s="429"/>
      <c r="AYM204" s="430"/>
      <c r="AYN204" s="430"/>
      <c r="AYO204" s="430"/>
      <c r="AYP204" s="430"/>
      <c r="AYQ204" s="443"/>
      <c r="AYR204" s="449"/>
      <c r="AYS204" s="429"/>
      <c r="AYT204" s="430"/>
      <c r="AYU204" s="430"/>
      <c r="AYV204" s="430"/>
      <c r="AYW204" s="430"/>
      <c r="AYX204" s="443"/>
      <c r="AYY204" s="449"/>
      <c r="AYZ204" s="429"/>
      <c r="AZA204" s="430"/>
      <c r="AZB204" s="430"/>
      <c r="AZC204" s="430"/>
      <c r="AZD204" s="430"/>
      <c r="AZE204" s="443"/>
      <c r="AZF204" s="449"/>
      <c r="AZG204" s="429"/>
      <c r="AZH204" s="430"/>
      <c r="AZI204" s="430"/>
      <c r="AZJ204" s="430"/>
      <c r="AZK204" s="430"/>
      <c r="AZL204" s="443"/>
      <c r="AZM204" s="449"/>
      <c r="AZN204" s="429"/>
      <c r="AZO204" s="430"/>
      <c r="AZP204" s="430"/>
      <c r="AZQ204" s="430"/>
      <c r="AZR204" s="430"/>
      <c r="AZS204" s="443"/>
      <c r="AZT204" s="449"/>
      <c r="AZU204" s="429"/>
      <c r="AZV204" s="430"/>
      <c r="AZW204" s="430"/>
      <c r="AZX204" s="430"/>
      <c r="AZY204" s="430"/>
      <c r="AZZ204" s="443"/>
      <c r="BAA204" s="449"/>
      <c r="BAB204" s="429"/>
      <c r="BAC204" s="430"/>
      <c r="BAD204" s="430"/>
      <c r="BAE204" s="430"/>
      <c r="BAF204" s="430"/>
      <c r="BAG204" s="443"/>
      <c r="BAH204" s="449"/>
      <c r="BAI204" s="429"/>
      <c r="BAJ204" s="430"/>
      <c r="BAK204" s="430"/>
      <c r="BAL204" s="430"/>
      <c r="BAM204" s="430"/>
      <c r="BAN204" s="443"/>
      <c r="BAO204" s="449"/>
      <c r="BAP204" s="429"/>
      <c r="BAQ204" s="430"/>
      <c r="BAR204" s="430"/>
      <c r="BAS204" s="430"/>
      <c r="BAT204" s="430"/>
      <c r="BAU204" s="443"/>
      <c r="BAV204" s="449"/>
      <c r="BAW204" s="429"/>
      <c r="BAX204" s="430"/>
      <c r="BAY204" s="430"/>
      <c r="BAZ204" s="430"/>
      <c r="BBA204" s="430"/>
      <c r="BBB204" s="443"/>
      <c r="BBC204" s="449"/>
      <c r="BBD204" s="429"/>
      <c r="BBE204" s="430"/>
      <c r="BBF204" s="430"/>
      <c r="BBG204" s="430"/>
      <c r="BBH204" s="430"/>
      <c r="BBI204" s="443"/>
      <c r="BBJ204" s="449"/>
      <c r="BBK204" s="429"/>
      <c r="BBL204" s="430"/>
      <c r="BBM204" s="430"/>
      <c r="BBN204" s="430"/>
      <c r="BBO204" s="430"/>
      <c r="BBP204" s="443"/>
      <c r="BBQ204" s="449"/>
      <c r="BBR204" s="429"/>
      <c r="BBS204" s="430"/>
      <c r="BBT204" s="430"/>
      <c r="BBU204" s="430"/>
      <c r="BBV204" s="430"/>
      <c r="BBW204" s="443"/>
      <c r="BBX204" s="449"/>
      <c r="BBY204" s="429"/>
      <c r="BBZ204" s="430"/>
      <c r="BCA204" s="430"/>
      <c r="BCB204" s="430"/>
      <c r="BCC204" s="430"/>
      <c r="BCD204" s="443"/>
      <c r="BCE204" s="449"/>
      <c r="BCF204" s="429"/>
      <c r="BCG204" s="430"/>
      <c r="BCH204" s="430"/>
      <c r="BCI204" s="430"/>
      <c r="BCJ204" s="430"/>
      <c r="BCK204" s="443"/>
      <c r="BCL204" s="449"/>
      <c r="BCM204" s="429"/>
      <c r="BCN204" s="430"/>
      <c r="BCO204" s="430"/>
      <c r="BCP204" s="430"/>
      <c r="BCQ204" s="430"/>
      <c r="BCR204" s="443"/>
      <c r="BCS204" s="449"/>
      <c r="BCT204" s="429"/>
      <c r="BCU204" s="430"/>
      <c r="BCV204" s="430"/>
      <c r="BCW204" s="430"/>
      <c r="BCX204" s="430"/>
      <c r="BCY204" s="443"/>
      <c r="BCZ204" s="449"/>
      <c r="BDA204" s="429"/>
      <c r="BDB204" s="430"/>
      <c r="BDC204" s="430"/>
      <c r="BDD204" s="430"/>
      <c r="BDE204" s="430"/>
      <c r="BDF204" s="443"/>
      <c r="BDG204" s="449"/>
      <c r="BDH204" s="429"/>
      <c r="BDI204" s="430"/>
      <c r="BDJ204" s="430"/>
      <c r="BDK204" s="430"/>
      <c r="BDL204" s="430"/>
      <c r="BDM204" s="443"/>
      <c r="BDN204" s="449"/>
      <c r="BDO204" s="429"/>
      <c r="BDP204" s="430"/>
      <c r="BDQ204" s="430"/>
      <c r="BDR204" s="430"/>
      <c r="BDS204" s="430"/>
      <c r="BDT204" s="443"/>
      <c r="BDU204" s="449"/>
      <c r="BDV204" s="429"/>
      <c r="BDW204" s="430"/>
      <c r="BDX204" s="430"/>
      <c r="BDY204" s="430"/>
      <c r="BDZ204" s="430"/>
      <c r="BEA204" s="443"/>
      <c r="BEB204" s="449"/>
      <c r="BEC204" s="429"/>
      <c r="BED204" s="430"/>
      <c r="BEE204" s="430"/>
      <c r="BEF204" s="430"/>
      <c r="BEG204" s="430"/>
      <c r="BEH204" s="443"/>
      <c r="BEI204" s="449"/>
      <c r="BEJ204" s="429"/>
      <c r="BEK204" s="430"/>
      <c r="BEL204" s="430"/>
      <c r="BEM204" s="430"/>
      <c r="BEN204" s="430"/>
      <c r="BEO204" s="443"/>
      <c r="BEP204" s="449"/>
      <c r="BEQ204" s="429"/>
      <c r="BER204" s="430"/>
      <c r="BES204" s="430"/>
      <c r="BET204" s="430"/>
      <c r="BEU204" s="430"/>
      <c r="BEV204" s="443"/>
      <c r="BEW204" s="449"/>
      <c r="BEX204" s="429"/>
      <c r="BEY204" s="430"/>
      <c r="BEZ204" s="430"/>
      <c r="BFA204" s="430"/>
      <c r="BFB204" s="430"/>
      <c r="BFC204" s="443"/>
      <c r="BFD204" s="449"/>
      <c r="BFE204" s="429"/>
      <c r="BFF204" s="430"/>
      <c r="BFG204" s="430"/>
      <c r="BFH204" s="430"/>
      <c r="BFI204" s="430"/>
      <c r="BFJ204" s="443"/>
      <c r="BFK204" s="449"/>
      <c r="BFL204" s="429"/>
      <c r="BFM204" s="430"/>
      <c r="BFN204" s="430"/>
      <c r="BFO204" s="430"/>
      <c r="BFP204" s="430"/>
      <c r="BFQ204" s="443"/>
      <c r="BFR204" s="449"/>
      <c r="BFS204" s="429"/>
      <c r="BFT204" s="430"/>
      <c r="BFU204" s="430"/>
      <c r="BFV204" s="430"/>
      <c r="BFW204" s="430"/>
      <c r="BFX204" s="443"/>
      <c r="BFY204" s="449"/>
      <c r="BFZ204" s="429"/>
      <c r="BGA204" s="430"/>
      <c r="BGB204" s="430"/>
      <c r="BGC204" s="430"/>
      <c r="BGD204" s="430"/>
      <c r="BGE204" s="443"/>
      <c r="BGF204" s="449"/>
      <c r="BGG204" s="429"/>
      <c r="BGH204" s="430"/>
      <c r="BGI204" s="430"/>
      <c r="BGJ204" s="430"/>
      <c r="BGK204" s="430"/>
      <c r="BGL204" s="443"/>
      <c r="BGM204" s="449"/>
      <c r="BGN204" s="429"/>
      <c r="BGO204" s="430"/>
      <c r="BGP204" s="430"/>
      <c r="BGQ204" s="430"/>
      <c r="BGR204" s="430"/>
      <c r="BGS204" s="443"/>
      <c r="BGT204" s="449"/>
      <c r="BGU204" s="429"/>
      <c r="BGV204" s="430"/>
      <c r="BGW204" s="430"/>
      <c r="BGX204" s="430"/>
      <c r="BGY204" s="430"/>
      <c r="BGZ204" s="443"/>
      <c r="BHA204" s="449"/>
      <c r="BHB204" s="429"/>
      <c r="BHC204" s="430"/>
      <c r="BHD204" s="430"/>
      <c r="BHE204" s="430"/>
      <c r="BHF204" s="430"/>
      <c r="BHG204" s="443"/>
      <c r="BHH204" s="449"/>
      <c r="BHI204" s="429"/>
      <c r="BHJ204" s="430"/>
      <c r="BHK204" s="430"/>
      <c r="BHL204" s="430"/>
      <c r="BHM204" s="430"/>
      <c r="BHN204" s="443"/>
      <c r="BHO204" s="449"/>
      <c r="BHP204" s="429"/>
      <c r="BHQ204" s="430"/>
      <c r="BHR204" s="430"/>
      <c r="BHS204" s="430"/>
      <c r="BHT204" s="430"/>
      <c r="BHU204" s="443"/>
      <c r="BHV204" s="449"/>
      <c r="BHW204" s="429"/>
      <c r="BHX204" s="430"/>
      <c r="BHY204" s="430"/>
      <c r="BHZ204" s="430"/>
      <c r="BIA204" s="430"/>
      <c r="BIB204" s="443"/>
      <c r="BIC204" s="449"/>
      <c r="BID204" s="429"/>
      <c r="BIE204" s="430"/>
      <c r="BIF204" s="430"/>
      <c r="BIG204" s="430"/>
      <c r="BIH204" s="430"/>
      <c r="BII204" s="443"/>
      <c r="BIJ204" s="449"/>
      <c r="BIK204" s="429"/>
      <c r="BIL204" s="430"/>
      <c r="BIM204" s="430"/>
      <c r="BIN204" s="430"/>
      <c r="BIO204" s="430"/>
      <c r="BIP204" s="443"/>
      <c r="BIQ204" s="449"/>
      <c r="BIR204" s="429"/>
      <c r="BIS204" s="430"/>
      <c r="BIT204" s="430"/>
      <c r="BIU204" s="430"/>
      <c r="BIV204" s="430"/>
      <c r="BIW204" s="443"/>
      <c r="BIX204" s="449"/>
      <c r="BIY204" s="429"/>
      <c r="BIZ204" s="430"/>
      <c r="BJA204" s="430"/>
      <c r="BJB204" s="430"/>
      <c r="BJC204" s="430"/>
      <c r="BJD204" s="443"/>
      <c r="BJE204" s="449"/>
      <c r="BJF204" s="429"/>
      <c r="BJG204" s="430"/>
      <c r="BJH204" s="430"/>
      <c r="BJI204" s="430"/>
      <c r="BJJ204" s="430"/>
      <c r="BJK204" s="443"/>
      <c r="BJL204" s="449"/>
      <c r="BJM204" s="429"/>
      <c r="BJN204" s="430"/>
      <c r="BJO204" s="430"/>
      <c r="BJP204" s="430"/>
      <c r="BJQ204" s="430"/>
      <c r="BJR204" s="443"/>
      <c r="BJS204" s="449"/>
      <c r="BJT204" s="429"/>
      <c r="BJU204" s="430"/>
      <c r="BJV204" s="430"/>
      <c r="BJW204" s="430"/>
      <c r="BJX204" s="430"/>
      <c r="BJY204" s="443"/>
      <c r="BJZ204" s="449"/>
      <c r="BKA204" s="429"/>
      <c r="BKB204" s="430"/>
      <c r="BKC204" s="430"/>
      <c r="BKD204" s="430"/>
      <c r="BKE204" s="430"/>
      <c r="BKF204" s="443"/>
      <c r="BKG204" s="449"/>
      <c r="BKH204" s="429"/>
      <c r="BKI204" s="430"/>
      <c r="BKJ204" s="430"/>
      <c r="BKK204" s="430"/>
      <c r="BKL204" s="430"/>
      <c r="BKM204" s="443"/>
      <c r="BKN204" s="449"/>
      <c r="BKO204" s="429"/>
      <c r="BKP204" s="430"/>
      <c r="BKQ204" s="430"/>
      <c r="BKR204" s="430"/>
      <c r="BKS204" s="430"/>
      <c r="BKT204" s="443"/>
      <c r="BKU204" s="449"/>
      <c r="BKV204" s="429"/>
      <c r="BKW204" s="430"/>
      <c r="BKX204" s="430"/>
      <c r="BKY204" s="430"/>
      <c r="BKZ204" s="430"/>
      <c r="BLA204" s="443"/>
      <c r="BLB204" s="449"/>
      <c r="BLC204" s="429"/>
      <c r="BLD204" s="430"/>
      <c r="BLE204" s="430"/>
      <c r="BLF204" s="430"/>
      <c r="BLG204" s="430"/>
      <c r="BLH204" s="443"/>
      <c r="BLI204" s="449"/>
      <c r="BLJ204" s="429"/>
      <c r="BLK204" s="430"/>
      <c r="BLL204" s="430"/>
      <c r="BLM204" s="430"/>
      <c r="BLN204" s="430"/>
      <c r="BLO204" s="443"/>
      <c r="BLP204" s="449"/>
      <c r="BLQ204" s="429"/>
      <c r="BLR204" s="430"/>
      <c r="BLS204" s="430"/>
      <c r="BLT204" s="430"/>
      <c r="BLU204" s="430"/>
      <c r="BLV204" s="443"/>
      <c r="BLW204" s="449"/>
      <c r="BLX204" s="429"/>
      <c r="BLY204" s="430"/>
      <c r="BLZ204" s="430"/>
      <c r="BMA204" s="430"/>
      <c r="BMB204" s="430"/>
      <c r="BMC204" s="443"/>
      <c r="BMD204" s="449"/>
      <c r="BME204" s="429"/>
      <c r="BMF204" s="430"/>
      <c r="BMG204" s="430"/>
      <c r="BMH204" s="430"/>
      <c r="BMI204" s="430"/>
      <c r="BMJ204" s="443"/>
      <c r="BMK204" s="449"/>
      <c r="BML204" s="429"/>
      <c r="BMM204" s="430"/>
      <c r="BMN204" s="430"/>
      <c r="BMO204" s="430"/>
      <c r="BMP204" s="430"/>
      <c r="BMQ204" s="443"/>
      <c r="BMR204" s="449"/>
      <c r="BMS204" s="429"/>
      <c r="BMT204" s="430"/>
      <c r="BMU204" s="430"/>
      <c r="BMV204" s="430"/>
      <c r="BMW204" s="430"/>
      <c r="BMX204" s="443"/>
      <c r="BMY204" s="449"/>
      <c r="BMZ204" s="429"/>
      <c r="BNA204" s="430"/>
      <c r="BNB204" s="430"/>
      <c r="BNC204" s="430"/>
      <c r="BND204" s="430"/>
      <c r="BNE204" s="443"/>
      <c r="BNF204" s="449"/>
      <c r="BNG204" s="429"/>
      <c r="BNH204" s="430"/>
      <c r="BNI204" s="430"/>
      <c r="BNJ204" s="430"/>
      <c r="BNK204" s="430"/>
      <c r="BNL204" s="443"/>
      <c r="BNM204" s="449"/>
      <c r="BNN204" s="429"/>
      <c r="BNO204" s="430"/>
      <c r="BNP204" s="430"/>
      <c r="BNQ204" s="430"/>
      <c r="BNR204" s="430"/>
      <c r="BNS204" s="443"/>
      <c r="BNT204" s="449"/>
      <c r="BNU204" s="429"/>
      <c r="BNV204" s="430"/>
      <c r="BNW204" s="430"/>
      <c r="BNX204" s="430"/>
      <c r="BNY204" s="430"/>
      <c r="BNZ204" s="443"/>
      <c r="BOA204" s="449"/>
      <c r="BOB204" s="429"/>
      <c r="BOC204" s="430"/>
      <c r="BOD204" s="430"/>
      <c r="BOE204" s="430"/>
      <c r="BOF204" s="430"/>
      <c r="BOG204" s="443"/>
      <c r="BOH204" s="449"/>
      <c r="BOI204" s="429"/>
      <c r="BOJ204" s="430"/>
      <c r="BOK204" s="430"/>
      <c r="BOL204" s="430"/>
      <c r="BOM204" s="430"/>
      <c r="BON204" s="443"/>
      <c r="BOO204" s="449"/>
      <c r="BOP204" s="429"/>
      <c r="BOQ204" s="430"/>
      <c r="BOR204" s="430"/>
      <c r="BOS204" s="430"/>
      <c r="BOT204" s="430"/>
      <c r="BOU204" s="443"/>
      <c r="BOV204" s="449"/>
      <c r="BOW204" s="429"/>
      <c r="BOX204" s="430"/>
      <c r="BOY204" s="430"/>
      <c r="BOZ204" s="430"/>
      <c r="BPA204" s="430"/>
      <c r="BPB204" s="443"/>
      <c r="BPC204" s="449"/>
      <c r="BPD204" s="429"/>
      <c r="BPE204" s="430"/>
      <c r="BPF204" s="430"/>
      <c r="BPG204" s="430"/>
      <c r="BPH204" s="430"/>
      <c r="BPI204" s="443"/>
      <c r="BPJ204" s="449"/>
      <c r="BPK204" s="429"/>
      <c r="BPL204" s="430"/>
      <c r="BPM204" s="430"/>
      <c r="BPN204" s="430"/>
      <c r="BPO204" s="430"/>
      <c r="BPP204" s="443"/>
      <c r="BPQ204" s="449"/>
      <c r="BPR204" s="429"/>
      <c r="BPS204" s="430"/>
      <c r="BPT204" s="430"/>
      <c r="BPU204" s="430"/>
      <c r="BPV204" s="430"/>
      <c r="BPW204" s="443"/>
      <c r="BPX204" s="449"/>
      <c r="BPY204" s="429"/>
      <c r="BPZ204" s="430"/>
      <c r="BQA204" s="430"/>
      <c r="BQB204" s="430"/>
      <c r="BQC204" s="430"/>
      <c r="BQD204" s="443"/>
      <c r="BQE204" s="449"/>
      <c r="BQF204" s="429"/>
      <c r="BQG204" s="430"/>
      <c r="BQH204" s="430"/>
      <c r="BQI204" s="430"/>
      <c r="BQJ204" s="430"/>
      <c r="BQK204" s="443"/>
      <c r="BQL204" s="449"/>
      <c r="BQM204" s="429"/>
      <c r="BQN204" s="430"/>
      <c r="BQO204" s="430"/>
      <c r="BQP204" s="430"/>
      <c r="BQQ204" s="430"/>
      <c r="BQR204" s="443"/>
      <c r="BQS204" s="449"/>
      <c r="BQT204" s="429"/>
      <c r="BQU204" s="430"/>
      <c r="BQV204" s="430"/>
      <c r="BQW204" s="430"/>
      <c r="BQX204" s="430"/>
      <c r="BQY204" s="443"/>
      <c r="BQZ204" s="449"/>
      <c r="BRA204" s="429"/>
      <c r="BRB204" s="430"/>
      <c r="BRC204" s="430"/>
      <c r="BRD204" s="430"/>
      <c r="BRE204" s="430"/>
      <c r="BRF204" s="443"/>
      <c r="BRG204" s="449"/>
      <c r="BRH204" s="429"/>
      <c r="BRI204" s="430"/>
      <c r="BRJ204" s="430"/>
      <c r="BRK204" s="430"/>
      <c r="BRL204" s="430"/>
      <c r="BRM204" s="443"/>
      <c r="BRN204" s="449"/>
      <c r="BRO204" s="429"/>
      <c r="BRP204" s="430"/>
      <c r="BRQ204" s="430"/>
      <c r="BRR204" s="430"/>
      <c r="BRS204" s="430"/>
      <c r="BRT204" s="443"/>
      <c r="BRU204" s="449"/>
      <c r="BRV204" s="429"/>
      <c r="BRW204" s="430"/>
      <c r="BRX204" s="430"/>
      <c r="BRY204" s="430"/>
      <c r="BRZ204" s="430"/>
      <c r="BSA204" s="443"/>
      <c r="BSB204" s="449"/>
      <c r="BSC204" s="429"/>
      <c r="BSD204" s="430"/>
      <c r="BSE204" s="430"/>
      <c r="BSF204" s="430"/>
      <c r="BSG204" s="430"/>
      <c r="BSH204" s="443"/>
      <c r="BSI204" s="449"/>
      <c r="BSJ204" s="429"/>
      <c r="BSK204" s="430"/>
      <c r="BSL204" s="430"/>
      <c r="BSM204" s="430"/>
      <c r="BSN204" s="430"/>
      <c r="BSO204" s="443"/>
      <c r="BSP204" s="449"/>
      <c r="BSQ204" s="429"/>
      <c r="BSR204" s="430"/>
      <c r="BSS204" s="430"/>
      <c r="BST204" s="430"/>
      <c r="BSU204" s="430"/>
      <c r="BSV204" s="443"/>
      <c r="BSW204" s="449"/>
      <c r="BSX204" s="429"/>
      <c r="BSY204" s="430"/>
      <c r="BSZ204" s="430"/>
      <c r="BTA204" s="430"/>
      <c r="BTB204" s="430"/>
      <c r="BTC204" s="443"/>
      <c r="BTD204" s="449"/>
      <c r="BTE204" s="429"/>
      <c r="BTF204" s="430"/>
      <c r="BTG204" s="430"/>
      <c r="BTH204" s="430"/>
      <c r="BTI204" s="430"/>
      <c r="BTJ204" s="443"/>
      <c r="BTK204" s="449"/>
      <c r="BTL204" s="429"/>
      <c r="BTM204" s="430"/>
      <c r="BTN204" s="430"/>
      <c r="BTO204" s="430"/>
      <c r="BTP204" s="430"/>
      <c r="BTQ204" s="443"/>
      <c r="BTR204" s="449"/>
      <c r="BTS204" s="429"/>
      <c r="BTT204" s="430"/>
      <c r="BTU204" s="430"/>
      <c r="BTV204" s="430"/>
      <c r="BTW204" s="430"/>
      <c r="BTX204" s="443"/>
      <c r="BTY204" s="449"/>
      <c r="BTZ204" s="429"/>
      <c r="BUA204" s="430"/>
      <c r="BUB204" s="430"/>
      <c r="BUC204" s="430"/>
      <c r="BUD204" s="430"/>
      <c r="BUE204" s="443"/>
      <c r="BUF204" s="449"/>
      <c r="BUG204" s="429"/>
      <c r="BUH204" s="430"/>
      <c r="BUI204" s="430"/>
      <c r="BUJ204" s="430"/>
      <c r="BUK204" s="430"/>
      <c r="BUL204" s="443"/>
      <c r="BUM204" s="449"/>
      <c r="BUN204" s="429"/>
      <c r="BUO204" s="430"/>
      <c r="BUP204" s="430"/>
      <c r="BUQ204" s="430"/>
      <c r="BUR204" s="430"/>
      <c r="BUS204" s="443"/>
      <c r="BUT204" s="449"/>
      <c r="BUU204" s="429"/>
      <c r="BUV204" s="430"/>
      <c r="BUW204" s="430"/>
      <c r="BUX204" s="430"/>
      <c r="BUY204" s="430"/>
      <c r="BUZ204" s="443"/>
      <c r="BVA204" s="449"/>
      <c r="BVB204" s="429"/>
      <c r="BVC204" s="430"/>
      <c r="BVD204" s="430"/>
      <c r="BVE204" s="430"/>
      <c r="BVF204" s="430"/>
      <c r="BVG204" s="443"/>
      <c r="BVH204" s="449"/>
      <c r="BVI204" s="429"/>
      <c r="BVJ204" s="430"/>
      <c r="BVK204" s="430"/>
      <c r="BVL204" s="430"/>
      <c r="BVM204" s="430"/>
      <c r="BVN204" s="443"/>
      <c r="BVO204" s="449"/>
      <c r="BVP204" s="429"/>
      <c r="BVQ204" s="430"/>
      <c r="BVR204" s="430"/>
      <c r="BVS204" s="430"/>
      <c r="BVT204" s="430"/>
      <c r="BVU204" s="443"/>
      <c r="BVV204" s="449"/>
      <c r="BVW204" s="429"/>
      <c r="BVX204" s="430"/>
      <c r="BVY204" s="430"/>
      <c r="BVZ204" s="430"/>
      <c r="BWA204" s="430"/>
      <c r="BWB204" s="443"/>
      <c r="BWC204" s="449"/>
      <c r="BWD204" s="429"/>
      <c r="BWE204" s="430"/>
      <c r="BWF204" s="430"/>
      <c r="BWG204" s="430"/>
      <c r="BWH204" s="430"/>
      <c r="BWI204" s="443"/>
      <c r="BWJ204" s="449"/>
      <c r="BWK204" s="429"/>
      <c r="BWL204" s="430"/>
      <c r="BWM204" s="430"/>
      <c r="BWN204" s="430"/>
      <c r="BWO204" s="430"/>
      <c r="BWP204" s="443"/>
      <c r="BWQ204" s="449"/>
      <c r="BWR204" s="429"/>
      <c r="BWS204" s="430"/>
      <c r="BWT204" s="430"/>
      <c r="BWU204" s="430"/>
      <c r="BWV204" s="430"/>
      <c r="BWW204" s="443"/>
      <c r="BWX204" s="449"/>
      <c r="BWY204" s="429"/>
      <c r="BWZ204" s="430"/>
      <c r="BXA204" s="430"/>
      <c r="BXB204" s="430"/>
      <c r="BXC204" s="430"/>
      <c r="BXD204" s="443"/>
      <c r="BXE204" s="449"/>
      <c r="BXF204" s="429"/>
      <c r="BXG204" s="430"/>
      <c r="BXH204" s="430"/>
      <c r="BXI204" s="430"/>
      <c r="BXJ204" s="430"/>
      <c r="BXK204" s="443"/>
      <c r="BXL204" s="449"/>
      <c r="BXM204" s="429"/>
      <c r="BXN204" s="430"/>
      <c r="BXO204" s="430"/>
      <c r="BXP204" s="430"/>
      <c r="BXQ204" s="430"/>
      <c r="BXR204" s="443"/>
      <c r="BXS204" s="449"/>
      <c r="BXT204" s="429"/>
      <c r="BXU204" s="430"/>
      <c r="BXV204" s="430"/>
      <c r="BXW204" s="430"/>
      <c r="BXX204" s="430"/>
      <c r="BXY204" s="443"/>
      <c r="BXZ204" s="449"/>
      <c r="BYA204" s="429"/>
      <c r="BYB204" s="430"/>
      <c r="BYC204" s="430"/>
      <c r="BYD204" s="430"/>
      <c r="BYE204" s="430"/>
      <c r="BYF204" s="443"/>
      <c r="BYG204" s="449"/>
      <c r="BYH204" s="429"/>
      <c r="BYI204" s="430"/>
      <c r="BYJ204" s="430"/>
      <c r="BYK204" s="430"/>
      <c r="BYL204" s="430"/>
      <c r="BYM204" s="443"/>
      <c r="BYN204" s="449"/>
      <c r="BYO204" s="429"/>
      <c r="BYP204" s="430"/>
      <c r="BYQ204" s="430"/>
      <c r="BYR204" s="430"/>
      <c r="BYS204" s="430"/>
      <c r="BYT204" s="443"/>
      <c r="BYU204" s="449"/>
      <c r="BYV204" s="429"/>
      <c r="BYW204" s="430"/>
      <c r="BYX204" s="430"/>
      <c r="BYY204" s="430"/>
      <c r="BYZ204" s="430"/>
      <c r="BZA204" s="443"/>
      <c r="BZB204" s="449"/>
      <c r="BZC204" s="429"/>
      <c r="BZD204" s="430"/>
      <c r="BZE204" s="430"/>
      <c r="BZF204" s="430"/>
      <c r="BZG204" s="430"/>
      <c r="BZH204" s="443"/>
      <c r="BZI204" s="449"/>
      <c r="BZJ204" s="429"/>
      <c r="BZK204" s="430"/>
      <c r="BZL204" s="430"/>
      <c r="BZM204" s="430"/>
      <c r="BZN204" s="430"/>
      <c r="BZO204" s="443"/>
      <c r="BZP204" s="449"/>
      <c r="BZQ204" s="429"/>
      <c r="BZR204" s="430"/>
      <c r="BZS204" s="430"/>
      <c r="BZT204" s="430"/>
      <c r="BZU204" s="430"/>
      <c r="BZV204" s="443"/>
      <c r="BZW204" s="449"/>
      <c r="BZX204" s="429"/>
      <c r="BZY204" s="430"/>
      <c r="BZZ204" s="430"/>
      <c r="CAA204" s="430"/>
      <c r="CAB204" s="430"/>
      <c r="CAC204" s="443"/>
      <c r="CAD204" s="449"/>
      <c r="CAE204" s="429"/>
      <c r="CAF204" s="430"/>
      <c r="CAG204" s="430"/>
      <c r="CAH204" s="430"/>
      <c r="CAI204" s="430"/>
      <c r="CAJ204" s="443"/>
      <c r="CAK204" s="449"/>
      <c r="CAL204" s="429"/>
      <c r="CAM204" s="430"/>
      <c r="CAN204" s="430"/>
      <c r="CAO204" s="430"/>
      <c r="CAP204" s="430"/>
      <c r="CAQ204" s="443"/>
      <c r="CAR204" s="449"/>
      <c r="CAS204" s="429"/>
      <c r="CAT204" s="430"/>
      <c r="CAU204" s="430"/>
      <c r="CAV204" s="430"/>
      <c r="CAW204" s="430"/>
      <c r="CAX204" s="443"/>
      <c r="CAY204" s="449"/>
      <c r="CAZ204" s="429"/>
      <c r="CBA204" s="430"/>
      <c r="CBB204" s="430"/>
      <c r="CBC204" s="430"/>
      <c r="CBD204" s="430"/>
      <c r="CBE204" s="443"/>
      <c r="CBF204" s="449"/>
      <c r="CBG204" s="429"/>
      <c r="CBH204" s="430"/>
      <c r="CBI204" s="430"/>
      <c r="CBJ204" s="430"/>
      <c r="CBK204" s="430"/>
      <c r="CBL204" s="443"/>
      <c r="CBM204" s="449"/>
      <c r="CBN204" s="429"/>
      <c r="CBO204" s="430"/>
      <c r="CBP204" s="430"/>
      <c r="CBQ204" s="430"/>
      <c r="CBR204" s="430"/>
      <c r="CBS204" s="443"/>
      <c r="CBT204" s="449"/>
      <c r="CBU204" s="429"/>
      <c r="CBV204" s="430"/>
      <c r="CBW204" s="430"/>
      <c r="CBX204" s="430"/>
      <c r="CBY204" s="430"/>
      <c r="CBZ204" s="443"/>
      <c r="CCA204" s="449"/>
      <c r="CCB204" s="429"/>
      <c r="CCC204" s="430"/>
      <c r="CCD204" s="430"/>
      <c r="CCE204" s="430"/>
      <c r="CCF204" s="430"/>
      <c r="CCG204" s="443"/>
      <c r="CCH204" s="449"/>
      <c r="CCI204" s="429"/>
      <c r="CCJ204" s="430"/>
      <c r="CCK204" s="430"/>
      <c r="CCL204" s="430"/>
      <c r="CCM204" s="430"/>
      <c r="CCN204" s="443"/>
      <c r="CCO204" s="449"/>
      <c r="CCP204" s="429"/>
      <c r="CCQ204" s="430"/>
      <c r="CCR204" s="430"/>
      <c r="CCS204" s="430"/>
      <c r="CCT204" s="430"/>
      <c r="CCU204" s="443"/>
      <c r="CCV204" s="449"/>
      <c r="CCW204" s="429"/>
      <c r="CCX204" s="430"/>
      <c r="CCY204" s="430"/>
      <c r="CCZ204" s="430"/>
      <c r="CDA204" s="430"/>
      <c r="CDB204" s="443"/>
      <c r="CDC204" s="449"/>
      <c r="CDD204" s="429"/>
      <c r="CDE204" s="430"/>
      <c r="CDF204" s="430"/>
      <c r="CDG204" s="430"/>
      <c r="CDH204" s="430"/>
      <c r="CDI204" s="443"/>
      <c r="CDJ204" s="449"/>
      <c r="CDK204" s="429"/>
      <c r="CDL204" s="430"/>
      <c r="CDM204" s="430"/>
      <c r="CDN204" s="430"/>
      <c r="CDO204" s="430"/>
      <c r="CDP204" s="443"/>
      <c r="CDQ204" s="449"/>
      <c r="CDR204" s="429"/>
      <c r="CDS204" s="430"/>
      <c r="CDT204" s="430"/>
      <c r="CDU204" s="430"/>
      <c r="CDV204" s="430"/>
      <c r="CDW204" s="443"/>
      <c r="CDX204" s="449"/>
      <c r="CDY204" s="429"/>
      <c r="CDZ204" s="430"/>
      <c r="CEA204" s="430"/>
      <c r="CEB204" s="430"/>
      <c r="CEC204" s="430"/>
      <c r="CED204" s="443"/>
      <c r="CEE204" s="449"/>
      <c r="CEF204" s="429"/>
      <c r="CEG204" s="430"/>
      <c r="CEH204" s="430"/>
      <c r="CEI204" s="430"/>
      <c r="CEJ204" s="430"/>
      <c r="CEK204" s="443"/>
      <c r="CEL204" s="449"/>
      <c r="CEM204" s="429"/>
      <c r="CEN204" s="430"/>
      <c r="CEO204" s="430"/>
      <c r="CEP204" s="430"/>
      <c r="CEQ204" s="430"/>
      <c r="CER204" s="443"/>
      <c r="CES204" s="449"/>
      <c r="CET204" s="429"/>
      <c r="CEU204" s="430"/>
      <c r="CEV204" s="430"/>
      <c r="CEW204" s="430"/>
      <c r="CEX204" s="430"/>
      <c r="CEY204" s="443"/>
      <c r="CEZ204" s="449"/>
      <c r="CFA204" s="429"/>
      <c r="CFB204" s="430"/>
      <c r="CFC204" s="430"/>
      <c r="CFD204" s="430"/>
      <c r="CFE204" s="430"/>
      <c r="CFF204" s="443"/>
      <c r="CFG204" s="449"/>
      <c r="CFH204" s="429"/>
      <c r="CFI204" s="430"/>
      <c r="CFJ204" s="430"/>
      <c r="CFK204" s="430"/>
      <c r="CFL204" s="430"/>
      <c r="CFM204" s="443"/>
      <c r="CFN204" s="449"/>
      <c r="CFO204" s="429"/>
      <c r="CFP204" s="430"/>
      <c r="CFQ204" s="430"/>
      <c r="CFR204" s="430"/>
      <c r="CFS204" s="430"/>
      <c r="CFT204" s="443"/>
      <c r="CFU204" s="449"/>
      <c r="CFV204" s="429"/>
      <c r="CFW204" s="430"/>
      <c r="CFX204" s="430"/>
      <c r="CFY204" s="430"/>
      <c r="CFZ204" s="430"/>
      <c r="CGA204" s="443"/>
      <c r="CGB204" s="449"/>
      <c r="CGC204" s="429"/>
      <c r="CGD204" s="430"/>
      <c r="CGE204" s="430"/>
      <c r="CGF204" s="430"/>
      <c r="CGG204" s="430"/>
      <c r="CGH204" s="443"/>
      <c r="CGI204" s="449"/>
      <c r="CGJ204" s="429"/>
      <c r="CGK204" s="430"/>
      <c r="CGL204" s="430"/>
      <c r="CGM204" s="430"/>
      <c r="CGN204" s="430"/>
      <c r="CGO204" s="443"/>
      <c r="CGP204" s="449"/>
      <c r="CGQ204" s="429"/>
      <c r="CGR204" s="430"/>
      <c r="CGS204" s="430"/>
      <c r="CGT204" s="430"/>
      <c r="CGU204" s="430"/>
      <c r="CGV204" s="443"/>
      <c r="CGW204" s="449"/>
      <c r="CGX204" s="429"/>
      <c r="CGY204" s="430"/>
      <c r="CGZ204" s="430"/>
      <c r="CHA204" s="430"/>
      <c r="CHB204" s="430"/>
      <c r="CHC204" s="443"/>
      <c r="CHD204" s="449"/>
      <c r="CHE204" s="429"/>
      <c r="CHF204" s="430"/>
      <c r="CHG204" s="430"/>
      <c r="CHH204" s="430"/>
      <c r="CHI204" s="430"/>
      <c r="CHJ204" s="443"/>
      <c r="CHK204" s="449"/>
      <c r="CHL204" s="429"/>
      <c r="CHM204" s="430"/>
      <c r="CHN204" s="430"/>
      <c r="CHO204" s="430"/>
      <c r="CHP204" s="430"/>
      <c r="CHQ204" s="443"/>
      <c r="CHR204" s="449"/>
      <c r="CHS204" s="429"/>
      <c r="CHT204" s="430"/>
      <c r="CHU204" s="430"/>
      <c r="CHV204" s="430"/>
      <c r="CHW204" s="430"/>
      <c r="CHX204" s="443"/>
      <c r="CHY204" s="449"/>
      <c r="CHZ204" s="429"/>
      <c r="CIA204" s="430"/>
      <c r="CIB204" s="430"/>
      <c r="CIC204" s="430"/>
      <c r="CID204" s="430"/>
      <c r="CIE204" s="443"/>
      <c r="CIF204" s="449"/>
      <c r="CIG204" s="429"/>
      <c r="CIH204" s="430"/>
      <c r="CII204" s="430"/>
      <c r="CIJ204" s="430"/>
      <c r="CIK204" s="430"/>
      <c r="CIL204" s="443"/>
      <c r="CIM204" s="449"/>
      <c r="CIN204" s="429"/>
      <c r="CIO204" s="430"/>
      <c r="CIP204" s="430"/>
      <c r="CIQ204" s="430"/>
      <c r="CIR204" s="430"/>
      <c r="CIS204" s="443"/>
      <c r="CIT204" s="449"/>
      <c r="CIU204" s="429"/>
      <c r="CIV204" s="430"/>
      <c r="CIW204" s="430"/>
      <c r="CIX204" s="430"/>
      <c r="CIY204" s="430"/>
      <c r="CIZ204" s="443"/>
      <c r="CJA204" s="449"/>
      <c r="CJB204" s="429"/>
      <c r="CJC204" s="430"/>
      <c r="CJD204" s="430"/>
      <c r="CJE204" s="430"/>
      <c r="CJF204" s="430"/>
      <c r="CJG204" s="443"/>
      <c r="CJH204" s="449"/>
      <c r="CJI204" s="429"/>
      <c r="CJJ204" s="430"/>
      <c r="CJK204" s="430"/>
      <c r="CJL204" s="430"/>
      <c r="CJM204" s="430"/>
      <c r="CJN204" s="443"/>
      <c r="CJO204" s="449"/>
      <c r="CJP204" s="429"/>
      <c r="CJQ204" s="430"/>
      <c r="CJR204" s="430"/>
      <c r="CJS204" s="430"/>
      <c r="CJT204" s="430"/>
      <c r="CJU204" s="443"/>
      <c r="CJV204" s="449"/>
      <c r="CJW204" s="429"/>
      <c r="CJX204" s="430"/>
      <c r="CJY204" s="430"/>
      <c r="CJZ204" s="430"/>
      <c r="CKA204" s="430"/>
      <c r="CKB204" s="443"/>
      <c r="CKC204" s="449"/>
      <c r="CKD204" s="429"/>
      <c r="CKE204" s="430"/>
      <c r="CKF204" s="430"/>
      <c r="CKG204" s="430"/>
      <c r="CKH204" s="430"/>
      <c r="CKI204" s="443"/>
      <c r="CKJ204" s="449"/>
      <c r="CKK204" s="429"/>
      <c r="CKL204" s="430"/>
      <c r="CKM204" s="430"/>
      <c r="CKN204" s="430"/>
      <c r="CKO204" s="430"/>
      <c r="CKP204" s="443"/>
      <c r="CKQ204" s="449"/>
      <c r="CKR204" s="429"/>
      <c r="CKS204" s="430"/>
      <c r="CKT204" s="430"/>
      <c r="CKU204" s="430"/>
      <c r="CKV204" s="430"/>
      <c r="CKW204" s="443"/>
      <c r="CKX204" s="449"/>
      <c r="CKY204" s="429"/>
      <c r="CKZ204" s="430"/>
      <c r="CLA204" s="430"/>
      <c r="CLB204" s="430"/>
      <c r="CLC204" s="430"/>
      <c r="CLD204" s="443"/>
      <c r="CLE204" s="449"/>
      <c r="CLF204" s="429"/>
      <c r="CLG204" s="430"/>
      <c r="CLH204" s="430"/>
      <c r="CLI204" s="430"/>
      <c r="CLJ204" s="430"/>
      <c r="CLK204" s="443"/>
      <c r="CLL204" s="449"/>
      <c r="CLM204" s="429"/>
      <c r="CLN204" s="430"/>
      <c r="CLO204" s="430"/>
      <c r="CLP204" s="430"/>
      <c r="CLQ204" s="430"/>
      <c r="CLR204" s="443"/>
      <c r="CLS204" s="449"/>
      <c r="CLT204" s="429"/>
      <c r="CLU204" s="430"/>
      <c r="CLV204" s="430"/>
      <c r="CLW204" s="430"/>
      <c r="CLX204" s="430"/>
      <c r="CLY204" s="443"/>
      <c r="CLZ204" s="449"/>
      <c r="CMA204" s="429"/>
      <c r="CMB204" s="430"/>
      <c r="CMC204" s="430"/>
      <c r="CMD204" s="430"/>
      <c r="CME204" s="430"/>
      <c r="CMF204" s="443"/>
      <c r="CMG204" s="449"/>
      <c r="CMH204" s="429"/>
      <c r="CMI204" s="430"/>
      <c r="CMJ204" s="430"/>
      <c r="CMK204" s="430"/>
      <c r="CML204" s="430"/>
      <c r="CMM204" s="443"/>
      <c r="CMN204" s="449"/>
      <c r="CMO204" s="429"/>
      <c r="CMP204" s="430"/>
      <c r="CMQ204" s="430"/>
      <c r="CMR204" s="430"/>
      <c r="CMS204" s="430"/>
      <c r="CMT204" s="443"/>
      <c r="CMU204" s="449"/>
      <c r="CMV204" s="429"/>
      <c r="CMW204" s="430"/>
      <c r="CMX204" s="430"/>
      <c r="CMY204" s="430"/>
      <c r="CMZ204" s="430"/>
      <c r="CNA204" s="443"/>
      <c r="CNB204" s="449"/>
      <c r="CNC204" s="429"/>
      <c r="CND204" s="430"/>
      <c r="CNE204" s="430"/>
      <c r="CNF204" s="430"/>
      <c r="CNG204" s="430"/>
      <c r="CNH204" s="443"/>
      <c r="CNI204" s="449"/>
      <c r="CNJ204" s="429"/>
      <c r="CNK204" s="430"/>
      <c r="CNL204" s="430"/>
      <c r="CNM204" s="430"/>
      <c r="CNN204" s="430"/>
      <c r="CNO204" s="443"/>
      <c r="CNP204" s="449"/>
      <c r="CNQ204" s="429"/>
      <c r="CNR204" s="430"/>
      <c r="CNS204" s="430"/>
      <c r="CNT204" s="430"/>
      <c r="CNU204" s="430"/>
      <c r="CNV204" s="443"/>
      <c r="CNW204" s="449"/>
      <c r="CNX204" s="429"/>
      <c r="CNY204" s="430"/>
      <c r="CNZ204" s="430"/>
      <c r="COA204" s="430"/>
      <c r="COB204" s="430"/>
      <c r="COC204" s="443"/>
      <c r="COD204" s="449"/>
      <c r="COE204" s="429"/>
      <c r="COF204" s="430"/>
      <c r="COG204" s="430"/>
      <c r="COH204" s="430"/>
      <c r="COI204" s="430"/>
      <c r="COJ204" s="443"/>
      <c r="COK204" s="449"/>
      <c r="COL204" s="429"/>
      <c r="COM204" s="430"/>
      <c r="CON204" s="430"/>
      <c r="COO204" s="430"/>
      <c r="COP204" s="430"/>
      <c r="COQ204" s="443"/>
      <c r="COR204" s="449"/>
      <c r="COS204" s="429"/>
      <c r="COT204" s="430"/>
      <c r="COU204" s="430"/>
      <c r="COV204" s="430"/>
      <c r="COW204" s="430"/>
      <c r="COX204" s="443"/>
      <c r="COY204" s="449"/>
      <c r="COZ204" s="429"/>
      <c r="CPA204" s="430"/>
      <c r="CPB204" s="430"/>
      <c r="CPC204" s="430"/>
      <c r="CPD204" s="430"/>
      <c r="CPE204" s="443"/>
      <c r="CPF204" s="449"/>
      <c r="CPG204" s="429"/>
      <c r="CPH204" s="430"/>
      <c r="CPI204" s="430"/>
      <c r="CPJ204" s="430"/>
      <c r="CPK204" s="430"/>
      <c r="CPL204" s="443"/>
      <c r="CPM204" s="449"/>
      <c r="CPN204" s="429"/>
      <c r="CPO204" s="430"/>
      <c r="CPP204" s="430"/>
      <c r="CPQ204" s="430"/>
      <c r="CPR204" s="430"/>
      <c r="CPS204" s="443"/>
      <c r="CPT204" s="449"/>
      <c r="CPU204" s="429"/>
      <c r="CPV204" s="430"/>
      <c r="CPW204" s="430"/>
      <c r="CPX204" s="430"/>
      <c r="CPY204" s="430"/>
      <c r="CPZ204" s="443"/>
      <c r="CQA204" s="449"/>
      <c r="CQB204" s="429"/>
      <c r="CQC204" s="430"/>
      <c r="CQD204" s="430"/>
      <c r="CQE204" s="430"/>
      <c r="CQF204" s="430"/>
      <c r="CQG204" s="443"/>
      <c r="CQH204" s="449"/>
      <c r="CQI204" s="429"/>
      <c r="CQJ204" s="430"/>
      <c r="CQK204" s="430"/>
      <c r="CQL204" s="430"/>
      <c r="CQM204" s="430"/>
      <c r="CQN204" s="443"/>
      <c r="CQO204" s="449"/>
      <c r="CQP204" s="429"/>
      <c r="CQQ204" s="430"/>
      <c r="CQR204" s="430"/>
      <c r="CQS204" s="430"/>
      <c r="CQT204" s="430"/>
      <c r="CQU204" s="443"/>
      <c r="CQV204" s="449"/>
      <c r="CQW204" s="429"/>
      <c r="CQX204" s="430"/>
      <c r="CQY204" s="430"/>
      <c r="CQZ204" s="430"/>
      <c r="CRA204" s="430"/>
      <c r="CRB204" s="443"/>
      <c r="CRC204" s="449"/>
      <c r="CRD204" s="429"/>
      <c r="CRE204" s="430"/>
      <c r="CRF204" s="430"/>
      <c r="CRG204" s="430"/>
      <c r="CRH204" s="430"/>
      <c r="CRI204" s="443"/>
      <c r="CRJ204" s="449"/>
      <c r="CRK204" s="429"/>
      <c r="CRL204" s="430"/>
      <c r="CRM204" s="430"/>
      <c r="CRN204" s="430"/>
      <c r="CRO204" s="430"/>
      <c r="CRP204" s="443"/>
      <c r="CRQ204" s="449"/>
      <c r="CRR204" s="429"/>
      <c r="CRS204" s="430"/>
      <c r="CRT204" s="430"/>
      <c r="CRU204" s="430"/>
      <c r="CRV204" s="430"/>
      <c r="CRW204" s="443"/>
      <c r="CRX204" s="449"/>
      <c r="CRY204" s="429"/>
      <c r="CRZ204" s="430"/>
      <c r="CSA204" s="430"/>
      <c r="CSB204" s="430"/>
      <c r="CSC204" s="430"/>
      <c r="CSD204" s="443"/>
      <c r="CSE204" s="449"/>
      <c r="CSF204" s="429"/>
      <c r="CSG204" s="430"/>
      <c r="CSH204" s="430"/>
      <c r="CSI204" s="430"/>
      <c r="CSJ204" s="430"/>
      <c r="CSK204" s="443"/>
      <c r="CSL204" s="449"/>
      <c r="CSM204" s="429"/>
      <c r="CSN204" s="430"/>
      <c r="CSO204" s="430"/>
      <c r="CSP204" s="430"/>
      <c r="CSQ204" s="430"/>
      <c r="CSR204" s="443"/>
      <c r="CSS204" s="449"/>
      <c r="CST204" s="429"/>
      <c r="CSU204" s="430"/>
      <c r="CSV204" s="430"/>
      <c r="CSW204" s="430"/>
      <c r="CSX204" s="430"/>
      <c r="CSY204" s="443"/>
      <c r="CSZ204" s="449"/>
      <c r="CTA204" s="429"/>
      <c r="CTB204" s="430"/>
      <c r="CTC204" s="430"/>
      <c r="CTD204" s="430"/>
      <c r="CTE204" s="430"/>
      <c r="CTF204" s="443"/>
      <c r="CTG204" s="449"/>
      <c r="CTH204" s="429"/>
      <c r="CTI204" s="430"/>
      <c r="CTJ204" s="430"/>
      <c r="CTK204" s="430"/>
      <c r="CTL204" s="430"/>
      <c r="CTM204" s="443"/>
      <c r="CTN204" s="449"/>
      <c r="CTO204" s="429"/>
      <c r="CTP204" s="430"/>
      <c r="CTQ204" s="430"/>
      <c r="CTR204" s="430"/>
      <c r="CTS204" s="430"/>
      <c r="CTT204" s="443"/>
      <c r="CTU204" s="449"/>
      <c r="CTV204" s="429"/>
      <c r="CTW204" s="430"/>
      <c r="CTX204" s="430"/>
      <c r="CTY204" s="430"/>
      <c r="CTZ204" s="430"/>
      <c r="CUA204" s="443"/>
      <c r="CUB204" s="449"/>
      <c r="CUC204" s="429"/>
      <c r="CUD204" s="430"/>
      <c r="CUE204" s="430"/>
      <c r="CUF204" s="430"/>
      <c r="CUG204" s="430"/>
      <c r="CUH204" s="443"/>
      <c r="CUI204" s="449"/>
      <c r="CUJ204" s="429"/>
      <c r="CUK204" s="430"/>
      <c r="CUL204" s="430"/>
      <c r="CUM204" s="430"/>
      <c r="CUN204" s="430"/>
      <c r="CUO204" s="443"/>
      <c r="CUP204" s="449"/>
      <c r="CUQ204" s="429"/>
      <c r="CUR204" s="430"/>
      <c r="CUS204" s="430"/>
      <c r="CUT204" s="430"/>
      <c r="CUU204" s="430"/>
      <c r="CUV204" s="443"/>
      <c r="CUW204" s="449"/>
      <c r="CUX204" s="429"/>
      <c r="CUY204" s="430"/>
      <c r="CUZ204" s="430"/>
      <c r="CVA204" s="430"/>
      <c r="CVB204" s="430"/>
      <c r="CVC204" s="443"/>
      <c r="CVD204" s="449"/>
      <c r="CVE204" s="429"/>
      <c r="CVF204" s="430"/>
      <c r="CVG204" s="430"/>
      <c r="CVH204" s="430"/>
      <c r="CVI204" s="430"/>
      <c r="CVJ204" s="443"/>
      <c r="CVK204" s="449"/>
      <c r="CVL204" s="429"/>
      <c r="CVM204" s="430"/>
      <c r="CVN204" s="430"/>
      <c r="CVO204" s="430"/>
      <c r="CVP204" s="430"/>
      <c r="CVQ204" s="443"/>
      <c r="CVR204" s="449"/>
      <c r="CVS204" s="429"/>
      <c r="CVT204" s="430"/>
      <c r="CVU204" s="430"/>
      <c r="CVV204" s="430"/>
      <c r="CVW204" s="430"/>
      <c r="CVX204" s="443"/>
      <c r="CVY204" s="449"/>
      <c r="CVZ204" s="429"/>
      <c r="CWA204" s="430"/>
      <c r="CWB204" s="430"/>
      <c r="CWC204" s="430"/>
      <c r="CWD204" s="430"/>
      <c r="CWE204" s="443"/>
      <c r="CWF204" s="449"/>
      <c r="CWG204" s="429"/>
      <c r="CWH204" s="430"/>
      <c r="CWI204" s="430"/>
      <c r="CWJ204" s="430"/>
      <c r="CWK204" s="430"/>
      <c r="CWL204" s="443"/>
      <c r="CWM204" s="449"/>
      <c r="CWN204" s="429"/>
      <c r="CWO204" s="430"/>
      <c r="CWP204" s="430"/>
      <c r="CWQ204" s="430"/>
      <c r="CWR204" s="430"/>
      <c r="CWS204" s="443"/>
      <c r="CWT204" s="449"/>
      <c r="CWU204" s="429"/>
      <c r="CWV204" s="430"/>
      <c r="CWW204" s="430"/>
      <c r="CWX204" s="430"/>
      <c r="CWY204" s="430"/>
      <c r="CWZ204" s="443"/>
      <c r="CXA204" s="449"/>
      <c r="CXB204" s="429"/>
      <c r="CXC204" s="430"/>
      <c r="CXD204" s="430"/>
      <c r="CXE204" s="430"/>
      <c r="CXF204" s="430"/>
      <c r="CXG204" s="443"/>
      <c r="CXH204" s="449"/>
      <c r="CXI204" s="429"/>
      <c r="CXJ204" s="430"/>
      <c r="CXK204" s="430"/>
      <c r="CXL204" s="430"/>
      <c r="CXM204" s="430"/>
      <c r="CXN204" s="443"/>
      <c r="CXO204" s="449"/>
      <c r="CXP204" s="429"/>
      <c r="CXQ204" s="430"/>
      <c r="CXR204" s="430"/>
      <c r="CXS204" s="430"/>
      <c r="CXT204" s="430"/>
      <c r="CXU204" s="443"/>
      <c r="CXV204" s="449"/>
      <c r="CXW204" s="429"/>
      <c r="CXX204" s="430"/>
      <c r="CXY204" s="430"/>
      <c r="CXZ204" s="430"/>
      <c r="CYA204" s="430"/>
      <c r="CYB204" s="443"/>
      <c r="CYC204" s="449"/>
      <c r="CYD204" s="429"/>
      <c r="CYE204" s="430"/>
      <c r="CYF204" s="430"/>
      <c r="CYG204" s="430"/>
      <c r="CYH204" s="430"/>
      <c r="CYI204" s="443"/>
      <c r="CYJ204" s="449"/>
      <c r="CYK204" s="429"/>
      <c r="CYL204" s="430"/>
      <c r="CYM204" s="430"/>
      <c r="CYN204" s="430"/>
      <c r="CYO204" s="430"/>
      <c r="CYP204" s="443"/>
      <c r="CYQ204" s="449"/>
      <c r="CYR204" s="429"/>
      <c r="CYS204" s="430"/>
      <c r="CYT204" s="430"/>
      <c r="CYU204" s="430"/>
      <c r="CYV204" s="430"/>
      <c r="CYW204" s="443"/>
      <c r="CYX204" s="449"/>
      <c r="CYY204" s="429"/>
      <c r="CYZ204" s="430"/>
      <c r="CZA204" s="430"/>
      <c r="CZB204" s="430"/>
      <c r="CZC204" s="430"/>
      <c r="CZD204" s="443"/>
      <c r="CZE204" s="449"/>
      <c r="CZF204" s="429"/>
      <c r="CZG204" s="430"/>
      <c r="CZH204" s="430"/>
      <c r="CZI204" s="430"/>
      <c r="CZJ204" s="430"/>
      <c r="CZK204" s="443"/>
      <c r="CZL204" s="449"/>
      <c r="CZM204" s="429"/>
      <c r="CZN204" s="430"/>
      <c r="CZO204" s="430"/>
      <c r="CZP204" s="430"/>
      <c r="CZQ204" s="430"/>
      <c r="CZR204" s="443"/>
      <c r="CZS204" s="449"/>
      <c r="CZT204" s="429"/>
      <c r="CZU204" s="430"/>
      <c r="CZV204" s="430"/>
      <c r="CZW204" s="430"/>
      <c r="CZX204" s="430"/>
      <c r="CZY204" s="443"/>
      <c r="CZZ204" s="449"/>
      <c r="DAA204" s="429"/>
      <c r="DAB204" s="430"/>
      <c r="DAC204" s="430"/>
      <c r="DAD204" s="430"/>
      <c r="DAE204" s="430"/>
      <c r="DAF204" s="443"/>
      <c r="DAG204" s="449"/>
      <c r="DAH204" s="429"/>
      <c r="DAI204" s="430"/>
      <c r="DAJ204" s="430"/>
      <c r="DAK204" s="430"/>
      <c r="DAL204" s="430"/>
      <c r="DAM204" s="443"/>
      <c r="DAN204" s="449"/>
      <c r="DAO204" s="429"/>
      <c r="DAP204" s="430"/>
      <c r="DAQ204" s="430"/>
      <c r="DAR204" s="430"/>
      <c r="DAS204" s="430"/>
      <c r="DAT204" s="443"/>
      <c r="DAU204" s="449"/>
      <c r="DAV204" s="429"/>
      <c r="DAW204" s="430"/>
      <c r="DAX204" s="430"/>
      <c r="DAY204" s="430"/>
      <c r="DAZ204" s="430"/>
      <c r="DBA204" s="443"/>
      <c r="DBB204" s="449"/>
      <c r="DBC204" s="429"/>
      <c r="DBD204" s="430"/>
      <c r="DBE204" s="430"/>
      <c r="DBF204" s="430"/>
      <c r="DBG204" s="430"/>
      <c r="DBH204" s="443"/>
      <c r="DBI204" s="449"/>
      <c r="DBJ204" s="429"/>
      <c r="DBK204" s="430"/>
      <c r="DBL204" s="430"/>
      <c r="DBM204" s="430"/>
      <c r="DBN204" s="430"/>
      <c r="DBO204" s="443"/>
      <c r="DBP204" s="449"/>
      <c r="DBQ204" s="429"/>
      <c r="DBR204" s="430"/>
      <c r="DBS204" s="430"/>
      <c r="DBT204" s="430"/>
      <c r="DBU204" s="430"/>
      <c r="DBV204" s="443"/>
      <c r="DBW204" s="449"/>
      <c r="DBX204" s="429"/>
      <c r="DBY204" s="430"/>
      <c r="DBZ204" s="430"/>
      <c r="DCA204" s="430"/>
      <c r="DCB204" s="430"/>
      <c r="DCC204" s="443"/>
      <c r="DCD204" s="449"/>
      <c r="DCE204" s="429"/>
      <c r="DCF204" s="430"/>
      <c r="DCG204" s="430"/>
      <c r="DCH204" s="430"/>
      <c r="DCI204" s="430"/>
      <c r="DCJ204" s="443"/>
      <c r="DCK204" s="449"/>
      <c r="DCL204" s="429"/>
      <c r="DCM204" s="430"/>
      <c r="DCN204" s="430"/>
      <c r="DCO204" s="430"/>
      <c r="DCP204" s="430"/>
      <c r="DCQ204" s="443"/>
      <c r="DCR204" s="449"/>
      <c r="DCS204" s="429"/>
      <c r="DCT204" s="430"/>
      <c r="DCU204" s="430"/>
      <c r="DCV204" s="430"/>
      <c r="DCW204" s="430"/>
      <c r="DCX204" s="443"/>
      <c r="DCY204" s="449"/>
      <c r="DCZ204" s="429"/>
      <c r="DDA204" s="430"/>
      <c r="DDB204" s="430"/>
      <c r="DDC204" s="430"/>
      <c r="DDD204" s="430"/>
      <c r="DDE204" s="443"/>
      <c r="DDF204" s="449"/>
      <c r="DDG204" s="429"/>
      <c r="DDH204" s="430"/>
      <c r="DDI204" s="430"/>
      <c r="DDJ204" s="430"/>
      <c r="DDK204" s="430"/>
      <c r="DDL204" s="443"/>
      <c r="DDM204" s="449"/>
      <c r="DDN204" s="429"/>
      <c r="DDO204" s="430"/>
      <c r="DDP204" s="430"/>
      <c r="DDQ204" s="430"/>
      <c r="DDR204" s="430"/>
      <c r="DDS204" s="443"/>
      <c r="DDT204" s="449"/>
      <c r="DDU204" s="429"/>
      <c r="DDV204" s="430"/>
      <c r="DDW204" s="430"/>
      <c r="DDX204" s="430"/>
      <c r="DDY204" s="430"/>
      <c r="DDZ204" s="443"/>
      <c r="DEA204" s="449"/>
      <c r="DEB204" s="429"/>
      <c r="DEC204" s="430"/>
      <c r="DED204" s="430"/>
      <c r="DEE204" s="430"/>
      <c r="DEF204" s="430"/>
      <c r="DEG204" s="443"/>
      <c r="DEH204" s="449"/>
      <c r="DEI204" s="429"/>
      <c r="DEJ204" s="430"/>
      <c r="DEK204" s="430"/>
      <c r="DEL204" s="430"/>
      <c r="DEM204" s="430"/>
      <c r="DEN204" s="443"/>
      <c r="DEO204" s="449"/>
      <c r="DEP204" s="429"/>
      <c r="DEQ204" s="430"/>
      <c r="DER204" s="430"/>
      <c r="DES204" s="430"/>
      <c r="DET204" s="430"/>
      <c r="DEU204" s="443"/>
      <c r="DEV204" s="449"/>
      <c r="DEW204" s="429"/>
      <c r="DEX204" s="430"/>
      <c r="DEY204" s="430"/>
      <c r="DEZ204" s="430"/>
      <c r="DFA204" s="430"/>
      <c r="DFB204" s="443"/>
      <c r="DFC204" s="449"/>
      <c r="DFD204" s="429"/>
      <c r="DFE204" s="430"/>
      <c r="DFF204" s="430"/>
      <c r="DFG204" s="430"/>
      <c r="DFH204" s="430"/>
      <c r="DFI204" s="443"/>
      <c r="DFJ204" s="449"/>
      <c r="DFK204" s="429"/>
      <c r="DFL204" s="430"/>
      <c r="DFM204" s="430"/>
      <c r="DFN204" s="430"/>
      <c r="DFO204" s="430"/>
      <c r="DFP204" s="443"/>
      <c r="DFQ204" s="449"/>
      <c r="DFR204" s="429"/>
      <c r="DFS204" s="430"/>
      <c r="DFT204" s="430"/>
      <c r="DFU204" s="430"/>
      <c r="DFV204" s="430"/>
      <c r="DFW204" s="443"/>
      <c r="DFX204" s="449"/>
      <c r="DFY204" s="429"/>
      <c r="DFZ204" s="430"/>
      <c r="DGA204" s="430"/>
      <c r="DGB204" s="430"/>
      <c r="DGC204" s="430"/>
      <c r="DGD204" s="443"/>
      <c r="DGE204" s="449"/>
      <c r="DGF204" s="429"/>
      <c r="DGG204" s="430"/>
      <c r="DGH204" s="430"/>
      <c r="DGI204" s="430"/>
      <c r="DGJ204" s="430"/>
      <c r="DGK204" s="443"/>
      <c r="DGL204" s="449"/>
      <c r="DGM204" s="429"/>
      <c r="DGN204" s="430"/>
      <c r="DGO204" s="430"/>
      <c r="DGP204" s="430"/>
      <c r="DGQ204" s="430"/>
      <c r="DGR204" s="443"/>
      <c r="DGS204" s="449"/>
      <c r="DGT204" s="429"/>
      <c r="DGU204" s="430"/>
      <c r="DGV204" s="430"/>
      <c r="DGW204" s="430"/>
      <c r="DGX204" s="430"/>
      <c r="DGY204" s="443"/>
      <c r="DGZ204" s="449"/>
      <c r="DHA204" s="429"/>
      <c r="DHB204" s="430"/>
      <c r="DHC204" s="430"/>
      <c r="DHD204" s="430"/>
      <c r="DHE204" s="430"/>
      <c r="DHF204" s="443"/>
      <c r="DHG204" s="449"/>
      <c r="DHH204" s="429"/>
      <c r="DHI204" s="430"/>
      <c r="DHJ204" s="430"/>
      <c r="DHK204" s="430"/>
      <c r="DHL204" s="430"/>
      <c r="DHM204" s="443"/>
      <c r="DHN204" s="449"/>
      <c r="DHO204" s="429"/>
      <c r="DHP204" s="430"/>
      <c r="DHQ204" s="430"/>
      <c r="DHR204" s="430"/>
      <c r="DHS204" s="430"/>
      <c r="DHT204" s="443"/>
      <c r="DHU204" s="449"/>
      <c r="DHV204" s="429"/>
      <c r="DHW204" s="430"/>
      <c r="DHX204" s="430"/>
      <c r="DHY204" s="430"/>
      <c r="DHZ204" s="430"/>
      <c r="DIA204" s="443"/>
      <c r="DIB204" s="449"/>
      <c r="DIC204" s="429"/>
      <c r="DID204" s="430"/>
      <c r="DIE204" s="430"/>
      <c r="DIF204" s="430"/>
      <c r="DIG204" s="430"/>
      <c r="DIH204" s="443"/>
      <c r="DII204" s="449"/>
      <c r="DIJ204" s="429"/>
      <c r="DIK204" s="430"/>
      <c r="DIL204" s="430"/>
      <c r="DIM204" s="430"/>
      <c r="DIN204" s="430"/>
      <c r="DIO204" s="443"/>
      <c r="DIP204" s="449"/>
      <c r="DIQ204" s="429"/>
      <c r="DIR204" s="430"/>
      <c r="DIS204" s="430"/>
      <c r="DIT204" s="430"/>
      <c r="DIU204" s="430"/>
      <c r="DIV204" s="443"/>
      <c r="DIW204" s="449"/>
      <c r="DIX204" s="429"/>
      <c r="DIY204" s="430"/>
      <c r="DIZ204" s="430"/>
      <c r="DJA204" s="430"/>
      <c r="DJB204" s="430"/>
      <c r="DJC204" s="443"/>
      <c r="DJD204" s="449"/>
      <c r="DJE204" s="429"/>
      <c r="DJF204" s="430"/>
      <c r="DJG204" s="430"/>
      <c r="DJH204" s="430"/>
      <c r="DJI204" s="430"/>
      <c r="DJJ204" s="443"/>
      <c r="DJK204" s="449"/>
      <c r="DJL204" s="429"/>
      <c r="DJM204" s="430"/>
      <c r="DJN204" s="430"/>
      <c r="DJO204" s="430"/>
      <c r="DJP204" s="430"/>
      <c r="DJQ204" s="443"/>
      <c r="DJR204" s="449"/>
      <c r="DJS204" s="429"/>
      <c r="DJT204" s="430"/>
      <c r="DJU204" s="430"/>
      <c r="DJV204" s="430"/>
      <c r="DJW204" s="430"/>
      <c r="DJX204" s="443"/>
      <c r="DJY204" s="449"/>
      <c r="DJZ204" s="429"/>
      <c r="DKA204" s="430"/>
      <c r="DKB204" s="430"/>
      <c r="DKC204" s="430"/>
      <c r="DKD204" s="430"/>
      <c r="DKE204" s="443"/>
      <c r="DKF204" s="449"/>
      <c r="DKG204" s="429"/>
      <c r="DKH204" s="430"/>
      <c r="DKI204" s="430"/>
      <c r="DKJ204" s="430"/>
      <c r="DKK204" s="430"/>
      <c r="DKL204" s="443"/>
      <c r="DKM204" s="449"/>
      <c r="DKN204" s="429"/>
      <c r="DKO204" s="430"/>
      <c r="DKP204" s="430"/>
      <c r="DKQ204" s="430"/>
      <c r="DKR204" s="430"/>
      <c r="DKS204" s="443"/>
      <c r="DKT204" s="449"/>
      <c r="DKU204" s="429"/>
      <c r="DKV204" s="430"/>
      <c r="DKW204" s="430"/>
      <c r="DKX204" s="430"/>
      <c r="DKY204" s="430"/>
      <c r="DKZ204" s="443"/>
      <c r="DLA204" s="449"/>
      <c r="DLB204" s="429"/>
      <c r="DLC204" s="430"/>
      <c r="DLD204" s="430"/>
      <c r="DLE204" s="430"/>
      <c r="DLF204" s="430"/>
      <c r="DLG204" s="443"/>
      <c r="DLH204" s="449"/>
      <c r="DLI204" s="429"/>
      <c r="DLJ204" s="430"/>
      <c r="DLK204" s="430"/>
      <c r="DLL204" s="430"/>
      <c r="DLM204" s="430"/>
      <c r="DLN204" s="443"/>
      <c r="DLO204" s="449"/>
      <c r="DLP204" s="429"/>
      <c r="DLQ204" s="430"/>
      <c r="DLR204" s="430"/>
      <c r="DLS204" s="430"/>
      <c r="DLT204" s="430"/>
      <c r="DLU204" s="443"/>
      <c r="DLV204" s="449"/>
      <c r="DLW204" s="429"/>
      <c r="DLX204" s="430"/>
      <c r="DLY204" s="430"/>
      <c r="DLZ204" s="430"/>
      <c r="DMA204" s="430"/>
      <c r="DMB204" s="443"/>
      <c r="DMC204" s="449"/>
      <c r="DMD204" s="429"/>
      <c r="DME204" s="430"/>
      <c r="DMF204" s="430"/>
      <c r="DMG204" s="430"/>
      <c r="DMH204" s="430"/>
      <c r="DMI204" s="443"/>
      <c r="DMJ204" s="449"/>
      <c r="DMK204" s="429"/>
      <c r="DML204" s="430"/>
      <c r="DMM204" s="430"/>
      <c r="DMN204" s="430"/>
      <c r="DMO204" s="430"/>
      <c r="DMP204" s="443"/>
      <c r="DMQ204" s="449"/>
      <c r="DMR204" s="429"/>
      <c r="DMS204" s="430"/>
      <c r="DMT204" s="430"/>
      <c r="DMU204" s="430"/>
      <c r="DMV204" s="430"/>
      <c r="DMW204" s="443"/>
      <c r="DMX204" s="449"/>
      <c r="DMY204" s="429"/>
      <c r="DMZ204" s="430"/>
      <c r="DNA204" s="430"/>
      <c r="DNB204" s="430"/>
      <c r="DNC204" s="430"/>
      <c r="DND204" s="443"/>
      <c r="DNE204" s="449"/>
      <c r="DNF204" s="429"/>
      <c r="DNG204" s="430"/>
      <c r="DNH204" s="430"/>
      <c r="DNI204" s="430"/>
      <c r="DNJ204" s="430"/>
      <c r="DNK204" s="443"/>
      <c r="DNL204" s="449"/>
      <c r="DNM204" s="429"/>
      <c r="DNN204" s="430"/>
      <c r="DNO204" s="430"/>
      <c r="DNP204" s="430"/>
      <c r="DNQ204" s="430"/>
      <c r="DNR204" s="443"/>
      <c r="DNS204" s="449"/>
      <c r="DNT204" s="429"/>
      <c r="DNU204" s="430"/>
      <c r="DNV204" s="430"/>
      <c r="DNW204" s="430"/>
      <c r="DNX204" s="430"/>
      <c r="DNY204" s="443"/>
      <c r="DNZ204" s="449"/>
      <c r="DOA204" s="429"/>
      <c r="DOB204" s="430"/>
      <c r="DOC204" s="430"/>
      <c r="DOD204" s="430"/>
      <c r="DOE204" s="430"/>
      <c r="DOF204" s="443"/>
      <c r="DOG204" s="449"/>
      <c r="DOH204" s="429"/>
      <c r="DOI204" s="430"/>
      <c r="DOJ204" s="430"/>
      <c r="DOK204" s="430"/>
      <c r="DOL204" s="430"/>
      <c r="DOM204" s="443"/>
      <c r="DON204" s="449"/>
      <c r="DOO204" s="429"/>
      <c r="DOP204" s="430"/>
      <c r="DOQ204" s="430"/>
      <c r="DOR204" s="430"/>
      <c r="DOS204" s="430"/>
      <c r="DOT204" s="443"/>
      <c r="DOU204" s="449"/>
      <c r="DOV204" s="429"/>
      <c r="DOW204" s="430"/>
      <c r="DOX204" s="430"/>
      <c r="DOY204" s="430"/>
      <c r="DOZ204" s="430"/>
      <c r="DPA204" s="443"/>
      <c r="DPB204" s="449"/>
      <c r="DPC204" s="429"/>
      <c r="DPD204" s="430"/>
      <c r="DPE204" s="430"/>
      <c r="DPF204" s="430"/>
      <c r="DPG204" s="430"/>
      <c r="DPH204" s="443"/>
      <c r="DPI204" s="449"/>
      <c r="DPJ204" s="429"/>
      <c r="DPK204" s="430"/>
      <c r="DPL204" s="430"/>
      <c r="DPM204" s="430"/>
      <c r="DPN204" s="430"/>
      <c r="DPO204" s="443"/>
      <c r="DPP204" s="449"/>
      <c r="DPQ204" s="429"/>
      <c r="DPR204" s="430"/>
      <c r="DPS204" s="430"/>
      <c r="DPT204" s="430"/>
      <c r="DPU204" s="430"/>
      <c r="DPV204" s="443"/>
      <c r="DPW204" s="449"/>
      <c r="DPX204" s="429"/>
      <c r="DPY204" s="430"/>
      <c r="DPZ204" s="430"/>
      <c r="DQA204" s="430"/>
      <c r="DQB204" s="430"/>
      <c r="DQC204" s="443"/>
      <c r="DQD204" s="449"/>
      <c r="DQE204" s="429"/>
      <c r="DQF204" s="430"/>
      <c r="DQG204" s="430"/>
      <c r="DQH204" s="430"/>
      <c r="DQI204" s="430"/>
      <c r="DQJ204" s="443"/>
      <c r="DQK204" s="449"/>
      <c r="DQL204" s="429"/>
      <c r="DQM204" s="430"/>
      <c r="DQN204" s="430"/>
      <c r="DQO204" s="430"/>
      <c r="DQP204" s="430"/>
      <c r="DQQ204" s="443"/>
      <c r="DQR204" s="449"/>
      <c r="DQS204" s="429"/>
      <c r="DQT204" s="430"/>
      <c r="DQU204" s="430"/>
      <c r="DQV204" s="430"/>
      <c r="DQW204" s="430"/>
      <c r="DQX204" s="443"/>
      <c r="DQY204" s="449"/>
      <c r="DQZ204" s="429"/>
      <c r="DRA204" s="430"/>
      <c r="DRB204" s="430"/>
      <c r="DRC204" s="430"/>
      <c r="DRD204" s="430"/>
      <c r="DRE204" s="443"/>
      <c r="DRF204" s="449"/>
      <c r="DRG204" s="429"/>
      <c r="DRH204" s="430"/>
      <c r="DRI204" s="430"/>
      <c r="DRJ204" s="430"/>
      <c r="DRK204" s="430"/>
      <c r="DRL204" s="443"/>
      <c r="DRM204" s="449"/>
      <c r="DRN204" s="429"/>
      <c r="DRO204" s="430"/>
      <c r="DRP204" s="430"/>
      <c r="DRQ204" s="430"/>
      <c r="DRR204" s="430"/>
      <c r="DRS204" s="443"/>
      <c r="DRT204" s="449"/>
      <c r="DRU204" s="429"/>
      <c r="DRV204" s="430"/>
      <c r="DRW204" s="430"/>
      <c r="DRX204" s="430"/>
      <c r="DRY204" s="430"/>
      <c r="DRZ204" s="443"/>
      <c r="DSA204" s="449"/>
      <c r="DSB204" s="429"/>
      <c r="DSC204" s="430"/>
      <c r="DSD204" s="430"/>
      <c r="DSE204" s="430"/>
      <c r="DSF204" s="430"/>
      <c r="DSG204" s="443"/>
      <c r="DSH204" s="449"/>
      <c r="DSI204" s="429"/>
      <c r="DSJ204" s="430"/>
      <c r="DSK204" s="430"/>
      <c r="DSL204" s="430"/>
      <c r="DSM204" s="430"/>
      <c r="DSN204" s="443"/>
      <c r="DSO204" s="449"/>
      <c r="DSP204" s="429"/>
      <c r="DSQ204" s="430"/>
      <c r="DSR204" s="430"/>
      <c r="DSS204" s="430"/>
      <c r="DST204" s="430"/>
      <c r="DSU204" s="443"/>
      <c r="DSV204" s="449"/>
      <c r="DSW204" s="429"/>
      <c r="DSX204" s="430"/>
      <c r="DSY204" s="430"/>
      <c r="DSZ204" s="430"/>
      <c r="DTA204" s="430"/>
      <c r="DTB204" s="443"/>
      <c r="DTC204" s="449"/>
      <c r="DTD204" s="429"/>
      <c r="DTE204" s="430"/>
      <c r="DTF204" s="430"/>
      <c r="DTG204" s="430"/>
      <c r="DTH204" s="430"/>
      <c r="DTI204" s="443"/>
      <c r="DTJ204" s="449"/>
      <c r="DTK204" s="429"/>
      <c r="DTL204" s="430"/>
      <c r="DTM204" s="430"/>
      <c r="DTN204" s="430"/>
      <c r="DTO204" s="430"/>
      <c r="DTP204" s="443"/>
      <c r="DTQ204" s="449"/>
      <c r="DTR204" s="429"/>
      <c r="DTS204" s="430"/>
      <c r="DTT204" s="430"/>
      <c r="DTU204" s="430"/>
      <c r="DTV204" s="430"/>
      <c r="DTW204" s="443"/>
      <c r="DTX204" s="449"/>
      <c r="DTY204" s="429"/>
      <c r="DTZ204" s="430"/>
      <c r="DUA204" s="430"/>
      <c r="DUB204" s="430"/>
      <c r="DUC204" s="430"/>
      <c r="DUD204" s="443"/>
      <c r="DUE204" s="449"/>
      <c r="DUF204" s="429"/>
      <c r="DUG204" s="430"/>
      <c r="DUH204" s="430"/>
      <c r="DUI204" s="430"/>
      <c r="DUJ204" s="430"/>
      <c r="DUK204" s="443"/>
      <c r="DUL204" s="449"/>
      <c r="DUM204" s="429"/>
      <c r="DUN204" s="430"/>
      <c r="DUO204" s="430"/>
      <c r="DUP204" s="430"/>
      <c r="DUQ204" s="430"/>
      <c r="DUR204" s="443"/>
      <c r="DUS204" s="449"/>
      <c r="DUT204" s="429"/>
      <c r="DUU204" s="430"/>
      <c r="DUV204" s="430"/>
      <c r="DUW204" s="430"/>
      <c r="DUX204" s="430"/>
      <c r="DUY204" s="443"/>
      <c r="DUZ204" s="449"/>
      <c r="DVA204" s="429"/>
      <c r="DVB204" s="430"/>
      <c r="DVC204" s="430"/>
      <c r="DVD204" s="430"/>
      <c r="DVE204" s="430"/>
      <c r="DVF204" s="443"/>
      <c r="DVG204" s="449"/>
      <c r="DVH204" s="429"/>
      <c r="DVI204" s="430"/>
      <c r="DVJ204" s="430"/>
      <c r="DVK204" s="430"/>
      <c r="DVL204" s="430"/>
      <c r="DVM204" s="443"/>
      <c r="DVN204" s="449"/>
      <c r="DVO204" s="429"/>
      <c r="DVP204" s="430"/>
      <c r="DVQ204" s="430"/>
      <c r="DVR204" s="430"/>
      <c r="DVS204" s="430"/>
      <c r="DVT204" s="443"/>
      <c r="DVU204" s="449"/>
      <c r="DVV204" s="429"/>
      <c r="DVW204" s="430"/>
      <c r="DVX204" s="430"/>
      <c r="DVY204" s="430"/>
      <c r="DVZ204" s="430"/>
      <c r="DWA204" s="443"/>
      <c r="DWB204" s="449"/>
      <c r="DWC204" s="429"/>
      <c r="DWD204" s="430"/>
      <c r="DWE204" s="430"/>
      <c r="DWF204" s="430"/>
      <c r="DWG204" s="430"/>
      <c r="DWH204" s="443"/>
      <c r="DWI204" s="449"/>
      <c r="DWJ204" s="429"/>
      <c r="DWK204" s="430"/>
      <c r="DWL204" s="430"/>
      <c r="DWM204" s="430"/>
      <c r="DWN204" s="430"/>
      <c r="DWO204" s="443"/>
      <c r="DWP204" s="449"/>
      <c r="DWQ204" s="429"/>
      <c r="DWR204" s="430"/>
      <c r="DWS204" s="430"/>
      <c r="DWT204" s="430"/>
      <c r="DWU204" s="430"/>
      <c r="DWV204" s="443"/>
      <c r="DWW204" s="449"/>
      <c r="DWX204" s="429"/>
      <c r="DWY204" s="430"/>
      <c r="DWZ204" s="430"/>
      <c r="DXA204" s="430"/>
      <c r="DXB204" s="430"/>
      <c r="DXC204" s="443"/>
      <c r="DXD204" s="449"/>
      <c r="DXE204" s="429"/>
      <c r="DXF204" s="430"/>
      <c r="DXG204" s="430"/>
      <c r="DXH204" s="430"/>
      <c r="DXI204" s="430"/>
      <c r="DXJ204" s="443"/>
      <c r="DXK204" s="449"/>
      <c r="DXL204" s="429"/>
      <c r="DXM204" s="430"/>
      <c r="DXN204" s="430"/>
      <c r="DXO204" s="430"/>
      <c r="DXP204" s="430"/>
      <c r="DXQ204" s="443"/>
      <c r="DXR204" s="449"/>
      <c r="DXS204" s="429"/>
      <c r="DXT204" s="430"/>
      <c r="DXU204" s="430"/>
      <c r="DXV204" s="430"/>
      <c r="DXW204" s="430"/>
      <c r="DXX204" s="443"/>
      <c r="DXY204" s="449"/>
      <c r="DXZ204" s="429"/>
      <c r="DYA204" s="430"/>
      <c r="DYB204" s="430"/>
      <c r="DYC204" s="430"/>
      <c r="DYD204" s="430"/>
      <c r="DYE204" s="443"/>
      <c r="DYF204" s="449"/>
      <c r="DYG204" s="429"/>
      <c r="DYH204" s="430"/>
      <c r="DYI204" s="430"/>
      <c r="DYJ204" s="430"/>
      <c r="DYK204" s="430"/>
      <c r="DYL204" s="443"/>
      <c r="DYM204" s="449"/>
      <c r="DYN204" s="429"/>
      <c r="DYO204" s="430"/>
      <c r="DYP204" s="430"/>
      <c r="DYQ204" s="430"/>
      <c r="DYR204" s="430"/>
      <c r="DYS204" s="443"/>
      <c r="DYT204" s="449"/>
      <c r="DYU204" s="429"/>
      <c r="DYV204" s="430"/>
      <c r="DYW204" s="430"/>
      <c r="DYX204" s="430"/>
      <c r="DYY204" s="430"/>
      <c r="DYZ204" s="443"/>
      <c r="DZA204" s="449"/>
      <c r="DZB204" s="429"/>
      <c r="DZC204" s="430"/>
      <c r="DZD204" s="430"/>
      <c r="DZE204" s="430"/>
      <c r="DZF204" s="430"/>
      <c r="DZG204" s="443"/>
      <c r="DZH204" s="449"/>
      <c r="DZI204" s="429"/>
      <c r="DZJ204" s="430"/>
      <c r="DZK204" s="430"/>
      <c r="DZL204" s="430"/>
      <c r="DZM204" s="430"/>
      <c r="DZN204" s="443"/>
      <c r="DZO204" s="449"/>
      <c r="DZP204" s="429"/>
      <c r="DZQ204" s="430"/>
      <c r="DZR204" s="430"/>
      <c r="DZS204" s="430"/>
      <c r="DZT204" s="430"/>
      <c r="DZU204" s="443"/>
      <c r="DZV204" s="449"/>
      <c r="DZW204" s="429"/>
      <c r="DZX204" s="430"/>
      <c r="DZY204" s="430"/>
      <c r="DZZ204" s="430"/>
      <c r="EAA204" s="430"/>
      <c r="EAB204" s="443"/>
      <c r="EAC204" s="449"/>
      <c r="EAD204" s="429"/>
      <c r="EAE204" s="430"/>
      <c r="EAF204" s="430"/>
      <c r="EAG204" s="430"/>
      <c r="EAH204" s="430"/>
      <c r="EAI204" s="443"/>
      <c r="EAJ204" s="449"/>
      <c r="EAK204" s="429"/>
      <c r="EAL204" s="430"/>
      <c r="EAM204" s="430"/>
      <c r="EAN204" s="430"/>
      <c r="EAO204" s="430"/>
      <c r="EAP204" s="443"/>
      <c r="EAQ204" s="449"/>
      <c r="EAR204" s="429"/>
      <c r="EAS204" s="430"/>
      <c r="EAT204" s="430"/>
      <c r="EAU204" s="430"/>
      <c r="EAV204" s="430"/>
      <c r="EAW204" s="443"/>
      <c r="EAX204" s="449"/>
      <c r="EAY204" s="429"/>
      <c r="EAZ204" s="430"/>
      <c r="EBA204" s="430"/>
      <c r="EBB204" s="430"/>
      <c r="EBC204" s="430"/>
      <c r="EBD204" s="443"/>
      <c r="EBE204" s="449"/>
      <c r="EBF204" s="429"/>
      <c r="EBG204" s="430"/>
      <c r="EBH204" s="430"/>
      <c r="EBI204" s="430"/>
      <c r="EBJ204" s="430"/>
      <c r="EBK204" s="443"/>
      <c r="EBL204" s="449"/>
      <c r="EBM204" s="429"/>
      <c r="EBN204" s="430"/>
      <c r="EBO204" s="430"/>
      <c r="EBP204" s="430"/>
      <c r="EBQ204" s="430"/>
      <c r="EBR204" s="443"/>
      <c r="EBS204" s="449"/>
      <c r="EBT204" s="429"/>
      <c r="EBU204" s="430"/>
      <c r="EBV204" s="430"/>
      <c r="EBW204" s="430"/>
      <c r="EBX204" s="430"/>
      <c r="EBY204" s="443"/>
      <c r="EBZ204" s="449"/>
      <c r="ECA204" s="429"/>
      <c r="ECB204" s="430"/>
      <c r="ECC204" s="430"/>
      <c r="ECD204" s="430"/>
      <c r="ECE204" s="430"/>
      <c r="ECF204" s="443"/>
      <c r="ECG204" s="449"/>
      <c r="ECH204" s="429"/>
      <c r="ECI204" s="430"/>
      <c r="ECJ204" s="430"/>
      <c r="ECK204" s="430"/>
      <c r="ECL204" s="430"/>
      <c r="ECM204" s="443"/>
      <c r="ECN204" s="449"/>
      <c r="ECO204" s="429"/>
      <c r="ECP204" s="430"/>
      <c r="ECQ204" s="430"/>
      <c r="ECR204" s="430"/>
      <c r="ECS204" s="430"/>
      <c r="ECT204" s="443"/>
      <c r="ECU204" s="449"/>
      <c r="ECV204" s="429"/>
      <c r="ECW204" s="430"/>
      <c r="ECX204" s="430"/>
      <c r="ECY204" s="430"/>
      <c r="ECZ204" s="430"/>
      <c r="EDA204" s="443"/>
      <c r="EDB204" s="449"/>
      <c r="EDC204" s="429"/>
      <c r="EDD204" s="430"/>
      <c r="EDE204" s="430"/>
      <c r="EDF204" s="430"/>
      <c r="EDG204" s="430"/>
      <c r="EDH204" s="443"/>
      <c r="EDI204" s="449"/>
      <c r="EDJ204" s="429"/>
      <c r="EDK204" s="430"/>
      <c r="EDL204" s="430"/>
      <c r="EDM204" s="430"/>
      <c r="EDN204" s="430"/>
      <c r="EDO204" s="443"/>
      <c r="EDP204" s="449"/>
      <c r="EDQ204" s="429"/>
      <c r="EDR204" s="430"/>
      <c r="EDS204" s="430"/>
      <c r="EDT204" s="430"/>
      <c r="EDU204" s="430"/>
      <c r="EDV204" s="443"/>
      <c r="EDW204" s="449"/>
      <c r="EDX204" s="429"/>
      <c r="EDY204" s="430"/>
      <c r="EDZ204" s="430"/>
      <c r="EEA204" s="430"/>
      <c r="EEB204" s="430"/>
      <c r="EEC204" s="443"/>
      <c r="EED204" s="449"/>
      <c r="EEE204" s="429"/>
      <c r="EEF204" s="430"/>
      <c r="EEG204" s="430"/>
      <c r="EEH204" s="430"/>
      <c r="EEI204" s="430"/>
      <c r="EEJ204" s="443"/>
      <c r="EEK204" s="449"/>
      <c r="EEL204" s="429"/>
      <c r="EEM204" s="430"/>
      <c r="EEN204" s="430"/>
      <c r="EEO204" s="430"/>
      <c r="EEP204" s="430"/>
      <c r="EEQ204" s="443"/>
      <c r="EER204" s="449"/>
      <c r="EES204" s="429"/>
      <c r="EET204" s="430"/>
      <c r="EEU204" s="430"/>
      <c r="EEV204" s="430"/>
      <c r="EEW204" s="430"/>
      <c r="EEX204" s="443"/>
      <c r="EEY204" s="449"/>
      <c r="EEZ204" s="429"/>
      <c r="EFA204" s="430"/>
      <c r="EFB204" s="430"/>
      <c r="EFC204" s="430"/>
      <c r="EFD204" s="430"/>
      <c r="EFE204" s="443"/>
      <c r="EFF204" s="449"/>
      <c r="EFG204" s="429"/>
      <c r="EFH204" s="430"/>
      <c r="EFI204" s="430"/>
      <c r="EFJ204" s="430"/>
      <c r="EFK204" s="430"/>
      <c r="EFL204" s="443"/>
      <c r="EFM204" s="449"/>
      <c r="EFN204" s="429"/>
      <c r="EFO204" s="430"/>
      <c r="EFP204" s="430"/>
      <c r="EFQ204" s="430"/>
      <c r="EFR204" s="430"/>
      <c r="EFS204" s="443"/>
      <c r="EFT204" s="449"/>
      <c r="EFU204" s="429"/>
      <c r="EFV204" s="430"/>
      <c r="EFW204" s="430"/>
      <c r="EFX204" s="430"/>
      <c r="EFY204" s="430"/>
      <c r="EFZ204" s="443"/>
      <c r="EGA204" s="449"/>
      <c r="EGB204" s="429"/>
      <c r="EGC204" s="430"/>
      <c r="EGD204" s="430"/>
      <c r="EGE204" s="430"/>
      <c r="EGF204" s="430"/>
      <c r="EGG204" s="443"/>
      <c r="EGH204" s="449"/>
      <c r="EGI204" s="429"/>
      <c r="EGJ204" s="430"/>
      <c r="EGK204" s="430"/>
      <c r="EGL204" s="430"/>
      <c r="EGM204" s="430"/>
      <c r="EGN204" s="443"/>
      <c r="EGO204" s="449"/>
      <c r="EGP204" s="429"/>
      <c r="EGQ204" s="430"/>
      <c r="EGR204" s="430"/>
      <c r="EGS204" s="430"/>
      <c r="EGT204" s="430"/>
      <c r="EGU204" s="443"/>
      <c r="EGV204" s="449"/>
      <c r="EGW204" s="429"/>
      <c r="EGX204" s="430"/>
      <c r="EGY204" s="430"/>
      <c r="EGZ204" s="430"/>
      <c r="EHA204" s="430"/>
      <c r="EHB204" s="443"/>
      <c r="EHC204" s="449"/>
      <c r="EHD204" s="429"/>
      <c r="EHE204" s="430"/>
      <c r="EHF204" s="430"/>
      <c r="EHG204" s="430"/>
      <c r="EHH204" s="430"/>
      <c r="EHI204" s="443"/>
      <c r="EHJ204" s="449"/>
      <c r="EHK204" s="429"/>
      <c r="EHL204" s="430"/>
      <c r="EHM204" s="430"/>
      <c r="EHN204" s="430"/>
      <c r="EHO204" s="430"/>
      <c r="EHP204" s="443"/>
      <c r="EHQ204" s="449"/>
      <c r="EHR204" s="429"/>
      <c r="EHS204" s="430"/>
      <c r="EHT204" s="430"/>
      <c r="EHU204" s="430"/>
      <c r="EHV204" s="430"/>
      <c r="EHW204" s="443"/>
      <c r="EHX204" s="449"/>
      <c r="EHY204" s="429"/>
      <c r="EHZ204" s="430"/>
      <c r="EIA204" s="430"/>
      <c r="EIB204" s="430"/>
      <c r="EIC204" s="430"/>
      <c r="EID204" s="443"/>
      <c r="EIE204" s="449"/>
      <c r="EIF204" s="429"/>
      <c r="EIG204" s="430"/>
      <c r="EIH204" s="430"/>
      <c r="EII204" s="430"/>
      <c r="EIJ204" s="430"/>
      <c r="EIK204" s="443"/>
      <c r="EIL204" s="449"/>
      <c r="EIM204" s="429"/>
      <c r="EIN204" s="430"/>
      <c r="EIO204" s="430"/>
      <c r="EIP204" s="430"/>
      <c r="EIQ204" s="430"/>
      <c r="EIR204" s="443"/>
      <c r="EIS204" s="449"/>
      <c r="EIT204" s="429"/>
      <c r="EIU204" s="430"/>
      <c r="EIV204" s="430"/>
      <c r="EIW204" s="430"/>
      <c r="EIX204" s="430"/>
      <c r="EIY204" s="443"/>
      <c r="EIZ204" s="449"/>
      <c r="EJA204" s="429"/>
      <c r="EJB204" s="430"/>
      <c r="EJC204" s="430"/>
      <c r="EJD204" s="430"/>
      <c r="EJE204" s="430"/>
      <c r="EJF204" s="443"/>
      <c r="EJG204" s="449"/>
      <c r="EJH204" s="429"/>
      <c r="EJI204" s="430"/>
      <c r="EJJ204" s="430"/>
      <c r="EJK204" s="430"/>
      <c r="EJL204" s="430"/>
      <c r="EJM204" s="443"/>
      <c r="EJN204" s="449"/>
      <c r="EJO204" s="429"/>
      <c r="EJP204" s="430"/>
      <c r="EJQ204" s="430"/>
      <c r="EJR204" s="430"/>
      <c r="EJS204" s="430"/>
      <c r="EJT204" s="443"/>
      <c r="EJU204" s="449"/>
      <c r="EJV204" s="429"/>
      <c r="EJW204" s="430"/>
      <c r="EJX204" s="430"/>
      <c r="EJY204" s="430"/>
      <c r="EJZ204" s="430"/>
      <c r="EKA204" s="443"/>
      <c r="EKB204" s="449"/>
      <c r="EKC204" s="429"/>
      <c r="EKD204" s="430"/>
      <c r="EKE204" s="430"/>
      <c r="EKF204" s="430"/>
      <c r="EKG204" s="430"/>
      <c r="EKH204" s="443"/>
      <c r="EKI204" s="449"/>
      <c r="EKJ204" s="429"/>
      <c r="EKK204" s="430"/>
      <c r="EKL204" s="430"/>
      <c r="EKM204" s="430"/>
      <c r="EKN204" s="430"/>
      <c r="EKO204" s="443"/>
      <c r="EKP204" s="449"/>
      <c r="EKQ204" s="429"/>
      <c r="EKR204" s="430"/>
      <c r="EKS204" s="430"/>
      <c r="EKT204" s="430"/>
      <c r="EKU204" s="430"/>
      <c r="EKV204" s="443"/>
      <c r="EKW204" s="449"/>
      <c r="EKX204" s="429"/>
      <c r="EKY204" s="430"/>
      <c r="EKZ204" s="430"/>
      <c r="ELA204" s="430"/>
      <c r="ELB204" s="430"/>
      <c r="ELC204" s="443"/>
      <c r="ELD204" s="449"/>
      <c r="ELE204" s="429"/>
      <c r="ELF204" s="430"/>
      <c r="ELG204" s="430"/>
      <c r="ELH204" s="430"/>
      <c r="ELI204" s="430"/>
      <c r="ELJ204" s="443"/>
      <c r="ELK204" s="449"/>
      <c r="ELL204" s="429"/>
      <c r="ELM204" s="430"/>
      <c r="ELN204" s="430"/>
      <c r="ELO204" s="430"/>
      <c r="ELP204" s="430"/>
      <c r="ELQ204" s="443"/>
      <c r="ELR204" s="449"/>
      <c r="ELS204" s="429"/>
      <c r="ELT204" s="430"/>
      <c r="ELU204" s="430"/>
      <c r="ELV204" s="430"/>
      <c r="ELW204" s="430"/>
      <c r="ELX204" s="443"/>
      <c r="ELY204" s="449"/>
      <c r="ELZ204" s="429"/>
      <c r="EMA204" s="430"/>
      <c r="EMB204" s="430"/>
      <c r="EMC204" s="430"/>
      <c r="EMD204" s="430"/>
      <c r="EME204" s="443"/>
      <c r="EMF204" s="449"/>
      <c r="EMG204" s="429"/>
      <c r="EMH204" s="430"/>
      <c r="EMI204" s="430"/>
      <c r="EMJ204" s="430"/>
      <c r="EMK204" s="430"/>
      <c r="EML204" s="443"/>
      <c r="EMM204" s="449"/>
      <c r="EMN204" s="429"/>
      <c r="EMO204" s="430"/>
      <c r="EMP204" s="430"/>
      <c r="EMQ204" s="430"/>
      <c r="EMR204" s="430"/>
      <c r="EMS204" s="443"/>
      <c r="EMT204" s="449"/>
      <c r="EMU204" s="429"/>
      <c r="EMV204" s="430"/>
      <c r="EMW204" s="430"/>
      <c r="EMX204" s="430"/>
      <c r="EMY204" s="430"/>
      <c r="EMZ204" s="443"/>
      <c r="ENA204" s="449"/>
      <c r="ENB204" s="429"/>
      <c r="ENC204" s="430"/>
      <c r="END204" s="430"/>
      <c r="ENE204" s="430"/>
      <c r="ENF204" s="430"/>
      <c r="ENG204" s="443"/>
      <c r="ENH204" s="449"/>
      <c r="ENI204" s="429"/>
      <c r="ENJ204" s="430"/>
      <c r="ENK204" s="430"/>
      <c r="ENL204" s="430"/>
      <c r="ENM204" s="430"/>
      <c r="ENN204" s="443"/>
      <c r="ENO204" s="449"/>
      <c r="ENP204" s="429"/>
      <c r="ENQ204" s="430"/>
      <c r="ENR204" s="430"/>
      <c r="ENS204" s="430"/>
      <c r="ENT204" s="430"/>
      <c r="ENU204" s="443"/>
      <c r="ENV204" s="449"/>
      <c r="ENW204" s="429"/>
      <c r="ENX204" s="430"/>
      <c r="ENY204" s="430"/>
      <c r="ENZ204" s="430"/>
      <c r="EOA204" s="430"/>
      <c r="EOB204" s="443"/>
      <c r="EOC204" s="449"/>
      <c r="EOD204" s="429"/>
      <c r="EOE204" s="430"/>
      <c r="EOF204" s="430"/>
      <c r="EOG204" s="430"/>
      <c r="EOH204" s="430"/>
      <c r="EOI204" s="443"/>
      <c r="EOJ204" s="449"/>
      <c r="EOK204" s="429"/>
      <c r="EOL204" s="430"/>
      <c r="EOM204" s="430"/>
      <c r="EON204" s="430"/>
      <c r="EOO204" s="430"/>
      <c r="EOP204" s="443"/>
      <c r="EOQ204" s="449"/>
      <c r="EOR204" s="429"/>
      <c r="EOS204" s="430"/>
      <c r="EOT204" s="430"/>
      <c r="EOU204" s="430"/>
      <c r="EOV204" s="430"/>
      <c r="EOW204" s="443"/>
      <c r="EOX204" s="449"/>
      <c r="EOY204" s="429"/>
      <c r="EOZ204" s="430"/>
      <c r="EPA204" s="430"/>
      <c r="EPB204" s="430"/>
      <c r="EPC204" s="430"/>
      <c r="EPD204" s="443"/>
      <c r="EPE204" s="449"/>
      <c r="EPF204" s="429"/>
      <c r="EPG204" s="430"/>
      <c r="EPH204" s="430"/>
      <c r="EPI204" s="430"/>
      <c r="EPJ204" s="430"/>
      <c r="EPK204" s="443"/>
      <c r="EPL204" s="449"/>
      <c r="EPM204" s="429"/>
      <c r="EPN204" s="430"/>
      <c r="EPO204" s="430"/>
      <c r="EPP204" s="430"/>
      <c r="EPQ204" s="430"/>
      <c r="EPR204" s="443"/>
      <c r="EPS204" s="449"/>
      <c r="EPT204" s="429"/>
      <c r="EPU204" s="430"/>
      <c r="EPV204" s="430"/>
      <c r="EPW204" s="430"/>
      <c r="EPX204" s="430"/>
      <c r="EPY204" s="443"/>
      <c r="EPZ204" s="449"/>
      <c r="EQA204" s="429"/>
      <c r="EQB204" s="430"/>
      <c r="EQC204" s="430"/>
      <c r="EQD204" s="430"/>
      <c r="EQE204" s="430"/>
      <c r="EQF204" s="443"/>
      <c r="EQG204" s="449"/>
      <c r="EQH204" s="429"/>
      <c r="EQI204" s="430"/>
      <c r="EQJ204" s="430"/>
      <c r="EQK204" s="430"/>
      <c r="EQL204" s="430"/>
      <c r="EQM204" s="443"/>
      <c r="EQN204" s="449"/>
      <c r="EQO204" s="429"/>
      <c r="EQP204" s="430"/>
      <c r="EQQ204" s="430"/>
      <c r="EQR204" s="430"/>
      <c r="EQS204" s="430"/>
      <c r="EQT204" s="443"/>
      <c r="EQU204" s="449"/>
      <c r="EQV204" s="429"/>
      <c r="EQW204" s="430"/>
      <c r="EQX204" s="430"/>
      <c r="EQY204" s="430"/>
      <c r="EQZ204" s="430"/>
      <c r="ERA204" s="443"/>
      <c r="ERB204" s="449"/>
      <c r="ERC204" s="429"/>
      <c r="ERD204" s="430"/>
      <c r="ERE204" s="430"/>
      <c r="ERF204" s="430"/>
      <c r="ERG204" s="430"/>
      <c r="ERH204" s="443"/>
      <c r="ERI204" s="449"/>
      <c r="ERJ204" s="429"/>
      <c r="ERK204" s="430"/>
      <c r="ERL204" s="430"/>
      <c r="ERM204" s="430"/>
      <c r="ERN204" s="430"/>
      <c r="ERO204" s="443"/>
      <c r="ERP204" s="449"/>
      <c r="ERQ204" s="429"/>
      <c r="ERR204" s="430"/>
      <c r="ERS204" s="430"/>
      <c r="ERT204" s="430"/>
      <c r="ERU204" s="430"/>
      <c r="ERV204" s="443"/>
      <c r="ERW204" s="449"/>
      <c r="ERX204" s="429"/>
      <c r="ERY204" s="430"/>
      <c r="ERZ204" s="430"/>
      <c r="ESA204" s="430"/>
      <c r="ESB204" s="430"/>
      <c r="ESC204" s="443"/>
      <c r="ESD204" s="449"/>
      <c r="ESE204" s="429"/>
      <c r="ESF204" s="430"/>
      <c r="ESG204" s="430"/>
      <c r="ESH204" s="430"/>
      <c r="ESI204" s="430"/>
      <c r="ESJ204" s="443"/>
      <c r="ESK204" s="449"/>
      <c r="ESL204" s="429"/>
      <c r="ESM204" s="430"/>
      <c r="ESN204" s="430"/>
      <c r="ESO204" s="430"/>
      <c r="ESP204" s="430"/>
      <c r="ESQ204" s="443"/>
      <c r="ESR204" s="449"/>
      <c r="ESS204" s="429"/>
      <c r="EST204" s="430"/>
      <c r="ESU204" s="430"/>
      <c r="ESV204" s="430"/>
      <c r="ESW204" s="430"/>
      <c r="ESX204" s="443"/>
      <c r="ESY204" s="449"/>
      <c r="ESZ204" s="429"/>
      <c r="ETA204" s="430"/>
      <c r="ETB204" s="430"/>
      <c r="ETC204" s="430"/>
      <c r="ETD204" s="430"/>
      <c r="ETE204" s="443"/>
      <c r="ETF204" s="449"/>
      <c r="ETG204" s="429"/>
      <c r="ETH204" s="430"/>
      <c r="ETI204" s="430"/>
      <c r="ETJ204" s="430"/>
      <c r="ETK204" s="430"/>
      <c r="ETL204" s="443"/>
      <c r="ETM204" s="449"/>
      <c r="ETN204" s="429"/>
      <c r="ETO204" s="430"/>
      <c r="ETP204" s="430"/>
      <c r="ETQ204" s="430"/>
      <c r="ETR204" s="430"/>
      <c r="ETS204" s="443"/>
      <c r="ETT204" s="449"/>
      <c r="ETU204" s="429"/>
      <c r="ETV204" s="430"/>
      <c r="ETW204" s="430"/>
      <c r="ETX204" s="430"/>
      <c r="ETY204" s="430"/>
      <c r="ETZ204" s="443"/>
      <c r="EUA204" s="449"/>
      <c r="EUB204" s="429"/>
      <c r="EUC204" s="430"/>
      <c r="EUD204" s="430"/>
      <c r="EUE204" s="430"/>
      <c r="EUF204" s="430"/>
      <c r="EUG204" s="443"/>
      <c r="EUH204" s="449"/>
      <c r="EUI204" s="429"/>
      <c r="EUJ204" s="430"/>
      <c r="EUK204" s="430"/>
      <c r="EUL204" s="430"/>
      <c r="EUM204" s="430"/>
      <c r="EUN204" s="443"/>
      <c r="EUO204" s="449"/>
      <c r="EUP204" s="429"/>
      <c r="EUQ204" s="430"/>
      <c r="EUR204" s="430"/>
      <c r="EUS204" s="430"/>
      <c r="EUT204" s="430"/>
      <c r="EUU204" s="443"/>
      <c r="EUV204" s="449"/>
      <c r="EUW204" s="429"/>
      <c r="EUX204" s="430"/>
      <c r="EUY204" s="430"/>
      <c r="EUZ204" s="430"/>
      <c r="EVA204" s="430"/>
      <c r="EVB204" s="443"/>
      <c r="EVC204" s="449"/>
      <c r="EVD204" s="429"/>
      <c r="EVE204" s="430"/>
      <c r="EVF204" s="430"/>
      <c r="EVG204" s="430"/>
      <c r="EVH204" s="430"/>
      <c r="EVI204" s="443"/>
      <c r="EVJ204" s="449"/>
      <c r="EVK204" s="429"/>
      <c r="EVL204" s="430"/>
      <c r="EVM204" s="430"/>
      <c r="EVN204" s="430"/>
      <c r="EVO204" s="430"/>
      <c r="EVP204" s="443"/>
      <c r="EVQ204" s="449"/>
      <c r="EVR204" s="429"/>
      <c r="EVS204" s="430"/>
      <c r="EVT204" s="430"/>
      <c r="EVU204" s="430"/>
      <c r="EVV204" s="430"/>
      <c r="EVW204" s="443"/>
      <c r="EVX204" s="449"/>
      <c r="EVY204" s="429"/>
      <c r="EVZ204" s="430"/>
      <c r="EWA204" s="430"/>
      <c r="EWB204" s="430"/>
      <c r="EWC204" s="430"/>
      <c r="EWD204" s="443"/>
      <c r="EWE204" s="449"/>
      <c r="EWF204" s="429"/>
      <c r="EWG204" s="430"/>
      <c r="EWH204" s="430"/>
      <c r="EWI204" s="430"/>
      <c r="EWJ204" s="430"/>
      <c r="EWK204" s="443"/>
      <c r="EWL204" s="449"/>
      <c r="EWM204" s="429"/>
      <c r="EWN204" s="430"/>
      <c r="EWO204" s="430"/>
      <c r="EWP204" s="430"/>
      <c r="EWQ204" s="430"/>
      <c r="EWR204" s="443"/>
      <c r="EWS204" s="449"/>
      <c r="EWT204" s="429"/>
      <c r="EWU204" s="430"/>
      <c r="EWV204" s="430"/>
      <c r="EWW204" s="430"/>
      <c r="EWX204" s="430"/>
      <c r="EWY204" s="443"/>
      <c r="EWZ204" s="449"/>
      <c r="EXA204" s="429"/>
      <c r="EXB204" s="430"/>
      <c r="EXC204" s="430"/>
      <c r="EXD204" s="430"/>
      <c r="EXE204" s="430"/>
      <c r="EXF204" s="443"/>
      <c r="EXG204" s="449"/>
      <c r="EXH204" s="429"/>
      <c r="EXI204" s="430"/>
      <c r="EXJ204" s="430"/>
      <c r="EXK204" s="430"/>
      <c r="EXL204" s="430"/>
      <c r="EXM204" s="443"/>
      <c r="EXN204" s="449"/>
      <c r="EXO204" s="429"/>
      <c r="EXP204" s="430"/>
      <c r="EXQ204" s="430"/>
      <c r="EXR204" s="430"/>
      <c r="EXS204" s="430"/>
      <c r="EXT204" s="443"/>
      <c r="EXU204" s="449"/>
      <c r="EXV204" s="429"/>
      <c r="EXW204" s="430"/>
      <c r="EXX204" s="430"/>
      <c r="EXY204" s="430"/>
      <c r="EXZ204" s="430"/>
      <c r="EYA204" s="443"/>
      <c r="EYB204" s="449"/>
      <c r="EYC204" s="429"/>
      <c r="EYD204" s="430"/>
      <c r="EYE204" s="430"/>
      <c r="EYF204" s="430"/>
      <c r="EYG204" s="430"/>
      <c r="EYH204" s="443"/>
      <c r="EYI204" s="449"/>
      <c r="EYJ204" s="429"/>
      <c r="EYK204" s="430"/>
      <c r="EYL204" s="430"/>
      <c r="EYM204" s="430"/>
      <c r="EYN204" s="430"/>
      <c r="EYO204" s="443"/>
      <c r="EYP204" s="449"/>
      <c r="EYQ204" s="429"/>
      <c r="EYR204" s="430"/>
      <c r="EYS204" s="430"/>
      <c r="EYT204" s="430"/>
      <c r="EYU204" s="430"/>
      <c r="EYV204" s="443"/>
      <c r="EYW204" s="449"/>
      <c r="EYX204" s="429"/>
      <c r="EYY204" s="430"/>
      <c r="EYZ204" s="430"/>
      <c r="EZA204" s="430"/>
      <c r="EZB204" s="430"/>
      <c r="EZC204" s="443"/>
      <c r="EZD204" s="449"/>
      <c r="EZE204" s="429"/>
      <c r="EZF204" s="430"/>
      <c r="EZG204" s="430"/>
      <c r="EZH204" s="430"/>
      <c r="EZI204" s="430"/>
      <c r="EZJ204" s="443"/>
      <c r="EZK204" s="449"/>
      <c r="EZL204" s="429"/>
      <c r="EZM204" s="430"/>
      <c r="EZN204" s="430"/>
      <c r="EZO204" s="430"/>
      <c r="EZP204" s="430"/>
      <c r="EZQ204" s="443"/>
      <c r="EZR204" s="449"/>
      <c r="EZS204" s="429"/>
      <c r="EZT204" s="430"/>
      <c r="EZU204" s="430"/>
      <c r="EZV204" s="430"/>
      <c r="EZW204" s="430"/>
      <c r="EZX204" s="443"/>
      <c r="EZY204" s="449"/>
      <c r="EZZ204" s="429"/>
      <c r="FAA204" s="430"/>
      <c r="FAB204" s="430"/>
      <c r="FAC204" s="430"/>
      <c r="FAD204" s="430"/>
      <c r="FAE204" s="443"/>
      <c r="FAF204" s="449"/>
      <c r="FAG204" s="429"/>
      <c r="FAH204" s="430"/>
      <c r="FAI204" s="430"/>
      <c r="FAJ204" s="430"/>
      <c r="FAK204" s="430"/>
      <c r="FAL204" s="443"/>
      <c r="FAM204" s="449"/>
      <c r="FAN204" s="429"/>
      <c r="FAO204" s="430"/>
      <c r="FAP204" s="430"/>
      <c r="FAQ204" s="430"/>
      <c r="FAR204" s="430"/>
      <c r="FAS204" s="443"/>
      <c r="FAT204" s="449"/>
      <c r="FAU204" s="429"/>
      <c r="FAV204" s="430"/>
      <c r="FAW204" s="430"/>
      <c r="FAX204" s="430"/>
      <c r="FAY204" s="430"/>
      <c r="FAZ204" s="443"/>
      <c r="FBA204" s="449"/>
      <c r="FBB204" s="429"/>
      <c r="FBC204" s="430"/>
      <c r="FBD204" s="430"/>
      <c r="FBE204" s="430"/>
      <c r="FBF204" s="430"/>
      <c r="FBG204" s="443"/>
      <c r="FBH204" s="449"/>
      <c r="FBI204" s="429"/>
      <c r="FBJ204" s="430"/>
      <c r="FBK204" s="430"/>
      <c r="FBL204" s="430"/>
      <c r="FBM204" s="430"/>
      <c r="FBN204" s="443"/>
      <c r="FBO204" s="449"/>
      <c r="FBP204" s="429"/>
      <c r="FBQ204" s="430"/>
      <c r="FBR204" s="430"/>
      <c r="FBS204" s="430"/>
      <c r="FBT204" s="430"/>
      <c r="FBU204" s="443"/>
      <c r="FBV204" s="449"/>
      <c r="FBW204" s="429"/>
      <c r="FBX204" s="430"/>
      <c r="FBY204" s="430"/>
      <c r="FBZ204" s="430"/>
      <c r="FCA204" s="430"/>
      <c r="FCB204" s="443"/>
      <c r="FCC204" s="449"/>
      <c r="FCD204" s="429"/>
      <c r="FCE204" s="430"/>
      <c r="FCF204" s="430"/>
      <c r="FCG204" s="430"/>
      <c r="FCH204" s="430"/>
      <c r="FCI204" s="443"/>
      <c r="FCJ204" s="449"/>
      <c r="FCK204" s="429"/>
      <c r="FCL204" s="430"/>
      <c r="FCM204" s="430"/>
      <c r="FCN204" s="430"/>
      <c r="FCO204" s="430"/>
      <c r="FCP204" s="443"/>
      <c r="FCQ204" s="449"/>
      <c r="FCR204" s="429"/>
      <c r="FCS204" s="430"/>
      <c r="FCT204" s="430"/>
      <c r="FCU204" s="430"/>
      <c r="FCV204" s="430"/>
      <c r="FCW204" s="443"/>
      <c r="FCX204" s="449"/>
      <c r="FCY204" s="429"/>
      <c r="FCZ204" s="430"/>
      <c r="FDA204" s="430"/>
      <c r="FDB204" s="430"/>
      <c r="FDC204" s="430"/>
      <c r="FDD204" s="443"/>
      <c r="FDE204" s="449"/>
      <c r="FDF204" s="429"/>
      <c r="FDG204" s="430"/>
      <c r="FDH204" s="430"/>
      <c r="FDI204" s="430"/>
      <c r="FDJ204" s="430"/>
      <c r="FDK204" s="443"/>
      <c r="FDL204" s="449"/>
      <c r="FDM204" s="429"/>
      <c r="FDN204" s="430"/>
      <c r="FDO204" s="430"/>
      <c r="FDP204" s="430"/>
      <c r="FDQ204" s="430"/>
      <c r="FDR204" s="443"/>
      <c r="FDS204" s="449"/>
      <c r="FDT204" s="429"/>
      <c r="FDU204" s="430"/>
      <c r="FDV204" s="430"/>
      <c r="FDW204" s="430"/>
      <c r="FDX204" s="430"/>
      <c r="FDY204" s="443"/>
      <c r="FDZ204" s="449"/>
      <c r="FEA204" s="429"/>
      <c r="FEB204" s="430"/>
      <c r="FEC204" s="430"/>
      <c r="FED204" s="430"/>
      <c r="FEE204" s="430"/>
      <c r="FEF204" s="443"/>
      <c r="FEG204" s="449"/>
      <c r="FEH204" s="429"/>
      <c r="FEI204" s="430"/>
      <c r="FEJ204" s="430"/>
      <c r="FEK204" s="430"/>
      <c r="FEL204" s="430"/>
      <c r="FEM204" s="443"/>
      <c r="FEN204" s="449"/>
      <c r="FEO204" s="429"/>
      <c r="FEP204" s="430"/>
      <c r="FEQ204" s="430"/>
      <c r="FER204" s="430"/>
      <c r="FES204" s="430"/>
      <c r="FET204" s="443"/>
      <c r="FEU204" s="449"/>
      <c r="FEV204" s="429"/>
      <c r="FEW204" s="430"/>
      <c r="FEX204" s="430"/>
      <c r="FEY204" s="430"/>
      <c r="FEZ204" s="430"/>
      <c r="FFA204" s="443"/>
      <c r="FFB204" s="449"/>
      <c r="FFC204" s="429"/>
      <c r="FFD204" s="430"/>
      <c r="FFE204" s="430"/>
      <c r="FFF204" s="430"/>
      <c r="FFG204" s="430"/>
      <c r="FFH204" s="443"/>
      <c r="FFI204" s="449"/>
      <c r="FFJ204" s="429"/>
      <c r="FFK204" s="430"/>
      <c r="FFL204" s="430"/>
      <c r="FFM204" s="430"/>
      <c r="FFN204" s="430"/>
      <c r="FFO204" s="443"/>
      <c r="FFP204" s="449"/>
      <c r="FFQ204" s="429"/>
      <c r="FFR204" s="430"/>
      <c r="FFS204" s="430"/>
      <c r="FFT204" s="430"/>
      <c r="FFU204" s="430"/>
      <c r="FFV204" s="443"/>
      <c r="FFW204" s="449"/>
      <c r="FFX204" s="429"/>
      <c r="FFY204" s="430"/>
      <c r="FFZ204" s="430"/>
      <c r="FGA204" s="430"/>
      <c r="FGB204" s="430"/>
      <c r="FGC204" s="443"/>
      <c r="FGD204" s="449"/>
      <c r="FGE204" s="429"/>
      <c r="FGF204" s="430"/>
      <c r="FGG204" s="430"/>
      <c r="FGH204" s="430"/>
      <c r="FGI204" s="430"/>
      <c r="FGJ204" s="443"/>
      <c r="FGK204" s="449"/>
      <c r="FGL204" s="429"/>
      <c r="FGM204" s="430"/>
      <c r="FGN204" s="430"/>
      <c r="FGO204" s="430"/>
      <c r="FGP204" s="430"/>
      <c r="FGQ204" s="443"/>
      <c r="FGR204" s="449"/>
      <c r="FGS204" s="429"/>
      <c r="FGT204" s="430"/>
      <c r="FGU204" s="430"/>
      <c r="FGV204" s="430"/>
      <c r="FGW204" s="430"/>
      <c r="FGX204" s="443"/>
      <c r="FGY204" s="449"/>
      <c r="FGZ204" s="429"/>
      <c r="FHA204" s="430"/>
      <c r="FHB204" s="430"/>
      <c r="FHC204" s="430"/>
      <c r="FHD204" s="430"/>
      <c r="FHE204" s="443"/>
      <c r="FHF204" s="449"/>
      <c r="FHG204" s="429"/>
      <c r="FHH204" s="430"/>
      <c r="FHI204" s="430"/>
      <c r="FHJ204" s="430"/>
      <c r="FHK204" s="430"/>
      <c r="FHL204" s="443"/>
      <c r="FHM204" s="449"/>
      <c r="FHN204" s="429"/>
      <c r="FHO204" s="430"/>
      <c r="FHP204" s="430"/>
      <c r="FHQ204" s="430"/>
      <c r="FHR204" s="430"/>
      <c r="FHS204" s="443"/>
      <c r="FHT204" s="449"/>
      <c r="FHU204" s="429"/>
      <c r="FHV204" s="430"/>
      <c r="FHW204" s="430"/>
      <c r="FHX204" s="430"/>
      <c r="FHY204" s="430"/>
      <c r="FHZ204" s="443"/>
      <c r="FIA204" s="449"/>
      <c r="FIB204" s="429"/>
      <c r="FIC204" s="430"/>
      <c r="FID204" s="430"/>
      <c r="FIE204" s="430"/>
      <c r="FIF204" s="430"/>
      <c r="FIG204" s="443"/>
      <c r="FIH204" s="449"/>
      <c r="FII204" s="429"/>
      <c r="FIJ204" s="430"/>
      <c r="FIK204" s="430"/>
      <c r="FIL204" s="430"/>
      <c r="FIM204" s="430"/>
      <c r="FIN204" s="443"/>
      <c r="FIO204" s="449"/>
      <c r="FIP204" s="429"/>
      <c r="FIQ204" s="430"/>
      <c r="FIR204" s="430"/>
      <c r="FIS204" s="430"/>
      <c r="FIT204" s="430"/>
      <c r="FIU204" s="443"/>
      <c r="FIV204" s="449"/>
      <c r="FIW204" s="429"/>
      <c r="FIX204" s="430"/>
      <c r="FIY204" s="430"/>
      <c r="FIZ204" s="430"/>
      <c r="FJA204" s="430"/>
      <c r="FJB204" s="443"/>
      <c r="FJC204" s="449"/>
      <c r="FJD204" s="429"/>
      <c r="FJE204" s="430"/>
      <c r="FJF204" s="430"/>
      <c r="FJG204" s="430"/>
      <c r="FJH204" s="430"/>
      <c r="FJI204" s="443"/>
      <c r="FJJ204" s="449"/>
      <c r="FJK204" s="429"/>
      <c r="FJL204" s="430"/>
      <c r="FJM204" s="430"/>
      <c r="FJN204" s="430"/>
      <c r="FJO204" s="430"/>
      <c r="FJP204" s="443"/>
      <c r="FJQ204" s="449"/>
      <c r="FJR204" s="429"/>
      <c r="FJS204" s="430"/>
      <c r="FJT204" s="430"/>
      <c r="FJU204" s="430"/>
      <c r="FJV204" s="430"/>
      <c r="FJW204" s="443"/>
      <c r="FJX204" s="449"/>
      <c r="FJY204" s="429"/>
      <c r="FJZ204" s="430"/>
      <c r="FKA204" s="430"/>
      <c r="FKB204" s="430"/>
      <c r="FKC204" s="430"/>
      <c r="FKD204" s="443"/>
      <c r="FKE204" s="449"/>
      <c r="FKF204" s="429"/>
      <c r="FKG204" s="430"/>
      <c r="FKH204" s="430"/>
      <c r="FKI204" s="430"/>
      <c r="FKJ204" s="430"/>
      <c r="FKK204" s="443"/>
      <c r="FKL204" s="449"/>
      <c r="FKM204" s="429"/>
      <c r="FKN204" s="430"/>
      <c r="FKO204" s="430"/>
      <c r="FKP204" s="430"/>
      <c r="FKQ204" s="430"/>
      <c r="FKR204" s="443"/>
      <c r="FKS204" s="449"/>
      <c r="FKT204" s="429"/>
      <c r="FKU204" s="430"/>
      <c r="FKV204" s="430"/>
      <c r="FKW204" s="430"/>
      <c r="FKX204" s="430"/>
      <c r="FKY204" s="443"/>
      <c r="FKZ204" s="449"/>
      <c r="FLA204" s="429"/>
      <c r="FLB204" s="430"/>
      <c r="FLC204" s="430"/>
      <c r="FLD204" s="430"/>
      <c r="FLE204" s="430"/>
      <c r="FLF204" s="443"/>
      <c r="FLG204" s="449"/>
      <c r="FLH204" s="429"/>
      <c r="FLI204" s="430"/>
      <c r="FLJ204" s="430"/>
      <c r="FLK204" s="430"/>
      <c r="FLL204" s="430"/>
      <c r="FLM204" s="443"/>
      <c r="FLN204" s="449"/>
      <c r="FLO204" s="429"/>
      <c r="FLP204" s="430"/>
      <c r="FLQ204" s="430"/>
      <c r="FLR204" s="430"/>
      <c r="FLS204" s="430"/>
      <c r="FLT204" s="443"/>
      <c r="FLU204" s="449"/>
      <c r="FLV204" s="429"/>
      <c r="FLW204" s="430"/>
      <c r="FLX204" s="430"/>
      <c r="FLY204" s="430"/>
      <c r="FLZ204" s="430"/>
      <c r="FMA204" s="443"/>
      <c r="FMB204" s="449"/>
      <c r="FMC204" s="429"/>
      <c r="FMD204" s="430"/>
      <c r="FME204" s="430"/>
      <c r="FMF204" s="430"/>
      <c r="FMG204" s="430"/>
      <c r="FMH204" s="443"/>
      <c r="FMI204" s="449"/>
      <c r="FMJ204" s="429"/>
      <c r="FMK204" s="430"/>
      <c r="FML204" s="430"/>
      <c r="FMM204" s="430"/>
      <c r="FMN204" s="430"/>
      <c r="FMO204" s="443"/>
      <c r="FMP204" s="449"/>
      <c r="FMQ204" s="429"/>
      <c r="FMR204" s="430"/>
      <c r="FMS204" s="430"/>
      <c r="FMT204" s="430"/>
      <c r="FMU204" s="430"/>
      <c r="FMV204" s="443"/>
      <c r="FMW204" s="449"/>
      <c r="FMX204" s="429"/>
      <c r="FMY204" s="430"/>
      <c r="FMZ204" s="430"/>
      <c r="FNA204" s="430"/>
      <c r="FNB204" s="430"/>
      <c r="FNC204" s="443"/>
      <c r="FND204" s="449"/>
      <c r="FNE204" s="429"/>
      <c r="FNF204" s="430"/>
      <c r="FNG204" s="430"/>
      <c r="FNH204" s="430"/>
      <c r="FNI204" s="430"/>
      <c r="FNJ204" s="443"/>
      <c r="FNK204" s="449"/>
      <c r="FNL204" s="429"/>
      <c r="FNM204" s="430"/>
      <c r="FNN204" s="430"/>
      <c r="FNO204" s="430"/>
      <c r="FNP204" s="430"/>
      <c r="FNQ204" s="443"/>
      <c r="FNR204" s="449"/>
      <c r="FNS204" s="429"/>
      <c r="FNT204" s="430"/>
      <c r="FNU204" s="430"/>
      <c r="FNV204" s="430"/>
      <c r="FNW204" s="430"/>
      <c r="FNX204" s="443"/>
      <c r="FNY204" s="449"/>
      <c r="FNZ204" s="429"/>
      <c r="FOA204" s="430"/>
      <c r="FOB204" s="430"/>
      <c r="FOC204" s="430"/>
      <c r="FOD204" s="430"/>
      <c r="FOE204" s="443"/>
      <c r="FOF204" s="449"/>
      <c r="FOG204" s="429"/>
      <c r="FOH204" s="430"/>
      <c r="FOI204" s="430"/>
      <c r="FOJ204" s="430"/>
      <c r="FOK204" s="430"/>
      <c r="FOL204" s="443"/>
      <c r="FOM204" s="449"/>
      <c r="FON204" s="429"/>
      <c r="FOO204" s="430"/>
      <c r="FOP204" s="430"/>
      <c r="FOQ204" s="430"/>
      <c r="FOR204" s="430"/>
      <c r="FOS204" s="443"/>
      <c r="FOT204" s="449"/>
      <c r="FOU204" s="429"/>
      <c r="FOV204" s="430"/>
      <c r="FOW204" s="430"/>
      <c r="FOX204" s="430"/>
      <c r="FOY204" s="430"/>
      <c r="FOZ204" s="443"/>
      <c r="FPA204" s="449"/>
      <c r="FPB204" s="429"/>
      <c r="FPC204" s="430"/>
      <c r="FPD204" s="430"/>
      <c r="FPE204" s="430"/>
      <c r="FPF204" s="430"/>
      <c r="FPG204" s="443"/>
      <c r="FPH204" s="449"/>
      <c r="FPI204" s="429"/>
      <c r="FPJ204" s="430"/>
      <c r="FPK204" s="430"/>
      <c r="FPL204" s="430"/>
      <c r="FPM204" s="430"/>
      <c r="FPN204" s="443"/>
      <c r="FPO204" s="449"/>
      <c r="FPP204" s="429"/>
      <c r="FPQ204" s="430"/>
      <c r="FPR204" s="430"/>
      <c r="FPS204" s="430"/>
      <c r="FPT204" s="430"/>
      <c r="FPU204" s="443"/>
      <c r="FPV204" s="449"/>
      <c r="FPW204" s="429"/>
      <c r="FPX204" s="430"/>
      <c r="FPY204" s="430"/>
      <c r="FPZ204" s="430"/>
      <c r="FQA204" s="430"/>
      <c r="FQB204" s="443"/>
      <c r="FQC204" s="449"/>
      <c r="FQD204" s="429"/>
      <c r="FQE204" s="430"/>
      <c r="FQF204" s="430"/>
      <c r="FQG204" s="430"/>
      <c r="FQH204" s="430"/>
      <c r="FQI204" s="443"/>
      <c r="FQJ204" s="449"/>
      <c r="FQK204" s="429"/>
      <c r="FQL204" s="430"/>
      <c r="FQM204" s="430"/>
      <c r="FQN204" s="430"/>
      <c r="FQO204" s="430"/>
      <c r="FQP204" s="443"/>
      <c r="FQQ204" s="449"/>
      <c r="FQR204" s="429"/>
      <c r="FQS204" s="430"/>
      <c r="FQT204" s="430"/>
      <c r="FQU204" s="430"/>
      <c r="FQV204" s="430"/>
      <c r="FQW204" s="443"/>
      <c r="FQX204" s="449"/>
      <c r="FQY204" s="429"/>
      <c r="FQZ204" s="430"/>
      <c r="FRA204" s="430"/>
      <c r="FRB204" s="430"/>
      <c r="FRC204" s="430"/>
      <c r="FRD204" s="443"/>
      <c r="FRE204" s="449"/>
      <c r="FRF204" s="429"/>
      <c r="FRG204" s="430"/>
      <c r="FRH204" s="430"/>
      <c r="FRI204" s="430"/>
      <c r="FRJ204" s="430"/>
      <c r="FRK204" s="443"/>
      <c r="FRL204" s="449"/>
      <c r="FRM204" s="429"/>
      <c r="FRN204" s="430"/>
      <c r="FRO204" s="430"/>
      <c r="FRP204" s="430"/>
      <c r="FRQ204" s="430"/>
      <c r="FRR204" s="443"/>
      <c r="FRS204" s="449"/>
      <c r="FRT204" s="429"/>
      <c r="FRU204" s="430"/>
      <c r="FRV204" s="430"/>
      <c r="FRW204" s="430"/>
      <c r="FRX204" s="430"/>
      <c r="FRY204" s="443"/>
      <c r="FRZ204" s="449"/>
      <c r="FSA204" s="429"/>
      <c r="FSB204" s="430"/>
      <c r="FSC204" s="430"/>
      <c r="FSD204" s="430"/>
      <c r="FSE204" s="430"/>
      <c r="FSF204" s="443"/>
      <c r="FSG204" s="449"/>
      <c r="FSH204" s="429"/>
      <c r="FSI204" s="430"/>
      <c r="FSJ204" s="430"/>
      <c r="FSK204" s="430"/>
      <c r="FSL204" s="430"/>
      <c r="FSM204" s="443"/>
      <c r="FSN204" s="449"/>
      <c r="FSO204" s="429"/>
      <c r="FSP204" s="430"/>
      <c r="FSQ204" s="430"/>
      <c r="FSR204" s="430"/>
      <c r="FSS204" s="430"/>
      <c r="FST204" s="443"/>
      <c r="FSU204" s="449"/>
      <c r="FSV204" s="429"/>
      <c r="FSW204" s="430"/>
      <c r="FSX204" s="430"/>
      <c r="FSY204" s="430"/>
      <c r="FSZ204" s="430"/>
      <c r="FTA204" s="443"/>
      <c r="FTB204" s="449"/>
      <c r="FTC204" s="429"/>
      <c r="FTD204" s="430"/>
      <c r="FTE204" s="430"/>
      <c r="FTF204" s="430"/>
      <c r="FTG204" s="430"/>
      <c r="FTH204" s="443"/>
      <c r="FTI204" s="449"/>
      <c r="FTJ204" s="429"/>
      <c r="FTK204" s="430"/>
      <c r="FTL204" s="430"/>
      <c r="FTM204" s="430"/>
      <c r="FTN204" s="430"/>
      <c r="FTO204" s="443"/>
      <c r="FTP204" s="449"/>
      <c r="FTQ204" s="429"/>
      <c r="FTR204" s="430"/>
      <c r="FTS204" s="430"/>
      <c r="FTT204" s="430"/>
      <c r="FTU204" s="430"/>
      <c r="FTV204" s="443"/>
      <c r="FTW204" s="449"/>
      <c r="FTX204" s="429"/>
      <c r="FTY204" s="430"/>
      <c r="FTZ204" s="430"/>
      <c r="FUA204" s="430"/>
      <c r="FUB204" s="430"/>
      <c r="FUC204" s="443"/>
      <c r="FUD204" s="449"/>
      <c r="FUE204" s="429"/>
      <c r="FUF204" s="430"/>
      <c r="FUG204" s="430"/>
      <c r="FUH204" s="430"/>
      <c r="FUI204" s="430"/>
      <c r="FUJ204" s="443"/>
      <c r="FUK204" s="449"/>
      <c r="FUL204" s="429"/>
      <c r="FUM204" s="430"/>
      <c r="FUN204" s="430"/>
      <c r="FUO204" s="430"/>
      <c r="FUP204" s="430"/>
      <c r="FUQ204" s="443"/>
      <c r="FUR204" s="449"/>
      <c r="FUS204" s="429"/>
      <c r="FUT204" s="430"/>
      <c r="FUU204" s="430"/>
      <c r="FUV204" s="430"/>
      <c r="FUW204" s="430"/>
      <c r="FUX204" s="443"/>
      <c r="FUY204" s="449"/>
      <c r="FUZ204" s="429"/>
      <c r="FVA204" s="430"/>
      <c r="FVB204" s="430"/>
      <c r="FVC204" s="430"/>
      <c r="FVD204" s="430"/>
      <c r="FVE204" s="443"/>
      <c r="FVF204" s="449"/>
      <c r="FVG204" s="429"/>
      <c r="FVH204" s="430"/>
      <c r="FVI204" s="430"/>
      <c r="FVJ204" s="430"/>
      <c r="FVK204" s="430"/>
      <c r="FVL204" s="443"/>
      <c r="FVM204" s="449"/>
      <c r="FVN204" s="429"/>
      <c r="FVO204" s="430"/>
      <c r="FVP204" s="430"/>
      <c r="FVQ204" s="430"/>
      <c r="FVR204" s="430"/>
      <c r="FVS204" s="443"/>
      <c r="FVT204" s="449"/>
      <c r="FVU204" s="429"/>
      <c r="FVV204" s="430"/>
      <c r="FVW204" s="430"/>
      <c r="FVX204" s="430"/>
      <c r="FVY204" s="430"/>
      <c r="FVZ204" s="443"/>
      <c r="FWA204" s="449"/>
      <c r="FWB204" s="429"/>
      <c r="FWC204" s="430"/>
      <c r="FWD204" s="430"/>
      <c r="FWE204" s="430"/>
      <c r="FWF204" s="430"/>
      <c r="FWG204" s="443"/>
      <c r="FWH204" s="449"/>
      <c r="FWI204" s="429"/>
      <c r="FWJ204" s="430"/>
      <c r="FWK204" s="430"/>
      <c r="FWL204" s="430"/>
      <c r="FWM204" s="430"/>
      <c r="FWN204" s="443"/>
      <c r="FWO204" s="449"/>
      <c r="FWP204" s="429"/>
      <c r="FWQ204" s="430"/>
      <c r="FWR204" s="430"/>
      <c r="FWS204" s="430"/>
      <c r="FWT204" s="430"/>
      <c r="FWU204" s="443"/>
      <c r="FWV204" s="449"/>
      <c r="FWW204" s="429"/>
      <c r="FWX204" s="430"/>
      <c r="FWY204" s="430"/>
      <c r="FWZ204" s="430"/>
      <c r="FXA204" s="430"/>
      <c r="FXB204" s="443"/>
      <c r="FXC204" s="449"/>
      <c r="FXD204" s="429"/>
      <c r="FXE204" s="430"/>
      <c r="FXF204" s="430"/>
      <c r="FXG204" s="430"/>
      <c r="FXH204" s="430"/>
      <c r="FXI204" s="443"/>
      <c r="FXJ204" s="449"/>
      <c r="FXK204" s="429"/>
      <c r="FXL204" s="430"/>
      <c r="FXM204" s="430"/>
      <c r="FXN204" s="430"/>
      <c r="FXO204" s="430"/>
      <c r="FXP204" s="443"/>
      <c r="FXQ204" s="449"/>
      <c r="FXR204" s="429"/>
      <c r="FXS204" s="430"/>
      <c r="FXT204" s="430"/>
      <c r="FXU204" s="430"/>
      <c r="FXV204" s="430"/>
      <c r="FXW204" s="443"/>
      <c r="FXX204" s="449"/>
      <c r="FXY204" s="429"/>
      <c r="FXZ204" s="430"/>
      <c r="FYA204" s="430"/>
      <c r="FYB204" s="430"/>
      <c r="FYC204" s="430"/>
      <c r="FYD204" s="443"/>
      <c r="FYE204" s="449"/>
      <c r="FYF204" s="429"/>
      <c r="FYG204" s="430"/>
      <c r="FYH204" s="430"/>
      <c r="FYI204" s="430"/>
      <c r="FYJ204" s="430"/>
      <c r="FYK204" s="443"/>
      <c r="FYL204" s="449"/>
      <c r="FYM204" s="429"/>
      <c r="FYN204" s="430"/>
      <c r="FYO204" s="430"/>
      <c r="FYP204" s="430"/>
      <c r="FYQ204" s="430"/>
      <c r="FYR204" s="443"/>
      <c r="FYS204" s="449"/>
      <c r="FYT204" s="429"/>
      <c r="FYU204" s="430"/>
      <c r="FYV204" s="430"/>
      <c r="FYW204" s="430"/>
      <c r="FYX204" s="430"/>
      <c r="FYY204" s="443"/>
      <c r="FYZ204" s="449"/>
      <c r="FZA204" s="429"/>
      <c r="FZB204" s="430"/>
      <c r="FZC204" s="430"/>
      <c r="FZD204" s="430"/>
      <c r="FZE204" s="430"/>
      <c r="FZF204" s="443"/>
      <c r="FZG204" s="449"/>
      <c r="FZH204" s="429"/>
      <c r="FZI204" s="430"/>
      <c r="FZJ204" s="430"/>
      <c r="FZK204" s="430"/>
      <c r="FZL204" s="430"/>
      <c r="FZM204" s="443"/>
      <c r="FZN204" s="449"/>
      <c r="FZO204" s="429"/>
      <c r="FZP204" s="430"/>
      <c r="FZQ204" s="430"/>
      <c r="FZR204" s="430"/>
      <c r="FZS204" s="430"/>
      <c r="FZT204" s="443"/>
      <c r="FZU204" s="449"/>
      <c r="FZV204" s="429"/>
      <c r="FZW204" s="430"/>
      <c r="FZX204" s="430"/>
      <c r="FZY204" s="430"/>
      <c r="FZZ204" s="430"/>
      <c r="GAA204" s="443"/>
      <c r="GAB204" s="449"/>
      <c r="GAC204" s="429"/>
      <c r="GAD204" s="430"/>
      <c r="GAE204" s="430"/>
      <c r="GAF204" s="430"/>
      <c r="GAG204" s="430"/>
      <c r="GAH204" s="443"/>
      <c r="GAI204" s="449"/>
      <c r="GAJ204" s="429"/>
      <c r="GAK204" s="430"/>
      <c r="GAL204" s="430"/>
      <c r="GAM204" s="430"/>
      <c r="GAN204" s="430"/>
      <c r="GAO204" s="443"/>
      <c r="GAP204" s="449"/>
      <c r="GAQ204" s="429"/>
      <c r="GAR204" s="430"/>
      <c r="GAS204" s="430"/>
      <c r="GAT204" s="430"/>
      <c r="GAU204" s="430"/>
      <c r="GAV204" s="443"/>
      <c r="GAW204" s="449"/>
      <c r="GAX204" s="429"/>
      <c r="GAY204" s="430"/>
      <c r="GAZ204" s="430"/>
      <c r="GBA204" s="430"/>
      <c r="GBB204" s="430"/>
      <c r="GBC204" s="443"/>
      <c r="GBD204" s="449"/>
      <c r="GBE204" s="429"/>
      <c r="GBF204" s="430"/>
      <c r="GBG204" s="430"/>
      <c r="GBH204" s="430"/>
      <c r="GBI204" s="430"/>
      <c r="GBJ204" s="443"/>
      <c r="GBK204" s="449"/>
      <c r="GBL204" s="429"/>
      <c r="GBM204" s="430"/>
      <c r="GBN204" s="430"/>
      <c r="GBO204" s="430"/>
      <c r="GBP204" s="430"/>
      <c r="GBQ204" s="443"/>
      <c r="GBR204" s="449"/>
      <c r="GBS204" s="429"/>
      <c r="GBT204" s="430"/>
      <c r="GBU204" s="430"/>
      <c r="GBV204" s="430"/>
      <c r="GBW204" s="430"/>
      <c r="GBX204" s="443"/>
      <c r="GBY204" s="449"/>
      <c r="GBZ204" s="429"/>
      <c r="GCA204" s="430"/>
      <c r="GCB204" s="430"/>
      <c r="GCC204" s="430"/>
      <c r="GCD204" s="430"/>
      <c r="GCE204" s="443"/>
      <c r="GCF204" s="449"/>
      <c r="GCG204" s="429"/>
      <c r="GCH204" s="430"/>
      <c r="GCI204" s="430"/>
      <c r="GCJ204" s="430"/>
      <c r="GCK204" s="430"/>
      <c r="GCL204" s="443"/>
      <c r="GCM204" s="449"/>
      <c r="GCN204" s="429"/>
      <c r="GCO204" s="430"/>
      <c r="GCP204" s="430"/>
      <c r="GCQ204" s="430"/>
      <c r="GCR204" s="430"/>
      <c r="GCS204" s="443"/>
      <c r="GCT204" s="449"/>
      <c r="GCU204" s="429"/>
      <c r="GCV204" s="430"/>
      <c r="GCW204" s="430"/>
      <c r="GCX204" s="430"/>
      <c r="GCY204" s="430"/>
      <c r="GCZ204" s="443"/>
      <c r="GDA204" s="449"/>
      <c r="GDB204" s="429"/>
      <c r="GDC204" s="430"/>
      <c r="GDD204" s="430"/>
      <c r="GDE204" s="430"/>
      <c r="GDF204" s="430"/>
      <c r="GDG204" s="443"/>
      <c r="GDH204" s="449"/>
      <c r="GDI204" s="429"/>
      <c r="GDJ204" s="430"/>
      <c r="GDK204" s="430"/>
      <c r="GDL204" s="430"/>
      <c r="GDM204" s="430"/>
      <c r="GDN204" s="443"/>
      <c r="GDO204" s="449"/>
      <c r="GDP204" s="429"/>
      <c r="GDQ204" s="430"/>
      <c r="GDR204" s="430"/>
      <c r="GDS204" s="430"/>
      <c r="GDT204" s="430"/>
      <c r="GDU204" s="443"/>
      <c r="GDV204" s="449"/>
      <c r="GDW204" s="429"/>
      <c r="GDX204" s="430"/>
      <c r="GDY204" s="430"/>
      <c r="GDZ204" s="430"/>
      <c r="GEA204" s="430"/>
      <c r="GEB204" s="443"/>
      <c r="GEC204" s="449"/>
      <c r="GED204" s="429"/>
      <c r="GEE204" s="430"/>
      <c r="GEF204" s="430"/>
      <c r="GEG204" s="430"/>
      <c r="GEH204" s="430"/>
      <c r="GEI204" s="443"/>
      <c r="GEJ204" s="449"/>
      <c r="GEK204" s="429"/>
      <c r="GEL204" s="430"/>
      <c r="GEM204" s="430"/>
      <c r="GEN204" s="430"/>
      <c r="GEO204" s="430"/>
      <c r="GEP204" s="443"/>
      <c r="GEQ204" s="449"/>
      <c r="GER204" s="429"/>
      <c r="GES204" s="430"/>
      <c r="GET204" s="430"/>
      <c r="GEU204" s="430"/>
      <c r="GEV204" s="430"/>
      <c r="GEW204" s="443"/>
      <c r="GEX204" s="449"/>
      <c r="GEY204" s="429"/>
      <c r="GEZ204" s="430"/>
      <c r="GFA204" s="430"/>
      <c r="GFB204" s="430"/>
      <c r="GFC204" s="430"/>
      <c r="GFD204" s="443"/>
      <c r="GFE204" s="449"/>
      <c r="GFF204" s="429"/>
      <c r="GFG204" s="430"/>
      <c r="GFH204" s="430"/>
      <c r="GFI204" s="430"/>
      <c r="GFJ204" s="430"/>
      <c r="GFK204" s="443"/>
      <c r="GFL204" s="449"/>
      <c r="GFM204" s="429"/>
      <c r="GFN204" s="430"/>
      <c r="GFO204" s="430"/>
      <c r="GFP204" s="430"/>
      <c r="GFQ204" s="430"/>
      <c r="GFR204" s="443"/>
      <c r="GFS204" s="449"/>
      <c r="GFT204" s="429"/>
      <c r="GFU204" s="430"/>
      <c r="GFV204" s="430"/>
      <c r="GFW204" s="430"/>
      <c r="GFX204" s="430"/>
      <c r="GFY204" s="443"/>
      <c r="GFZ204" s="449"/>
      <c r="GGA204" s="429"/>
      <c r="GGB204" s="430"/>
      <c r="GGC204" s="430"/>
      <c r="GGD204" s="430"/>
      <c r="GGE204" s="430"/>
      <c r="GGF204" s="443"/>
      <c r="GGG204" s="449"/>
      <c r="GGH204" s="429"/>
      <c r="GGI204" s="430"/>
      <c r="GGJ204" s="430"/>
      <c r="GGK204" s="430"/>
      <c r="GGL204" s="430"/>
      <c r="GGM204" s="443"/>
      <c r="GGN204" s="449"/>
      <c r="GGO204" s="429"/>
      <c r="GGP204" s="430"/>
      <c r="GGQ204" s="430"/>
      <c r="GGR204" s="430"/>
      <c r="GGS204" s="430"/>
      <c r="GGT204" s="443"/>
      <c r="GGU204" s="449"/>
      <c r="GGV204" s="429"/>
      <c r="GGW204" s="430"/>
      <c r="GGX204" s="430"/>
      <c r="GGY204" s="430"/>
      <c r="GGZ204" s="430"/>
      <c r="GHA204" s="443"/>
      <c r="GHB204" s="449"/>
      <c r="GHC204" s="429"/>
      <c r="GHD204" s="430"/>
      <c r="GHE204" s="430"/>
      <c r="GHF204" s="430"/>
      <c r="GHG204" s="430"/>
      <c r="GHH204" s="443"/>
      <c r="GHI204" s="449"/>
      <c r="GHJ204" s="429"/>
      <c r="GHK204" s="430"/>
      <c r="GHL204" s="430"/>
      <c r="GHM204" s="430"/>
      <c r="GHN204" s="430"/>
      <c r="GHO204" s="443"/>
      <c r="GHP204" s="449"/>
      <c r="GHQ204" s="429"/>
      <c r="GHR204" s="430"/>
      <c r="GHS204" s="430"/>
      <c r="GHT204" s="430"/>
      <c r="GHU204" s="430"/>
      <c r="GHV204" s="443"/>
      <c r="GHW204" s="449"/>
      <c r="GHX204" s="429"/>
      <c r="GHY204" s="430"/>
      <c r="GHZ204" s="430"/>
      <c r="GIA204" s="430"/>
      <c r="GIB204" s="430"/>
      <c r="GIC204" s="443"/>
      <c r="GID204" s="449"/>
      <c r="GIE204" s="429"/>
      <c r="GIF204" s="430"/>
      <c r="GIG204" s="430"/>
      <c r="GIH204" s="430"/>
      <c r="GII204" s="430"/>
      <c r="GIJ204" s="443"/>
      <c r="GIK204" s="449"/>
      <c r="GIL204" s="429"/>
      <c r="GIM204" s="430"/>
      <c r="GIN204" s="430"/>
      <c r="GIO204" s="430"/>
      <c r="GIP204" s="430"/>
      <c r="GIQ204" s="443"/>
      <c r="GIR204" s="449"/>
      <c r="GIS204" s="429"/>
      <c r="GIT204" s="430"/>
      <c r="GIU204" s="430"/>
      <c r="GIV204" s="430"/>
      <c r="GIW204" s="430"/>
      <c r="GIX204" s="443"/>
      <c r="GIY204" s="449"/>
      <c r="GIZ204" s="429"/>
      <c r="GJA204" s="430"/>
      <c r="GJB204" s="430"/>
      <c r="GJC204" s="430"/>
      <c r="GJD204" s="430"/>
      <c r="GJE204" s="443"/>
      <c r="GJF204" s="449"/>
      <c r="GJG204" s="429"/>
      <c r="GJH204" s="430"/>
      <c r="GJI204" s="430"/>
      <c r="GJJ204" s="430"/>
      <c r="GJK204" s="430"/>
      <c r="GJL204" s="443"/>
      <c r="GJM204" s="449"/>
      <c r="GJN204" s="429"/>
      <c r="GJO204" s="430"/>
      <c r="GJP204" s="430"/>
      <c r="GJQ204" s="430"/>
      <c r="GJR204" s="430"/>
      <c r="GJS204" s="443"/>
      <c r="GJT204" s="449"/>
      <c r="GJU204" s="429"/>
      <c r="GJV204" s="430"/>
      <c r="GJW204" s="430"/>
      <c r="GJX204" s="430"/>
      <c r="GJY204" s="430"/>
      <c r="GJZ204" s="443"/>
      <c r="GKA204" s="449"/>
      <c r="GKB204" s="429"/>
      <c r="GKC204" s="430"/>
      <c r="GKD204" s="430"/>
      <c r="GKE204" s="430"/>
      <c r="GKF204" s="430"/>
      <c r="GKG204" s="443"/>
      <c r="GKH204" s="449"/>
      <c r="GKI204" s="429"/>
      <c r="GKJ204" s="430"/>
      <c r="GKK204" s="430"/>
      <c r="GKL204" s="430"/>
      <c r="GKM204" s="430"/>
      <c r="GKN204" s="443"/>
      <c r="GKO204" s="449"/>
      <c r="GKP204" s="429"/>
      <c r="GKQ204" s="430"/>
      <c r="GKR204" s="430"/>
      <c r="GKS204" s="430"/>
      <c r="GKT204" s="430"/>
      <c r="GKU204" s="443"/>
      <c r="GKV204" s="449"/>
      <c r="GKW204" s="429"/>
      <c r="GKX204" s="430"/>
      <c r="GKY204" s="430"/>
      <c r="GKZ204" s="430"/>
      <c r="GLA204" s="430"/>
      <c r="GLB204" s="443"/>
      <c r="GLC204" s="449"/>
      <c r="GLD204" s="429"/>
      <c r="GLE204" s="430"/>
      <c r="GLF204" s="430"/>
      <c r="GLG204" s="430"/>
      <c r="GLH204" s="430"/>
      <c r="GLI204" s="443"/>
      <c r="GLJ204" s="449"/>
      <c r="GLK204" s="429"/>
      <c r="GLL204" s="430"/>
      <c r="GLM204" s="430"/>
      <c r="GLN204" s="430"/>
      <c r="GLO204" s="430"/>
      <c r="GLP204" s="443"/>
      <c r="GLQ204" s="449"/>
      <c r="GLR204" s="429"/>
      <c r="GLS204" s="430"/>
      <c r="GLT204" s="430"/>
      <c r="GLU204" s="430"/>
      <c r="GLV204" s="430"/>
      <c r="GLW204" s="443"/>
      <c r="GLX204" s="449"/>
      <c r="GLY204" s="429"/>
      <c r="GLZ204" s="430"/>
      <c r="GMA204" s="430"/>
      <c r="GMB204" s="430"/>
      <c r="GMC204" s="430"/>
      <c r="GMD204" s="443"/>
      <c r="GME204" s="449"/>
      <c r="GMF204" s="429"/>
      <c r="GMG204" s="430"/>
      <c r="GMH204" s="430"/>
      <c r="GMI204" s="430"/>
      <c r="GMJ204" s="430"/>
      <c r="GMK204" s="443"/>
      <c r="GML204" s="449"/>
      <c r="GMM204" s="429"/>
      <c r="GMN204" s="430"/>
      <c r="GMO204" s="430"/>
      <c r="GMP204" s="430"/>
      <c r="GMQ204" s="430"/>
      <c r="GMR204" s="443"/>
      <c r="GMS204" s="449"/>
      <c r="GMT204" s="429"/>
      <c r="GMU204" s="430"/>
      <c r="GMV204" s="430"/>
      <c r="GMW204" s="430"/>
      <c r="GMX204" s="430"/>
      <c r="GMY204" s="443"/>
      <c r="GMZ204" s="449"/>
      <c r="GNA204" s="429"/>
      <c r="GNB204" s="430"/>
      <c r="GNC204" s="430"/>
      <c r="GND204" s="430"/>
      <c r="GNE204" s="430"/>
      <c r="GNF204" s="443"/>
      <c r="GNG204" s="449"/>
      <c r="GNH204" s="429"/>
      <c r="GNI204" s="430"/>
      <c r="GNJ204" s="430"/>
      <c r="GNK204" s="430"/>
      <c r="GNL204" s="430"/>
      <c r="GNM204" s="443"/>
      <c r="GNN204" s="449"/>
      <c r="GNO204" s="429"/>
      <c r="GNP204" s="430"/>
      <c r="GNQ204" s="430"/>
      <c r="GNR204" s="430"/>
      <c r="GNS204" s="430"/>
      <c r="GNT204" s="443"/>
      <c r="GNU204" s="449"/>
      <c r="GNV204" s="429"/>
      <c r="GNW204" s="430"/>
      <c r="GNX204" s="430"/>
      <c r="GNY204" s="430"/>
      <c r="GNZ204" s="430"/>
      <c r="GOA204" s="443"/>
      <c r="GOB204" s="449"/>
      <c r="GOC204" s="429"/>
      <c r="GOD204" s="430"/>
      <c r="GOE204" s="430"/>
      <c r="GOF204" s="430"/>
      <c r="GOG204" s="430"/>
      <c r="GOH204" s="443"/>
      <c r="GOI204" s="449"/>
      <c r="GOJ204" s="429"/>
      <c r="GOK204" s="430"/>
      <c r="GOL204" s="430"/>
      <c r="GOM204" s="430"/>
      <c r="GON204" s="430"/>
      <c r="GOO204" s="443"/>
      <c r="GOP204" s="449"/>
      <c r="GOQ204" s="429"/>
      <c r="GOR204" s="430"/>
      <c r="GOS204" s="430"/>
      <c r="GOT204" s="430"/>
      <c r="GOU204" s="430"/>
      <c r="GOV204" s="443"/>
      <c r="GOW204" s="449"/>
      <c r="GOX204" s="429"/>
      <c r="GOY204" s="430"/>
      <c r="GOZ204" s="430"/>
      <c r="GPA204" s="430"/>
      <c r="GPB204" s="430"/>
      <c r="GPC204" s="443"/>
      <c r="GPD204" s="449"/>
      <c r="GPE204" s="429"/>
      <c r="GPF204" s="430"/>
      <c r="GPG204" s="430"/>
      <c r="GPH204" s="430"/>
      <c r="GPI204" s="430"/>
      <c r="GPJ204" s="443"/>
      <c r="GPK204" s="449"/>
      <c r="GPL204" s="429"/>
      <c r="GPM204" s="430"/>
      <c r="GPN204" s="430"/>
      <c r="GPO204" s="430"/>
      <c r="GPP204" s="430"/>
      <c r="GPQ204" s="443"/>
      <c r="GPR204" s="449"/>
      <c r="GPS204" s="429"/>
      <c r="GPT204" s="430"/>
      <c r="GPU204" s="430"/>
      <c r="GPV204" s="430"/>
      <c r="GPW204" s="430"/>
      <c r="GPX204" s="443"/>
      <c r="GPY204" s="449"/>
      <c r="GPZ204" s="429"/>
      <c r="GQA204" s="430"/>
      <c r="GQB204" s="430"/>
      <c r="GQC204" s="430"/>
      <c r="GQD204" s="430"/>
      <c r="GQE204" s="443"/>
      <c r="GQF204" s="449"/>
      <c r="GQG204" s="429"/>
      <c r="GQH204" s="430"/>
      <c r="GQI204" s="430"/>
      <c r="GQJ204" s="430"/>
      <c r="GQK204" s="430"/>
      <c r="GQL204" s="443"/>
      <c r="GQM204" s="449"/>
      <c r="GQN204" s="429"/>
      <c r="GQO204" s="430"/>
      <c r="GQP204" s="430"/>
      <c r="GQQ204" s="430"/>
      <c r="GQR204" s="430"/>
      <c r="GQS204" s="443"/>
      <c r="GQT204" s="449"/>
      <c r="GQU204" s="429"/>
      <c r="GQV204" s="430"/>
      <c r="GQW204" s="430"/>
      <c r="GQX204" s="430"/>
      <c r="GQY204" s="430"/>
      <c r="GQZ204" s="443"/>
      <c r="GRA204" s="449"/>
      <c r="GRB204" s="429"/>
      <c r="GRC204" s="430"/>
      <c r="GRD204" s="430"/>
      <c r="GRE204" s="430"/>
      <c r="GRF204" s="430"/>
      <c r="GRG204" s="443"/>
      <c r="GRH204" s="449"/>
      <c r="GRI204" s="429"/>
      <c r="GRJ204" s="430"/>
      <c r="GRK204" s="430"/>
      <c r="GRL204" s="430"/>
      <c r="GRM204" s="430"/>
      <c r="GRN204" s="443"/>
      <c r="GRO204" s="449"/>
      <c r="GRP204" s="429"/>
      <c r="GRQ204" s="430"/>
      <c r="GRR204" s="430"/>
      <c r="GRS204" s="430"/>
      <c r="GRT204" s="430"/>
      <c r="GRU204" s="443"/>
      <c r="GRV204" s="449"/>
      <c r="GRW204" s="429"/>
      <c r="GRX204" s="430"/>
      <c r="GRY204" s="430"/>
      <c r="GRZ204" s="430"/>
      <c r="GSA204" s="430"/>
      <c r="GSB204" s="443"/>
      <c r="GSC204" s="449"/>
      <c r="GSD204" s="429"/>
      <c r="GSE204" s="430"/>
      <c r="GSF204" s="430"/>
      <c r="GSG204" s="430"/>
      <c r="GSH204" s="430"/>
      <c r="GSI204" s="443"/>
      <c r="GSJ204" s="449"/>
      <c r="GSK204" s="429"/>
      <c r="GSL204" s="430"/>
      <c r="GSM204" s="430"/>
      <c r="GSN204" s="430"/>
      <c r="GSO204" s="430"/>
      <c r="GSP204" s="443"/>
      <c r="GSQ204" s="449"/>
      <c r="GSR204" s="429"/>
      <c r="GSS204" s="430"/>
      <c r="GST204" s="430"/>
      <c r="GSU204" s="430"/>
      <c r="GSV204" s="430"/>
      <c r="GSW204" s="443"/>
      <c r="GSX204" s="449"/>
      <c r="GSY204" s="429"/>
      <c r="GSZ204" s="430"/>
      <c r="GTA204" s="430"/>
      <c r="GTB204" s="430"/>
      <c r="GTC204" s="430"/>
      <c r="GTD204" s="443"/>
      <c r="GTE204" s="449"/>
      <c r="GTF204" s="429"/>
      <c r="GTG204" s="430"/>
      <c r="GTH204" s="430"/>
      <c r="GTI204" s="430"/>
      <c r="GTJ204" s="430"/>
      <c r="GTK204" s="443"/>
      <c r="GTL204" s="449"/>
      <c r="GTM204" s="429"/>
      <c r="GTN204" s="430"/>
      <c r="GTO204" s="430"/>
      <c r="GTP204" s="430"/>
      <c r="GTQ204" s="430"/>
      <c r="GTR204" s="443"/>
      <c r="GTS204" s="449"/>
      <c r="GTT204" s="429"/>
      <c r="GTU204" s="430"/>
      <c r="GTV204" s="430"/>
      <c r="GTW204" s="430"/>
      <c r="GTX204" s="430"/>
      <c r="GTY204" s="443"/>
      <c r="GTZ204" s="449"/>
      <c r="GUA204" s="429"/>
      <c r="GUB204" s="430"/>
      <c r="GUC204" s="430"/>
      <c r="GUD204" s="430"/>
      <c r="GUE204" s="430"/>
      <c r="GUF204" s="443"/>
      <c r="GUG204" s="449"/>
      <c r="GUH204" s="429"/>
      <c r="GUI204" s="430"/>
      <c r="GUJ204" s="430"/>
      <c r="GUK204" s="430"/>
      <c r="GUL204" s="430"/>
      <c r="GUM204" s="443"/>
      <c r="GUN204" s="449"/>
      <c r="GUO204" s="429"/>
      <c r="GUP204" s="430"/>
      <c r="GUQ204" s="430"/>
      <c r="GUR204" s="430"/>
      <c r="GUS204" s="430"/>
      <c r="GUT204" s="443"/>
      <c r="GUU204" s="449"/>
      <c r="GUV204" s="429"/>
      <c r="GUW204" s="430"/>
      <c r="GUX204" s="430"/>
      <c r="GUY204" s="430"/>
      <c r="GUZ204" s="430"/>
      <c r="GVA204" s="443"/>
      <c r="GVB204" s="449"/>
      <c r="GVC204" s="429"/>
      <c r="GVD204" s="430"/>
      <c r="GVE204" s="430"/>
      <c r="GVF204" s="430"/>
      <c r="GVG204" s="430"/>
      <c r="GVH204" s="443"/>
      <c r="GVI204" s="449"/>
      <c r="GVJ204" s="429"/>
      <c r="GVK204" s="430"/>
      <c r="GVL204" s="430"/>
      <c r="GVM204" s="430"/>
      <c r="GVN204" s="430"/>
      <c r="GVO204" s="443"/>
      <c r="GVP204" s="449"/>
      <c r="GVQ204" s="429"/>
      <c r="GVR204" s="430"/>
      <c r="GVS204" s="430"/>
      <c r="GVT204" s="430"/>
      <c r="GVU204" s="430"/>
      <c r="GVV204" s="443"/>
      <c r="GVW204" s="449"/>
      <c r="GVX204" s="429"/>
      <c r="GVY204" s="430"/>
      <c r="GVZ204" s="430"/>
      <c r="GWA204" s="430"/>
      <c r="GWB204" s="430"/>
      <c r="GWC204" s="443"/>
      <c r="GWD204" s="449"/>
      <c r="GWE204" s="429"/>
      <c r="GWF204" s="430"/>
      <c r="GWG204" s="430"/>
      <c r="GWH204" s="430"/>
      <c r="GWI204" s="430"/>
      <c r="GWJ204" s="443"/>
      <c r="GWK204" s="449"/>
      <c r="GWL204" s="429"/>
      <c r="GWM204" s="430"/>
      <c r="GWN204" s="430"/>
      <c r="GWO204" s="430"/>
      <c r="GWP204" s="430"/>
      <c r="GWQ204" s="443"/>
      <c r="GWR204" s="449"/>
      <c r="GWS204" s="429"/>
      <c r="GWT204" s="430"/>
      <c r="GWU204" s="430"/>
      <c r="GWV204" s="430"/>
      <c r="GWW204" s="430"/>
      <c r="GWX204" s="443"/>
      <c r="GWY204" s="449"/>
      <c r="GWZ204" s="429"/>
      <c r="GXA204" s="430"/>
      <c r="GXB204" s="430"/>
      <c r="GXC204" s="430"/>
      <c r="GXD204" s="430"/>
      <c r="GXE204" s="443"/>
      <c r="GXF204" s="449"/>
      <c r="GXG204" s="429"/>
      <c r="GXH204" s="430"/>
      <c r="GXI204" s="430"/>
      <c r="GXJ204" s="430"/>
      <c r="GXK204" s="430"/>
      <c r="GXL204" s="443"/>
      <c r="GXM204" s="449"/>
      <c r="GXN204" s="429"/>
      <c r="GXO204" s="430"/>
      <c r="GXP204" s="430"/>
      <c r="GXQ204" s="430"/>
      <c r="GXR204" s="430"/>
      <c r="GXS204" s="443"/>
      <c r="GXT204" s="449"/>
      <c r="GXU204" s="429"/>
      <c r="GXV204" s="430"/>
      <c r="GXW204" s="430"/>
      <c r="GXX204" s="430"/>
      <c r="GXY204" s="430"/>
      <c r="GXZ204" s="443"/>
      <c r="GYA204" s="449"/>
      <c r="GYB204" s="429"/>
      <c r="GYC204" s="430"/>
      <c r="GYD204" s="430"/>
      <c r="GYE204" s="430"/>
      <c r="GYF204" s="430"/>
      <c r="GYG204" s="443"/>
      <c r="GYH204" s="449"/>
      <c r="GYI204" s="429"/>
      <c r="GYJ204" s="430"/>
      <c r="GYK204" s="430"/>
      <c r="GYL204" s="430"/>
      <c r="GYM204" s="430"/>
      <c r="GYN204" s="443"/>
      <c r="GYO204" s="449"/>
      <c r="GYP204" s="429"/>
      <c r="GYQ204" s="430"/>
      <c r="GYR204" s="430"/>
      <c r="GYS204" s="430"/>
      <c r="GYT204" s="430"/>
      <c r="GYU204" s="443"/>
      <c r="GYV204" s="449"/>
      <c r="GYW204" s="429"/>
      <c r="GYX204" s="430"/>
      <c r="GYY204" s="430"/>
      <c r="GYZ204" s="430"/>
      <c r="GZA204" s="430"/>
      <c r="GZB204" s="443"/>
      <c r="GZC204" s="449"/>
      <c r="GZD204" s="429"/>
      <c r="GZE204" s="430"/>
      <c r="GZF204" s="430"/>
      <c r="GZG204" s="430"/>
      <c r="GZH204" s="430"/>
      <c r="GZI204" s="443"/>
      <c r="GZJ204" s="449"/>
      <c r="GZK204" s="429"/>
      <c r="GZL204" s="430"/>
      <c r="GZM204" s="430"/>
      <c r="GZN204" s="430"/>
      <c r="GZO204" s="430"/>
      <c r="GZP204" s="443"/>
      <c r="GZQ204" s="449"/>
      <c r="GZR204" s="429"/>
      <c r="GZS204" s="430"/>
      <c r="GZT204" s="430"/>
      <c r="GZU204" s="430"/>
      <c r="GZV204" s="430"/>
      <c r="GZW204" s="443"/>
      <c r="GZX204" s="449"/>
      <c r="GZY204" s="429"/>
      <c r="GZZ204" s="430"/>
      <c r="HAA204" s="430"/>
      <c r="HAB204" s="430"/>
      <c r="HAC204" s="430"/>
      <c r="HAD204" s="443"/>
      <c r="HAE204" s="449"/>
      <c r="HAF204" s="429"/>
      <c r="HAG204" s="430"/>
      <c r="HAH204" s="430"/>
      <c r="HAI204" s="430"/>
      <c r="HAJ204" s="430"/>
      <c r="HAK204" s="443"/>
      <c r="HAL204" s="449"/>
      <c r="HAM204" s="429"/>
      <c r="HAN204" s="430"/>
      <c r="HAO204" s="430"/>
      <c r="HAP204" s="430"/>
      <c r="HAQ204" s="430"/>
      <c r="HAR204" s="443"/>
      <c r="HAS204" s="449"/>
      <c r="HAT204" s="429"/>
      <c r="HAU204" s="430"/>
      <c r="HAV204" s="430"/>
      <c r="HAW204" s="430"/>
      <c r="HAX204" s="430"/>
      <c r="HAY204" s="443"/>
      <c r="HAZ204" s="449"/>
      <c r="HBA204" s="429"/>
      <c r="HBB204" s="430"/>
      <c r="HBC204" s="430"/>
      <c r="HBD204" s="430"/>
      <c r="HBE204" s="430"/>
      <c r="HBF204" s="443"/>
      <c r="HBG204" s="449"/>
      <c r="HBH204" s="429"/>
      <c r="HBI204" s="430"/>
      <c r="HBJ204" s="430"/>
      <c r="HBK204" s="430"/>
      <c r="HBL204" s="430"/>
      <c r="HBM204" s="443"/>
      <c r="HBN204" s="449"/>
      <c r="HBO204" s="429"/>
      <c r="HBP204" s="430"/>
      <c r="HBQ204" s="430"/>
      <c r="HBR204" s="430"/>
      <c r="HBS204" s="430"/>
      <c r="HBT204" s="443"/>
      <c r="HBU204" s="449"/>
      <c r="HBV204" s="429"/>
      <c r="HBW204" s="430"/>
      <c r="HBX204" s="430"/>
      <c r="HBY204" s="430"/>
      <c r="HBZ204" s="430"/>
      <c r="HCA204" s="443"/>
      <c r="HCB204" s="449"/>
      <c r="HCC204" s="429"/>
      <c r="HCD204" s="430"/>
      <c r="HCE204" s="430"/>
      <c r="HCF204" s="430"/>
      <c r="HCG204" s="430"/>
      <c r="HCH204" s="443"/>
      <c r="HCI204" s="449"/>
      <c r="HCJ204" s="429"/>
      <c r="HCK204" s="430"/>
      <c r="HCL204" s="430"/>
      <c r="HCM204" s="430"/>
      <c r="HCN204" s="430"/>
      <c r="HCO204" s="443"/>
      <c r="HCP204" s="449"/>
      <c r="HCQ204" s="429"/>
      <c r="HCR204" s="430"/>
      <c r="HCS204" s="430"/>
      <c r="HCT204" s="430"/>
      <c r="HCU204" s="430"/>
      <c r="HCV204" s="443"/>
      <c r="HCW204" s="449"/>
      <c r="HCX204" s="429"/>
      <c r="HCY204" s="430"/>
      <c r="HCZ204" s="430"/>
      <c r="HDA204" s="430"/>
      <c r="HDB204" s="430"/>
      <c r="HDC204" s="443"/>
      <c r="HDD204" s="449"/>
      <c r="HDE204" s="429"/>
      <c r="HDF204" s="430"/>
      <c r="HDG204" s="430"/>
      <c r="HDH204" s="430"/>
      <c r="HDI204" s="430"/>
      <c r="HDJ204" s="443"/>
      <c r="HDK204" s="449"/>
      <c r="HDL204" s="429"/>
      <c r="HDM204" s="430"/>
      <c r="HDN204" s="430"/>
      <c r="HDO204" s="430"/>
      <c r="HDP204" s="430"/>
      <c r="HDQ204" s="443"/>
      <c r="HDR204" s="449"/>
      <c r="HDS204" s="429"/>
      <c r="HDT204" s="430"/>
      <c r="HDU204" s="430"/>
      <c r="HDV204" s="430"/>
      <c r="HDW204" s="430"/>
      <c r="HDX204" s="443"/>
      <c r="HDY204" s="449"/>
      <c r="HDZ204" s="429"/>
      <c r="HEA204" s="430"/>
      <c r="HEB204" s="430"/>
      <c r="HEC204" s="430"/>
      <c r="HED204" s="430"/>
      <c r="HEE204" s="443"/>
      <c r="HEF204" s="449"/>
      <c r="HEG204" s="429"/>
      <c r="HEH204" s="430"/>
      <c r="HEI204" s="430"/>
      <c r="HEJ204" s="430"/>
      <c r="HEK204" s="430"/>
      <c r="HEL204" s="443"/>
      <c r="HEM204" s="449"/>
      <c r="HEN204" s="429"/>
      <c r="HEO204" s="430"/>
      <c r="HEP204" s="430"/>
      <c r="HEQ204" s="430"/>
      <c r="HER204" s="430"/>
      <c r="HES204" s="443"/>
      <c r="HET204" s="449"/>
      <c r="HEU204" s="429"/>
      <c r="HEV204" s="430"/>
      <c r="HEW204" s="430"/>
      <c r="HEX204" s="430"/>
      <c r="HEY204" s="430"/>
      <c r="HEZ204" s="443"/>
      <c r="HFA204" s="449"/>
      <c r="HFB204" s="429"/>
      <c r="HFC204" s="430"/>
      <c r="HFD204" s="430"/>
      <c r="HFE204" s="430"/>
      <c r="HFF204" s="430"/>
      <c r="HFG204" s="443"/>
      <c r="HFH204" s="449"/>
      <c r="HFI204" s="429"/>
      <c r="HFJ204" s="430"/>
      <c r="HFK204" s="430"/>
      <c r="HFL204" s="430"/>
      <c r="HFM204" s="430"/>
      <c r="HFN204" s="443"/>
      <c r="HFO204" s="449"/>
      <c r="HFP204" s="429"/>
      <c r="HFQ204" s="430"/>
      <c r="HFR204" s="430"/>
      <c r="HFS204" s="430"/>
      <c r="HFT204" s="430"/>
      <c r="HFU204" s="443"/>
      <c r="HFV204" s="449"/>
      <c r="HFW204" s="429"/>
      <c r="HFX204" s="430"/>
      <c r="HFY204" s="430"/>
      <c r="HFZ204" s="430"/>
      <c r="HGA204" s="430"/>
      <c r="HGB204" s="443"/>
      <c r="HGC204" s="449"/>
      <c r="HGD204" s="429"/>
      <c r="HGE204" s="430"/>
      <c r="HGF204" s="430"/>
      <c r="HGG204" s="430"/>
      <c r="HGH204" s="430"/>
      <c r="HGI204" s="443"/>
      <c r="HGJ204" s="449"/>
      <c r="HGK204" s="429"/>
      <c r="HGL204" s="430"/>
      <c r="HGM204" s="430"/>
      <c r="HGN204" s="430"/>
      <c r="HGO204" s="430"/>
      <c r="HGP204" s="443"/>
      <c r="HGQ204" s="449"/>
      <c r="HGR204" s="429"/>
      <c r="HGS204" s="430"/>
      <c r="HGT204" s="430"/>
      <c r="HGU204" s="430"/>
      <c r="HGV204" s="430"/>
      <c r="HGW204" s="443"/>
      <c r="HGX204" s="449"/>
      <c r="HGY204" s="429"/>
      <c r="HGZ204" s="430"/>
      <c r="HHA204" s="430"/>
      <c r="HHB204" s="430"/>
      <c r="HHC204" s="430"/>
      <c r="HHD204" s="443"/>
      <c r="HHE204" s="449"/>
      <c r="HHF204" s="429"/>
      <c r="HHG204" s="430"/>
      <c r="HHH204" s="430"/>
      <c r="HHI204" s="430"/>
      <c r="HHJ204" s="430"/>
      <c r="HHK204" s="443"/>
      <c r="HHL204" s="449"/>
      <c r="HHM204" s="429"/>
      <c r="HHN204" s="430"/>
      <c r="HHO204" s="430"/>
      <c r="HHP204" s="430"/>
      <c r="HHQ204" s="430"/>
      <c r="HHR204" s="443"/>
      <c r="HHS204" s="449"/>
      <c r="HHT204" s="429"/>
      <c r="HHU204" s="430"/>
      <c r="HHV204" s="430"/>
      <c r="HHW204" s="430"/>
      <c r="HHX204" s="430"/>
      <c r="HHY204" s="443"/>
      <c r="HHZ204" s="449"/>
      <c r="HIA204" s="429"/>
      <c r="HIB204" s="430"/>
      <c r="HIC204" s="430"/>
      <c r="HID204" s="430"/>
      <c r="HIE204" s="430"/>
      <c r="HIF204" s="443"/>
      <c r="HIG204" s="449"/>
      <c r="HIH204" s="429"/>
      <c r="HII204" s="430"/>
      <c r="HIJ204" s="430"/>
      <c r="HIK204" s="430"/>
      <c r="HIL204" s="430"/>
      <c r="HIM204" s="443"/>
      <c r="HIN204" s="449"/>
      <c r="HIO204" s="429"/>
      <c r="HIP204" s="430"/>
      <c r="HIQ204" s="430"/>
      <c r="HIR204" s="430"/>
      <c r="HIS204" s="430"/>
      <c r="HIT204" s="443"/>
      <c r="HIU204" s="449"/>
      <c r="HIV204" s="429"/>
      <c r="HIW204" s="430"/>
      <c r="HIX204" s="430"/>
      <c r="HIY204" s="430"/>
      <c r="HIZ204" s="430"/>
      <c r="HJA204" s="443"/>
      <c r="HJB204" s="449"/>
      <c r="HJC204" s="429"/>
      <c r="HJD204" s="430"/>
      <c r="HJE204" s="430"/>
      <c r="HJF204" s="430"/>
      <c r="HJG204" s="430"/>
      <c r="HJH204" s="443"/>
      <c r="HJI204" s="449"/>
      <c r="HJJ204" s="429"/>
      <c r="HJK204" s="430"/>
      <c r="HJL204" s="430"/>
      <c r="HJM204" s="430"/>
      <c r="HJN204" s="430"/>
      <c r="HJO204" s="443"/>
      <c r="HJP204" s="449"/>
      <c r="HJQ204" s="429"/>
      <c r="HJR204" s="430"/>
      <c r="HJS204" s="430"/>
      <c r="HJT204" s="430"/>
      <c r="HJU204" s="430"/>
      <c r="HJV204" s="443"/>
      <c r="HJW204" s="449"/>
      <c r="HJX204" s="429"/>
      <c r="HJY204" s="430"/>
      <c r="HJZ204" s="430"/>
      <c r="HKA204" s="430"/>
      <c r="HKB204" s="430"/>
      <c r="HKC204" s="443"/>
      <c r="HKD204" s="449"/>
      <c r="HKE204" s="429"/>
      <c r="HKF204" s="430"/>
      <c r="HKG204" s="430"/>
      <c r="HKH204" s="430"/>
      <c r="HKI204" s="430"/>
      <c r="HKJ204" s="443"/>
      <c r="HKK204" s="449"/>
      <c r="HKL204" s="429"/>
      <c r="HKM204" s="430"/>
      <c r="HKN204" s="430"/>
      <c r="HKO204" s="430"/>
      <c r="HKP204" s="430"/>
      <c r="HKQ204" s="443"/>
      <c r="HKR204" s="449"/>
      <c r="HKS204" s="429"/>
      <c r="HKT204" s="430"/>
      <c r="HKU204" s="430"/>
      <c r="HKV204" s="430"/>
      <c r="HKW204" s="430"/>
      <c r="HKX204" s="443"/>
      <c r="HKY204" s="449"/>
      <c r="HKZ204" s="429"/>
      <c r="HLA204" s="430"/>
      <c r="HLB204" s="430"/>
      <c r="HLC204" s="430"/>
      <c r="HLD204" s="430"/>
      <c r="HLE204" s="443"/>
      <c r="HLF204" s="449"/>
      <c r="HLG204" s="429"/>
      <c r="HLH204" s="430"/>
      <c r="HLI204" s="430"/>
      <c r="HLJ204" s="430"/>
      <c r="HLK204" s="430"/>
      <c r="HLL204" s="443"/>
      <c r="HLM204" s="449"/>
      <c r="HLN204" s="429"/>
      <c r="HLO204" s="430"/>
      <c r="HLP204" s="430"/>
      <c r="HLQ204" s="430"/>
      <c r="HLR204" s="430"/>
      <c r="HLS204" s="443"/>
      <c r="HLT204" s="449"/>
      <c r="HLU204" s="429"/>
      <c r="HLV204" s="430"/>
      <c r="HLW204" s="430"/>
      <c r="HLX204" s="430"/>
      <c r="HLY204" s="430"/>
      <c r="HLZ204" s="443"/>
      <c r="HMA204" s="449"/>
      <c r="HMB204" s="429"/>
      <c r="HMC204" s="430"/>
      <c r="HMD204" s="430"/>
      <c r="HME204" s="430"/>
      <c r="HMF204" s="430"/>
      <c r="HMG204" s="443"/>
      <c r="HMH204" s="449"/>
      <c r="HMI204" s="429"/>
      <c r="HMJ204" s="430"/>
      <c r="HMK204" s="430"/>
      <c r="HML204" s="430"/>
      <c r="HMM204" s="430"/>
      <c r="HMN204" s="443"/>
      <c r="HMO204" s="449"/>
      <c r="HMP204" s="429"/>
      <c r="HMQ204" s="430"/>
      <c r="HMR204" s="430"/>
      <c r="HMS204" s="430"/>
      <c r="HMT204" s="430"/>
      <c r="HMU204" s="443"/>
      <c r="HMV204" s="449"/>
      <c r="HMW204" s="429"/>
      <c r="HMX204" s="430"/>
      <c r="HMY204" s="430"/>
      <c r="HMZ204" s="430"/>
      <c r="HNA204" s="430"/>
      <c r="HNB204" s="443"/>
      <c r="HNC204" s="449"/>
      <c r="HND204" s="429"/>
      <c r="HNE204" s="430"/>
      <c r="HNF204" s="430"/>
      <c r="HNG204" s="430"/>
      <c r="HNH204" s="430"/>
      <c r="HNI204" s="443"/>
      <c r="HNJ204" s="449"/>
      <c r="HNK204" s="429"/>
      <c r="HNL204" s="430"/>
      <c r="HNM204" s="430"/>
      <c r="HNN204" s="430"/>
      <c r="HNO204" s="430"/>
      <c r="HNP204" s="443"/>
      <c r="HNQ204" s="449"/>
      <c r="HNR204" s="429"/>
      <c r="HNS204" s="430"/>
      <c r="HNT204" s="430"/>
      <c r="HNU204" s="430"/>
      <c r="HNV204" s="430"/>
      <c r="HNW204" s="443"/>
      <c r="HNX204" s="449"/>
      <c r="HNY204" s="429"/>
      <c r="HNZ204" s="430"/>
      <c r="HOA204" s="430"/>
      <c r="HOB204" s="430"/>
      <c r="HOC204" s="430"/>
      <c r="HOD204" s="443"/>
      <c r="HOE204" s="449"/>
      <c r="HOF204" s="429"/>
      <c r="HOG204" s="430"/>
      <c r="HOH204" s="430"/>
      <c r="HOI204" s="430"/>
      <c r="HOJ204" s="430"/>
      <c r="HOK204" s="443"/>
      <c r="HOL204" s="449"/>
      <c r="HOM204" s="429"/>
      <c r="HON204" s="430"/>
      <c r="HOO204" s="430"/>
      <c r="HOP204" s="430"/>
      <c r="HOQ204" s="430"/>
      <c r="HOR204" s="443"/>
      <c r="HOS204" s="449"/>
      <c r="HOT204" s="429"/>
      <c r="HOU204" s="430"/>
      <c r="HOV204" s="430"/>
      <c r="HOW204" s="430"/>
      <c r="HOX204" s="430"/>
      <c r="HOY204" s="443"/>
      <c r="HOZ204" s="449"/>
      <c r="HPA204" s="429"/>
      <c r="HPB204" s="430"/>
      <c r="HPC204" s="430"/>
      <c r="HPD204" s="430"/>
      <c r="HPE204" s="430"/>
      <c r="HPF204" s="443"/>
      <c r="HPG204" s="449"/>
      <c r="HPH204" s="429"/>
      <c r="HPI204" s="430"/>
      <c r="HPJ204" s="430"/>
      <c r="HPK204" s="430"/>
      <c r="HPL204" s="430"/>
      <c r="HPM204" s="443"/>
      <c r="HPN204" s="449"/>
      <c r="HPO204" s="429"/>
      <c r="HPP204" s="430"/>
      <c r="HPQ204" s="430"/>
      <c r="HPR204" s="430"/>
      <c r="HPS204" s="430"/>
      <c r="HPT204" s="443"/>
      <c r="HPU204" s="449"/>
      <c r="HPV204" s="429"/>
      <c r="HPW204" s="430"/>
      <c r="HPX204" s="430"/>
      <c r="HPY204" s="430"/>
      <c r="HPZ204" s="430"/>
      <c r="HQA204" s="443"/>
      <c r="HQB204" s="449"/>
      <c r="HQC204" s="429"/>
      <c r="HQD204" s="430"/>
      <c r="HQE204" s="430"/>
      <c r="HQF204" s="430"/>
      <c r="HQG204" s="430"/>
      <c r="HQH204" s="443"/>
      <c r="HQI204" s="449"/>
      <c r="HQJ204" s="429"/>
      <c r="HQK204" s="430"/>
      <c r="HQL204" s="430"/>
      <c r="HQM204" s="430"/>
      <c r="HQN204" s="430"/>
      <c r="HQO204" s="443"/>
      <c r="HQP204" s="449"/>
      <c r="HQQ204" s="429"/>
      <c r="HQR204" s="430"/>
      <c r="HQS204" s="430"/>
      <c r="HQT204" s="430"/>
      <c r="HQU204" s="430"/>
      <c r="HQV204" s="443"/>
      <c r="HQW204" s="449"/>
      <c r="HQX204" s="429"/>
      <c r="HQY204" s="430"/>
      <c r="HQZ204" s="430"/>
      <c r="HRA204" s="430"/>
      <c r="HRB204" s="430"/>
      <c r="HRC204" s="443"/>
      <c r="HRD204" s="449"/>
      <c r="HRE204" s="429"/>
      <c r="HRF204" s="430"/>
      <c r="HRG204" s="430"/>
      <c r="HRH204" s="430"/>
      <c r="HRI204" s="430"/>
      <c r="HRJ204" s="443"/>
      <c r="HRK204" s="449"/>
      <c r="HRL204" s="429"/>
      <c r="HRM204" s="430"/>
      <c r="HRN204" s="430"/>
      <c r="HRO204" s="430"/>
      <c r="HRP204" s="430"/>
      <c r="HRQ204" s="443"/>
      <c r="HRR204" s="449"/>
      <c r="HRS204" s="429"/>
      <c r="HRT204" s="430"/>
      <c r="HRU204" s="430"/>
      <c r="HRV204" s="430"/>
      <c r="HRW204" s="430"/>
      <c r="HRX204" s="443"/>
      <c r="HRY204" s="449"/>
      <c r="HRZ204" s="429"/>
      <c r="HSA204" s="430"/>
      <c r="HSB204" s="430"/>
      <c r="HSC204" s="430"/>
      <c r="HSD204" s="430"/>
      <c r="HSE204" s="443"/>
      <c r="HSF204" s="449"/>
      <c r="HSG204" s="429"/>
      <c r="HSH204" s="430"/>
      <c r="HSI204" s="430"/>
      <c r="HSJ204" s="430"/>
      <c r="HSK204" s="430"/>
      <c r="HSL204" s="443"/>
      <c r="HSM204" s="449"/>
      <c r="HSN204" s="429"/>
      <c r="HSO204" s="430"/>
      <c r="HSP204" s="430"/>
      <c r="HSQ204" s="430"/>
      <c r="HSR204" s="430"/>
      <c r="HSS204" s="443"/>
      <c r="HST204" s="449"/>
      <c r="HSU204" s="429"/>
      <c r="HSV204" s="430"/>
      <c r="HSW204" s="430"/>
      <c r="HSX204" s="430"/>
      <c r="HSY204" s="430"/>
      <c r="HSZ204" s="443"/>
      <c r="HTA204" s="449"/>
      <c r="HTB204" s="429"/>
      <c r="HTC204" s="430"/>
      <c r="HTD204" s="430"/>
      <c r="HTE204" s="430"/>
      <c r="HTF204" s="430"/>
      <c r="HTG204" s="443"/>
      <c r="HTH204" s="449"/>
      <c r="HTI204" s="429"/>
      <c r="HTJ204" s="430"/>
      <c r="HTK204" s="430"/>
      <c r="HTL204" s="430"/>
      <c r="HTM204" s="430"/>
      <c r="HTN204" s="443"/>
      <c r="HTO204" s="449"/>
      <c r="HTP204" s="429"/>
      <c r="HTQ204" s="430"/>
      <c r="HTR204" s="430"/>
      <c r="HTS204" s="430"/>
      <c r="HTT204" s="430"/>
      <c r="HTU204" s="443"/>
      <c r="HTV204" s="449"/>
      <c r="HTW204" s="429"/>
      <c r="HTX204" s="430"/>
      <c r="HTY204" s="430"/>
      <c r="HTZ204" s="430"/>
      <c r="HUA204" s="430"/>
      <c r="HUB204" s="443"/>
      <c r="HUC204" s="449"/>
      <c r="HUD204" s="429"/>
      <c r="HUE204" s="430"/>
      <c r="HUF204" s="430"/>
      <c r="HUG204" s="430"/>
      <c r="HUH204" s="430"/>
      <c r="HUI204" s="443"/>
      <c r="HUJ204" s="449"/>
      <c r="HUK204" s="429"/>
      <c r="HUL204" s="430"/>
      <c r="HUM204" s="430"/>
      <c r="HUN204" s="430"/>
      <c r="HUO204" s="430"/>
      <c r="HUP204" s="443"/>
      <c r="HUQ204" s="449"/>
      <c r="HUR204" s="429"/>
      <c r="HUS204" s="430"/>
      <c r="HUT204" s="430"/>
      <c r="HUU204" s="430"/>
      <c r="HUV204" s="430"/>
      <c r="HUW204" s="443"/>
      <c r="HUX204" s="449"/>
      <c r="HUY204" s="429"/>
      <c r="HUZ204" s="430"/>
      <c r="HVA204" s="430"/>
      <c r="HVB204" s="430"/>
      <c r="HVC204" s="430"/>
      <c r="HVD204" s="443"/>
      <c r="HVE204" s="449"/>
      <c r="HVF204" s="429"/>
      <c r="HVG204" s="430"/>
      <c r="HVH204" s="430"/>
      <c r="HVI204" s="430"/>
      <c r="HVJ204" s="430"/>
      <c r="HVK204" s="443"/>
      <c r="HVL204" s="449"/>
      <c r="HVM204" s="429"/>
      <c r="HVN204" s="430"/>
      <c r="HVO204" s="430"/>
      <c r="HVP204" s="430"/>
      <c r="HVQ204" s="430"/>
      <c r="HVR204" s="443"/>
      <c r="HVS204" s="449"/>
      <c r="HVT204" s="429"/>
      <c r="HVU204" s="430"/>
      <c r="HVV204" s="430"/>
      <c r="HVW204" s="430"/>
      <c r="HVX204" s="430"/>
      <c r="HVY204" s="443"/>
      <c r="HVZ204" s="449"/>
      <c r="HWA204" s="429"/>
      <c r="HWB204" s="430"/>
      <c r="HWC204" s="430"/>
      <c r="HWD204" s="430"/>
      <c r="HWE204" s="430"/>
      <c r="HWF204" s="443"/>
      <c r="HWG204" s="449"/>
      <c r="HWH204" s="429"/>
      <c r="HWI204" s="430"/>
      <c r="HWJ204" s="430"/>
      <c r="HWK204" s="430"/>
      <c r="HWL204" s="430"/>
      <c r="HWM204" s="443"/>
      <c r="HWN204" s="449"/>
      <c r="HWO204" s="429"/>
      <c r="HWP204" s="430"/>
      <c r="HWQ204" s="430"/>
      <c r="HWR204" s="430"/>
      <c r="HWS204" s="430"/>
      <c r="HWT204" s="443"/>
      <c r="HWU204" s="449"/>
      <c r="HWV204" s="429"/>
      <c r="HWW204" s="430"/>
      <c r="HWX204" s="430"/>
      <c r="HWY204" s="430"/>
      <c r="HWZ204" s="430"/>
      <c r="HXA204" s="443"/>
      <c r="HXB204" s="449"/>
      <c r="HXC204" s="429"/>
      <c r="HXD204" s="430"/>
      <c r="HXE204" s="430"/>
      <c r="HXF204" s="430"/>
      <c r="HXG204" s="430"/>
      <c r="HXH204" s="443"/>
      <c r="HXI204" s="449"/>
      <c r="HXJ204" s="429"/>
      <c r="HXK204" s="430"/>
      <c r="HXL204" s="430"/>
      <c r="HXM204" s="430"/>
      <c r="HXN204" s="430"/>
      <c r="HXO204" s="443"/>
      <c r="HXP204" s="449"/>
      <c r="HXQ204" s="429"/>
      <c r="HXR204" s="430"/>
      <c r="HXS204" s="430"/>
      <c r="HXT204" s="430"/>
      <c r="HXU204" s="430"/>
      <c r="HXV204" s="443"/>
      <c r="HXW204" s="449"/>
      <c r="HXX204" s="429"/>
      <c r="HXY204" s="430"/>
      <c r="HXZ204" s="430"/>
      <c r="HYA204" s="430"/>
      <c r="HYB204" s="430"/>
      <c r="HYC204" s="443"/>
      <c r="HYD204" s="449"/>
      <c r="HYE204" s="429"/>
      <c r="HYF204" s="430"/>
      <c r="HYG204" s="430"/>
      <c r="HYH204" s="430"/>
      <c r="HYI204" s="430"/>
      <c r="HYJ204" s="443"/>
      <c r="HYK204" s="449"/>
      <c r="HYL204" s="429"/>
      <c r="HYM204" s="430"/>
      <c r="HYN204" s="430"/>
      <c r="HYO204" s="430"/>
      <c r="HYP204" s="430"/>
      <c r="HYQ204" s="443"/>
      <c r="HYR204" s="449"/>
      <c r="HYS204" s="429"/>
      <c r="HYT204" s="430"/>
      <c r="HYU204" s="430"/>
      <c r="HYV204" s="430"/>
      <c r="HYW204" s="430"/>
      <c r="HYX204" s="443"/>
      <c r="HYY204" s="449"/>
      <c r="HYZ204" s="429"/>
      <c r="HZA204" s="430"/>
      <c r="HZB204" s="430"/>
      <c r="HZC204" s="430"/>
      <c r="HZD204" s="430"/>
      <c r="HZE204" s="443"/>
      <c r="HZF204" s="449"/>
      <c r="HZG204" s="429"/>
      <c r="HZH204" s="430"/>
      <c r="HZI204" s="430"/>
      <c r="HZJ204" s="430"/>
      <c r="HZK204" s="430"/>
      <c r="HZL204" s="443"/>
      <c r="HZM204" s="449"/>
      <c r="HZN204" s="429"/>
      <c r="HZO204" s="430"/>
      <c r="HZP204" s="430"/>
      <c r="HZQ204" s="430"/>
      <c r="HZR204" s="430"/>
      <c r="HZS204" s="443"/>
      <c r="HZT204" s="449"/>
      <c r="HZU204" s="429"/>
      <c r="HZV204" s="430"/>
      <c r="HZW204" s="430"/>
      <c r="HZX204" s="430"/>
      <c r="HZY204" s="430"/>
      <c r="HZZ204" s="443"/>
      <c r="IAA204" s="449"/>
      <c r="IAB204" s="429"/>
      <c r="IAC204" s="430"/>
      <c r="IAD204" s="430"/>
      <c r="IAE204" s="430"/>
      <c r="IAF204" s="430"/>
      <c r="IAG204" s="443"/>
      <c r="IAH204" s="449"/>
      <c r="IAI204" s="429"/>
      <c r="IAJ204" s="430"/>
      <c r="IAK204" s="430"/>
      <c r="IAL204" s="430"/>
      <c r="IAM204" s="430"/>
      <c r="IAN204" s="443"/>
      <c r="IAO204" s="449"/>
      <c r="IAP204" s="429"/>
      <c r="IAQ204" s="430"/>
      <c r="IAR204" s="430"/>
      <c r="IAS204" s="430"/>
      <c r="IAT204" s="430"/>
      <c r="IAU204" s="443"/>
      <c r="IAV204" s="449"/>
      <c r="IAW204" s="429"/>
      <c r="IAX204" s="430"/>
      <c r="IAY204" s="430"/>
      <c r="IAZ204" s="430"/>
      <c r="IBA204" s="430"/>
      <c r="IBB204" s="443"/>
      <c r="IBC204" s="449"/>
      <c r="IBD204" s="429"/>
      <c r="IBE204" s="430"/>
      <c r="IBF204" s="430"/>
      <c r="IBG204" s="430"/>
      <c r="IBH204" s="430"/>
      <c r="IBI204" s="443"/>
      <c r="IBJ204" s="449"/>
      <c r="IBK204" s="429"/>
      <c r="IBL204" s="430"/>
      <c r="IBM204" s="430"/>
      <c r="IBN204" s="430"/>
      <c r="IBO204" s="430"/>
      <c r="IBP204" s="443"/>
      <c r="IBQ204" s="449"/>
      <c r="IBR204" s="429"/>
      <c r="IBS204" s="430"/>
      <c r="IBT204" s="430"/>
      <c r="IBU204" s="430"/>
      <c r="IBV204" s="430"/>
      <c r="IBW204" s="443"/>
      <c r="IBX204" s="449"/>
      <c r="IBY204" s="429"/>
      <c r="IBZ204" s="430"/>
      <c r="ICA204" s="430"/>
      <c r="ICB204" s="430"/>
      <c r="ICC204" s="430"/>
      <c r="ICD204" s="443"/>
      <c r="ICE204" s="449"/>
      <c r="ICF204" s="429"/>
      <c r="ICG204" s="430"/>
      <c r="ICH204" s="430"/>
      <c r="ICI204" s="430"/>
      <c r="ICJ204" s="430"/>
      <c r="ICK204" s="443"/>
      <c r="ICL204" s="449"/>
      <c r="ICM204" s="429"/>
      <c r="ICN204" s="430"/>
      <c r="ICO204" s="430"/>
      <c r="ICP204" s="430"/>
      <c r="ICQ204" s="430"/>
      <c r="ICR204" s="443"/>
      <c r="ICS204" s="449"/>
      <c r="ICT204" s="429"/>
      <c r="ICU204" s="430"/>
      <c r="ICV204" s="430"/>
      <c r="ICW204" s="430"/>
      <c r="ICX204" s="430"/>
      <c r="ICY204" s="443"/>
      <c r="ICZ204" s="449"/>
      <c r="IDA204" s="429"/>
      <c r="IDB204" s="430"/>
      <c r="IDC204" s="430"/>
      <c r="IDD204" s="430"/>
      <c r="IDE204" s="430"/>
      <c r="IDF204" s="443"/>
      <c r="IDG204" s="449"/>
      <c r="IDH204" s="429"/>
      <c r="IDI204" s="430"/>
      <c r="IDJ204" s="430"/>
      <c r="IDK204" s="430"/>
      <c r="IDL204" s="430"/>
      <c r="IDM204" s="443"/>
      <c r="IDN204" s="449"/>
      <c r="IDO204" s="429"/>
      <c r="IDP204" s="430"/>
      <c r="IDQ204" s="430"/>
      <c r="IDR204" s="430"/>
      <c r="IDS204" s="430"/>
      <c r="IDT204" s="443"/>
      <c r="IDU204" s="449"/>
      <c r="IDV204" s="429"/>
      <c r="IDW204" s="430"/>
      <c r="IDX204" s="430"/>
      <c r="IDY204" s="430"/>
      <c r="IDZ204" s="430"/>
      <c r="IEA204" s="443"/>
      <c r="IEB204" s="449"/>
      <c r="IEC204" s="429"/>
      <c r="IED204" s="430"/>
      <c r="IEE204" s="430"/>
      <c r="IEF204" s="430"/>
      <c r="IEG204" s="430"/>
      <c r="IEH204" s="443"/>
      <c r="IEI204" s="449"/>
      <c r="IEJ204" s="429"/>
      <c r="IEK204" s="430"/>
      <c r="IEL204" s="430"/>
      <c r="IEM204" s="430"/>
      <c r="IEN204" s="430"/>
      <c r="IEO204" s="443"/>
      <c r="IEP204" s="449"/>
      <c r="IEQ204" s="429"/>
      <c r="IER204" s="430"/>
      <c r="IES204" s="430"/>
      <c r="IET204" s="430"/>
      <c r="IEU204" s="430"/>
      <c r="IEV204" s="443"/>
      <c r="IEW204" s="449"/>
      <c r="IEX204" s="429"/>
      <c r="IEY204" s="430"/>
      <c r="IEZ204" s="430"/>
      <c r="IFA204" s="430"/>
      <c r="IFB204" s="430"/>
      <c r="IFC204" s="443"/>
      <c r="IFD204" s="449"/>
      <c r="IFE204" s="429"/>
      <c r="IFF204" s="430"/>
      <c r="IFG204" s="430"/>
      <c r="IFH204" s="430"/>
      <c r="IFI204" s="430"/>
      <c r="IFJ204" s="443"/>
      <c r="IFK204" s="449"/>
      <c r="IFL204" s="429"/>
      <c r="IFM204" s="430"/>
      <c r="IFN204" s="430"/>
      <c r="IFO204" s="430"/>
      <c r="IFP204" s="430"/>
      <c r="IFQ204" s="443"/>
      <c r="IFR204" s="449"/>
      <c r="IFS204" s="429"/>
      <c r="IFT204" s="430"/>
      <c r="IFU204" s="430"/>
      <c r="IFV204" s="430"/>
      <c r="IFW204" s="430"/>
      <c r="IFX204" s="443"/>
      <c r="IFY204" s="449"/>
      <c r="IFZ204" s="429"/>
      <c r="IGA204" s="430"/>
      <c r="IGB204" s="430"/>
      <c r="IGC204" s="430"/>
      <c r="IGD204" s="430"/>
      <c r="IGE204" s="443"/>
      <c r="IGF204" s="449"/>
      <c r="IGG204" s="429"/>
      <c r="IGH204" s="430"/>
      <c r="IGI204" s="430"/>
      <c r="IGJ204" s="430"/>
      <c r="IGK204" s="430"/>
      <c r="IGL204" s="443"/>
      <c r="IGM204" s="449"/>
      <c r="IGN204" s="429"/>
      <c r="IGO204" s="430"/>
      <c r="IGP204" s="430"/>
      <c r="IGQ204" s="430"/>
      <c r="IGR204" s="430"/>
      <c r="IGS204" s="443"/>
      <c r="IGT204" s="449"/>
      <c r="IGU204" s="429"/>
      <c r="IGV204" s="430"/>
      <c r="IGW204" s="430"/>
      <c r="IGX204" s="430"/>
      <c r="IGY204" s="430"/>
      <c r="IGZ204" s="443"/>
      <c r="IHA204" s="449"/>
      <c r="IHB204" s="429"/>
      <c r="IHC204" s="430"/>
      <c r="IHD204" s="430"/>
      <c r="IHE204" s="430"/>
      <c r="IHF204" s="430"/>
      <c r="IHG204" s="443"/>
      <c r="IHH204" s="449"/>
      <c r="IHI204" s="429"/>
      <c r="IHJ204" s="430"/>
      <c r="IHK204" s="430"/>
      <c r="IHL204" s="430"/>
      <c r="IHM204" s="430"/>
      <c r="IHN204" s="443"/>
      <c r="IHO204" s="449"/>
      <c r="IHP204" s="429"/>
      <c r="IHQ204" s="430"/>
      <c r="IHR204" s="430"/>
      <c r="IHS204" s="430"/>
      <c r="IHT204" s="430"/>
      <c r="IHU204" s="443"/>
      <c r="IHV204" s="449"/>
      <c r="IHW204" s="429"/>
      <c r="IHX204" s="430"/>
      <c r="IHY204" s="430"/>
      <c r="IHZ204" s="430"/>
      <c r="IIA204" s="430"/>
      <c r="IIB204" s="443"/>
      <c r="IIC204" s="449"/>
      <c r="IID204" s="429"/>
      <c r="IIE204" s="430"/>
      <c r="IIF204" s="430"/>
      <c r="IIG204" s="430"/>
      <c r="IIH204" s="430"/>
      <c r="III204" s="443"/>
      <c r="IIJ204" s="449"/>
      <c r="IIK204" s="429"/>
      <c r="IIL204" s="430"/>
      <c r="IIM204" s="430"/>
      <c r="IIN204" s="430"/>
      <c r="IIO204" s="430"/>
      <c r="IIP204" s="443"/>
      <c r="IIQ204" s="449"/>
      <c r="IIR204" s="429"/>
      <c r="IIS204" s="430"/>
      <c r="IIT204" s="430"/>
      <c r="IIU204" s="430"/>
      <c r="IIV204" s="430"/>
      <c r="IIW204" s="443"/>
      <c r="IIX204" s="449"/>
      <c r="IIY204" s="429"/>
      <c r="IIZ204" s="430"/>
      <c r="IJA204" s="430"/>
      <c r="IJB204" s="430"/>
      <c r="IJC204" s="430"/>
      <c r="IJD204" s="443"/>
      <c r="IJE204" s="449"/>
      <c r="IJF204" s="429"/>
      <c r="IJG204" s="430"/>
      <c r="IJH204" s="430"/>
      <c r="IJI204" s="430"/>
      <c r="IJJ204" s="430"/>
      <c r="IJK204" s="443"/>
      <c r="IJL204" s="449"/>
      <c r="IJM204" s="429"/>
      <c r="IJN204" s="430"/>
      <c r="IJO204" s="430"/>
      <c r="IJP204" s="430"/>
      <c r="IJQ204" s="430"/>
      <c r="IJR204" s="443"/>
      <c r="IJS204" s="449"/>
      <c r="IJT204" s="429"/>
      <c r="IJU204" s="430"/>
      <c r="IJV204" s="430"/>
      <c r="IJW204" s="430"/>
      <c r="IJX204" s="430"/>
      <c r="IJY204" s="443"/>
      <c r="IJZ204" s="449"/>
      <c r="IKA204" s="429"/>
      <c r="IKB204" s="430"/>
      <c r="IKC204" s="430"/>
      <c r="IKD204" s="430"/>
      <c r="IKE204" s="430"/>
      <c r="IKF204" s="443"/>
      <c r="IKG204" s="449"/>
      <c r="IKH204" s="429"/>
      <c r="IKI204" s="430"/>
      <c r="IKJ204" s="430"/>
      <c r="IKK204" s="430"/>
      <c r="IKL204" s="430"/>
      <c r="IKM204" s="443"/>
      <c r="IKN204" s="449"/>
      <c r="IKO204" s="429"/>
      <c r="IKP204" s="430"/>
      <c r="IKQ204" s="430"/>
      <c r="IKR204" s="430"/>
      <c r="IKS204" s="430"/>
      <c r="IKT204" s="443"/>
      <c r="IKU204" s="449"/>
      <c r="IKV204" s="429"/>
      <c r="IKW204" s="430"/>
      <c r="IKX204" s="430"/>
      <c r="IKY204" s="430"/>
      <c r="IKZ204" s="430"/>
      <c r="ILA204" s="443"/>
      <c r="ILB204" s="449"/>
      <c r="ILC204" s="429"/>
      <c r="ILD204" s="430"/>
      <c r="ILE204" s="430"/>
      <c r="ILF204" s="430"/>
      <c r="ILG204" s="430"/>
      <c r="ILH204" s="443"/>
      <c r="ILI204" s="449"/>
      <c r="ILJ204" s="429"/>
      <c r="ILK204" s="430"/>
      <c r="ILL204" s="430"/>
      <c r="ILM204" s="430"/>
      <c r="ILN204" s="430"/>
      <c r="ILO204" s="443"/>
      <c r="ILP204" s="449"/>
      <c r="ILQ204" s="429"/>
      <c r="ILR204" s="430"/>
      <c r="ILS204" s="430"/>
      <c r="ILT204" s="430"/>
      <c r="ILU204" s="430"/>
      <c r="ILV204" s="443"/>
      <c r="ILW204" s="449"/>
      <c r="ILX204" s="429"/>
      <c r="ILY204" s="430"/>
      <c r="ILZ204" s="430"/>
      <c r="IMA204" s="430"/>
      <c r="IMB204" s="430"/>
      <c r="IMC204" s="443"/>
      <c r="IMD204" s="449"/>
      <c r="IME204" s="429"/>
      <c r="IMF204" s="430"/>
      <c r="IMG204" s="430"/>
      <c r="IMH204" s="430"/>
      <c r="IMI204" s="430"/>
      <c r="IMJ204" s="443"/>
      <c r="IMK204" s="449"/>
      <c r="IML204" s="429"/>
      <c r="IMM204" s="430"/>
      <c r="IMN204" s="430"/>
      <c r="IMO204" s="430"/>
      <c r="IMP204" s="430"/>
      <c r="IMQ204" s="443"/>
      <c r="IMR204" s="449"/>
      <c r="IMS204" s="429"/>
      <c r="IMT204" s="430"/>
      <c r="IMU204" s="430"/>
      <c r="IMV204" s="430"/>
      <c r="IMW204" s="430"/>
      <c r="IMX204" s="443"/>
      <c r="IMY204" s="449"/>
      <c r="IMZ204" s="429"/>
      <c r="INA204" s="430"/>
      <c r="INB204" s="430"/>
      <c r="INC204" s="430"/>
      <c r="IND204" s="430"/>
      <c r="INE204" s="443"/>
      <c r="INF204" s="449"/>
      <c r="ING204" s="429"/>
      <c r="INH204" s="430"/>
      <c r="INI204" s="430"/>
      <c r="INJ204" s="430"/>
      <c r="INK204" s="430"/>
      <c r="INL204" s="443"/>
      <c r="INM204" s="449"/>
      <c r="INN204" s="429"/>
      <c r="INO204" s="430"/>
      <c r="INP204" s="430"/>
      <c r="INQ204" s="430"/>
      <c r="INR204" s="430"/>
      <c r="INS204" s="443"/>
      <c r="INT204" s="449"/>
      <c r="INU204" s="429"/>
      <c r="INV204" s="430"/>
      <c r="INW204" s="430"/>
      <c r="INX204" s="430"/>
      <c r="INY204" s="430"/>
      <c r="INZ204" s="443"/>
      <c r="IOA204" s="449"/>
      <c r="IOB204" s="429"/>
      <c r="IOC204" s="430"/>
      <c r="IOD204" s="430"/>
      <c r="IOE204" s="430"/>
      <c r="IOF204" s="430"/>
      <c r="IOG204" s="443"/>
      <c r="IOH204" s="449"/>
      <c r="IOI204" s="429"/>
      <c r="IOJ204" s="430"/>
      <c r="IOK204" s="430"/>
      <c r="IOL204" s="430"/>
      <c r="IOM204" s="430"/>
      <c r="ION204" s="443"/>
      <c r="IOO204" s="449"/>
      <c r="IOP204" s="429"/>
      <c r="IOQ204" s="430"/>
      <c r="IOR204" s="430"/>
      <c r="IOS204" s="430"/>
      <c r="IOT204" s="430"/>
      <c r="IOU204" s="443"/>
      <c r="IOV204" s="449"/>
      <c r="IOW204" s="429"/>
      <c r="IOX204" s="430"/>
      <c r="IOY204" s="430"/>
      <c r="IOZ204" s="430"/>
      <c r="IPA204" s="430"/>
      <c r="IPB204" s="443"/>
      <c r="IPC204" s="449"/>
      <c r="IPD204" s="429"/>
      <c r="IPE204" s="430"/>
      <c r="IPF204" s="430"/>
      <c r="IPG204" s="430"/>
      <c r="IPH204" s="430"/>
      <c r="IPI204" s="443"/>
      <c r="IPJ204" s="449"/>
      <c r="IPK204" s="429"/>
      <c r="IPL204" s="430"/>
      <c r="IPM204" s="430"/>
      <c r="IPN204" s="430"/>
      <c r="IPO204" s="430"/>
      <c r="IPP204" s="443"/>
      <c r="IPQ204" s="449"/>
      <c r="IPR204" s="429"/>
      <c r="IPS204" s="430"/>
      <c r="IPT204" s="430"/>
      <c r="IPU204" s="430"/>
      <c r="IPV204" s="430"/>
      <c r="IPW204" s="443"/>
      <c r="IPX204" s="449"/>
      <c r="IPY204" s="429"/>
      <c r="IPZ204" s="430"/>
      <c r="IQA204" s="430"/>
      <c r="IQB204" s="430"/>
      <c r="IQC204" s="430"/>
      <c r="IQD204" s="443"/>
      <c r="IQE204" s="449"/>
      <c r="IQF204" s="429"/>
      <c r="IQG204" s="430"/>
      <c r="IQH204" s="430"/>
      <c r="IQI204" s="430"/>
      <c r="IQJ204" s="430"/>
      <c r="IQK204" s="443"/>
      <c r="IQL204" s="449"/>
      <c r="IQM204" s="429"/>
      <c r="IQN204" s="430"/>
      <c r="IQO204" s="430"/>
      <c r="IQP204" s="430"/>
      <c r="IQQ204" s="430"/>
      <c r="IQR204" s="443"/>
      <c r="IQS204" s="449"/>
      <c r="IQT204" s="429"/>
      <c r="IQU204" s="430"/>
      <c r="IQV204" s="430"/>
      <c r="IQW204" s="430"/>
      <c r="IQX204" s="430"/>
      <c r="IQY204" s="443"/>
      <c r="IQZ204" s="449"/>
      <c r="IRA204" s="429"/>
      <c r="IRB204" s="430"/>
      <c r="IRC204" s="430"/>
      <c r="IRD204" s="430"/>
      <c r="IRE204" s="430"/>
      <c r="IRF204" s="443"/>
      <c r="IRG204" s="449"/>
      <c r="IRH204" s="429"/>
      <c r="IRI204" s="430"/>
      <c r="IRJ204" s="430"/>
      <c r="IRK204" s="430"/>
      <c r="IRL204" s="430"/>
      <c r="IRM204" s="443"/>
      <c r="IRN204" s="449"/>
      <c r="IRO204" s="429"/>
      <c r="IRP204" s="430"/>
      <c r="IRQ204" s="430"/>
      <c r="IRR204" s="430"/>
      <c r="IRS204" s="430"/>
      <c r="IRT204" s="443"/>
      <c r="IRU204" s="449"/>
      <c r="IRV204" s="429"/>
      <c r="IRW204" s="430"/>
      <c r="IRX204" s="430"/>
      <c r="IRY204" s="430"/>
      <c r="IRZ204" s="430"/>
      <c r="ISA204" s="443"/>
      <c r="ISB204" s="449"/>
      <c r="ISC204" s="429"/>
      <c r="ISD204" s="430"/>
      <c r="ISE204" s="430"/>
      <c r="ISF204" s="430"/>
      <c r="ISG204" s="430"/>
      <c r="ISH204" s="443"/>
      <c r="ISI204" s="449"/>
      <c r="ISJ204" s="429"/>
      <c r="ISK204" s="430"/>
      <c r="ISL204" s="430"/>
      <c r="ISM204" s="430"/>
      <c r="ISN204" s="430"/>
      <c r="ISO204" s="443"/>
      <c r="ISP204" s="449"/>
      <c r="ISQ204" s="429"/>
      <c r="ISR204" s="430"/>
      <c r="ISS204" s="430"/>
      <c r="IST204" s="430"/>
      <c r="ISU204" s="430"/>
      <c r="ISV204" s="443"/>
      <c r="ISW204" s="449"/>
      <c r="ISX204" s="429"/>
      <c r="ISY204" s="430"/>
      <c r="ISZ204" s="430"/>
      <c r="ITA204" s="430"/>
      <c r="ITB204" s="430"/>
      <c r="ITC204" s="443"/>
      <c r="ITD204" s="449"/>
      <c r="ITE204" s="429"/>
      <c r="ITF204" s="430"/>
      <c r="ITG204" s="430"/>
      <c r="ITH204" s="430"/>
      <c r="ITI204" s="430"/>
      <c r="ITJ204" s="443"/>
      <c r="ITK204" s="449"/>
      <c r="ITL204" s="429"/>
      <c r="ITM204" s="430"/>
      <c r="ITN204" s="430"/>
      <c r="ITO204" s="430"/>
      <c r="ITP204" s="430"/>
      <c r="ITQ204" s="443"/>
      <c r="ITR204" s="449"/>
      <c r="ITS204" s="429"/>
      <c r="ITT204" s="430"/>
      <c r="ITU204" s="430"/>
      <c r="ITV204" s="430"/>
      <c r="ITW204" s="430"/>
      <c r="ITX204" s="443"/>
      <c r="ITY204" s="449"/>
      <c r="ITZ204" s="429"/>
      <c r="IUA204" s="430"/>
      <c r="IUB204" s="430"/>
      <c r="IUC204" s="430"/>
      <c r="IUD204" s="430"/>
      <c r="IUE204" s="443"/>
      <c r="IUF204" s="449"/>
      <c r="IUG204" s="429"/>
      <c r="IUH204" s="430"/>
      <c r="IUI204" s="430"/>
      <c r="IUJ204" s="430"/>
      <c r="IUK204" s="430"/>
      <c r="IUL204" s="443"/>
      <c r="IUM204" s="449"/>
      <c r="IUN204" s="429"/>
      <c r="IUO204" s="430"/>
      <c r="IUP204" s="430"/>
      <c r="IUQ204" s="430"/>
      <c r="IUR204" s="430"/>
      <c r="IUS204" s="443"/>
      <c r="IUT204" s="449"/>
      <c r="IUU204" s="429"/>
      <c r="IUV204" s="430"/>
      <c r="IUW204" s="430"/>
      <c r="IUX204" s="430"/>
      <c r="IUY204" s="430"/>
      <c r="IUZ204" s="443"/>
      <c r="IVA204" s="449"/>
      <c r="IVB204" s="429"/>
      <c r="IVC204" s="430"/>
      <c r="IVD204" s="430"/>
      <c r="IVE204" s="430"/>
      <c r="IVF204" s="430"/>
      <c r="IVG204" s="443"/>
      <c r="IVH204" s="449"/>
      <c r="IVI204" s="429"/>
      <c r="IVJ204" s="430"/>
      <c r="IVK204" s="430"/>
      <c r="IVL204" s="430"/>
      <c r="IVM204" s="430"/>
      <c r="IVN204" s="443"/>
      <c r="IVO204" s="449"/>
      <c r="IVP204" s="429"/>
      <c r="IVQ204" s="430"/>
      <c r="IVR204" s="430"/>
      <c r="IVS204" s="430"/>
      <c r="IVT204" s="430"/>
      <c r="IVU204" s="443"/>
      <c r="IVV204" s="449"/>
      <c r="IVW204" s="429"/>
      <c r="IVX204" s="430"/>
      <c r="IVY204" s="430"/>
      <c r="IVZ204" s="430"/>
      <c r="IWA204" s="430"/>
      <c r="IWB204" s="443"/>
      <c r="IWC204" s="449"/>
      <c r="IWD204" s="429"/>
      <c r="IWE204" s="430"/>
      <c r="IWF204" s="430"/>
      <c r="IWG204" s="430"/>
      <c r="IWH204" s="430"/>
      <c r="IWI204" s="443"/>
      <c r="IWJ204" s="449"/>
      <c r="IWK204" s="429"/>
      <c r="IWL204" s="430"/>
      <c r="IWM204" s="430"/>
      <c r="IWN204" s="430"/>
      <c r="IWO204" s="430"/>
      <c r="IWP204" s="443"/>
      <c r="IWQ204" s="449"/>
      <c r="IWR204" s="429"/>
      <c r="IWS204" s="430"/>
      <c r="IWT204" s="430"/>
      <c r="IWU204" s="430"/>
      <c r="IWV204" s="430"/>
      <c r="IWW204" s="443"/>
      <c r="IWX204" s="449"/>
      <c r="IWY204" s="429"/>
      <c r="IWZ204" s="430"/>
      <c r="IXA204" s="430"/>
      <c r="IXB204" s="430"/>
      <c r="IXC204" s="430"/>
      <c r="IXD204" s="443"/>
      <c r="IXE204" s="449"/>
      <c r="IXF204" s="429"/>
      <c r="IXG204" s="430"/>
      <c r="IXH204" s="430"/>
      <c r="IXI204" s="430"/>
      <c r="IXJ204" s="430"/>
      <c r="IXK204" s="443"/>
      <c r="IXL204" s="449"/>
      <c r="IXM204" s="429"/>
      <c r="IXN204" s="430"/>
      <c r="IXO204" s="430"/>
      <c r="IXP204" s="430"/>
      <c r="IXQ204" s="430"/>
      <c r="IXR204" s="443"/>
      <c r="IXS204" s="449"/>
      <c r="IXT204" s="429"/>
      <c r="IXU204" s="430"/>
      <c r="IXV204" s="430"/>
      <c r="IXW204" s="430"/>
      <c r="IXX204" s="430"/>
      <c r="IXY204" s="443"/>
      <c r="IXZ204" s="449"/>
      <c r="IYA204" s="429"/>
      <c r="IYB204" s="430"/>
      <c r="IYC204" s="430"/>
      <c r="IYD204" s="430"/>
      <c r="IYE204" s="430"/>
      <c r="IYF204" s="443"/>
      <c r="IYG204" s="449"/>
      <c r="IYH204" s="429"/>
      <c r="IYI204" s="430"/>
      <c r="IYJ204" s="430"/>
      <c r="IYK204" s="430"/>
      <c r="IYL204" s="430"/>
      <c r="IYM204" s="443"/>
      <c r="IYN204" s="449"/>
      <c r="IYO204" s="429"/>
      <c r="IYP204" s="430"/>
      <c r="IYQ204" s="430"/>
      <c r="IYR204" s="430"/>
      <c r="IYS204" s="430"/>
      <c r="IYT204" s="443"/>
      <c r="IYU204" s="449"/>
      <c r="IYV204" s="429"/>
      <c r="IYW204" s="430"/>
      <c r="IYX204" s="430"/>
      <c r="IYY204" s="430"/>
      <c r="IYZ204" s="430"/>
      <c r="IZA204" s="443"/>
      <c r="IZB204" s="449"/>
      <c r="IZC204" s="429"/>
      <c r="IZD204" s="430"/>
      <c r="IZE204" s="430"/>
      <c r="IZF204" s="430"/>
      <c r="IZG204" s="430"/>
      <c r="IZH204" s="443"/>
      <c r="IZI204" s="449"/>
      <c r="IZJ204" s="429"/>
      <c r="IZK204" s="430"/>
      <c r="IZL204" s="430"/>
      <c r="IZM204" s="430"/>
      <c r="IZN204" s="430"/>
      <c r="IZO204" s="443"/>
      <c r="IZP204" s="449"/>
      <c r="IZQ204" s="429"/>
      <c r="IZR204" s="430"/>
      <c r="IZS204" s="430"/>
      <c r="IZT204" s="430"/>
      <c r="IZU204" s="430"/>
      <c r="IZV204" s="443"/>
      <c r="IZW204" s="449"/>
      <c r="IZX204" s="429"/>
      <c r="IZY204" s="430"/>
      <c r="IZZ204" s="430"/>
      <c r="JAA204" s="430"/>
      <c r="JAB204" s="430"/>
      <c r="JAC204" s="443"/>
      <c r="JAD204" s="449"/>
      <c r="JAE204" s="429"/>
      <c r="JAF204" s="430"/>
      <c r="JAG204" s="430"/>
      <c r="JAH204" s="430"/>
      <c r="JAI204" s="430"/>
      <c r="JAJ204" s="443"/>
      <c r="JAK204" s="449"/>
      <c r="JAL204" s="429"/>
      <c r="JAM204" s="430"/>
      <c r="JAN204" s="430"/>
      <c r="JAO204" s="430"/>
      <c r="JAP204" s="430"/>
      <c r="JAQ204" s="443"/>
      <c r="JAR204" s="449"/>
      <c r="JAS204" s="429"/>
      <c r="JAT204" s="430"/>
      <c r="JAU204" s="430"/>
      <c r="JAV204" s="430"/>
      <c r="JAW204" s="430"/>
      <c r="JAX204" s="443"/>
      <c r="JAY204" s="449"/>
      <c r="JAZ204" s="429"/>
      <c r="JBA204" s="430"/>
      <c r="JBB204" s="430"/>
      <c r="JBC204" s="430"/>
      <c r="JBD204" s="430"/>
      <c r="JBE204" s="443"/>
      <c r="JBF204" s="449"/>
      <c r="JBG204" s="429"/>
      <c r="JBH204" s="430"/>
      <c r="JBI204" s="430"/>
      <c r="JBJ204" s="430"/>
      <c r="JBK204" s="430"/>
      <c r="JBL204" s="443"/>
      <c r="JBM204" s="449"/>
      <c r="JBN204" s="429"/>
      <c r="JBO204" s="430"/>
      <c r="JBP204" s="430"/>
      <c r="JBQ204" s="430"/>
      <c r="JBR204" s="430"/>
      <c r="JBS204" s="443"/>
      <c r="JBT204" s="449"/>
      <c r="JBU204" s="429"/>
      <c r="JBV204" s="430"/>
      <c r="JBW204" s="430"/>
      <c r="JBX204" s="430"/>
      <c r="JBY204" s="430"/>
      <c r="JBZ204" s="443"/>
      <c r="JCA204" s="449"/>
      <c r="JCB204" s="429"/>
      <c r="JCC204" s="430"/>
      <c r="JCD204" s="430"/>
      <c r="JCE204" s="430"/>
      <c r="JCF204" s="430"/>
      <c r="JCG204" s="443"/>
      <c r="JCH204" s="449"/>
      <c r="JCI204" s="429"/>
      <c r="JCJ204" s="430"/>
      <c r="JCK204" s="430"/>
      <c r="JCL204" s="430"/>
      <c r="JCM204" s="430"/>
      <c r="JCN204" s="443"/>
      <c r="JCO204" s="449"/>
      <c r="JCP204" s="429"/>
      <c r="JCQ204" s="430"/>
      <c r="JCR204" s="430"/>
      <c r="JCS204" s="430"/>
      <c r="JCT204" s="430"/>
      <c r="JCU204" s="443"/>
      <c r="JCV204" s="449"/>
      <c r="JCW204" s="429"/>
      <c r="JCX204" s="430"/>
      <c r="JCY204" s="430"/>
      <c r="JCZ204" s="430"/>
      <c r="JDA204" s="430"/>
      <c r="JDB204" s="443"/>
      <c r="JDC204" s="449"/>
      <c r="JDD204" s="429"/>
      <c r="JDE204" s="430"/>
      <c r="JDF204" s="430"/>
      <c r="JDG204" s="430"/>
      <c r="JDH204" s="430"/>
      <c r="JDI204" s="443"/>
      <c r="JDJ204" s="449"/>
      <c r="JDK204" s="429"/>
      <c r="JDL204" s="430"/>
      <c r="JDM204" s="430"/>
      <c r="JDN204" s="430"/>
      <c r="JDO204" s="430"/>
      <c r="JDP204" s="443"/>
      <c r="JDQ204" s="449"/>
      <c r="JDR204" s="429"/>
      <c r="JDS204" s="430"/>
      <c r="JDT204" s="430"/>
      <c r="JDU204" s="430"/>
      <c r="JDV204" s="430"/>
      <c r="JDW204" s="443"/>
      <c r="JDX204" s="449"/>
      <c r="JDY204" s="429"/>
      <c r="JDZ204" s="430"/>
      <c r="JEA204" s="430"/>
      <c r="JEB204" s="430"/>
      <c r="JEC204" s="430"/>
      <c r="JED204" s="443"/>
      <c r="JEE204" s="449"/>
      <c r="JEF204" s="429"/>
      <c r="JEG204" s="430"/>
      <c r="JEH204" s="430"/>
      <c r="JEI204" s="430"/>
      <c r="JEJ204" s="430"/>
      <c r="JEK204" s="443"/>
      <c r="JEL204" s="449"/>
      <c r="JEM204" s="429"/>
      <c r="JEN204" s="430"/>
      <c r="JEO204" s="430"/>
      <c r="JEP204" s="430"/>
      <c r="JEQ204" s="430"/>
      <c r="JER204" s="443"/>
      <c r="JES204" s="449"/>
      <c r="JET204" s="429"/>
      <c r="JEU204" s="430"/>
      <c r="JEV204" s="430"/>
      <c r="JEW204" s="430"/>
      <c r="JEX204" s="430"/>
      <c r="JEY204" s="443"/>
      <c r="JEZ204" s="449"/>
      <c r="JFA204" s="429"/>
      <c r="JFB204" s="430"/>
      <c r="JFC204" s="430"/>
      <c r="JFD204" s="430"/>
      <c r="JFE204" s="430"/>
      <c r="JFF204" s="443"/>
      <c r="JFG204" s="449"/>
      <c r="JFH204" s="429"/>
      <c r="JFI204" s="430"/>
      <c r="JFJ204" s="430"/>
      <c r="JFK204" s="430"/>
      <c r="JFL204" s="430"/>
      <c r="JFM204" s="443"/>
      <c r="JFN204" s="449"/>
      <c r="JFO204" s="429"/>
      <c r="JFP204" s="430"/>
      <c r="JFQ204" s="430"/>
      <c r="JFR204" s="430"/>
      <c r="JFS204" s="430"/>
      <c r="JFT204" s="443"/>
      <c r="JFU204" s="449"/>
      <c r="JFV204" s="429"/>
      <c r="JFW204" s="430"/>
      <c r="JFX204" s="430"/>
      <c r="JFY204" s="430"/>
      <c r="JFZ204" s="430"/>
      <c r="JGA204" s="443"/>
      <c r="JGB204" s="449"/>
      <c r="JGC204" s="429"/>
      <c r="JGD204" s="430"/>
      <c r="JGE204" s="430"/>
      <c r="JGF204" s="430"/>
      <c r="JGG204" s="430"/>
      <c r="JGH204" s="443"/>
      <c r="JGI204" s="449"/>
      <c r="JGJ204" s="429"/>
      <c r="JGK204" s="430"/>
      <c r="JGL204" s="430"/>
      <c r="JGM204" s="430"/>
      <c r="JGN204" s="430"/>
      <c r="JGO204" s="443"/>
      <c r="JGP204" s="449"/>
      <c r="JGQ204" s="429"/>
      <c r="JGR204" s="430"/>
      <c r="JGS204" s="430"/>
      <c r="JGT204" s="430"/>
      <c r="JGU204" s="430"/>
      <c r="JGV204" s="443"/>
      <c r="JGW204" s="449"/>
      <c r="JGX204" s="429"/>
      <c r="JGY204" s="430"/>
      <c r="JGZ204" s="430"/>
      <c r="JHA204" s="430"/>
      <c r="JHB204" s="430"/>
      <c r="JHC204" s="443"/>
      <c r="JHD204" s="449"/>
      <c r="JHE204" s="429"/>
      <c r="JHF204" s="430"/>
      <c r="JHG204" s="430"/>
      <c r="JHH204" s="430"/>
      <c r="JHI204" s="430"/>
      <c r="JHJ204" s="443"/>
      <c r="JHK204" s="449"/>
      <c r="JHL204" s="429"/>
      <c r="JHM204" s="430"/>
      <c r="JHN204" s="430"/>
      <c r="JHO204" s="430"/>
      <c r="JHP204" s="430"/>
      <c r="JHQ204" s="443"/>
      <c r="JHR204" s="449"/>
      <c r="JHS204" s="429"/>
      <c r="JHT204" s="430"/>
      <c r="JHU204" s="430"/>
      <c r="JHV204" s="430"/>
      <c r="JHW204" s="430"/>
      <c r="JHX204" s="443"/>
      <c r="JHY204" s="449"/>
      <c r="JHZ204" s="429"/>
      <c r="JIA204" s="430"/>
      <c r="JIB204" s="430"/>
      <c r="JIC204" s="430"/>
      <c r="JID204" s="430"/>
      <c r="JIE204" s="443"/>
      <c r="JIF204" s="449"/>
      <c r="JIG204" s="429"/>
      <c r="JIH204" s="430"/>
      <c r="JII204" s="430"/>
      <c r="JIJ204" s="430"/>
      <c r="JIK204" s="430"/>
      <c r="JIL204" s="443"/>
      <c r="JIM204" s="449"/>
      <c r="JIN204" s="429"/>
      <c r="JIO204" s="430"/>
      <c r="JIP204" s="430"/>
      <c r="JIQ204" s="430"/>
      <c r="JIR204" s="430"/>
      <c r="JIS204" s="443"/>
      <c r="JIT204" s="449"/>
      <c r="JIU204" s="429"/>
      <c r="JIV204" s="430"/>
      <c r="JIW204" s="430"/>
      <c r="JIX204" s="430"/>
      <c r="JIY204" s="430"/>
      <c r="JIZ204" s="443"/>
      <c r="JJA204" s="449"/>
      <c r="JJB204" s="429"/>
      <c r="JJC204" s="430"/>
      <c r="JJD204" s="430"/>
      <c r="JJE204" s="430"/>
      <c r="JJF204" s="430"/>
      <c r="JJG204" s="443"/>
      <c r="JJH204" s="449"/>
      <c r="JJI204" s="429"/>
      <c r="JJJ204" s="430"/>
      <c r="JJK204" s="430"/>
      <c r="JJL204" s="430"/>
      <c r="JJM204" s="430"/>
      <c r="JJN204" s="443"/>
      <c r="JJO204" s="449"/>
      <c r="JJP204" s="429"/>
      <c r="JJQ204" s="430"/>
      <c r="JJR204" s="430"/>
      <c r="JJS204" s="430"/>
      <c r="JJT204" s="430"/>
      <c r="JJU204" s="443"/>
      <c r="JJV204" s="449"/>
      <c r="JJW204" s="429"/>
      <c r="JJX204" s="430"/>
      <c r="JJY204" s="430"/>
      <c r="JJZ204" s="430"/>
      <c r="JKA204" s="430"/>
      <c r="JKB204" s="443"/>
      <c r="JKC204" s="449"/>
      <c r="JKD204" s="429"/>
      <c r="JKE204" s="430"/>
      <c r="JKF204" s="430"/>
      <c r="JKG204" s="430"/>
      <c r="JKH204" s="430"/>
      <c r="JKI204" s="443"/>
      <c r="JKJ204" s="449"/>
      <c r="JKK204" s="429"/>
      <c r="JKL204" s="430"/>
      <c r="JKM204" s="430"/>
      <c r="JKN204" s="430"/>
      <c r="JKO204" s="430"/>
      <c r="JKP204" s="443"/>
      <c r="JKQ204" s="449"/>
      <c r="JKR204" s="429"/>
      <c r="JKS204" s="430"/>
      <c r="JKT204" s="430"/>
      <c r="JKU204" s="430"/>
      <c r="JKV204" s="430"/>
      <c r="JKW204" s="443"/>
      <c r="JKX204" s="449"/>
      <c r="JKY204" s="429"/>
      <c r="JKZ204" s="430"/>
      <c r="JLA204" s="430"/>
      <c r="JLB204" s="430"/>
      <c r="JLC204" s="430"/>
      <c r="JLD204" s="443"/>
      <c r="JLE204" s="449"/>
      <c r="JLF204" s="429"/>
      <c r="JLG204" s="430"/>
      <c r="JLH204" s="430"/>
      <c r="JLI204" s="430"/>
      <c r="JLJ204" s="430"/>
      <c r="JLK204" s="443"/>
      <c r="JLL204" s="449"/>
      <c r="JLM204" s="429"/>
      <c r="JLN204" s="430"/>
      <c r="JLO204" s="430"/>
      <c r="JLP204" s="430"/>
      <c r="JLQ204" s="430"/>
      <c r="JLR204" s="443"/>
      <c r="JLS204" s="449"/>
      <c r="JLT204" s="429"/>
      <c r="JLU204" s="430"/>
      <c r="JLV204" s="430"/>
      <c r="JLW204" s="430"/>
      <c r="JLX204" s="430"/>
      <c r="JLY204" s="443"/>
      <c r="JLZ204" s="449"/>
      <c r="JMA204" s="429"/>
      <c r="JMB204" s="430"/>
      <c r="JMC204" s="430"/>
      <c r="JMD204" s="430"/>
      <c r="JME204" s="430"/>
      <c r="JMF204" s="443"/>
      <c r="JMG204" s="449"/>
      <c r="JMH204" s="429"/>
      <c r="JMI204" s="430"/>
      <c r="JMJ204" s="430"/>
      <c r="JMK204" s="430"/>
      <c r="JML204" s="430"/>
      <c r="JMM204" s="443"/>
      <c r="JMN204" s="449"/>
      <c r="JMO204" s="429"/>
      <c r="JMP204" s="430"/>
      <c r="JMQ204" s="430"/>
      <c r="JMR204" s="430"/>
      <c r="JMS204" s="430"/>
      <c r="JMT204" s="443"/>
      <c r="JMU204" s="449"/>
      <c r="JMV204" s="429"/>
      <c r="JMW204" s="430"/>
      <c r="JMX204" s="430"/>
      <c r="JMY204" s="430"/>
      <c r="JMZ204" s="430"/>
      <c r="JNA204" s="443"/>
      <c r="JNB204" s="449"/>
      <c r="JNC204" s="429"/>
      <c r="JND204" s="430"/>
      <c r="JNE204" s="430"/>
      <c r="JNF204" s="430"/>
      <c r="JNG204" s="430"/>
      <c r="JNH204" s="443"/>
      <c r="JNI204" s="449"/>
      <c r="JNJ204" s="429"/>
      <c r="JNK204" s="430"/>
      <c r="JNL204" s="430"/>
      <c r="JNM204" s="430"/>
      <c r="JNN204" s="430"/>
      <c r="JNO204" s="443"/>
      <c r="JNP204" s="449"/>
      <c r="JNQ204" s="429"/>
      <c r="JNR204" s="430"/>
      <c r="JNS204" s="430"/>
      <c r="JNT204" s="430"/>
      <c r="JNU204" s="430"/>
      <c r="JNV204" s="443"/>
      <c r="JNW204" s="449"/>
      <c r="JNX204" s="429"/>
      <c r="JNY204" s="430"/>
      <c r="JNZ204" s="430"/>
      <c r="JOA204" s="430"/>
      <c r="JOB204" s="430"/>
      <c r="JOC204" s="443"/>
      <c r="JOD204" s="449"/>
      <c r="JOE204" s="429"/>
      <c r="JOF204" s="430"/>
      <c r="JOG204" s="430"/>
      <c r="JOH204" s="430"/>
      <c r="JOI204" s="430"/>
      <c r="JOJ204" s="443"/>
      <c r="JOK204" s="449"/>
      <c r="JOL204" s="429"/>
      <c r="JOM204" s="430"/>
      <c r="JON204" s="430"/>
      <c r="JOO204" s="430"/>
      <c r="JOP204" s="430"/>
      <c r="JOQ204" s="443"/>
      <c r="JOR204" s="449"/>
      <c r="JOS204" s="429"/>
      <c r="JOT204" s="430"/>
      <c r="JOU204" s="430"/>
      <c r="JOV204" s="430"/>
      <c r="JOW204" s="430"/>
      <c r="JOX204" s="443"/>
      <c r="JOY204" s="449"/>
      <c r="JOZ204" s="429"/>
      <c r="JPA204" s="430"/>
      <c r="JPB204" s="430"/>
      <c r="JPC204" s="430"/>
      <c r="JPD204" s="430"/>
      <c r="JPE204" s="443"/>
      <c r="JPF204" s="449"/>
      <c r="JPG204" s="429"/>
      <c r="JPH204" s="430"/>
      <c r="JPI204" s="430"/>
      <c r="JPJ204" s="430"/>
      <c r="JPK204" s="430"/>
      <c r="JPL204" s="443"/>
      <c r="JPM204" s="449"/>
      <c r="JPN204" s="429"/>
      <c r="JPO204" s="430"/>
      <c r="JPP204" s="430"/>
      <c r="JPQ204" s="430"/>
      <c r="JPR204" s="430"/>
      <c r="JPS204" s="443"/>
      <c r="JPT204" s="449"/>
      <c r="JPU204" s="429"/>
      <c r="JPV204" s="430"/>
      <c r="JPW204" s="430"/>
      <c r="JPX204" s="430"/>
      <c r="JPY204" s="430"/>
      <c r="JPZ204" s="443"/>
      <c r="JQA204" s="449"/>
      <c r="JQB204" s="429"/>
      <c r="JQC204" s="430"/>
      <c r="JQD204" s="430"/>
      <c r="JQE204" s="430"/>
      <c r="JQF204" s="430"/>
      <c r="JQG204" s="443"/>
      <c r="JQH204" s="449"/>
      <c r="JQI204" s="429"/>
      <c r="JQJ204" s="430"/>
      <c r="JQK204" s="430"/>
      <c r="JQL204" s="430"/>
      <c r="JQM204" s="430"/>
      <c r="JQN204" s="443"/>
      <c r="JQO204" s="449"/>
      <c r="JQP204" s="429"/>
      <c r="JQQ204" s="430"/>
      <c r="JQR204" s="430"/>
      <c r="JQS204" s="430"/>
      <c r="JQT204" s="430"/>
      <c r="JQU204" s="443"/>
      <c r="JQV204" s="449"/>
      <c r="JQW204" s="429"/>
      <c r="JQX204" s="430"/>
      <c r="JQY204" s="430"/>
      <c r="JQZ204" s="430"/>
      <c r="JRA204" s="430"/>
      <c r="JRB204" s="443"/>
      <c r="JRC204" s="449"/>
      <c r="JRD204" s="429"/>
      <c r="JRE204" s="430"/>
      <c r="JRF204" s="430"/>
      <c r="JRG204" s="430"/>
      <c r="JRH204" s="430"/>
      <c r="JRI204" s="443"/>
      <c r="JRJ204" s="449"/>
      <c r="JRK204" s="429"/>
      <c r="JRL204" s="430"/>
      <c r="JRM204" s="430"/>
      <c r="JRN204" s="430"/>
      <c r="JRO204" s="430"/>
      <c r="JRP204" s="443"/>
      <c r="JRQ204" s="449"/>
      <c r="JRR204" s="429"/>
      <c r="JRS204" s="430"/>
      <c r="JRT204" s="430"/>
      <c r="JRU204" s="430"/>
      <c r="JRV204" s="430"/>
      <c r="JRW204" s="443"/>
      <c r="JRX204" s="449"/>
      <c r="JRY204" s="429"/>
      <c r="JRZ204" s="430"/>
      <c r="JSA204" s="430"/>
      <c r="JSB204" s="430"/>
      <c r="JSC204" s="430"/>
      <c r="JSD204" s="443"/>
      <c r="JSE204" s="449"/>
      <c r="JSF204" s="429"/>
      <c r="JSG204" s="430"/>
      <c r="JSH204" s="430"/>
      <c r="JSI204" s="430"/>
      <c r="JSJ204" s="430"/>
      <c r="JSK204" s="443"/>
      <c r="JSL204" s="449"/>
      <c r="JSM204" s="429"/>
      <c r="JSN204" s="430"/>
      <c r="JSO204" s="430"/>
      <c r="JSP204" s="430"/>
      <c r="JSQ204" s="430"/>
      <c r="JSR204" s="443"/>
      <c r="JSS204" s="449"/>
      <c r="JST204" s="429"/>
      <c r="JSU204" s="430"/>
      <c r="JSV204" s="430"/>
      <c r="JSW204" s="430"/>
      <c r="JSX204" s="430"/>
      <c r="JSY204" s="443"/>
      <c r="JSZ204" s="449"/>
      <c r="JTA204" s="429"/>
      <c r="JTB204" s="430"/>
      <c r="JTC204" s="430"/>
      <c r="JTD204" s="430"/>
      <c r="JTE204" s="430"/>
      <c r="JTF204" s="443"/>
      <c r="JTG204" s="449"/>
      <c r="JTH204" s="429"/>
      <c r="JTI204" s="430"/>
      <c r="JTJ204" s="430"/>
      <c r="JTK204" s="430"/>
      <c r="JTL204" s="430"/>
      <c r="JTM204" s="443"/>
      <c r="JTN204" s="449"/>
      <c r="JTO204" s="429"/>
      <c r="JTP204" s="430"/>
      <c r="JTQ204" s="430"/>
      <c r="JTR204" s="430"/>
      <c r="JTS204" s="430"/>
      <c r="JTT204" s="443"/>
      <c r="JTU204" s="449"/>
      <c r="JTV204" s="429"/>
      <c r="JTW204" s="430"/>
      <c r="JTX204" s="430"/>
      <c r="JTY204" s="430"/>
      <c r="JTZ204" s="430"/>
      <c r="JUA204" s="443"/>
      <c r="JUB204" s="449"/>
      <c r="JUC204" s="429"/>
      <c r="JUD204" s="430"/>
      <c r="JUE204" s="430"/>
      <c r="JUF204" s="430"/>
      <c r="JUG204" s="430"/>
      <c r="JUH204" s="443"/>
      <c r="JUI204" s="449"/>
      <c r="JUJ204" s="429"/>
      <c r="JUK204" s="430"/>
      <c r="JUL204" s="430"/>
      <c r="JUM204" s="430"/>
      <c r="JUN204" s="430"/>
      <c r="JUO204" s="443"/>
      <c r="JUP204" s="449"/>
      <c r="JUQ204" s="429"/>
      <c r="JUR204" s="430"/>
      <c r="JUS204" s="430"/>
      <c r="JUT204" s="430"/>
      <c r="JUU204" s="430"/>
      <c r="JUV204" s="443"/>
      <c r="JUW204" s="449"/>
      <c r="JUX204" s="429"/>
      <c r="JUY204" s="430"/>
      <c r="JUZ204" s="430"/>
      <c r="JVA204" s="430"/>
      <c r="JVB204" s="430"/>
      <c r="JVC204" s="443"/>
      <c r="JVD204" s="449"/>
      <c r="JVE204" s="429"/>
      <c r="JVF204" s="430"/>
      <c r="JVG204" s="430"/>
      <c r="JVH204" s="430"/>
      <c r="JVI204" s="430"/>
      <c r="JVJ204" s="443"/>
      <c r="JVK204" s="449"/>
      <c r="JVL204" s="429"/>
      <c r="JVM204" s="430"/>
      <c r="JVN204" s="430"/>
      <c r="JVO204" s="430"/>
      <c r="JVP204" s="430"/>
      <c r="JVQ204" s="443"/>
      <c r="JVR204" s="449"/>
      <c r="JVS204" s="429"/>
      <c r="JVT204" s="430"/>
      <c r="JVU204" s="430"/>
      <c r="JVV204" s="430"/>
      <c r="JVW204" s="430"/>
      <c r="JVX204" s="443"/>
      <c r="JVY204" s="449"/>
      <c r="JVZ204" s="429"/>
      <c r="JWA204" s="430"/>
      <c r="JWB204" s="430"/>
      <c r="JWC204" s="430"/>
      <c r="JWD204" s="430"/>
      <c r="JWE204" s="443"/>
      <c r="JWF204" s="449"/>
      <c r="JWG204" s="429"/>
      <c r="JWH204" s="430"/>
      <c r="JWI204" s="430"/>
      <c r="JWJ204" s="430"/>
      <c r="JWK204" s="430"/>
      <c r="JWL204" s="443"/>
      <c r="JWM204" s="449"/>
      <c r="JWN204" s="429"/>
      <c r="JWO204" s="430"/>
      <c r="JWP204" s="430"/>
      <c r="JWQ204" s="430"/>
      <c r="JWR204" s="430"/>
      <c r="JWS204" s="443"/>
      <c r="JWT204" s="449"/>
      <c r="JWU204" s="429"/>
      <c r="JWV204" s="430"/>
      <c r="JWW204" s="430"/>
      <c r="JWX204" s="430"/>
      <c r="JWY204" s="430"/>
      <c r="JWZ204" s="443"/>
      <c r="JXA204" s="449"/>
      <c r="JXB204" s="429"/>
      <c r="JXC204" s="430"/>
      <c r="JXD204" s="430"/>
      <c r="JXE204" s="430"/>
      <c r="JXF204" s="430"/>
      <c r="JXG204" s="443"/>
      <c r="JXH204" s="449"/>
      <c r="JXI204" s="429"/>
      <c r="JXJ204" s="430"/>
      <c r="JXK204" s="430"/>
      <c r="JXL204" s="430"/>
      <c r="JXM204" s="430"/>
      <c r="JXN204" s="443"/>
      <c r="JXO204" s="449"/>
      <c r="JXP204" s="429"/>
      <c r="JXQ204" s="430"/>
      <c r="JXR204" s="430"/>
      <c r="JXS204" s="430"/>
      <c r="JXT204" s="430"/>
      <c r="JXU204" s="443"/>
      <c r="JXV204" s="449"/>
      <c r="JXW204" s="429"/>
      <c r="JXX204" s="430"/>
      <c r="JXY204" s="430"/>
      <c r="JXZ204" s="430"/>
      <c r="JYA204" s="430"/>
      <c r="JYB204" s="443"/>
      <c r="JYC204" s="449"/>
      <c r="JYD204" s="429"/>
      <c r="JYE204" s="430"/>
      <c r="JYF204" s="430"/>
      <c r="JYG204" s="430"/>
      <c r="JYH204" s="430"/>
      <c r="JYI204" s="443"/>
      <c r="JYJ204" s="449"/>
      <c r="JYK204" s="429"/>
      <c r="JYL204" s="430"/>
      <c r="JYM204" s="430"/>
      <c r="JYN204" s="430"/>
      <c r="JYO204" s="430"/>
      <c r="JYP204" s="443"/>
      <c r="JYQ204" s="449"/>
      <c r="JYR204" s="429"/>
      <c r="JYS204" s="430"/>
      <c r="JYT204" s="430"/>
      <c r="JYU204" s="430"/>
      <c r="JYV204" s="430"/>
      <c r="JYW204" s="443"/>
      <c r="JYX204" s="449"/>
      <c r="JYY204" s="429"/>
      <c r="JYZ204" s="430"/>
      <c r="JZA204" s="430"/>
      <c r="JZB204" s="430"/>
      <c r="JZC204" s="430"/>
      <c r="JZD204" s="443"/>
      <c r="JZE204" s="449"/>
      <c r="JZF204" s="429"/>
      <c r="JZG204" s="430"/>
      <c r="JZH204" s="430"/>
      <c r="JZI204" s="430"/>
      <c r="JZJ204" s="430"/>
      <c r="JZK204" s="443"/>
      <c r="JZL204" s="449"/>
      <c r="JZM204" s="429"/>
      <c r="JZN204" s="430"/>
      <c r="JZO204" s="430"/>
      <c r="JZP204" s="430"/>
      <c r="JZQ204" s="430"/>
      <c r="JZR204" s="443"/>
      <c r="JZS204" s="449"/>
      <c r="JZT204" s="429"/>
      <c r="JZU204" s="430"/>
      <c r="JZV204" s="430"/>
      <c r="JZW204" s="430"/>
      <c r="JZX204" s="430"/>
      <c r="JZY204" s="443"/>
      <c r="JZZ204" s="449"/>
      <c r="KAA204" s="429"/>
      <c r="KAB204" s="430"/>
      <c r="KAC204" s="430"/>
      <c r="KAD204" s="430"/>
      <c r="KAE204" s="430"/>
      <c r="KAF204" s="443"/>
      <c r="KAG204" s="449"/>
      <c r="KAH204" s="429"/>
      <c r="KAI204" s="430"/>
      <c r="KAJ204" s="430"/>
      <c r="KAK204" s="430"/>
      <c r="KAL204" s="430"/>
      <c r="KAM204" s="443"/>
      <c r="KAN204" s="449"/>
      <c r="KAO204" s="429"/>
      <c r="KAP204" s="430"/>
      <c r="KAQ204" s="430"/>
      <c r="KAR204" s="430"/>
      <c r="KAS204" s="430"/>
      <c r="KAT204" s="443"/>
      <c r="KAU204" s="449"/>
      <c r="KAV204" s="429"/>
      <c r="KAW204" s="430"/>
      <c r="KAX204" s="430"/>
      <c r="KAY204" s="430"/>
      <c r="KAZ204" s="430"/>
      <c r="KBA204" s="443"/>
      <c r="KBB204" s="449"/>
      <c r="KBC204" s="429"/>
      <c r="KBD204" s="430"/>
      <c r="KBE204" s="430"/>
      <c r="KBF204" s="430"/>
      <c r="KBG204" s="430"/>
      <c r="KBH204" s="443"/>
      <c r="KBI204" s="449"/>
      <c r="KBJ204" s="429"/>
      <c r="KBK204" s="430"/>
      <c r="KBL204" s="430"/>
      <c r="KBM204" s="430"/>
      <c r="KBN204" s="430"/>
      <c r="KBO204" s="443"/>
      <c r="KBP204" s="449"/>
      <c r="KBQ204" s="429"/>
      <c r="KBR204" s="430"/>
      <c r="KBS204" s="430"/>
      <c r="KBT204" s="430"/>
      <c r="KBU204" s="430"/>
      <c r="KBV204" s="443"/>
      <c r="KBW204" s="449"/>
      <c r="KBX204" s="429"/>
      <c r="KBY204" s="430"/>
      <c r="KBZ204" s="430"/>
      <c r="KCA204" s="430"/>
      <c r="KCB204" s="430"/>
      <c r="KCC204" s="443"/>
      <c r="KCD204" s="449"/>
      <c r="KCE204" s="429"/>
      <c r="KCF204" s="430"/>
      <c r="KCG204" s="430"/>
      <c r="KCH204" s="430"/>
      <c r="KCI204" s="430"/>
      <c r="KCJ204" s="443"/>
      <c r="KCK204" s="449"/>
      <c r="KCL204" s="429"/>
      <c r="KCM204" s="430"/>
      <c r="KCN204" s="430"/>
      <c r="KCO204" s="430"/>
      <c r="KCP204" s="430"/>
      <c r="KCQ204" s="443"/>
      <c r="KCR204" s="449"/>
      <c r="KCS204" s="429"/>
      <c r="KCT204" s="430"/>
      <c r="KCU204" s="430"/>
      <c r="KCV204" s="430"/>
      <c r="KCW204" s="430"/>
      <c r="KCX204" s="443"/>
      <c r="KCY204" s="449"/>
      <c r="KCZ204" s="429"/>
      <c r="KDA204" s="430"/>
      <c r="KDB204" s="430"/>
      <c r="KDC204" s="430"/>
      <c r="KDD204" s="430"/>
      <c r="KDE204" s="443"/>
      <c r="KDF204" s="449"/>
      <c r="KDG204" s="429"/>
      <c r="KDH204" s="430"/>
      <c r="KDI204" s="430"/>
      <c r="KDJ204" s="430"/>
      <c r="KDK204" s="430"/>
      <c r="KDL204" s="443"/>
      <c r="KDM204" s="449"/>
      <c r="KDN204" s="429"/>
      <c r="KDO204" s="430"/>
      <c r="KDP204" s="430"/>
      <c r="KDQ204" s="430"/>
      <c r="KDR204" s="430"/>
      <c r="KDS204" s="443"/>
      <c r="KDT204" s="449"/>
      <c r="KDU204" s="429"/>
      <c r="KDV204" s="430"/>
      <c r="KDW204" s="430"/>
      <c r="KDX204" s="430"/>
      <c r="KDY204" s="430"/>
      <c r="KDZ204" s="443"/>
      <c r="KEA204" s="449"/>
      <c r="KEB204" s="429"/>
      <c r="KEC204" s="430"/>
      <c r="KED204" s="430"/>
      <c r="KEE204" s="430"/>
      <c r="KEF204" s="430"/>
      <c r="KEG204" s="443"/>
      <c r="KEH204" s="449"/>
      <c r="KEI204" s="429"/>
      <c r="KEJ204" s="430"/>
      <c r="KEK204" s="430"/>
      <c r="KEL204" s="430"/>
      <c r="KEM204" s="430"/>
      <c r="KEN204" s="443"/>
      <c r="KEO204" s="449"/>
      <c r="KEP204" s="429"/>
      <c r="KEQ204" s="430"/>
      <c r="KER204" s="430"/>
      <c r="KES204" s="430"/>
      <c r="KET204" s="430"/>
      <c r="KEU204" s="443"/>
      <c r="KEV204" s="449"/>
      <c r="KEW204" s="429"/>
      <c r="KEX204" s="430"/>
      <c r="KEY204" s="430"/>
      <c r="KEZ204" s="430"/>
      <c r="KFA204" s="430"/>
      <c r="KFB204" s="443"/>
      <c r="KFC204" s="449"/>
      <c r="KFD204" s="429"/>
      <c r="KFE204" s="430"/>
      <c r="KFF204" s="430"/>
      <c r="KFG204" s="430"/>
      <c r="KFH204" s="430"/>
      <c r="KFI204" s="443"/>
      <c r="KFJ204" s="449"/>
      <c r="KFK204" s="429"/>
      <c r="KFL204" s="430"/>
      <c r="KFM204" s="430"/>
      <c r="KFN204" s="430"/>
      <c r="KFO204" s="430"/>
      <c r="KFP204" s="443"/>
      <c r="KFQ204" s="449"/>
      <c r="KFR204" s="429"/>
      <c r="KFS204" s="430"/>
      <c r="KFT204" s="430"/>
      <c r="KFU204" s="430"/>
      <c r="KFV204" s="430"/>
      <c r="KFW204" s="443"/>
      <c r="KFX204" s="449"/>
      <c r="KFY204" s="429"/>
      <c r="KFZ204" s="430"/>
      <c r="KGA204" s="430"/>
      <c r="KGB204" s="430"/>
      <c r="KGC204" s="430"/>
      <c r="KGD204" s="443"/>
      <c r="KGE204" s="449"/>
      <c r="KGF204" s="429"/>
      <c r="KGG204" s="430"/>
      <c r="KGH204" s="430"/>
      <c r="KGI204" s="430"/>
      <c r="KGJ204" s="430"/>
      <c r="KGK204" s="443"/>
      <c r="KGL204" s="449"/>
      <c r="KGM204" s="429"/>
      <c r="KGN204" s="430"/>
      <c r="KGO204" s="430"/>
      <c r="KGP204" s="430"/>
      <c r="KGQ204" s="430"/>
      <c r="KGR204" s="443"/>
      <c r="KGS204" s="449"/>
      <c r="KGT204" s="429"/>
      <c r="KGU204" s="430"/>
      <c r="KGV204" s="430"/>
      <c r="KGW204" s="430"/>
      <c r="KGX204" s="430"/>
      <c r="KGY204" s="443"/>
      <c r="KGZ204" s="449"/>
      <c r="KHA204" s="429"/>
      <c r="KHB204" s="430"/>
      <c r="KHC204" s="430"/>
      <c r="KHD204" s="430"/>
      <c r="KHE204" s="430"/>
      <c r="KHF204" s="443"/>
      <c r="KHG204" s="449"/>
      <c r="KHH204" s="429"/>
      <c r="KHI204" s="430"/>
      <c r="KHJ204" s="430"/>
      <c r="KHK204" s="430"/>
      <c r="KHL204" s="430"/>
      <c r="KHM204" s="443"/>
      <c r="KHN204" s="449"/>
      <c r="KHO204" s="429"/>
      <c r="KHP204" s="430"/>
      <c r="KHQ204" s="430"/>
      <c r="KHR204" s="430"/>
      <c r="KHS204" s="430"/>
      <c r="KHT204" s="443"/>
      <c r="KHU204" s="449"/>
      <c r="KHV204" s="429"/>
      <c r="KHW204" s="430"/>
      <c r="KHX204" s="430"/>
      <c r="KHY204" s="430"/>
      <c r="KHZ204" s="430"/>
      <c r="KIA204" s="443"/>
      <c r="KIB204" s="449"/>
      <c r="KIC204" s="429"/>
      <c r="KID204" s="430"/>
      <c r="KIE204" s="430"/>
      <c r="KIF204" s="430"/>
      <c r="KIG204" s="430"/>
      <c r="KIH204" s="443"/>
      <c r="KII204" s="449"/>
      <c r="KIJ204" s="429"/>
      <c r="KIK204" s="430"/>
      <c r="KIL204" s="430"/>
      <c r="KIM204" s="430"/>
      <c r="KIN204" s="430"/>
      <c r="KIO204" s="443"/>
      <c r="KIP204" s="449"/>
      <c r="KIQ204" s="429"/>
      <c r="KIR204" s="430"/>
      <c r="KIS204" s="430"/>
      <c r="KIT204" s="430"/>
      <c r="KIU204" s="430"/>
      <c r="KIV204" s="443"/>
      <c r="KIW204" s="449"/>
      <c r="KIX204" s="429"/>
      <c r="KIY204" s="430"/>
      <c r="KIZ204" s="430"/>
      <c r="KJA204" s="430"/>
      <c r="KJB204" s="430"/>
      <c r="KJC204" s="443"/>
      <c r="KJD204" s="449"/>
      <c r="KJE204" s="429"/>
      <c r="KJF204" s="430"/>
      <c r="KJG204" s="430"/>
      <c r="KJH204" s="430"/>
      <c r="KJI204" s="430"/>
      <c r="KJJ204" s="443"/>
      <c r="KJK204" s="449"/>
      <c r="KJL204" s="429"/>
      <c r="KJM204" s="430"/>
      <c r="KJN204" s="430"/>
      <c r="KJO204" s="430"/>
      <c r="KJP204" s="430"/>
      <c r="KJQ204" s="443"/>
      <c r="KJR204" s="449"/>
      <c r="KJS204" s="429"/>
      <c r="KJT204" s="430"/>
      <c r="KJU204" s="430"/>
      <c r="KJV204" s="430"/>
      <c r="KJW204" s="430"/>
      <c r="KJX204" s="443"/>
      <c r="KJY204" s="449"/>
      <c r="KJZ204" s="429"/>
      <c r="KKA204" s="430"/>
      <c r="KKB204" s="430"/>
      <c r="KKC204" s="430"/>
      <c r="KKD204" s="430"/>
      <c r="KKE204" s="443"/>
      <c r="KKF204" s="449"/>
      <c r="KKG204" s="429"/>
      <c r="KKH204" s="430"/>
      <c r="KKI204" s="430"/>
      <c r="KKJ204" s="430"/>
      <c r="KKK204" s="430"/>
      <c r="KKL204" s="443"/>
      <c r="KKM204" s="449"/>
      <c r="KKN204" s="429"/>
      <c r="KKO204" s="430"/>
      <c r="KKP204" s="430"/>
      <c r="KKQ204" s="430"/>
      <c r="KKR204" s="430"/>
      <c r="KKS204" s="443"/>
      <c r="KKT204" s="449"/>
      <c r="KKU204" s="429"/>
      <c r="KKV204" s="430"/>
      <c r="KKW204" s="430"/>
      <c r="KKX204" s="430"/>
      <c r="KKY204" s="430"/>
      <c r="KKZ204" s="443"/>
      <c r="KLA204" s="449"/>
      <c r="KLB204" s="429"/>
      <c r="KLC204" s="430"/>
      <c r="KLD204" s="430"/>
      <c r="KLE204" s="430"/>
      <c r="KLF204" s="430"/>
      <c r="KLG204" s="443"/>
      <c r="KLH204" s="449"/>
      <c r="KLI204" s="429"/>
      <c r="KLJ204" s="430"/>
      <c r="KLK204" s="430"/>
      <c r="KLL204" s="430"/>
      <c r="KLM204" s="430"/>
      <c r="KLN204" s="443"/>
      <c r="KLO204" s="449"/>
      <c r="KLP204" s="429"/>
      <c r="KLQ204" s="430"/>
      <c r="KLR204" s="430"/>
      <c r="KLS204" s="430"/>
      <c r="KLT204" s="430"/>
      <c r="KLU204" s="443"/>
      <c r="KLV204" s="449"/>
      <c r="KLW204" s="429"/>
      <c r="KLX204" s="430"/>
      <c r="KLY204" s="430"/>
      <c r="KLZ204" s="430"/>
      <c r="KMA204" s="430"/>
      <c r="KMB204" s="443"/>
      <c r="KMC204" s="449"/>
      <c r="KMD204" s="429"/>
      <c r="KME204" s="430"/>
      <c r="KMF204" s="430"/>
      <c r="KMG204" s="430"/>
      <c r="KMH204" s="430"/>
      <c r="KMI204" s="443"/>
      <c r="KMJ204" s="449"/>
      <c r="KMK204" s="429"/>
      <c r="KML204" s="430"/>
      <c r="KMM204" s="430"/>
      <c r="KMN204" s="430"/>
      <c r="KMO204" s="430"/>
      <c r="KMP204" s="443"/>
      <c r="KMQ204" s="449"/>
      <c r="KMR204" s="429"/>
      <c r="KMS204" s="430"/>
      <c r="KMT204" s="430"/>
      <c r="KMU204" s="430"/>
      <c r="KMV204" s="430"/>
      <c r="KMW204" s="443"/>
      <c r="KMX204" s="449"/>
      <c r="KMY204" s="429"/>
      <c r="KMZ204" s="430"/>
      <c r="KNA204" s="430"/>
      <c r="KNB204" s="430"/>
      <c r="KNC204" s="430"/>
      <c r="KND204" s="443"/>
      <c r="KNE204" s="449"/>
      <c r="KNF204" s="429"/>
      <c r="KNG204" s="430"/>
      <c r="KNH204" s="430"/>
      <c r="KNI204" s="430"/>
      <c r="KNJ204" s="430"/>
      <c r="KNK204" s="443"/>
      <c r="KNL204" s="449"/>
      <c r="KNM204" s="429"/>
      <c r="KNN204" s="430"/>
      <c r="KNO204" s="430"/>
      <c r="KNP204" s="430"/>
      <c r="KNQ204" s="430"/>
      <c r="KNR204" s="443"/>
      <c r="KNS204" s="449"/>
      <c r="KNT204" s="429"/>
      <c r="KNU204" s="430"/>
      <c r="KNV204" s="430"/>
      <c r="KNW204" s="430"/>
      <c r="KNX204" s="430"/>
      <c r="KNY204" s="443"/>
      <c r="KNZ204" s="449"/>
      <c r="KOA204" s="429"/>
      <c r="KOB204" s="430"/>
      <c r="KOC204" s="430"/>
      <c r="KOD204" s="430"/>
      <c r="KOE204" s="430"/>
      <c r="KOF204" s="443"/>
      <c r="KOG204" s="449"/>
      <c r="KOH204" s="429"/>
      <c r="KOI204" s="430"/>
      <c r="KOJ204" s="430"/>
      <c r="KOK204" s="430"/>
      <c r="KOL204" s="430"/>
      <c r="KOM204" s="443"/>
      <c r="KON204" s="449"/>
      <c r="KOO204" s="429"/>
      <c r="KOP204" s="430"/>
      <c r="KOQ204" s="430"/>
      <c r="KOR204" s="430"/>
      <c r="KOS204" s="430"/>
      <c r="KOT204" s="443"/>
      <c r="KOU204" s="449"/>
      <c r="KOV204" s="429"/>
      <c r="KOW204" s="430"/>
      <c r="KOX204" s="430"/>
      <c r="KOY204" s="430"/>
      <c r="KOZ204" s="430"/>
      <c r="KPA204" s="443"/>
      <c r="KPB204" s="449"/>
      <c r="KPC204" s="429"/>
      <c r="KPD204" s="430"/>
      <c r="KPE204" s="430"/>
      <c r="KPF204" s="430"/>
      <c r="KPG204" s="430"/>
      <c r="KPH204" s="443"/>
      <c r="KPI204" s="449"/>
      <c r="KPJ204" s="429"/>
      <c r="KPK204" s="430"/>
      <c r="KPL204" s="430"/>
      <c r="KPM204" s="430"/>
      <c r="KPN204" s="430"/>
      <c r="KPO204" s="443"/>
      <c r="KPP204" s="449"/>
      <c r="KPQ204" s="429"/>
      <c r="KPR204" s="430"/>
      <c r="KPS204" s="430"/>
      <c r="KPT204" s="430"/>
      <c r="KPU204" s="430"/>
      <c r="KPV204" s="443"/>
      <c r="KPW204" s="449"/>
      <c r="KPX204" s="429"/>
      <c r="KPY204" s="430"/>
      <c r="KPZ204" s="430"/>
      <c r="KQA204" s="430"/>
      <c r="KQB204" s="430"/>
      <c r="KQC204" s="443"/>
      <c r="KQD204" s="449"/>
      <c r="KQE204" s="429"/>
      <c r="KQF204" s="430"/>
      <c r="KQG204" s="430"/>
      <c r="KQH204" s="430"/>
      <c r="KQI204" s="430"/>
      <c r="KQJ204" s="443"/>
      <c r="KQK204" s="449"/>
      <c r="KQL204" s="429"/>
      <c r="KQM204" s="430"/>
      <c r="KQN204" s="430"/>
      <c r="KQO204" s="430"/>
      <c r="KQP204" s="430"/>
      <c r="KQQ204" s="443"/>
      <c r="KQR204" s="449"/>
      <c r="KQS204" s="429"/>
      <c r="KQT204" s="430"/>
      <c r="KQU204" s="430"/>
      <c r="KQV204" s="430"/>
      <c r="KQW204" s="430"/>
      <c r="KQX204" s="443"/>
      <c r="KQY204" s="449"/>
      <c r="KQZ204" s="429"/>
      <c r="KRA204" s="430"/>
      <c r="KRB204" s="430"/>
      <c r="KRC204" s="430"/>
      <c r="KRD204" s="430"/>
      <c r="KRE204" s="443"/>
      <c r="KRF204" s="449"/>
      <c r="KRG204" s="429"/>
      <c r="KRH204" s="430"/>
      <c r="KRI204" s="430"/>
      <c r="KRJ204" s="430"/>
      <c r="KRK204" s="430"/>
      <c r="KRL204" s="443"/>
      <c r="KRM204" s="449"/>
      <c r="KRN204" s="429"/>
      <c r="KRO204" s="430"/>
      <c r="KRP204" s="430"/>
      <c r="KRQ204" s="430"/>
      <c r="KRR204" s="430"/>
      <c r="KRS204" s="443"/>
      <c r="KRT204" s="449"/>
      <c r="KRU204" s="429"/>
      <c r="KRV204" s="430"/>
      <c r="KRW204" s="430"/>
      <c r="KRX204" s="430"/>
      <c r="KRY204" s="430"/>
      <c r="KRZ204" s="443"/>
      <c r="KSA204" s="449"/>
      <c r="KSB204" s="429"/>
      <c r="KSC204" s="430"/>
      <c r="KSD204" s="430"/>
      <c r="KSE204" s="430"/>
      <c r="KSF204" s="430"/>
      <c r="KSG204" s="443"/>
      <c r="KSH204" s="449"/>
      <c r="KSI204" s="429"/>
      <c r="KSJ204" s="430"/>
      <c r="KSK204" s="430"/>
      <c r="KSL204" s="430"/>
      <c r="KSM204" s="430"/>
      <c r="KSN204" s="443"/>
      <c r="KSO204" s="449"/>
      <c r="KSP204" s="429"/>
      <c r="KSQ204" s="430"/>
      <c r="KSR204" s="430"/>
      <c r="KSS204" s="430"/>
      <c r="KST204" s="430"/>
      <c r="KSU204" s="443"/>
      <c r="KSV204" s="449"/>
      <c r="KSW204" s="429"/>
      <c r="KSX204" s="430"/>
      <c r="KSY204" s="430"/>
      <c r="KSZ204" s="430"/>
      <c r="KTA204" s="430"/>
      <c r="KTB204" s="443"/>
      <c r="KTC204" s="449"/>
      <c r="KTD204" s="429"/>
      <c r="KTE204" s="430"/>
      <c r="KTF204" s="430"/>
      <c r="KTG204" s="430"/>
      <c r="KTH204" s="430"/>
      <c r="KTI204" s="443"/>
      <c r="KTJ204" s="449"/>
      <c r="KTK204" s="429"/>
      <c r="KTL204" s="430"/>
      <c r="KTM204" s="430"/>
      <c r="KTN204" s="430"/>
      <c r="KTO204" s="430"/>
      <c r="KTP204" s="443"/>
      <c r="KTQ204" s="449"/>
      <c r="KTR204" s="429"/>
      <c r="KTS204" s="430"/>
      <c r="KTT204" s="430"/>
      <c r="KTU204" s="430"/>
      <c r="KTV204" s="430"/>
      <c r="KTW204" s="443"/>
      <c r="KTX204" s="449"/>
      <c r="KTY204" s="429"/>
      <c r="KTZ204" s="430"/>
      <c r="KUA204" s="430"/>
      <c r="KUB204" s="430"/>
      <c r="KUC204" s="430"/>
      <c r="KUD204" s="443"/>
      <c r="KUE204" s="449"/>
      <c r="KUF204" s="429"/>
      <c r="KUG204" s="430"/>
      <c r="KUH204" s="430"/>
      <c r="KUI204" s="430"/>
      <c r="KUJ204" s="430"/>
      <c r="KUK204" s="443"/>
      <c r="KUL204" s="449"/>
      <c r="KUM204" s="429"/>
      <c r="KUN204" s="430"/>
      <c r="KUO204" s="430"/>
      <c r="KUP204" s="430"/>
      <c r="KUQ204" s="430"/>
      <c r="KUR204" s="443"/>
      <c r="KUS204" s="449"/>
      <c r="KUT204" s="429"/>
      <c r="KUU204" s="430"/>
      <c r="KUV204" s="430"/>
      <c r="KUW204" s="430"/>
      <c r="KUX204" s="430"/>
      <c r="KUY204" s="443"/>
      <c r="KUZ204" s="449"/>
      <c r="KVA204" s="429"/>
      <c r="KVB204" s="430"/>
      <c r="KVC204" s="430"/>
      <c r="KVD204" s="430"/>
      <c r="KVE204" s="430"/>
      <c r="KVF204" s="443"/>
      <c r="KVG204" s="449"/>
      <c r="KVH204" s="429"/>
      <c r="KVI204" s="430"/>
      <c r="KVJ204" s="430"/>
      <c r="KVK204" s="430"/>
      <c r="KVL204" s="430"/>
      <c r="KVM204" s="443"/>
      <c r="KVN204" s="449"/>
      <c r="KVO204" s="429"/>
      <c r="KVP204" s="430"/>
      <c r="KVQ204" s="430"/>
      <c r="KVR204" s="430"/>
      <c r="KVS204" s="430"/>
      <c r="KVT204" s="443"/>
      <c r="KVU204" s="449"/>
      <c r="KVV204" s="429"/>
      <c r="KVW204" s="430"/>
      <c r="KVX204" s="430"/>
      <c r="KVY204" s="430"/>
      <c r="KVZ204" s="430"/>
      <c r="KWA204" s="443"/>
      <c r="KWB204" s="449"/>
      <c r="KWC204" s="429"/>
      <c r="KWD204" s="430"/>
      <c r="KWE204" s="430"/>
      <c r="KWF204" s="430"/>
      <c r="KWG204" s="430"/>
      <c r="KWH204" s="443"/>
      <c r="KWI204" s="449"/>
      <c r="KWJ204" s="429"/>
      <c r="KWK204" s="430"/>
      <c r="KWL204" s="430"/>
      <c r="KWM204" s="430"/>
      <c r="KWN204" s="430"/>
      <c r="KWO204" s="443"/>
      <c r="KWP204" s="449"/>
      <c r="KWQ204" s="429"/>
      <c r="KWR204" s="430"/>
      <c r="KWS204" s="430"/>
      <c r="KWT204" s="430"/>
      <c r="KWU204" s="430"/>
      <c r="KWV204" s="443"/>
      <c r="KWW204" s="449"/>
      <c r="KWX204" s="429"/>
      <c r="KWY204" s="430"/>
      <c r="KWZ204" s="430"/>
      <c r="KXA204" s="430"/>
      <c r="KXB204" s="430"/>
      <c r="KXC204" s="443"/>
      <c r="KXD204" s="449"/>
      <c r="KXE204" s="429"/>
      <c r="KXF204" s="430"/>
      <c r="KXG204" s="430"/>
      <c r="KXH204" s="430"/>
      <c r="KXI204" s="430"/>
      <c r="KXJ204" s="443"/>
      <c r="KXK204" s="449"/>
      <c r="KXL204" s="429"/>
      <c r="KXM204" s="430"/>
      <c r="KXN204" s="430"/>
      <c r="KXO204" s="430"/>
      <c r="KXP204" s="430"/>
      <c r="KXQ204" s="443"/>
      <c r="KXR204" s="449"/>
      <c r="KXS204" s="429"/>
      <c r="KXT204" s="430"/>
      <c r="KXU204" s="430"/>
      <c r="KXV204" s="430"/>
      <c r="KXW204" s="430"/>
      <c r="KXX204" s="443"/>
      <c r="KXY204" s="449"/>
      <c r="KXZ204" s="429"/>
      <c r="KYA204" s="430"/>
      <c r="KYB204" s="430"/>
      <c r="KYC204" s="430"/>
      <c r="KYD204" s="430"/>
      <c r="KYE204" s="443"/>
      <c r="KYF204" s="449"/>
      <c r="KYG204" s="429"/>
      <c r="KYH204" s="430"/>
      <c r="KYI204" s="430"/>
      <c r="KYJ204" s="430"/>
      <c r="KYK204" s="430"/>
      <c r="KYL204" s="443"/>
      <c r="KYM204" s="449"/>
      <c r="KYN204" s="429"/>
      <c r="KYO204" s="430"/>
      <c r="KYP204" s="430"/>
      <c r="KYQ204" s="430"/>
      <c r="KYR204" s="430"/>
      <c r="KYS204" s="443"/>
      <c r="KYT204" s="449"/>
      <c r="KYU204" s="429"/>
      <c r="KYV204" s="430"/>
      <c r="KYW204" s="430"/>
      <c r="KYX204" s="430"/>
      <c r="KYY204" s="430"/>
      <c r="KYZ204" s="443"/>
      <c r="KZA204" s="449"/>
      <c r="KZB204" s="429"/>
      <c r="KZC204" s="430"/>
      <c r="KZD204" s="430"/>
      <c r="KZE204" s="430"/>
      <c r="KZF204" s="430"/>
      <c r="KZG204" s="443"/>
      <c r="KZH204" s="449"/>
      <c r="KZI204" s="429"/>
      <c r="KZJ204" s="430"/>
      <c r="KZK204" s="430"/>
      <c r="KZL204" s="430"/>
      <c r="KZM204" s="430"/>
      <c r="KZN204" s="443"/>
      <c r="KZO204" s="449"/>
      <c r="KZP204" s="429"/>
      <c r="KZQ204" s="430"/>
      <c r="KZR204" s="430"/>
      <c r="KZS204" s="430"/>
      <c r="KZT204" s="430"/>
      <c r="KZU204" s="443"/>
      <c r="KZV204" s="449"/>
      <c r="KZW204" s="429"/>
      <c r="KZX204" s="430"/>
      <c r="KZY204" s="430"/>
      <c r="KZZ204" s="430"/>
      <c r="LAA204" s="430"/>
      <c r="LAB204" s="443"/>
      <c r="LAC204" s="449"/>
      <c r="LAD204" s="429"/>
      <c r="LAE204" s="430"/>
      <c r="LAF204" s="430"/>
      <c r="LAG204" s="430"/>
      <c r="LAH204" s="430"/>
      <c r="LAI204" s="443"/>
      <c r="LAJ204" s="449"/>
      <c r="LAK204" s="429"/>
      <c r="LAL204" s="430"/>
      <c r="LAM204" s="430"/>
      <c r="LAN204" s="430"/>
      <c r="LAO204" s="430"/>
      <c r="LAP204" s="443"/>
      <c r="LAQ204" s="449"/>
      <c r="LAR204" s="429"/>
      <c r="LAS204" s="430"/>
      <c r="LAT204" s="430"/>
      <c r="LAU204" s="430"/>
      <c r="LAV204" s="430"/>
      <c r="LAW204" s="443"/>
      <c r="LAX204" s="449"/>
      <c r="LAY204" s="429"/>
      <c r="LAZ204" s="430"/>
      <c r="LBA204" s="430"/>
      <c r="LBB204" s="430"/>
      <c r="LBC204" s="430"/>
      <c r="LBD204" s="443"/>
      <c r="LBE204" s="449"/>
      <c r="LBF204" s="429"/>
      <c r="LBG204" s="430"/>
      <c r="LBH204" s="430"/>
      <c r="LBI204" s="430"/>
      <c r="LBJ204" s="430"/>
      <c r="LBK204" s="443"/>
      <c r="LBL204" s="449"/>
      <c r="LBM204" s="429"/>
      <c r="LBN204" s="430"/>
      <c r="LBO204" s="430"/>
      <c r="LBP204" s="430"/>
      <c r="LBQ204" s="430"/>
      <c r="LBR204" s="443"/>
      <c r="LBS204" s="449"/>
      <c r="LBT204" s="429"/>
      <c r="LBU204" s="430"/>
      <c r="LBV204" s="430"/>
      <c r="LBW204" s="430"/>
      <c r="LBX204" s="430"/>
      <c r="LBY204" s="443"/>
      <c r="LBZ204" s="449"/>
      <c r="LCA204" s="429"/>
      <c r="LCB204" s="430"/>
      <c r="LCC204" s="430"/>
      <c r="LCD204" s="430"/>
      <c r="LCE204" s="430"/>
      <c r="LCF204" s="443"/>
      <c r="LCG204" s="449"/>
      <c r="LCH204" s="429"/>
      <c r="LCI204" s="430"/>
      <c r="LCJ204" s="430"/>
      <c r="LCK204" s="430"/>
      <c r="LCL204" s="430"/>
      <c r="LCM204" s="443"/>
      <c r="LCN204" s="449"/>
      <c r="LCO204" s="429"/>
      <c r="LCP204" s="430"/>
      <c r="LCQ204" s="430"/>
      <c r="LCR204" s="430"/>
      <c r="LCS204" s="430"/>
      <c r="LCT204" s="443"/>
      <c r="LCU204" s="449"/>
      <c r="LCV204" s="429"/>
      <c r="LCW204" s="430"/>
      <c r="LCX204" s="430"/>
      <c r="LCY204" s="430"/>
      <c r="LCZ204" s="430"/>
      <c r="LDA204" s="443"/>
      <c r="LDB204" s="449"/>
      <c r="LDC204" s="429"/>
      <c r="LDD204" s="430"/>
      <c r="LDE204" s="430"/>
      <c r="LDF204" s="430"/>
      <c r="LDG204" s="430"/>
      <c r="LDH204" s="443"/>
      <c r="LDI204" s="449"/>
      <c r="LDJ204" s="429"/>
      <c r="LDK204" s="430"/>
      <c r="LDL204" s="430"/>
      <c r="LDM204" s="430"/>
      <c r="LDN204" s="430"/>
      <c r="LDO204" s="443"/>
      <c r="LDP204" s="449"/>
      <c r="LDQ204" s="429"/>
      <c r="LDR204" s="430"/>
      <c r="LDS204" s="430"/>
      <c r="LDT204" s="430"/>
      <c r="LDU204" s="430"/>
      <c r="LDV204" s="443"/>
      <c r="LDW204" s="449"/>
      <c r="LDX204" s="429"/>
      <c r="LDY204" s="430"/>
      <c r="LDZ204" s="430"/>
      <c r="LEA204" s="430"/>
      <c r="LEB204" s="430"/>
      <c r="LEC204" s="443"/>
      <c r="LED204" s="449"/>
      <c r="LEE204" s="429"/>
      <c r="LEF204" s="430"/>
      <c r="LEG204" s="430"/>
      <c r="LEH204" s="430"/>
      <c r="LEI204" s="430"/>
      <c r="LEJ204" s="443"/>
      <c r="LEK204" s="449"/>
      <c r="LEL204" s="429"/>
      <c r="LEM204" s="430"/>
      <c r="LEN204" s="430"/>
      <c r="LEO204" s="430"/>
      <c r="LEP204" s="430"/>
      <c r="LEQ204" s="443"/>
      <c r="LER204" s="449"/>
      <c r="LES204" s="429"/>
      <c r="LET204" s="430"/>
      <c r="LEU204" s="430"/>
      <c r="LEV204" s="430"/>
      <c r="LEW204" s="430"/>
      <c r="LEX204" s="443"/>
      <c r="LEY204" s="449"/>
      <c r="LEZ204" s="429"/>
      <c r="LFA204" s="430"/>
      <c r="LFB204" s="430"/>
      <c r="LFC204" s="430"/>
      <c r="LFD204" s="430"/>
      <c r="LFE204" s="443"/>
      <c r="LFF204" s="449"/>
      <c r="LFG204" s="429"/>
      <c r="LFH204" s="430"/>
      <c r="LFI204" s="430"/>
      <c r="LFJ204" s="430"/>
      <c r="LFK204" s="430"/>
      <c r="LFL204" s="443"/>
      <c r="LFM204" s="449"/>
      <c r="LFN204" s="429"/>
      <c r="LFO204" s="430"/>
      <c r="LFP204" s="430"/>
      <c r="LFQ204" s="430"/>
      <c r="LFR204" s="430"/>
      <c r="LFS204" s="443"/>
      <c r="LFT204" s="449"/>
      <c r="LFU204" s="429"/>
      <c r="LFV204" s="430"/>
      <c r="LFW204" s="430"/>
      <c r="LFX204" s="430"/>
      <c r="LFY204" s="430"/>
      <c r="LFZ204" s="443"/>
      <c r="LGA204" s="449"/>
      <c r="LGB204" s="429"/>
      <c r="LGC204" s="430"/>
      <c r="LGD204" s="430"/>
      <c r="LGE204" s="430"/>
      <c r="LGF204" s="430"/>
      <c r="LGG204" s="443"/>
      <c r="LGH204" s="449"/>
      <c r="LGI204" s="429"/>
      <c r="LGJ204" s="430"/>
      <c r="LGK204" s="430"/>
      <c r="LGL204" s="430"/>
      <c r="LGM204" s="430"/>
      <c r="LGN204" s="443"/>
      <c r="LGO204" s="449"/>
      <c r="LGP204" s="429"/>
      <c r="LGQ204" s="430"/>
      <c r="LGR204" s="430"/>
      <c r="LGS204" s="430"/>
      <c r="LGT204" s="430"/>
      <c r="LGU204" s="443"/>
      <c r="LGV204" s="449"/>
      <c r="LGW204" s="429"/>
      <c r="LGX204" s="430"/>
      <c r="LGY204" s="430"/>
      <c r="LGZ204" s="430"/>
      <c r="LHA204" s="430"/>
      <c r="LHB204" s="443"/>
      <c r="LHC204" s="449"/>
      <c r="LHD204" s="429"/>
      <c r="LHE204" s="430"/>
      <c r="LHF204" s="430"/>
      <c r="LHG204" s="430"/>
      <c r="LHH204" s="430"/>
      <c r="LHI204" s="443"/>
      <c r="LHJ204" s="449"/>
      <c r="LHK204" s="429"/>
      <c r="LHL204" s="430"/>
      <c r="LHM204" s="430"/>
      <c r="LHN204" s="430"/>
      <c r="LHO204" s="430"/>
      <c r="LHP204" s="443"/>
      <c r="LHQ204" s="449"/>
      <c r="LHR204" s="429"/>
      <c r="LHS204" s="430"/>
      <c r="LHT204" s="430"/>
      <c r="LHU204" s="430"/>
      <c r="LHV204" s="430"/>
      <c r="LHW204" s="443"/>
      <c r="LHX204" s="449"/>
      <c r="LHY204" s="429"/>
      <c r="LHZ204" s="430"/>
      <c r="LIA204" s="430"/>
      <c r="LIB204" s="430"/>
      <c r="LIC204" s="430"/>
      <c r="LID204" s="443"/>
      <c r="LIE204" s="449"/>
      <c r="LIF204" s="429"/>
      <c r="LIG204" s="430"/>
      <c r="LIH204" s="430"/>
      <c r="LII204" s="430"/>
      <c r="LIJ204" s="430"/>
      <c r="LIK204" s="443"/>
      <c r="LIL204" s="449"/>
      <c r="LIM204" s="429"/>
      <c r="LIN204" s="430"/>
      <c r="LIO204" s="430"/>
      <c r="LIP204" s="430"/>
      <c r="LIQ204" s="430"/>
      <c r="LIR204" s="443"/>
      <c r="LIS204" s="449"/>
      <c r="LIT204" s="429"/>
      <c r="LIU204" s="430"/>
      <c r="LIV204" s="430"/>
      <c r="LIW204" s="430"/>
      <c r="LIX204" s="430"/>
      <c r="LIY204" s="443"/>
      <c r="LIZ204" s="449"/>
      <c r="LJA204" s="429"/>
      <c r="LJB204" s="430"/>
      <c r="LJC204" s="430"/>
      <c r="LJD204" s="430"/>
      <c r="LJE204" s="430"/>
      <c r="LJF204" s="443"/>
      <c r="LJG204" s="449"/>
      <c r="LJH204" s="429"/>
      <c r="LJI204" s="430"/>
      <c r="LJJ204" s="430"/>
      <c r="LJK204" s="430"/>
      <c r="LJL204" s="430"/>
      <c r="LJM204" s="443"/>
      <c r="LJN204" s="449"/>
      <c r="LJO204" s="429"/>
      <c r="LJP204" s="430"/>
      <c r="LJQ204" s="430"/>
      <c r="LJR204" s="430"/>
      <c r="LJS204" s="430"/>
      <c r="LJT204" s="443"/>
      <c r="LJU204" s="449"/>
      <c r="LJV204" s="429"/>
      <c r="LJW204" s="430"/>
      <c r="LJX204" s="430"/>
      <c r="LJY204" s="430"/>
      <c r="LJZ204" s="430"/>
      <c r="LKA204" s="443"/>
      <c r="LKB204" s="449"/>
      <c r="LKC204" s="429"/>
      <c r="LKD204" s="430"/>
      <c r="LKE204" s="430"/>
      <c r="LKF204" s="430"/>
      <c r="LKG204" s="430"/>
      <c r="LKH204" s="443"/>
      <c r="LKI204" s="449"/>
      <c r="LKJ204" s="429"/>
      <c r="LKK204" s="430"/>
      <c r="LKL204" s="430"/>
      <c r="LKM204" s="430"/>
      <c r="LKN204" s="430"/>
      <c r="LKO204" s="443"/>
      <c r="LKP204" s="449"/>
      <c r="LKQ204" s="429"/>
      <c r="LKR204" s="430"/>
      <c r="LKS204" s="430"/>
      <c r="LKT204" s="430"/>
      <c r="LKU204" s="430"/>
      <c r="LKV204" s="443"/>
      <c r="LKW204" s="449"/>
      <c r="LKX204" s="429"/>
      <c r="LKY204" s="430"/>
      <c r="LKZ204" s="430"/>
      <c r="LLA204" s="430"/>
      <c r="LLB204" s="430"/>
      <c r="LLC204" s="443"/>
      <c r="LLD204" s="449"/>
      <c r="LLE204" s="429"/>
      <c r="LLF204" s="430"/>
      <c r="LLG204" s="430"/>
      <c r="LLH204" s="430"/>
      <c r="LLI204" s="430"/>
      <c r="LLJ204" s="443"/>
      <c r="LLK204" s="449"/>
      <c r="LLL204" s="429"/>
      <c r="LLM204" s="430"/>
      <c r="LLN204" s="430"/>
      <c r="LLO204" s="430"/>
      <c r="LLP204" s="430"/>
      <c r="LLQ204" s="443"/>
      <c r="LLR204" s="449"/>
      <c r="LLS204" s="429"/>
      <c r="LLT204" s="430"/>
      <c r="LLU204" s="430"/>
      <c r="LLV204" s="430"/>
      <c r="LLW204" s="430"/>
      <c r="LLX204" s="443"/>
      <c r="LLY204" s="449"/>
      <c r="LLZ204" s="429"/>
      <c r="LMA204" s="430"/>
      <c r="LMB204" s="430"/>
      <c r="LMC204" s="430"/>
      <c r="LMD204" s="430"/>
      <c r="LME204" s="443"/>
      <c r="LMF204" s="449"/>
      <c r="LMG204" s="429"/>
      <c r="LMH204" s="430"/>
      <c r="LMI204" s="430"/>
      <c r="LMJ204" s="430"/>
      <c r="LMK204" s="430"/>
      <c r="LML204" s="443"/>
      <c r="LMM204" s="449"/>
      <c r="LMN204" s="429"/>
      <c r="LMO204" s="430"/>
      <c r="LMP204" s="430"/>
      <c r="LMQ204" s="430"/>
      <c r="LMR204" s="430"/>
      <c r="LMS204" s="443"/>
      <c r="LMT204" s="449"/>
      <c r="LMU204" s="429"/>
      <c r="LMV204" s="430"/>
      <c r="LMW204" s="430"/>
      <c r="LMX204" s="430"/>
      <c r="LMY204" s="430"/>
      <c r="LMZ204" s="443"/>
      <c r="LNA204" s="449"/>
      <c r="LNB204" s="429"/>
      <c r="LNC204" s="430"/>
      <c r="LND204" s="430"/>
      <c r="LNE204" s="430"/>
      <c r="LNF204" s="430"/>
      <c r="LNG204" s="443"/>
      <c r="LNH204" s="449"/>
      <c r="LNI204" s="429"/>
      <c r="LNJ204" s="430"/>
      <c r="LNK204" s="430"/>
      <c r="LNL204" s="430"/>
      <c r="LNM204" s="430"/>
      <c r="LNN204" s="443"/>
      <c r="LNO204" s="449"/>
      <c r="LNP204" s="429"/>
      <c r="LNQ204" s="430"/>
      <c r="LNR204" s="430"/>
      <c r="LNS204" s="430"/>
      <c r="LNT204" s="430"/>
      <c r="LNU204" s="443"/>
      <c r="LNV204" s="449"/>
      <c r="LNW204" s="429"/>
      <c r="LNX204" s="430"/>
      <c r="LNY204" s="430"/>
      <c r="LNZ204" s="430"/>
      <c r="LOA204" s="430"/>
      <c r="LOB204" s="443"/>
      <c r="LOC204" s="449"/>
      <c r="LOD204" s="429"/>
      <c r="LOE204" s="430"/>
      <c r="LOF204" s="430"/>
      <c r="LOG204" s="430"/>
      <c r="LOH204" s="430"/>
      <c r="LOI204" s="443"/>
      <c r="LOJ204" s="449"/>
      <c r="LOK204" s="429"/>
      <c r="LOL204" s="430"/>
      <c r="LOM204" s="430"/>
      <c r="LON204" s="430"/>
      <c r="LOO204" s="430"/>
      <c r="LOP204" s="443"/>
      <c r="LOQ204" s="449"/>
      <c r="LOR204" s="429"/>
      <c r="LOS204" s="430"/>
      <c r="LOT204" s="430"/>
      <c r="LOU204" s="430"/>
      <c r="LOV204" s="430"/>
      <c r="LOW204" s="443"/>
      <c r="LOX204" s="449"/>
      <c r="LOY204" s="429"/>
      <c r="LOZ204" s="430"/>
      <c r="LPA204" s="430"/>
      <c r="LPB204" s="430"/>
      <c r="LPC204" s="430"/>
      <c r="LPD204" s="443"/>
      <c r="LPE204" s="449"/>
      <c r="LPF204" s="429"/>
      <c r="LPG204" s="430"/>
      <c r="LPH204" s="430"/>
      <c r="LPI204" s="430"/>
      <c r="LPJ204" s="430"/>
      <c r="LPK204" s="443"/>
      <c r="LPL204" s="449"/>
      <c r="LPM204" s="429"/>
      <c r="LPN204" s="430"/>
      <c r="LPO204" s="430"/>
      <c r="LPP204" s="430"/>
      <c r="LPQ204" s="430"/>
      <c r="LPR204" s="443"/>
      <c r="LPS204" s="449"/>
      <c r="LPT204" s="429"/>
      <c r="LPU204" s="430"/>
      <c r="LPV204" s="430"/>
      <c r="LPW204" s="430"/>
      <c r="LPX204" s="430"/>
      <c r="LPY204" s="443"/>
      <c r="LPZ204" s="449"/>
      <c r="LQA204" s="429"/>
      <c r="LQB204" s="430"/>
      <c r="LQC204" s="430"/>
      <c r="LQD204" s="430"/>
      <c r="LQE204" s="430"/>
      <c r="LQF204" s="443"/>
      <c r="LQG204" s="449"/>
      <c r="LQH204" s="429"/>
      <c r="LQI204" s="430"/>
      <c r="LQJ204" s="430"/>
      <c r="LQK204" s="430"/>
      <c r="LQL204" s="430"/>
      <c r="LQM204" s="443"/>
      <c r="LQN204" s="449"/>
      <c r="LQO204" s="429"/>
      <c r="LQP204" s="430"/>
      <c r="LQQ204" s="430"/>
      <c r="LQR204" s="430"/>
      <c r="LQS204" s="430"/>
      <c r="LQT204" s="443"/>
      <c r="LQU204" s="449"/>
      <c r="LQV204" s="429"/>
      <c r="LQW204" s="430"/>
      <c r="LQX204" s="430"/>
      <c r="LQY204" s="430"/>
      <c r="LQZ204" s="430"/>
      <c r="LRA204" s="443"/>
      <c r="LRB204" s="449"/>
      <c r="LRC204" s="429"/>
      <c r="LRD204" s="430"/>
      <c r="LRE204" s="430"/>
      <c r="LRF204" s="430"/>
      <c r="LRG204" s="430"/>
      <c r="LRH204" s="443"/>
      <c r="LRI204" s="449"/>
      <c r="LRJ204" s="429"/>
      <c r="LRK204" s="430"/>
      <c r="LRL204" s="430"/>
      <c r="LRM204" s="430"/>
      <c r="LRN204" s="430"/>
      <c r="LRO204" s="443"/>
      <c r="LRP204" s="449"/>
      <c r="LRQ204" s="429"/>
      <c r="LRR204" s="430"/>
      <c r="LRS204" s="430"/>
      <c r="LRT204" s="430"/>
      <c r="LRU204" s="430"/>
      <c r="LRV204" s="443"/>
      <c r="LRW204" s="449"/>
      <c r="LRX204" s="429"/>
      <c r="LRY204" s="430"/>
      <c r="LRZ204" s="430"/>
      <c r="LSA204" s="430"/>
      <c r="LSB204" s="430"/>
      <c r="LSC204" s="443"/>
      <c r="LSD204" s="449"/>
      <c r="LSE204" s="429"/>
      <c r="LSF204" s="430"/>
      <c r="LSG204" s="430"/>
      <c r="LSH204" s="430"/>
      <c r="LSI204" s="430"/>
      <c r="LSJ204" s="443"/>
      <c r="LSK204" s="449"/>
      <c r="LSL204" s="429"/>
      <c r="LSM204" s="430"/>
      <c r="LSN204" s="430"/>
      <c r="LSO204" s="430"/>
      <c r="LSP204" s="430"/>
      <c r="LSQ204" s="443"/>
      <c r="LSR204" s="449"/>
      <c r="LSS204" s="429"/>
      <c r="LST204" s="430"/>
      <c r="LSU204" s="430"/>
      <c r="LSV204" s="430"/>
      <c r="LSW204" s="430"/>
      <c r="LSX204" s="443"/>
      <c r="LSY204" s="449"/>
      <c r="LSZ204" s="429"/>
      <c r="LTA204" s="430"/>
      <c r="LTB204" s="430"/>
      <c r="LTC204" s="430"/>
      <c r="LTD204" s="430"/>
      <c r="LTE204" s="443"/>
      <c r="LTF204" s="449"/>
      <c r="LTG204" s="429"/>
      <c r="LTH204" s="430"/>
      <c r="LTI204" s="430"/>
      <c r="LTJ204" s="430"/>
      <c r="LTK204" s="430"/>
      <c r="LTL204" s="443"/>
      <c r="LTM204" s="449"/>
      <c r="LTN204" s="429"/>
      <c r="LTO204" s="430"/>
      <c r="LTP204" s="430"/>
      <c r="LTQ204" s="430"/>
      <c r="LTR204" s="430"/>
      <c r="LTS204" s="443"/>
      <c r="LTT204" s="449"/>
      <c r="LTU204" s="429"/>
      <c r="LTV204" s="430"/>
      <c r="LTW204" s="430"/>
      <c r="LTX204" s="430"/>
      <c r="LTY204" s="430"/>
      <c r="LTZ204" s="443"/>
      <c r="LUA204" s="449"/>
      <c r="LUB204" s="429"/>
      <c r="LUC204" s="430"/>
      <c r="LUD204" s="430"/>
      <c r="LUE204" s="430"/>
      <c r="LUF204" s="430"/>
      <c r="LUG204" s="443"/>
      <c r="LUH204" s="449"/>
      <c r="LUI204" s="429"/>
      <c r="LUJ204" s="430"/>
      <c r="LUK204" s="430"/>
      <c r="LUL204" s="430"/>
      <c r="LUM204" s="430"/>
      <c r="LUN204" s="443"/>
      <c r="LUO204" s="449"/>
      <c r="LUP204" s="429"/>
      <c r="LUQ204" s="430"/>
      <c r="LUR204" s="430"/>
      <c r="LUS204" s="430"/>
      <c r="LUT204" s="430"/>
      <c r="LUU204" s="443"/>
      <c r="LUV204" s="449"/>
      <c r="LUW204" s="429"/>
      <c r="LUX204" s="430"/>
      <c r="LUY204" s="430"/>
      <c r="LUZ204" s="430"/>
      <c r="LVA204" s="430"/>
      <c r="LVB204" s="443"/>
      <c r="LVC204" s="449"/>
      <c r="LVD204" s="429"/>
      <c r="LVE204" s="430"/>
      <c r="LVF204" s="430"/>
      <c r="LVG204" s="430"/>
      <c r="LVH204" s="430"/>
      <c r="LVI204" s="443"/>
      <c r="LVJ204" s="449"/>
      <c r="LVK204" s="429"/>
      <c r="LVL204" s="430"/>
      <c r="LVM204" s="430"/>
      <c r="LVN204" s="430"/>
      <c r="LVO204" s="430"/>
      <c r="LVP204" s="443"/>
      <c r="LVQ204" s="449"/>
      <c r="LVR204" s="429"/>
      <c r="LVS204" s="430"/>
      <c r="LVT204" s="430"/>
      <c r="LVU204" s="430"/>
      <c r="LVV204" s="430"/>
      <c r="LVW204" s="443"/>
      <c r="LVX204" s="449"/>
      <c r="LVY204" s="429"/>
      <c r="LVZ204" s="430"/>
      <c r="LWA204" s="430"/>
      <c r="LWB204" s="430"/>
      <c r="LWC204" s="430"/>
      <c r="LWD204" s="443"/>
      <c r="LWE204" s="449"/>
      <c r="LWF204" s="429"/>
      <c r="LWG204" s="430"/>
      <c r="LWH204" s="430"/>
      <c r="LWI204" s="430"/>
      <c r="LWJ204" s="430"/>
      <c r="LWK204" s="443"/>
      <c r="LWL204" s="449"/>
      <c r="LWM204" s="429"/>
      <c r="LWN204" s="430"/>
      <c r="LWO204" s="430"/>
      <c r="LWP204" s="430"/>
      <c r="LWQ204" s="430"/>
      <c r="LWR204" s="443"/>
      <c r="LWS204" s="449"/>
      <c r="LWT204" s="429"/>
      <c r="LWU204" s="430"/>
      <c r="LWV204" s="430"/>
      <c r="LWW204" s="430"/>
      <c r="LWX204" s="430"/>
      <c r="LWY204" s="443"/>
      <c r="LWZ204" s="449"/>
      <c r="LXA204" s="429"/>
      <c r="LXB204" s="430"/>
      <c r="LXC204" s="430"/>
      <c r="LXD204" s="430"/>
      <c r="LXE204" s="430"/>
      <c r="LXF204" s="443"/>
      <c r="LXG204" s="449"/>
      <c r="LXH204" s="429"/>
      <c r="LXI204" s="430"/>
      <c r="LXJ204" s="430"/>
      <c r="LXK204" s="430"/>
      <c r="LXL204" s="430"/>
      <c r="LXM204" s="443"/>
      <c r="LXN204" s="449"/>
      <c r="LXO204" s="429"/>
      <c r="LXP204" s="430"/>
      <c r="LXQ204" s="430"/>
      <c r="LXR204" s="430"/>
      <c r="LXS204" s="430"/>
      <c r="LXT204" s="443"/>
      <c r="LXU204" s="449"/>
      <c r="LXV204" s="429"/>
      <c r="LXW204" s="430"/>
      <c r="LXX204" s="430"/>
      <c r="LXY204" s="430"/>
      <c r="LXZ204" s="430"/>
      <c r="LYA204" s="443"/>
      <c r="LYB204" s="449"/>
      <c r="LYC204" s="429"/>
      <c r="LYD204" s="430"/>
      <c r="LYE204" s="430"/>
      <c r="LYF204" s="430"/>
      <c r="LYG204" s="430"/>
      <c r="LYH204" s="443"/>
      <c r="LYI204" s="449"/>
      <c r="LYJ204" s="429"/>
      <c r="LYK204" s="430"/>
      <c r="LYL204" s="430"/>
      <c r="LYM204" s="430"/>
      <c r="LYN204" s="430"/>
      <c r="LYO204" s="443"/>
      <c r="LYP204" s="449"/>
      <c r="LYQ204" s="429"/>
      <c r="LYR204" s="430"/>
      <c r="LYS204" s="430"/>
      <c r="LYT204" s="430"/>
      <c r="LYU204" s="430"/>
      <c r="LYV204" s="443"/>
      <c r="LYW204" s="449"/>
      <c r="LYX204" s="429"/>
      <c r="LYY204" s="430"/>
      <c r="LYZ204" s="430"/>
      <c r="LZA204" s="430"/>
      <c r="LZB204" s="430"/>
      <c r="LZC204" s="443"/>
      <c r="LZD204" s="449"/>
      <c r="LZE204" s="429"/>
      <c r="LZF204" s="430"/>
      <c r="LZG204" s="430"/>
      <c r="LZH204" s="430"/>
      <c r="LZI204" s="430"/>
      <c r="LZJ204" s="443"/>
      <c r="LZK204" s="449"/>
      <c r="LZL204" s="429"/>
      <c r="LZM204" s="430"/>
      <c r="LZN204" s="430"/>
      <c r="LZO204" s="430"/>
      <c r="LZP204" s="430"/>
      <c r="LZQ204" s="443"/>
      <c r="LZR204" s="449"/>
      <c r="LZS204" s="429"/>
      <c r="LZT204" s="430"/>
      <c r="LZU204" s="430"/>
      <c r="LZV204" s="430"/>
      <c r="LZW204" s="430"/>
      <c r="LZX204" s="443"/>
      <c r="LZY204" s="449"/>
      <c r="LZZ204" s="429"/>
      <c r="MAA204" s="430"/>
      <c r="MAB204" s="430"/>
      <c r="MAC204" s="430"/>
      <c r="MAD204" s="430"/>
      <c r="MAE204" s="443"/>
      <c r="MAF204" s="449"/>
      <c r="MAG204" s="429"/>
      <c r="MAH204" s="430"/>
      <c r="MAI204" s="430"/>
      <c r="MAJ204" s="430"/>
      <c r="MAK204" s="430"/>
      <c r="MAL204" s="443"/>
      <c r="MAM204" s="449"/>
      <c r="MAN204" s="429"/>
      <c r="MAO204" s="430"/>
      <c r="MAP204" s="430"/>
      <c r="MAQ204" s="430"/>
      <c r="MAR204" s="430"/>
      <c r="MAS204" s="443"/>
      <c r="MAT204" s="449"/>
      <c r="MAU204" s="429"/>
      <c r="MAV204" s="430"/>
      <c r="MAW204" s="430"/>
      <c r="MAX204" s="430"/>
      <c r="MAY204" s="430"/>
      <c r="MAZ204" s="443"/>
      <c r="MBA204" s="449"/>
      <c r="MBB204" s="429"/>
      <c r="MBC204" s="430"/>
      <c r="MBD204" s="430"/>
      <c r="MBE204" s="430"/>
      <c r="MBF204" s="430"/>
      <c r="MBG204" s="443"/>
      <c r="MBH204" s="449"/>
      <c r="MBI204" s="429"/>
      <c r="MBJ204" s="430"/>
      <c r="MBK204" s="430"/>
      <c r="MBL204" s="430"/>
      <c r="MBM204" s="430"/>
      <c r="MBN204" s="443"/>
      <c r="MBO204" s="449"/>
      <c r="MBP204" s="429"/>
      <c r="MBQ204" s="430"/>
      <c r="MBR204" s="430"/>
      <c r="MBS204" s="430"/>
      <c r="MBT204" s="430"/>
      <c r="MBU204" s="443"/>
      <c r="MBV204" s="449"/>
      <c r="MBW204" s="429"/>
      <c r="MBX204" s="430"/>
      <c r="MBY204" s="430"/>
      <c r="MBZ204" s="430"/>
      <c r="MCA204" s="430"/>
      <c r="MCB204" s="443"/>
      <c r="MCC204" s="449"/>
      <c r="MCD204" s="429"/>
      <c r="MCE204" s="430"/>
      <c r="MCF204" s="430"/>
      <c r="MCG204" s="430"/>
      <c r="MCH204" s="430"/>
      <c r="MCI204" s="443"/>
      <c r="MCJ204" s="449"/>
      <c r="MCK204" s="429"/>
      <c r="MCL204" s="430"/>
      <c r="MCM204" s="430"/>
      <c r="MCN204" s="430"/>
      <c r="MCO204" s="430"/>
      <c r="MCP204" s="443"/>
      <c r="MCQ204" s="449"/>
      <c r="MCR204" s="429"/>
      <c r="MCS204" s="430"/>
      <c r="MCT204" s="430"/>
      <c r="MCU204" s="430"/>
      <c r="MCV204" s="430"/>
      <c r="MCW204" s="443"/>
      <c r="MCX204" s="449"/>
      <c r="MCY204" s="429"/>
      <c r="MCZ204" s="430"/>
      <c r="MDA204" s="430"/>
      <c r="MDB204" s="430"/>
      <c r="MDC204" s="430"/>
      <c r="MDD204" s="443"/>
      <c r="MDE204" s="449"/>
      <c r="MDF204" s="429"/>
      <c r="MDG204" s="430"/>
      <c r="MDH204" s="430"/>
      <c r="MDI204" s="430"/>
      <c r="MDJ204" s="430"/>
      <c r="MDK204" s="443"/>
      <c r="MDL204" s="449"/>
      <c r="MDM204" s="429"/>
      <c r="MDN204" s="430"/>
      <c r="MDO204" s="430"/>
      <c r="MDP204" s="430"/>
      <c r="MDQ204" s="430"/>
      <c r="MDR204" s="443"/>
      <c r="MDS204" s="449"/>
      <c r="MDT204" s="429"/>
      <c r="MDU204" s="430"/>
      <c r="MDV204" s="430"/>
      <c r="MDW204" s="430"/>
      <c r="MDX204" s="430"/>
      <c r="MDY204" s="443"/>
      <c r="MDZ204" s="449"/>
      <c r="MEA204" s="429"/>
      <c r="MEB204" s="430"/>
      <c r="MEC204" s="430"/>
      <c r="MED204" s="430"/>
      <c r="MEE204" s="430"/>
      <c r="MEF204" s="443"/>
      <c r="MEG204" s="449"/>
      <c r="MEH204" s="429"/>
      <c r="MEI204" s="430"/>
      <c r="MEJ204" s="430"/>
      <c r="MEK204" s="430"/>
      <c r="MEL204" s="430"/>
      <c r="MEM204" s="443"/>
      <c r="MEN204" s="449"/>
      <c r="MEO204" s="429"/>
      <c r="MEP204" s="430"/>
      <c r="MEQ204" s="430"/>
      <c r="MER204" s="430"/>
      <c r="MES204" s="430"/>
      <c r="MET204" s="443"/>
      <c r="MEU204" s="449"/>
      <c r="MEV204" s="429"/>
      <c r="MEW204" s="430"/>
      <c r="MEX204" s="430"/>
      <c r="MEY204" s="430"/>
      <c r="MEZ204" s="430"/>
      <c r="MFA204" s="443"/>
      <c r="MFB204" s="449"/>
      <c r="MFC204" s="429"/>
      <c r="MFD204" s="430"/>
      <c r="MFE204" s="430"/>
      <c r="MFF204" s="430"/>
      <c r="MFG204" s="430"/>
      <c r="MFH204" s="443"/>
      <c r="MFI204" s="449"/>
      <c r="MFJ204" s="429"/>
      <c r="MFK204" s="430"/>
      <c r="MFL204" s="430"/>
      <c r="MFM204" s="430"/>
      <c r="MFN204" s="430"/>
      <c r="MFO204" s="443"/>
      <c r="MFP204" s="449"/>
      <c r="MFQ204" s="429"/>
      <c r="MFR204" s="430"/>
      <c r="MFS204" s="430"/>
      <c r="MFT204" s="430"/>
      <c r="MFU204" s="430"/>
      <c r="MFV204" s="443"/>
      <c r="MFW204" s="449"/>
      <c r="MFX204" s="429"/>
      <c r="MFY204" s="430"/>
      <c r="MFZ204" s="430"/>
      <c r="MGA204" s="430"/>
      <c r="MGB204" s="430"/>
      <c r="MGC204" s="443"/>
      <c r="MGD204" s="449"/>
      <c r="MGE204" s="429"/>
      <c r="MGF204" s="430"/>
      <c r="MGG204" s="430"/>
      <c r="MGH204" s="430"/>
      <c r="MGI204" s="430"/>
      <c r="MGJ204" s="443"/>
      <c r="MGK204" s="449"/>
      <c r="MGL204" s="429"/>
      <c r="MGM204" s="430"/>
      <c r="MGN204" s="430"/>
      <c r="MGO204" s="430"/>
      <c r="MGP204" s="430"/>
      <c r="MGQ204" s="443"/>
      <c r="MGR204" s="449"/>
      <c r="MGS204" s="429"/>
      <c r="MGT204" s="430"/>
      <c r="MGU204" s="430"/>
      <c r="MGV204" s="430"/>
      <c r="MGW204" s="430"/>
      <c r="MGX204" s="443"/>
      <c r="MGY204" s="449"/>
      <c r="MGZ204" s="429"/>
      <c r="MHA204" s="430"/>
      <c r="MHB204" s="430"/>
      <c r="MHC204" s="430"/>
      <c r="MHD204" s="430"/>
      <c r="MHE204" s="443"/>
      <c r="MHF204" s="449"/>
      <c r="MHG204" s="429"/>
      <c r="MHH204" s="430"/>
      <c r="MHI204" s="430"/>
      <c r="MHJ204" s="430"/>
      <c r="MHK204" s="430"/>
      <c r="MHL204" s="443"/>
      <c r="MHM204" s="449"/>
      <c r="MHN204" s="429"/>
      <c r="MHO204" s="430"/>
      <c r="MHP204" s="430"/>
      <c r="MHQ204" s="430"/>
      <c r="MHR204" s="430"/>
      <c r="MHS204" s="443"/>
      <c r="MHT204" s="449"/>
      <c r="MHU204" s="429"/>
      <c r="MHV204" s="430"/>
      <c r="MHW204" s="430"/>
      <c r="MHX204" s="430"/>
      <c r="MHY204" s="430"/>
      <c r="MHZ204" s="443"/>
      <c r="MIA204" s="449"/>
      <c r="MIB204" s="429"/>
      <c r="MIC204" s="430"/>
      <c r="MID204" s="430"/>
      <c r="MIE204" s="430"/>
      <c r="MIF204" s="430"/>
      <c r="MIG204" s="443"/>
      <c r="MIH204" s="449"/>
      <c r="MII204" s="429"/>
      <c r="MIJ204" s="430"/>
      <c r="MIK204" s="430"/>
      <c r="MIL204" s="430"/>
      <c r="MIM204" s="430"/>
      <c r="MIN204" s="443"/>
      <c r="MIO204" s="449"/>
      <c r="MIP204" s="429"/>
      <c r="MIQ204" s="430"/>
      <c r="MIR204" s="430"/>
      <c r="MIS204" s="430"/>
      <c r="MIT204" s="430"/>
      <c r="MIU204" s="443"/>
      <c r="MIV204" s="449"/>
      <c r="MIW204" s="429"/>
      <c r="MIX204" s="430"/>
      <c r="MIY204" s="430"/>
      <c r="MIZ204" s="430"/>
      <c r="MJA204" s="430"/>
      <c r="MJB204" s="443"/>
      <c r="MJC204" s="449"/>
      <c r="MJD204" s="429"/>
      <c r="MJE204" s="430"/>
      <c r="MJF204" s="430"/>
      <c r="MJG204" s="430"/>
      <c r="MJH204" s="430"/>
      <c r="MJI204" s="443"/>
      <c r="MJJ204" s="449"/>
      <c r="MJK204" s="429"/>
      <c r="MJL204" s="430"/>
      <c r="MJM204" s="430"/>
      <c r="MJN204" s="430"/>
      <c r="MJO204" s="430"/>
      <c r="MJP204" s="443"/>
      <c r="MJQ204" s="449"/>
      <c r="MJR204" s="429"/>
      <c r="MJS204" s="430"/>
      <c r="MJT204" s="430"/>
      <c r="MJU204" s="430"/>
      <c r="MJV204" s="430"/>
      <c r="MJW204" s="443"/>
      <c r="MJX204" s="449"/>
      <c r="MJY204" s="429"/>
      <c r="MJZ204" s="430"/>
      <c r="MKA204" s="430"/>
      <c r="MKB204" s="430"/>
      <c r="MKC204" s="430"/>
      <c r="MKD204" s="443"/>
      <c r="MKE204" s="449"/>
      <c r="MKF204" s="429"/>
      <c r="MKG204" s="430"/>
      <c r="MKH204" s="430"/>
      <c r="MKI204" s="430"/>
      <c r="MKJ204" s="430"/>
      <c r="MKK204" s="443"/>
      <c r="MKL204" s="449"/>
      <c r="MKM204" s="429"/>
      <c r="MKN204" s="430"/>
      <c r="MKO204" s="430"/>
      <c r="MKP204" s="430"/>
      <c r="MKQ204" s="430"/>
      <c r="MKR204" s="443"/>
      <c r="MKS204" s="449"/>
      <c r="MKT204" s="429"/>
      <c r="MKU204" s="430"/>
      <c r="MKV204" s="430"/>
      <c r="MKW204" s="430"/>
      <c r="MKX204" s="430"/>
      <c r="MKY204" s="443"/>
      <c r="MKZ204" s="449"/>
      <c r="MLA204" s="429"/>
      <c r="MLB204" s="430"/>
      <c r="MLC204" s="430"/>
      <c r="MLD204" s="430"/>
      <c r="MLE204" s="430"/>
      <c r="MLF204" s="443"/>
      <c r="MLG204" s="449"/>
      <c r="MLH204" s="429"/>
      <c r="MLI204" s="430"/>
      <c r="MLJ204" s="430"/>
      <c r="MLK204" s="430"/>
      <c r="MLL204" s="430"/>
      <c r="MLM204" s="443"/>
      <c r="MLN204" s="449"/>
      <c r="MLO204" s="429"/>
      <c r="MLP204" s="430"/>
      <c r="MLQ204" s="430"/>
      <c r="MLR204" s="430"/>
      <c r="MLS204" s="430"/>
      <c r="MLT204" s="443"/>
      <c r="MLU204" s="449"/>
      <c r="MLV204" s="429"/>
      <c r="MLW204" s="430"/>
      <c r="MLX204" s="430"/>
      <c r="MLY204" s="430"/>
      <c r="MLZ204" s="430"/>
      <c r="MMA204" s="443"/>
      <c r="MMB204" s="449"/>
      <c r="MMC204" s="429"/>
      <c r="MMD204" s="430"/>
      <c r="MME204" s="430"/>
      <c r="MMF204" s="430"/>
      <c r="MMG204" s="430"/>
      <c r="MMH204" s="443"/>
      <c r="MMI204" s="449"/>
      <c r="MMJ204" s="429"/>
      <c r="MMK204" s="430"/>
      <c r="MML204" s="430"/>
      <c r="MMM204" s="430"/>
      <c r="MMN204" s="430"/>
      <c r="MMO204" s="443"/>
      <c r="MMP204" s="449"/>
      <c r="MMQ204" s="429"/>
      <c r="MMR204" s="430"/>
      <c r="MMS204" s="430"/>
      <c r="MMT204" s="430"/>
      <c r="MMU204" s="430"/>
      <c r="MMV204" s="443"/>
      <c r="MMW204" s="449"/>
      <c r="MMX204" s="429"/>
      <c r="MMY204" s="430"/>
      <c r="MMZ204" s="430"/>
      <c r="MNA204" s="430"/>
      <c r="MNB204" s="430"/>
      <c r="MNC204" s="443"/>
      <c r="MND204" s="449"/>
      <c r="MNE204" s="429"/>
      <c r="MNF204" s="430"/>
      <c r="MNG204" s="430"/>
      <c r="MNH204" s="430"/>
      <c r="MNI204" s="430"/>
      <c r="MNJ204" s="443"/>
      <c r="MNK204" s="449"/>
      <c r="MNL204" s="429"/>
      <c r="MNM204" s="430"/>
      <c r="MNN204" s="430"/>
      <c r="MNO204" s="430"/>
      <c r="MNP204" s="430"/>
      <c r="MNQ204" s="443"/>
      <c r="MNR204" s="449"/>
      <c r="MNS204" s="429"/>
      <c r="MNT204" s="430"/>
      <c r="MNU204" s="430"/>
      <c r="MNV204" s="430"/>
      <c r="MNW204" s="430"/>
      <c r="MNX204" s="443"/>
      <c r="MNY204" s="449"/>
      <c r="MNZ204" s="429"/>
      <c r="MOA204" s="430"/>
      <c r="MOB204" s="430"/>
      <c r="MOC204" s="430"/>
      <c r="MOD204" s="430"/>
      <c r="MOE204" s="443"/>
      <c r="MOF204" s="449"/>
      <c r="MOG204" s="429"/>
      <c r="MOH204" s="430"/>
      <c r="MOI204" s="430"/>
      <c r="MOJ204" s="430"/>
      <c r="MOK204" s="430"/>
      <c r="MOL204" s="443"/>
      <c r="MOM204" s="449"/>
      <c r="MON204" s="429"/>
      <c r="MOO204" s="430"/>
      <c r="MOP204" s="430"/>
      <c r="MOQ204" s="430"/>
      <c r="MOR204" s="430"/>
      <c r="MOS204" s="443"/>
      <c r="MOT204" s="449"/>
      <c r="MOU204" s="429"/>
      <c r="MOV204" s="430"/>
      <c r="MOW204" s="430"/>
      <c r="MOX204" s="430"/>
      <c r="MOY204" s="430"/>
      <c r="MOZ204" s="443"/>
      <c r="MPA204" s="449"/>
      <c r="MPB204" s="429"/>
      <c r="MPC204" s="430"/>
      <c r="MPD204" s="430"/>
      <c r="MPE204" s="430"/>
      <c r="MPF204" s="430"/>
      <c r="MPG204" s="443"/>
      <c r="MPH204" s="449"/>
      <c r="MPI204" s="429"/>
      <c r="MPJ204" s="430"/>
      <c r="MPK204" s="430"/>
      <c r="MPL204" s="430"/>
      <c r="MPM204" s="430"/>
      <c r="MPN204" s="443"/>
      <c r="MPO204" s="449"/>
      <c r="MPP204" s="429"/>
      <c r="MPQ204" s="430"/>
      <c r="MPR204" s="430"/>
      <c r="MPS204" s="430"/>
      <c r="MPT204" s="430"/>
      <c r="MPU204" s="443"/>
      <c r="MPV204" s="449"/>
      <c r="MPW204" s="429"/>
      <c r="MPX204" s="430"/>
      <c r="MPY204" s="430"/>
      <c r="MPZ204" s="430"/>
      <c r="MQA204" s="430"/>
      <c r="MQB204" s="443"/>
      <c r="MQC204" s="449"/>
      <c r="MQD204" s="429"/>
      <c r="MQE204" s="430"/>
      <c r="MQF204" s="430"/>
      <c r="MQG204" s="430"/>
      <c r="MQH204" s="430"/>
      <c r="MQI204" s="443"/>
      <c r="MQJ204" s="449"/>
      <c r="MQK204" s="429"/>
      <c r="MQL204" s="430"/>
      <c r="MQM204" s="430"/>
      <c r="MQN204" s="430"/>
      <c r="MQO204" s="430"/>
      <c r="MQP204" s="443"/>
      <c r="MQQ204" s="449"/>
      <c r="MQR204" s="429"/>
      <c r="MQS204" s="430"/>
      <c r="MQT204" s="430"/>
      <c r="MQU204" s="430"/>
      <c r="MQV204" s="430"/>
      <c r="MQW204" s="443"/>
      <c r="MQX204" s="449"/>
      <c r="MQY204" s="429"/>
      <c r="MQZ204" s="430"/>
      <c r="MRA204" s="430"/>
      <c r="MRB204" s="430"/>
      <c r="MRC204" s="430"/>
      <c r="MRD204" s="443"/>
      <c r="MRE204" s="449"/>
      <c r="MRF204" s="429"/>
      <c r="MRG204" s="430"/>
      <c r="MRH204" s="430"/>
      <c r="MRI204" s="430"/>
      <c r="MRJ204" s="430"/>
      <c r="MRK204" s="443"/>
      <c r="MRL204" s="449"/>
      <c r="MRM204" s="429"/>
      <c r="MRN204" s="430"/>
      <c r="MRO204" s="430"/>
      <c r="MRP204" s="430"/>
      <c r="MRQ204" s="430"/>
      <c r="MRR204" s="443"/>
      <c r="MRS204" s="449"/>
      <c r="MRT204" s="429"/>
      <c r="MRU204" s="430"/>
      <c r="MRV204" s="430"/>
      <c r="MRW204" s="430"/>
      <c r="MRX204" s="430"/>
      <c r="MRY204" s="443"/>
      <c r="MRZ204" s="449"/>
      <c r="MSA204" s="429"/>
      <c r="MSB204" s="430"/>
      <c r="MSC204" s="430"/>
      <c r="MSD204" s="430"/>
      <c r="MSE204" s="430"/>
      <c r="MSF204" s="443"/>
      <c r="MSG204" s="449"/>
      <c r="MSH204" s="429"/>
      <c r="MSI204" s="430"/>
      <c r="MSJ204" s="430"/>
      <c r="MSK204" s="430"/>
      <c r="MSL204" s="430"/>
      <c r="MSM204" s="443"/>
      <c r="MSN204" s="449"/>
      <c r="MSO204" s="429"/>
      <c r="MSP204" s="430"/>
      <c r="MSQ204" s="430"/>
      <c r="MSR204" s="430"/>
      <c r="MSS204" s="430"/>
      <c r="MST204" s="443"/>
      <c r="MSU204" s="449"/>
      <c r="MSV204" s="429"/>
      <c r="MSW204" s="430"/>
      <c r="MSX204" s="430"/>
      <c r="MSY204" s="430"/>
      <c r="MSZ204" s="430"/>
      <c r="MTA204" s="443"/>
      <c r="MTB204" s="449"/>
      <c r="MTC204" s="429"/>
      <c r="MTD204" s="430"/>
      <c r="MTE204" s="430"/>
      <c r="MTF204" s="430"/>
      <c r="MTG204" s="430"/>
      <c r="MTH204" s="443"/>
      <c r="MTI204" s="449"/>
      <c r="MTJ204" s="429"/>
      <c r="MTK204" s="430"/>
      <c r="MTL204" s="430"/>
      <c r="MTM204" s="430"/>
      <c r="MTN204" s="430"/>
      <c r="MTO204" s="443"/>
      <c r="MTP204" s="449"/>
      <c r="MTQ204" s="429"/>
      <c r="MTR204" s="430"/>
      <c r="MTS204" s="430"/>
      <c r="MTT204" s="430"/>
      <c r="MTU204" s="430"/>
      <c r="MTV204" s="443"/>
      <c r="MTW204" s="449"/>
      <c r="MTX204" s="429"/>
      <c r="MTY204" s="430"/>
      <c r="MTZ204" s="430"/>
      <c r="MUA204" s="430"/>
      <c r="MUB204" s="430"/>
      <c r="MUC204" s="443"/>
      <c r="MUD204" s="449"/>
      <c r="MUE204" s="429"/>
      <c r="MUF204" s="430"/>
      <c r="MUG204" s="430"/>
      <c r="MUH204" s="430"/>
      <c r="MUI204" s="430"/>
      <c r="MUJ204" s="443"/>
      <c r="MUK204" s="449"/>
      <c r="MUL204" s="429"/>
      <c r="MUM204" s="430"/>
      <c r="MUN204" s="430"/>
      <c r="MUO204" s="430"/>
      <c r="MUP204" s="430"/>
      <c r="MUQ204" s="443"/>
      <c r="MUR204" s="449"/>
      <c r="MUS204" s="429"/>
      <c r="MUT204" s="430"/>
      <c r="MUU204" s="430"/>
      <c r="MUV204" s="430"/>
      <c r="MUW204" s="430"/>
      <c r="MUX204" s="443"/>
      <c r="MUY204" s="449"/>
      <c r="MUZ204" s="429"/>
      <c r="MVA204" s="430"/>
      <c r="MVB204" s="430"/>
      <c r="MVC204" s="430"/>
      <c r="MVD204" s="430"/>
      <c r="MVE204" s="443"/>
      <c r="MVF204" s="449"/>
      <c r="MVG204" s="429"/>
      <c r="MVH204" s="430"/>
      <c r="MVI204" s="430"/>
      <c r="MVJ204" s="430"/>
      <c r="MVK204" s="430"/>
      <c r="MVL204" s="443"/>
      <c r="MVM204" s="449"/>
      <c r="MVN204" s="429"/>
      <c r="MVO204" s="430"/>
      <c r="MVP204" s="430"/>
      <c r="MVQ204" s="430"/>
      <c r="MVR204" s="430"/>
      <c r="MVS204" s="443"/>
      <c r="MVT204" s="449"/>
      <c r="MVU204" s="429"/>
      <c r="MVV204" s="430"/>
      <c r="MVW204" s="430"/>
      <c r="MVX204" s="430"/>
      <c r="MVY204" s="430"/>
      <c r="MVZ204" s="443"/>
      <c r="MWA204" s="449"/>
      <c r="MWB204" s="429"/>
      <c r="MWC204" s="430"/>
      <c r="MWD204" s="430"/>
      <c r="MWE204" s="430"/>
      <c r="MWF204" s="430"/>
      <c r="MWG204" s="443"/>
      <c r="MWH204" s="449"/>
      <c r="MWI204" s="429"/>
      <c r="MWJ204" s="430"/>
      <c r="MWK204" s="430"/>
      <c r="MWL204" s="430"/>
      <c r="MWM204" s="430"/>
      <c r="MWN204" s="443"/>
      <c r="MWO204" s="449"/>
      <c r="MWP204" s="429"/>
      <c r="MWQ204" s="430"/>
      <c r="MWR204" s="430"/>
      <c r="MWS204" s="430"/>
      <c r="MWT204" s="430"/>
      <c r="MWU204" s="443"/>
      <c r="MWV204" s="449"/>
      <c r="MWW204" s="429"/>
      <c r="MWX204" s="430"/>
      <c r="MWY204" s="430"/>
      <c r="MWZ204" s="430"/>
      <c r="MXA204" s="430"/>
      <c r="MXB204" s="443"/>
      <c r="MXC204" s="449"/>
      <c r="MXD204" s="429"/>
      <c r="MXE204" s="430"/>
      <c r="MXF204" s="430"/>
      <c r="MXG204" s="430"/>
      <c r="MXH204" s="430"/>
      <c r="MXI204" s="443"/>
      <c r="MXJ204" s="449"/>
      <c r="MXK204" s="429"/>
      <c r="MXL204" s="430"/>
      <c r="MXM204" s="430"/>
      <c r="MXN204" s="430"/>
      <c r="MXO204" s="430"/>
      <c r="MXP204" s="443"/>
      <c r="MXQ204" s="449"/>
      <c r="MXR204" s="429"/>
      <c r="MXS204" s="430"/>
      <c r="MXT204" s="430"/>
      <c r="MXU204" s="430"/>
      <c r="MXV204" s="430"/>
      <c r="MXW204" s="443"/>
      <c r="MXX204" s="449"/>
      <c r="MXY204" s="429"/>
      <c r="MXZ204" s="430"/>
      <c r="MYA204" s="430"/>
      <c r="MYB204" s="430"/>
      <c r="MYC204" s="430"/>
      <c r="MYD204" s="443"/>
      <c r="MYE204" s="449"/>
      <c r="MYF204" s="429"/>
      <c r="MYG204" s="430"/>
      <c r="MYH204" s="430"/>
      <c r="MYI204" s="430"/>
      <c r="MYJ204" s="430"/>
      <c r="MYK204" s="443"/>
      <c r="MYL204" s="449"/>
      <c r="MYM204" s="429"/>
      <c r="MYN204" s="430"/>
      <c r="MYO204" s="430"/>
      <c r="MYP204" s="430"/>
      <c r="MYQ204" s="430"/>
      <c r="MYR204" s="443"/>
      <c r="MYS204" s="449"/>
      <c r="MYT204" s="429"/>
      <c r="MYU204" s="430"/>
      <c r="MYV204" s="430"/>
      <c r="MYW204" s="430"/>
      <c r="MYX204" s="430"/>
      <c r="MYY204" s="443"/>
      <c r="MYZ204" s="449"/>
      <c r="MZA204" s="429"/>
      <c r="MZB204" s="430"/>
      <c r="MZC204" s="430"/>
      <c r="MZD204" s="430"/>
      <c r="MZE204" s="430"/>
      <c r="MZF204" s="443"/>
      <c r="MZG204" s="449"/>
      <c r="MZH204" s="429"/>
      <c r="MZI204" s="430"/>
      <c r="MZJ204" s="430"/>
      <c r="MZK204" s="430"/>
      <c r="MZL204" s="430"/>
      <c r="MZM204" s="443"/>
      <c r="MZN204" s="449"/>
      <c r="MZO204" s="429"/>
      <c r="MZP204" s="430"/>
      <c r="MZQ204" s="430"/>
      <c r="MZR204" s="430"/>
      <c r="MZS204" s="430"/>
      <c r="MZT204" s="443"/>
      <c r="MZU204" s="449"/>
      <c r="MZV204" s="429"/>
      <c r="MZW204" s="430"/>
      <c r="MZX204" s="430"/>
      <c r="MZY204" s="430"/>
      <c r="MZZ204" s="430"/>
      <c r="NAA204" s="443"/>
      <c r="NAB204" s="449"/>
      <c r="NAC204" s="429"/>
      <c r="NAD204" s="430"/>
      <c r="NAE204" s="430"/>
      <c r="NAF204" s="430"/>
      <c r="NAG204" s="430"/>
      <c r="NAH204" s="443"/>
      <c r="NAI204" s="449"/>
      <c r="NAJ204" s="429"/>
      <c r="NAK204" s="430"/>
      <c r="NAL204" s="430"/>
      <c r="NAM204" s="430"/>
      <c r="NAN204" s="430"/>
      <c r="NAO204" s="443"/>
      <c r="NAP204" s="449"/>
      <c r="NAQ204" s="429"/>
      <c r="NAR204" s="430"/>
      <c r="NAS204" s="430"/>
      <c r="NAT204" s="430"/>
      <c r="NAU204" s="430"/>
      <c r="NAV204" s="443"/>
      <c r="NAW204" s="449"/>
      <c r="NAX204" s="429"/>
      <c r="NAY204" s="430"/>
      <c r="NAZ204" s="430"/>
      <c r="NBA204" s="430"/>
      <c r="NBB204" s="430"/>
      <c r="NBC204" s="443"/>
      <c r="NBD204" s="449"/>
      <c r="NBE204" s="429"/>
      <c r="NBF204" s="430"/>
      <c r="NBG204" s="430"/>
      <c r="NBH204" s="430"/>
      <c r="NBI204" s="430"/>
      <c r="NBJ204" s="443"/>
      <c r="NBK204" s="449"/>
      <c r="NBL204" s="429"/>
      <c r="NBM204" s="430"/>
      <c r="NBN204" s="430"/>
      <c r="NBO204" s="430"/>
      <c r="NBP204" s="430"/>
      <c r="NBQ204" s="443"/>
      <c r="NBR204" s="449"/>
      <c r="NBS204" s="429"/>
      <c r="NBT204" s="430"/>
      <c r="NBU204" s="430"/>
      <c r="NBV204" s="430"/>
      <c r="NBW204" s="430"/>
      <c r="NBX204" s="443"/>
      <c r="NBY204" s="449"/>
      <c r="NBZ204" s="429"/>
      <c r="NCA204" s="430"/>
      <c r="NCB204" s="430"/>
      <c r="NCC204" s="430"/>
      <c r="NCD204" s="430"/>
      <c r="NCE204" s="443"/>
      <c r="NCF204" s="449"/>
      <c r="NCG204" s="429"/>
      <c r="NCH204" s="430"/>
      <c r="NCI204" s="430"/>
      <c r="NCJ204" s="430"/>
      <c r="NCK204" s="430"/>
      <c r="NCL204" s="443"/>
      <c r="NCM204" s="449"/>
      <c r="NCN204" s="429"/>
      <c r="NCO204" s="430"/>
      <c r="NCP204" s="430"/>
      <c r="NCQ204" s="430"/>
      <c r="NCR204" s="430"/>
      <c r="NCS204" s="443"/>
      <c r="NCT204" s="449"/>
      <c r="NCU204" s="429"/>
      <c r="NCV204" s="430"/>
      <c r="NCW204" s="430"/>
      <c r="NCX204" s="430"/>
      <c r="NCY204" s="430"/>
      <c r="NCZ204" s="443"/>
      <c r="NDA204" s="449"/>
      <c r="NDB204" s="429"/>
      <c r="NDC204" s="430"/>
      <c r="NDD204" s="430"/>
      <c r="NDE204" s="430"/>
      <c r="NDF204" s="430"/>
      <c r="NDG204" s="443"/>
      <c r="NDH204" s="449"/>
      <c r="NDI204" s="429"/>
      <c r="NDJ204" s="430"/>
      <c r="NDK204" s="430"/>
      <c r="NDL204" s="430"/>
      <c r="NDM204" s="430"/>
      <c r="NDN204" s="443"/>
      <c r="NDO204" s="449"/>
      <c r="NDP204" s="429"/>
      <c r="NDQ204" s="430"/>
      <c r="NDR204" s="430"/>
      <c r="NDS204" s="430"/>
      <c r="NDT204" s="430"/>
      <c r="NDU204" s="443"/>
      <c r="NDV204" s="449"/>
      <c r="NDW204" s="429"/>
      <c r="NDX204" s="430"/>
      <c r="NDY204" s="430"/>
      <c r="NDZ204" s="430"/>
      <c r="NEA204" s="430"/>
      <c r="NEB204" s="443"/>
      <c r="NEC204" s="449"/>
      <c r="NED204" s="429"/>
      <c r="NEE204" s="430"/>
      <c r="NEF204" s="430"/>
      <c r="NEG204" s="430"/>
      <c r="NEH204" s="430"/>
      <c r="NEI204" s="443"/>
      <c r="NEJ204" s="449"/>
      <c r="NEK204" s="429"/>
      <c r="NEL204" s="430"/>
      <c r="NEM204" s="430"/>
      <c r="NEN204" s="430"/>
      <c r="NEO204" s="430"/>
      <c r="NEP204" s="443"/>
      <c r="NEQ204" s="449"/>
      <c r="NER204" s="429"/>
      <c r="NES204" s="430"/>
      <c r="NET204" s="430"/>
      <c r="NEU204" s="430"/>
      <c r="NEV204" s="430"/>
      <c r="NEW204" s="443"/>
      <c r="NEX204" s="449"/>
      <c r="NEY204" s="429"/>
      <c r="NEZ204" s="430"/>
      <c r="NFA204" s="430"/>
      <c r="NFB204" s="430"/>
      <c r="NFC204" s="430"/>
      <c r="NFD204" s="443"/>
      <c r="NFE204" s="449"/>
      <c r="NFF204" s="429"/>
      <c r="NFG204" s="430"/>
      <c r="NFH204" s="430"/>
      <c r="NFI204" s="430"/>
      <c r="NFJ204" s="430"/>
      <c r="NFK204" s="443"/>
      <c r="NFL204" s="449"/>
      <c r="NFM204" s="429"/>
      <c r="NFN204" s="430"/>
      <c r="NFO204" s="430"/>
      <c r="NFP204" s="430"/>
      <c r="NFQ204" s="430"/>
      <c r="NFR204" s="443"/>
      <c r="NFS204" s="449"/>
      <c r="NFT204" s="429"/>
      <c r="NFU204" s="430"/>
      <c r="NFV204" s="430"/>
      <c r="NFW204" s="430"/>
      <c r="NFX204" s="430"/>
      <c r="NFY204" s="443"/>
      <c r="NFZ204" s="449"/>
      <c r="NGA204" s="429"/>
      <c r="NGB204" s="430"/>
      <c r="NGC204" s="430"/>
      <c r="NGD204" s="430"/>
      <c r="NGE204" s="430"/>
      <c r="NGF204" s="443"/>
      <c r="NGG204" s="449"/>
      <c r="NGH204" s="429"/>
      <c r="NGI204" s="430"/>
      <c r="NGJ204" s="430"/>
      <c r="NGK204" s="430"/>
      <c r="NGL204" s="430"/>
      <c r="NGM204" s="443"/>
      <c r="NGN204" s="449"/>
      <c r="NGO204" s="429"/>
      <c r="NGP204" s="430"/>
      <c r="NGQ204" s="430"/>
      <c r="NGR204" s="430"/>
      <c r="NGS204" s="430"/>
      <c r="NGT204" s="443"/>
      <c r="NGU204" s="449"/>
      <c r="NGV204" s="429"/>
      <c r="NGW204" s="430"/>
      <c r="NGX204" s="430"/>
      <c r="NGY204" s="430"/>
      <c r="NGZ204" s="430"/>
      <c r="NHA204" s="443"/>
      <c r="NHB204" s="449"/>
      <c r="NHC204" s="429"/>
      <c r="NHD204" s="430"/>
      <c r="NHE204" s="430"/>
      <c r="NHF204" s="430"/>
      <c r="NHG204" s="430"/>
      <c r="NHH204" s="443"/>
      <c r="NHI204" s="449"/>
      <c r="NHJ204" s="429"/>
      <c r="NHK204" s="430"/>
      <c r="NHL204" s="430"/>
      <c r="NHM204" s="430"/>
      <c r="NHN204" s="430"/>
      <c r="NHO204" s="443"/>
      <c r="NHP204" s="449"/>
      <c r="NHQ204" s="429"/>
      <c r="NHR204" s="430"/>
      <c r="NHS204" s="430"/>
      <c r="NHT204" s="430"/>
      <c r="NHU204" s="430"/>
      <c r="NHV204" s="443"/>
      <c r="NHW204" s="449"/>
      <c r="NHX204" s="429"/>
      <c r="NHY204" s="430"/>
      <c r="NHZ204" s="430"/>
      <c r="NIA204" s="430"/>
      <c r="NIB204" s="430"/>
      <c r="NIC204" s="443"/>
      <c r="NID204" s="449"/>
      <c r="NIE204" s="429"/>
      <c r="NIF204" s="430"/>
      <c r="NIG204" s="430"/>
      <c r="NIH204" s="430"/>
      <c r="NII204" s="430"/>
      <c r="NIJ204" s="443"/>
      <c r="NIK204" s="449"/>
      <c r="NIL204" s="429"/>
      <c r="NIM204" s="430"/>
      <c r="NIN204" s="430"/>
      <c r="NIO204" s="430"/>
      <c r="NIP204" s="430"/>
      <c r="NIQ204" s="443"/>
      <c r="NIR204" s="449"/>
      <c r="NIS204" s="429"/>
      <c r="NIT204" s="430"/>
      <c r="NIU204" s="430"/>
      <c r="NIV204" s="430"/>
      <c r="NIW204" s="430"/>
      <c r="NIX204" s="443"/>
      <c r="NIY204" s="449"/>
      <c r="NIZ204" s="429"/>
      <c r="NJA204" s="430"/>
      <c r="NJB204" s="430"/>
      <c r="NJC204" s="430"/>
      <c r="NJD204" s="430"/>
      <c r="NJE204" s="443"/>
      <c r="NJF204" s="449"/>
      <c r="NJG204" s="429"/>
      <c r="NJH204" s="430"/>
      <c r="NJI204" s="430"/>
      <c r="NJJ204" s="430"/>
      <c r="NJK204" s="430"/>
      <c r="NJL204" s="443"/>
      <c r="NJM204" s="449"/>
      <c r="NJN204" s="429"/>
      <c r="NJO204" s="430"/>
      <c r="NJP204" s="430"/>
      <c r="NJQ204" s="430"/>
      <c r="NJR204" s="430"/>
      <c r="NJS204" s="443"/>
      <c r="NJT204" s="449"/>
      <c r="NJU204" s="429"/>
      <c r="NJV204" s="430"/>
      <c r="NJW204" s="430"/>
      <c r="NJX204" s="430"/>
      <c r="NJY204" s="430"/>
      <c r="NJZ204" s="443"/>
      <c r="NKA204" s="449"/>
      <c r="NKB204" s="429"/>
      <c r="NKC204" s="430"/>
      <c r="NKD204" s="430"/>
      <c r="NKE204" s="430"/>
      <c r="NKF204" s="430"/>
      <c r="NKG204" s="443"/>
      <c r="NKH204" s="449"/>
      <c r="NKI204" s="429"/>
      <c r="NKJ204" s="430"/>
      <c r="NKK204" s="430"/>
      <c r="NKL204" s="430"/>
      <c r="NKM204" s="430"/>
      <c r="NKN204" s="443"/>
      <c r="NKO204" s="449"/>
      <c r="NKP204" s="429"/>
      <c r="NKQ204" s="430"/>
      <c r="NKR204" s="430"/>
      <c r="NKS204" s="430"/>
      <c r="NKT204" s="430"/>
      <c r="NKU204" s="443"/>
      <c r="NKV204" s="449"/>
      <c r="NKW204" s="429"/>
      <c r="NKX204" s="430"/>
      <c r="NKY204" s="430"/>
      <c r="NKZ204" s="430"/>
      <c r="NLA204" s="430"/>
      <c r="NLB204" s="443"/>
      <c r="NLC204" s="449"/>
      <c r="NLD204" s="429"/>
      <c r="NLE204" s="430"/>
      <c r="NLF204" s="430"/>
      <c r="NLG204" s="430"/>
      <c r="NLH204" s="430"/>
      <c r="NLI204" s="443"/>
      <c r="NLJ204" s="449"/>
      <c r="NLK204" s="429"/>
      <c r="NLL204" s="430"/>
      <c r="NLM204" s="430"/>
      <c r="NLN204" s="430"/>
      <c r="NLO204" s="430"/>
      <c r="NLP204" s="443"/>
      <c r="NLQ204" s="449"/>
      <c r="NLR204" s="429"/>
      <c r="NLS204" s="430"/>
      <c r="NLT204" s="430"/>
      <c r="NLU204" s="430"/>
      <c r="NLV204" s="430"/>
      <c r="NLW204" s="443"/>
      <c r="NLX204" s="449"/>
      <c r="NLY204" s="429"/>
      <c r="NLZ204" s="430"/>
      <c r="NMA204" s="430"/>
      <c r="NMB204" s="430"/>
      <c r="NMC204" s="430"/>
      <c r="NMD204" s="443"/>
      <c r="NME204" s="449"/>
      <c r="NMF204" s="429"/>
      <c r="NMG204" s="430"/>
      <c r="NMH204" s="430"/>
      <c r="NMI204" s="430"/>
      <c r="NMJ204" s="430"/>
      <c r="NMK204" s="443"/>
      <c r="NML204" s="449"/>
      <c r="NMM204" s="429"/>
      <c r="NMN204" s="430"/>
      <c r="NMO204" s="430"/>
      <c r="NMP204" s="430"/>
      <c r="NMQ204" s="430"/>
      <c r="NMR204" s="443"/>
      <c r="NMS204" s="449"/>
      <c r="NMT204" s="429"/>
      <c r="NMU204" s="430"/>
      <c r="NMV204" s="430"/>
      <c r="NMW204" s="430"/>
      <c r="NMX204" s="430"/>
      <c r="NMY204" s="443"/>
      <c r="NMZ204" s="449"/>
      <c r="NNA204" s="429"/>
      <c r="NNB204" s="430"/>
      <c r="NNC204" s="430"/>
      <c r="NND204" s="430"/>
      <c r="NNE204" s="430"/>
      <c r="NNF204" s="443"/>
      <c r="NNG204" s="449"/>
      <c r="NNH204" s="429"/>
      <c r="NNI204" s="430"/>
      <c r="NNJ204" s="430"/>
      <c r="NNK204" s="430"/>
      <c r="NNL204" s="430"/>
      <c r="NNM204" s="443"/>
      <c r="NNN204" s="449"/>
      <c r="NNO204" s="429"/>
      <c r="NNP204" s="430"/>
      <c r="NNQ204" s="430"/>
      <c r="NNR204" s="430"/>
      <c r="NNS204" s="430"/>
      <c r="NNT204" s="443"/>
      <c r="NNU204" s="449"/>
      <c r="NNV204" s="429"/>
      <c r="NNW204" s="430"/>
      <c r="NNX204" s="430"/>
      <c r="NNY204" s="430"/>
      <c r="NNZ204" s="430"/>
      <c r="NOA204" s="443"/>
      <c r="NOB204" s="449"/>
      <c r="NOC204" s="429"/>
      <c r="NOD204" s="430"/>
      <c r="NOE204" s="430"/>
      <c r="NOF204" s="430"/>
      <c r="NOG204" s="430"/>
      <c r="NOH204" s="443"/>
      <c r="NOI204" s="449"/>
      <c r="NOJ204" s="429"/>
      <c r="NOK204" s="430"/>
      <c r="NOL204" s="430"/>
      <c r="NOM204" s="430"/>
      <c r="NON204" s="430"/>
      <c r="NOO204" s="443"/>
      <c r="NOP204" s="449"/>
      <c r="NOQ204" s="429"/>
      <c r="NOR204" s="430"/>
      <c r="NOS204" s="430"/>
      <c r="NOT204" s="430"/>
      <c r="NOU204" s="430"/>
      <c r="NOV204" s="443"/>
      <c r="NOW204" s="449"/>
      <c r="NOX204" s="429"/>
      <c r="NOY204" s="430"/>
      <c r="NOZ204" s="430"/>
      <c r="NPA204" s="430"/>
      <c r="NPB204" s="430"/>
      <c r="NPC204" s="443"/>
      <c r="NPD204" s="449"/>
      <c r="NPE204" s="429"/>
      <c r="NPF204" s="430"/>
      <c r="NPG204" s="430"/>
      <c r="NPH204" s="430"/>
      <c r="NPI204" s="430"/>
      <c r="NPJ204" s="443"/>
      <c r="NPK204" s="449"/>
      <c r="NPL204" s="429"/>
      <c r="NPM204" s="430"/>
      <c r="NPN204" s="430"/>
      <c r="NPO204" s="430"/>
      <c r="NPP204" s="430"/>
      <c r="NPQ204" s="443"/>
      <c r="NPR204" s="449"/>
      <c r="NPS204" s="429"/>
      <c r="NPT204" s="430"/>
      <c r="NPU204" s="430"/>
      <c r="NPV204" s="430"/>
      <c r="NPW204" s="430"/>
      <c r="NPX204" s="443"/>
      <c r="NPY204" s="449"/>
      <c r="NPZ204" s="429"/>
      <c r="NQA204" s="430"/>
      <c r="NQB204" s="430"/>
      <c r="NQC204" s="430"/>
      <c r="NQD204" s="430"/>
      <c r="NQE204" s="443"/>
      <c r="NQF204" s="449"/>
      <c r="NQG204" s="429"/>
      <c r="NQH204" s="430"/>
      <c r="NQI204" s="430"/>
      <c r="NQJ204" s="430"/>
      <c r="NQK204" s="430"/>
      <c r="NQL204" s="443"/>
      <c r="NQM204" s="449"/>
      <c r="NQN204" s="429"/>
      <c r="NQO204" s="430"/>
      <c r="NQP204" s="430"/>
      <c r="NQQ204" s="430"/>
      <c r="NQR204" s="430"/>
      <c r="NQS204" s="443"/>
      <c r="NQT204" s="449"/>
      <c r="NQU204" s="429"/>
      <c r="NQV204" s="430"/>
      <c r="NQW204" s="430"/>
      <c r="NQX204" s="430"/>
      <c r="NQY204" s="430"/>
      <c r="NQZ204" s="443"/>
      <c r="NRA204" s="449"/>
      <c r="NRB204" s="429"/>
      <c r="NRC204" s="430"/>
      <c r="NRD204" s="430"/>
      <c r="NRE204" s="430"/>
      <c r="NRF204" s="430"/>
      <c r="NRG204" s="443"/>
      <c r="NRH204" s="449"/>
      <c r="NRI204" s="429"/>
      <c r="NRJ204" s="430"/>
      <c r="NRK204" s="430"/>
      <c r="NRL204" s="430"/>
      <c r="NRM204" s="430"/>
      <c r="NRN204" s="443"/>
      <c r="NRO204" s="449"/>
      <c r="NRP204" s="429"/>
      <c r="NRQ204" s="430"/>
      <c r="NRR204" s="430"/>
      <c r="NRS204" s="430"/>
      <c r="NRT204" s="430"/>
      <c r="NRU204" s="443"/>
      <c r="NRV204" s="449"/>
      <c r="NRW204" s="429"/>
      <c r="NRX204" s="430"/>
      <c r="NRY204" s="430"/>
      <c r="NRZ204" s="430"/>
      <c r="NSA204" s="430"/>
      <c r="NSB204" s="443"/>
      <c r="NSC204" s="449"/>
      <c r="NSD204" s="429"/>
      <c r="NSE204" s="430"/>
      <c r="NSF204" s="430"/>
      <c r="NSG204" s="430"/>
      <c r="NSH204" s="430"/>
      <c r="NSI204" s="443"/>
      <c r="NSJ204" s="449"/>
      <c r="NSK204" s="429"/>
      <c r="NSL204" s="430"/>
      <c r="NSM204" s="430"/>
      <c r="NSN204" s="430"/>
      <c r="NSO204" s="430"/>
      <c r="NSP204" s="443"/>
      <c r="NSQ204" s="449"/>
      <c r="NSR204" s="429"/>
      <c r="NSS204" s="430"/>
      <c r="NST204" s="430"/>
      <c r="NSU204" s="430"/>
      <c r="NSV204" s="430"/>
      <c r="NSW204" s="443"/>
      <c r="NSX204" s="449"/>
      <c r="NSY204" s="429"/>
      <c r="NSZ204" s="430"/>
      <c r="NTA204" s="430"/>
      <c r="NTB204" s="430"/>
      <c r="NTC204" s="430"/>
      <c r="NTD204" s="443"/>
      <c r="NTE204" s="449"/>
      <c r="NTF204" s="429"/>
      <c r="NTG204" s="430"/>
      <c r="NTH204" s="430"/>
      <c r="NTI204" s="430"/>
      <c r="NTJ204" s="430"/>
      <c r="NTK204" s="443"/>
      <c r="NTL204" s="449"/>
      <c r="NTM204" s="429"/>
      <c r="NTN204" s="430"/>
      <c r="NTO204" s="430"/>
      <c r="NTP204" s="430"/>
      <c r="NTQ204" s="430"/>
      <c r="NTR204" s="443"/>
      <c r="NTS204" s="449"/>
      <c r="NTT204" s="429"/>
      <c r="NTU204" s="430"/>
      <c r="NTV204" s="430"/>
      <c r="NTW204" s="430"/>
      <c r="NTX204" s="430"/>
      <c r="NTY204" s="443"/>
      <c r="NTZ204" s="449"/>
      <c r="NUA204" s="429"/>
      <c r="NUB204" s="430"/>
      <c r="NUC204" s="430"/>
      <c r="NUD204" s="430"/>
      <c r="NUE204" s="430"/>
      <c r="NUF204" s="443"/>
      <c r="NUG204" s="449"/>
      <c r="NUH204" s="429"/>
      <c r="NUI204" s="430"/>
      <c r="NUJ204" s="430"/>
      <c r="NUK204" s="430"/>
      <c r="NUL204" s="430"/>
      <c r="NUM204" s="443"/>
      <c r="NUN204" s="449"/>
      <c r="NUO204" s="429"/>
      <c r="NUP204" s="430"/>
      <c r="NUQ204" s="430"/>
      <c r="NUR204" s="430"/>
      <c r="NUS204" s="430"/>
      <c r="NUT204" s="443"/>
      <c r="NUU204" s="449"/>
      <c r="NUV204" s="429"/>
      <c r="NUW204" s="430"/>
      <c r="NUX204" s="430"/>
      <c r="NUY204" s="430"/>
      <c r="NUZ204" s="430"/>
      <c r="NVA204" s="443"/>
      <c r="NVB204" s="449"/>
      <c r="NVC204" s="429"/>
      <c r="NVD204" s="430"/>
      <c r="NVE204" s="430"/>
      <c r="NVF204" s="430"/>
      <c r="NVG204" s="430"/>
      <c r="NVH204" s="443"/>
      <c r="NVI204" s="449"/>
      <c r="NVJ204" s="429"/>
      <c r="NVK204" s="430"/>
      <c r="NVL204" s="430"/>
      <c r="NVM204" s="430"/>
      <c r="NVN204" s="430"/>
      <c r="NVO204" s="443"/>
      <c r="NVP204" s="449"/>
      <c r="NVQ204" s="429"/>
      <c r="NVR204" s="430"/>
      <c r="NVS204" s="430"/>
      <c r="NVT204" s="430"/>
      <c r="NVU204" s="430"/>
      <c r="NVV204" s="443"/>
      <c r="NVW204" s="449"/>
      <c r="NVX204" s="429"/>
      <c r="NVY204" s="430"/>
      <c r="NVZ204" s="430"/>
      <c r="NWA204" s="430"/>
      <c r="NWB204" s="430"/>
      <c r="NWC204" s="443"/>
      <c r="NWD204" s="449"/>
      <c r="NWE204" s="429"/>
      <c r="NWF204" s="430"/>
      <c r="NWG204" s="430"/>
      <c r="NWH204" s="430"/>
      <c r="NWI204" s="430"/>
      <c r="NWJ204" s="443"/>
      <c r="NWK204" s="449"/>
      <c r="NWL204" s="429"/>
      <c r="NWM204" s="430"/>
      <c r="NWN204" s="430"/>
      <c r="NWO204" s="430"/>
      <c r="NWP204" s="430"/>
      <c r="NWQ204" s="443"/>
      <c r="NWR204" s="449"/>
      <c r="NWS204" s="429"/>
      <c r="NWT204" s="430"/>
      <c r="NWU204" s="430"/>
      <c r="NWV204" s="430"/>
      <c r="NWW204" s="430"/>
      <c r="NWX204" s="443"/>
      <c r="NWY204" s="449"/>
      <c r="NWZ204" s="429"/>
      <c r="NXA204" s="430"/>
      <c r="NXB204" s="430"/>
      <c r="NXC204" s="430"/>
      <c r="NXD204" s="430"/>
      <c r="NXE204" s="443"/>
      <c r="NXF204" s="449"/>
      <c r="NXG204" s="429"/>
      <c r="NXH204" s="430"/>
      <c r="NXI204" s="430"/>
      <c r="NXJ204" s="430"/>
      <c r="NXK204" s="430"/>
      <c r="NXL204" s="443"/>
      <c r="NXM204" s="449"/>
      <c r="NXN204" s="429"/>
      <c r="NXO204" s="430"/>
      <c r="NXP204" s="430"/>
      <c r="NXQ204" s="430"/>
      <c r="NXR204" s="430"/>
      <c r="NXS204" s="443"/>
      <c r="NXT204" s="449"/>
      <c r="NXU204" s="429"/>
      <c r="NXV204" s="430"/>
      <c r="NXW204" s="430"/>
      <c r="NXX204" s="430"/>
      <c r="NXY204" s="430"/>
      <c r="NXZ204" s="443"/>
      <c r="NYA204" s="449"/>
      <c r="NYB204" s="429"/>
      <c r="NYC204" s="430"/>
      <c r="NYD204" s="430"/>
      <c r="NYE204" s="430"/>
      <c r="NYF204" s="430"/>
      <c r="NYG204" s="443"/>
      <c r="NYH204" s="449"/>
      <c r="NYI204" s="429"/>
      <c r="NYJ204" s="430"/>
      <c r="NYK204" s="430"/>
      <c r="NYL204" s="430"/>
      <c r="NYM204" s="430"/>
      <c r="NYN204" s="443"/>
      <c r="NYO204" s="449"/>
      <c r="NYP204" s="429"/>
      <c r="NYQ204" s="430"/>
      <c r="NYR204" s="430"/>
      <c r="NYS204" s="430"/>
      <c r="NYT204" s="430"/>
      <c r="NYU204" s="443"/>
      <c r="NYV204" s="449"/>
      <c r="NYW204" s="429"/>
      <c r="NYX204" s="430"/>
      <c r="NYY204" s="430"/>
      <c r="NYZ204" s="430"/>
      <c r="NZA204" s="430"/>
      <c r="NZB204" s="443"/>
      <c r="NZC204" s="449"/>
      <c r="NZD204" s="429"/>
      <c r="NZE204" s="430"/>
      <c r="NZF204" s="430"/>
      <c r="NZG204" s="430"/>
      <c r="NZH204" s="430"/>
      <c r="NZI204" s="443"/>
      <c r="NZJ204" s="449"/>
      <c r="NZK204" s="429"/>
      <c r="NZL204" s="430"/>
      <c r="NZM204" s="430"/>
      <c r="NZN204" s="430"/>
      <c r="NZO204" s="430"/>
      <c r="NZP204" s="443"/>
      <c r="NZQ204" s="449"/>
      <c r="NZR204" s="429"/>
      <c r="NZS204" s="430"/>
      <c r="NZT204" s="430"/>
      <c r="NZU204" s="430"/>
      <c r="NZV204" s="430"/>
      <c r="NZW204" s="443"/>
      <c r="NZX204" s="449"/>
      <c r="NZY204" s="429"/>
      <c r="NZZ204" s="430"/>
      <c r="OAA204" s="430"/>
      <c r="OAB204" s="430"/>
      <c r="OAC204" s="430"/>
      <c r="OAD204" s="443"/>
      <c r="OAE204" s="449"/>
      <c r="OAF204" s="429"/>
      <c r="OAG204" s="430"/>
      <c r="OAH204" s="430"/>
      <c r="OAI204" s="430"/>
      <c r="OAJ204" s="430"/>
      <c r="OAK204" s="443"/>
      <c r="OAL204" s="449"/>
      <c r="OAM204" s="429"/>
      <c r="OAN204" s="430"/>
      <c r="OAO204" s="430"/>
      <c r="OAP204" s="430"/>
      <c r="OAQ204" s="430"/>
      <c r="OAR204" s="443"/>
      <c r="OAS204" s="449"/>
      <c r="OAT204" s="429"/>
      <c r="OAU204" s="430"/>
      <c r="OAV204" s="430"/>
      <c r="OAW204" s="430"/>
      <c r="OAX204" s="430"/>
      <c r="OAY204" s="443"/>
      <c r="OAZ204" s="449"/>
      <c r="OBA204" s="429"/>
      <c r="OBB204" s="430"/>
      <c r="OBC204" s="430"/>
      <c r="OBD204" s="430"/>
      <c r="OBE204" s="430"/>
      <c r="OBF204" s="443"/>
      <c r="OBG204" s="449"/>
      <c r="OBH204" s="429"/>
      <c r="OBI204" s="430"/>
      <c r="OBJ204" s="430"/>
      <c r="OBK204" s="430"/>
      <c r="OBL204" s="430"/>
      <c r="OBM204" s="443"/>
      <c r="OBN204" s="449"/>
      <c r="OBO204" s="429"/>
      <c r="OBP204" s="430"/>
      <c r="OBQ204" s="430"/>
      <c r="OBR204" s="430"/>
      <c r="OBS204" s="430"/>
      <c r="OBT204" s="443"/>
      <c r="OBU204" s="449"/>
      <c r="OBV204" s="429"/>
      <c r="OBW204" s="430"/>
      <c r="OBX204" s="430"/>
      <c r="OBY204" s="430"/>
      <c r="OBZ204" s="430"/>
      <c r="OCA204" s="443"/>
      <c r="OCB204" s="449"/>
      <c r="OCC204" s="429"/>
      <c r="OCD204" s="430"/>
      <c r="OCE204" s="430"/>
      <c r="OCF204" s="430"/>
      <c r="OCG204" s="430"/>
      <c r="OCH204" s="443"/>
      <c r="OCI204" s="449"/>
      <c r="OCJ204" s="429"/>
      <c r="OCK204" s="430"/>
      <c r="OCL204" s="430"/>
      <c r="OCM204" s="430"/>
      <c r="OCN204" s="430"/>
      <c r="OCO204" s="443"/>
      <c r="OCP204" s="449"/>
      <c r="OCQ204" s="429"/>
      <c r="OCR204" s="430"/>
      <c r="OCS204" s="430"/>
      <c r="OCT204" s="430"/>
      <c r="OCU204" s="430"/>
      <c r="OCV204" s="443"/>
      <c r="OCW204" s="449"/>
      <c r="OCX204" s="429"/>
      <c r="OCY204" s="430"/>
      <c r="OCZ204" s="430"/>
      <c r="ODA204" s="430"/>
      <c r="ODB204" s="430"/>
      <c r="ODC204" s="443"/>
      <c r="ODD204" s="449"/>
      <c r="ODE204" s="429"/>
      <c r="ODF204" s="430"/>
      <c r="ODG204" s="430"/>
      <c r="ODH204" s="430"/>
      <c r="ODI204" s="430"/>
      <c r="ODJ204" s="443"/>
      <c r="ODK204" s="449"/>
      <c r="ODL204" s="429"/>
      <c r="ODM204" s="430"/>
      <c r="ODN204" s="430"/>
      <c r="ODO204" s="430"/>
      <c r="ODP204" s="430"/>
      <c r="ODQ204" s="443"/>
      <c r="ODR204" s="449"/>
      <c r="ODS204" s="429"/>
      <c r="ODT204" s="430"/>
      <c r="ODU204" s="430"/>
      <c r="ODV204" s="430"/>
      <c r="ODW204" s="430"/>
      <c r="ODX204" s="443"/>
      <c r="ODY204" s="449"/>
      <c r="ODZ204" s="429"/>
      <c r="OEA204" s="430"/>
      <c r="OEB204" s="430"/>
      <c r="OEC204" s="430"/>
      <c r="OED204" s="430"/>
      <c r="OEE204" s="443"/>
      <c r="OEF204" s="449"/>
      <c r="OEG204" s="429"/>
      <c r="OEH204" s="430"/>
      <c r="OEI204" s="430"/>
      <c r="OEJ204" s="430"/>
      <c r="OEK204" s="430"/>
      <c r="OEL204" s="443"/>
      <c r="OEM204" s="449"/>
      <c r="OEN204" s="429"/>
      <c r="OEO204" s="430"/>
      <c r="OEP204" s="430"/>
      <c r="OEQ204" s="430"/>
      <c r="OER204" s="430"/>
      <c r="OES204" s="443"/>
      <c r="OET204" s="449"/>
      <c r="OEU204" s="429"/>
      <c r="OEV204" s="430"/>
      <c r="OEW204" s="430"/>
      <c r="OEX204" s="430"/>
      <c r="OEY204" s="430"/>
      <c r="OEZ204" s="443"/>
      <c r="OFA204" s="449"/>
      <c r="OFB204" s="429"/>
      <c r="OFC204" s="430"/>
      <c r="OFD204" s="430"/>
      <c r="OFE204" s="430"/>
      <c r="OFF204" s="430"/>
      <c r="OFG204" s="443"/>
      <c r="OFH204" s="449"/>
      <c r="OFI204" s="429"/>
      <c r="OFJ204" s="430"/>
      <c r="OFK204" s="430"/>
      <c r="OFL204" s="430"/>
      <c r="OFM204" s="430"/>
      <c r="OFN204" s="443"/>
      <c r="OFO204" s="449"/>
      <c r="OFP204" s="429"/>
      <c r="OFQ204" s="430"/>
      <c r="OFR204" s="430"/>
      <c r="OFS204" s="430"/>
      <c r="OFT204" s="430"/>
      <c r="OFU204" s="443"/>
      <c r="OFV204" s="449"/>
      <c r="OFW204" s="429"/>
      <c r="OFX204" s="430"/>
      <c r="OFY204" s="430"/>
      <c r="OFZ204" s="430"/>
      <c r="OGA204" s="430"/>
      <c r="OGB204" s="443"/>
      <c r="OGC204" s="449"/>
      <c r="OGD204" s="429"/>
      <c r="OGE204" s="430"/>
      <c r="OGF204" s="430"/>
      <c r="OGG204" s="430"/>
      <c r="OGH204" s="430"/>
      <c r="OGI204" s="443"/>
      <c r="OGJ204" s="449"/>
      <c r="OGK204" s="429"/>
      <c r="OGL204" s="430"/>
      <c r="OGM204" s="430"/>
      <c r="OGN204" s="430"/>
      <c r="OGO204" s="430"/>
      <c r="OGP204" s="443"/>
      <c r="OGQ204" s="449"/>
      <c r="OGR204" s="429"/>
      <c r="OGS204" s="430"/>
      <c r="OGT204" s="430"/>
      <c r="OGU204" s="430"/>
      <c r="OGV204" s="430"/>
      <c r="OGW204" s="443"/>
      <c r="OGX204" s="449"/>
      <c r="OGY204" s="429"/>
      <c r="OGZ204" s="430"/>
      <c r="OHA204" s="430"/>
      <c r="OHB204" s="430"/>
      <c r="OHC204" s="430"/>
      <c r="OHD204" s="443"/>
      <c r="OHE204" s="449"/>
      <c r="OHF204" s="429"/>
      <c r="OHG204" s="430"/>
      <c r="OHH204" s="430"/>
      <c r="OHI204" s="430"/>
      <c r="OHJ204" s="430"/>
      <c r="OHK204" s="443"/>
      <c r="OHL204" s="449"/>
      <c r="OHM204" s="429"/>
      <c r="OHN204" s="430"/>
      <c r="OHO204" s="430"/>
      <c r="OHP204" s="430"/>
      <c r="OHQ204" s="430"/>
      <c r="OHR204" s="443"/>
      <c r="OHS204" s="449"/>
      <c r="OHT204" s="429"/>
      <c r="OHU204" s="430"/>
      <c r="OHV204" s="430"/>
      <c r="OHW204" s="430"/>
      <c r="OHX204" s="430"/>
      <c r="OHY204" s="443"/>
      <c r="OHZ204" s="449"/>
      <c r="OIA204" s="429"/>
      <c r="OIB204" s="430"/>
      <c r="OIC204" s="430"/>
      <c r="OID204" s="430"/>
      <c r="OIE204" s="430"/>
      <c r="OIF204" s="443"/>
      <c r="OIG204" s="449"/>
      <c r="OIH204" s="429"/>
      <c r="OII204" s="430"/>
      <c r="OIJ204" s="430"/>
      <c r="OIK204" s="430"/>
      <c r="OIL204" s="430"/>
      <c r="OIM204" s="443"/>
      <c r="OIN204" s="449"/>
      <c r="OIO204" s="429"/>
      <c r="OIP204" s="430"/>
      <c r="OIQ204" s="430"/>
      <c r="OIR204" s="430"/>
      <c r="OIS204" s="430"/>
      <c r="OIT204" s="443"/>
      <c r="OIU204" s="449"/>
      <c r="OIV204" s="429"/>
      <c r="OIW204" s="430"/>
      <c r="OIX204" s="430"/>
      <c r="OIY204" s="430"/>
      <c r="OIZ204" s="430"/>
      <c r="OJA204" s="443"/>
      <c r="OJB204" s="449"/>
      <c r="OJC204" s="429"/>
      <c r="OJD204" s="430"/>
      <c r="OJE204" s="430"/>
      <c r="OJF204" s="430"/>
      <c r="OJG204" s="430"/>
      <c r="OJH204" s="443"/>
      <c r="OJI204" s="449"/>
      <c r="OJJ204" s="429"/>
      <c r="OJK204" s="430"/>
      <c r="OJL204" s="430"/>
      <c r="OJM204" s="430"/>
      <c r="OJN204" s="430"/>
      <c r="OJO204" s="443"/>
      <c r="OJP204" s="449"/>
      <c r="OJQ204" s="429"/>
      <c r="OJR204" s="430"/>
      <c r="OJS204" s="430"/>
      <c r="OJT204" s="430"/>
      <c r="OJU204" s="430"/>
      <c r="OJV204" s="443"/>
      <c r="OJW204" s="449"/>
      <c r="OJX204" s="429"/>
      <c r="OJY204" s="430"/>
      <c r="OJZ204" s="430"/>
      <c r="OKA204" s="430"/>
      <c r="OKB204" s="430"/>
      <c r="OKC204" s="443"/>
      <c r="OKD204" s="449"/>
      <c r="OKE204" s="429"/>
      <c r="OKF204" s="430"/>
      <c r="OKG204" s="430"/>
      <c r="OKH204" s="430"/>
      <c r="OKI204" s="430"/>
      <c r="OKJ204" s="443"/>
      <c r="OKK204" s="449"/>
      <c r="OKL204" s="429"/>
      <c r="OKM204" s="430"/>
      <c r="OKN204" s="430"/>
      <c r="OKO204" s="430"/>
      <c r="OKP204" s="430"/>
      <c r="OKQ204" s="443"/>
      <c r="OKR204" s="449"/>
      <c r="OKS204" s="429"/>
      <c r="OKT204" s="430"/>
      <c r="OKU204" s="430"/>
      <c r="OKV204" s="430"/>
      <c r="OKW204" s="430"/>
      <c r="OKX204" s="443"/>
      <c r="OKY204" s="449"/>
      <c r="OKZ204" s="429"/>
      <c r="OLA204" s="430"/>
      <c r="OLB204" s="430"/>
      <c r="OLC204" s="430"/>
      <c r="OLD204" s="430"/>
      <c r="OLE204" s="443"/>
      <c r="OLF204" s="449"/>
      <c r="OLG204" s="429"/>
      <c r="OLH204" s="430"/>
      <c r="OLI204" s="430"/>
      <c r="OLJ204" s="430"/>
      <c r="OLK204" s="430"/>
      <c r="OLL204" s="443"/>
      <c r="OLM204" s="449"/>
      <c r="OLN204" s="429"/>
      <c r="OLO204" s="430"/>
      <c r="OLP204" s="430"/>
      <c r="OLQ204" s="430"/>
      <c r="OLR204" s="430"/>
      <c r="OLS204" s="443"/>
      <c r="OLT204" s="449"/>
      <c r="OLU204" s="429"/>
      <c r="OLV204" s="430"/>
      <c r="OLW204" s="430"/>
      <c r="OLX204" s="430"/>
      <c r="OLY204" s="430"/>
      <c r="OLZ204" s="443"/>
      <c r="OMA204" s="449"/>
      <c r="OMB204" s="429"/>
      <c r="OMC204" s="430"/>
      <c r="OMD204" s="430"/>
      <c r="OME204" s="430"/>
      <c r="OMF204" s="430"/>
      <c r="OMG204" s="443"/>
      <c r="OMH204" s="449"/>
      <c r="OMI204" s="429"/>
      <c r="OMJ204" s="430"/>
      <c r="OMK204" s="430"/>
      <c r="OML204" s="430"/>
      <c r="OMM204" s="430"/>
      <c r="OMN204" s="443"/>
      <c r="OMO204" s="449"/>
      <c r="OMP204" s="429"/>
      <c r="OMQ204" s="430"/>
      <c r="OMR204" s="430"/>
      <c r="OMS204" s="430"/>
      <c r="OMT204" s="430"/>
      <c r="OMU204" s="443"/>
      <c r="OMV204" s="449"/>
      <c r="OMW204" s="429"/>
      <c r="OMX204" s="430"/>
      <c r="OMY204" s="430"/>
      <c r="OMZ204" s="430"/>
      <c r="ONA204" s="430"/>
      <c r="ONB204" s="443"/>
      <c r="ONC204" s="449"/>
      <c r="OND204" s="429"/>
      <c r="ONE204" s="430"/>
      <c r="ONF204" s="430"/>
      <c r="ONG204" s="430"/>
      <c r="ONH204" s="430"/>
      <c r="ONI204" s="443"/>
      <c r="ONJ204" s="449"/>
      <c r="ONK204" s="429"/>
      <c r="ONL204" s="430"/>
      <c r="ONM204" s="430"/>
      <c r="ONN204" s="430"/>
      <c r="ONO204" s="430"/>
      <c r="ONP204" s="443"/>
      <c r="ONQ204" s="449"/>
      <c r="ONR204" s="429"/>
      <c r="ONS204" s="430"/>
      <c r="ONT204" s="430"/>
      <c r="ONU204" s="430"/>
      <c r="ONV204" s="430"/>
      <c r="ONW204" s="443"/>
      <c r="ONX204" s="449"/>
      <c r="ONY204" s="429"/>
      <c r="ONZ204" s="430"/>
      <c r="OOA204" s="430"/>
      <c r="OOB204" s="430"/>
      <c r="OOC204" s="430"/>
      <c r="OOD204" s="443"/>
      <c r="OOE204" s="449"/>
      <c r="OOF204" s="429"/>
      <c r="OOG204" s="430"/>
      <c r="OOH204" s="430"/>
      <c r="OOI204" s="430"/>
      <c r="OOJ204" s="430"/>
      <c r="OOK204" s="443"/>
      <c r="OOL204" s="449"/>
      <c r="OOM204" s="429"/>
      <c r="OON204" s="430"/>
      <c r="OOO204" s="430"/>
      <c r="OOP204" s="430"/>
      <c r="OOQ204" s="430"/>
      <c r="OOR204" s="443"/>
      <c r="OOS204" s="449"/>
      <c r="OOT204" s="429"/>
      <c r="OOU204" s="430"/>
      <c r="OOV204" s="430"/>
      <c r="OOW204" s="430"/>
      <c r="OOX204" s="430"/>
      <c r="OOY204" s="443"/>
      <c r="OOZ204" s="449"/>
      <c r="OPA204" s="429"/>
      <c r="OPB204" s="430"/>
      <c r="OPC204" s="430"/>
      <c r="OPD204" s="430"/>
      <c r="OPE204" s="430"/>
      <c r="OPF204" s="443"/>
      <c r="OPG204" s="449"/>
      <c r="OPH204" s="429"/>
      <c r="OPI204" s="430"/>
      <c r="OPJ204" s="430"/>
      <c r="OPK204" s="430"/>
      <c r="OPL204" s="430"/>
      <c r="OPM204" s="443"/>
      <c r="OPN204" s="449"/>
      <c r="OPO204" s="429"/>
      <c r="OPP204" s="430"/>
      <c r="OPQ204" s="430"/>
      <c r="OPR204" s="430"/>
      <c r="OPS204" s="430"/>
      <c r="OPT204" s="443"/>
      <c r="OPU204" s="449"/>
      <c r="OPV204" s="429"/>
      <c r="OPW204" s="430"/>
      <c r="OPX204" s="430"/>
      <c r="OPY204" s="430"/>
      <c r="OPZ204" s="430"/>
      <c r="OQA204" s="443"/>
      <c r="OQB204" s="449"/>
      <c r="OQC204" s="429"/>
      <c r="OQD204" s="430"/>
      <c r="OQE204" s="430"/>
      <c r="OQF204" s="430"/>
      <c r="OQG204" s="430"/>
      <c r="OQH204" s="443"/>
      <c r="OQI204" s="449"/>
      <c r="OQJ204" s="429"/>
      <c r="OQK204" s="430"/>
      <c r="OQL204" s="430"/>
      <c r="OQM204" s="430"/>
      <c r="OQN204" s="430"/>
      <c r="OQO204" s="443"/>
      <c r="OQP204" s="449"/>
      <c r="OQQ204" s="429"/>
      <c r="OQR204" s="430"/>
      <c r="OQS204" s="430"/>
      <c r="OQT204" s="430"/>
      <c r="OQU204" s="430"/>
      <c r="OQV204" s="443"/>
      <c r="OQW204" s="449"/>
      <c r="OQX204" s="429"/>
      <c r="OQY204" s="430"/>
      <c r="OQZ204" s="430"/>
      <c r="ORA204" s="430"/>
      <c r="ORB204" s="430"/>
      <c r="ORC204" s="443"/>
      <c r="ORD204" s="449"/>
      <c r="ORE204" s="429"/>
      <c r="ORF204" s="430"/>
      <c r="ORG204" s="430"/>
      <c r="ORH204" s="430"/>
      <c r="ORI204" s="430"/>
      <c r="ORJ204" s="443"/>
      <c r="ORK204" s="449"/>
      <c r="ORL204" s="429"/>
      <c r="ORM204" s="430"/>
      <c r="ORN204" s="430"/>
      <c r="ORO204" s="430"/>
      <c r="ORP204" s="430"/>
      <c r="ORQ204" s="443"/>
      <c r="ORR204" s="449"/>
      <c r="ORS204" s="429"/>
      <c r="ORT204" s="430"/>
      <c r="ORU204" s="430"/>
      <c r="ORV204" s="430"/>
      <c r="ORW204" s="430"/>
      <c r="ORX204" s="443"/>
      <c r="ORY204" s="449"/>
      <c r="ORZ204" s="429"/>
      <c r="OSA204" s="430"/>
      <c r="OSB204" s="430"/>
      <c r="OSC204" s="430"/>
      <c r="OSD204" s="430"/>
      <c r="OSE204" s="443"/>
      <c r="OSF204" s="449"/>
      <c r="OSG204" s="429"/>
      <c r="OSH204" s="430"/>
      <c r="OSI204" s="430"/>
      <c r="OSJ204" s="430"/>
      <c r="OSK204" s="430"/>
      <c r="OSL204" s="443"/>
      <c r="OSM204" s="449"/>
      <c r="OSN204" s="429"/>
      <c r="OSO204" s="430"/>
      <c r="OSP204" s="430"/>
      <c r="OSQ204" s="430"/>
      <c r="OSR204" s="430"/>
      <c r="OSS204" s="443"/>
      <c r="OST204" s="449"/>
      <c r="OSU204" s="429"/>
      <c r="OSV204" s="430"/>
      <c r="OSW204" s="430"/>
      <c r="OSX204" s="430"/>
      <c r="OSY204" s="430"/>
      <c r="OSZ204" s="443"/>
      <c r="OTA204" s="449"/>
      <c r="OTB204" s="429"/>
      <c r="OTC204" s="430"/>
      <c r="OTD204" s="430"/>
      <c r="OTE204" s="430"/>
      <c r="OTF204" s="430"/>
      <c r="OTG204" s="443"/>
      <c r="OTH204" s="449"/>
      <c r="OTI204" s="429"/>
      <c r="OTJ204" s="430"/>
      <c r="OTK204" s="430"/>
      <c r="OTL204" s="430"/>
      <c r="OTM204" s="430"/>
      <c r="OTN204" s="443"/>
      <c r="OTO204" s="449"/>
      <c r="OTP204" s="429"/>
      <c r="OTQ204" s="430"/>
      <c r="OTR204" s="430"/>
      <c r="OTS204" s="430"/>
      <c r="OTT204" s="430"/>
      <c r="OTU204" s="443"/>
      <c r="OTV204" s="449"/>
      <c r="OTW204" s="429"/>
      <c r="OTX204" s="430"/>
      <c r="OTY204" s="430"/>
      <c r="OTZ204" s="430"/>
      <c r="OUA204" s="430"/>
      <c r="OUB204" s="443"/>
      <c r="OUC204" s="449"/>
      <c r="OUD204" s="429"/>
      <c r="OUE204" s="430"/>
      <c r="OUF204" s="430"/>
      <c r="OUG204" s="430"/>
      <c r="OUH204" s="430"/>
      <c r="OUI204" s="443"/>
      <c r="OUJ204" s="449"/>
      <c r="OUK204" s="429"/>
      <c r="OUL204" s="430"/>
      <c r="OUM204" s="430"/>
      <c r="OUN204" s="430"/>
      <c r="OUO204" s="430"/>
      <c r="OUP204" s="443"/>
      <c r="OUQ204" s="449"/>
      <c r="OUR204" s="429"/>
      <c r="OUS204" s="430"/>
      <c r="OUT204" s="430"/>
      <c r="OUU204" s="430"/>
      <c r="OUV204" s="430"/>
      <c r="OUW204" s="443"/>
      <c r="OUX204" s="449"/>
      <c r="OUY204" s="429"/>
      <c r="OUZ204" s="430"/>
      <c r="OVA204" s="430"/>
      <c r="OVB204" s="430"/>
      <c r="OVC204" s="430"/>
      <c r="OVD204" s="443"/>
      <c r="OVE204" s="449"/>
      <c r="OVF204" s="429"/>
      <c r="OVG204" s="430"/>
      <c r="OVH204" s="430"/>
      <c r="OVI204" s="430"/>
      <c r="OVJ204" s="430"/>
      <c r="OVK204" s="443"/>
      <c r="OVL204" s="449"/>
      <c r="OVM204" s="429"/>
      <c r="OVN204" s="430"/>
      <c r="OVO204" s="430"/>
      <c r="OVP204" s="430"/>
      <c r="OVQ204" s="430"/>
      <c r="OVR204" s="443"/>
      <c r="OVS204" s="449"/>
      <c r="OVT204" s="429"/>
      <c r="OVU204" s="430"/>
      <c r="OVV204" s="430"/>
      <c r="OVW204" s="430"/>
      <c r="OVX204" s="430"/>
      <c r="OVY204" s="443"/>
      <c r="OVZ204" s="449"/>
      <c r="OWA204" s="429"/>
      <c r="OWB204" s="430"/>
      <c r="OWC204" s="430"/>
      <c r="OWD204" s="430"/>
      <c r="OWE204" s="430"/>
      <c r="OWF204" s="443"/>
      <c r="OWG204" s="449"/>
      <c r="OWH204" s="429"/>
      <c r="OWI204" s="430"/>
      <c r="OWJ204" s="430"/>
      <c r="OWK204" s="430"/>
      <c r="OWL204" s="430"/>
      <c r="OWM204" s="443"/>
      <c r="OWN204" s="449"/>
      <c r="OWO204" s="429"/>
      <c r="OWP204" s="430"/>
      <c r="OWQ204" s="430"/>
      <c r="OWR204" s="430"/>
      <c r="OWS204" s="430"/>
      <c r="OWT204" s="443"/>
      <c r="OWU204" s="449"/>
      <c r="OWV204" s="429"/>
      <c r="OWW204" s="430"/>
      <c r="OWX204" s="430"/>
      <c r="OWY204" s="430"/>
      <c r="OWZ204" s="430"/>
      <c r="OXA204" s="443"/>
      <c r="OXB204" s="449"/>
      <c r="OXC204" s="429"/>
      <c r="OXD204" s="430"/>
      <c r="OXE204" s="430"/>
      <c r="OXF204" s="430"/>
      <c r="OXG204" s="430"/>
      <c r="OXH204" s="443"/>
      <c r="OXI204" s="449"/>
      <c r="OXJ204" s="429"/>
      <c r="OXK204" s="430"/>
      <c r="OXL204" s="430"/>
      <c r="OXM204" s="430"/>
      <c r="OXN204" s="430"/>
      <c r="OXO204" s="443"/>
      <c r="OXP204" s="449"/>
      <c r="OXQ204" s="429"/>
      <c r="OXR204" s="430"/>
      <c r="OXS204" s="430"/>
      <c r="OXT204" s="430"/>
      <c r="OXU204" s="430"/>
      <c r="OXV204" s="443"/>
      <c r="OXW204" s="449"/>
      <c r="OXX204" s="429"/>
      <c r="OXY204" s="430"/>
      <c r="OXZ204" s="430"/>
      <c r="OYA204" s="430"/>
      <c r="OYB204" s="430"/>
      <c r="OYC204" s="443"/>
      <c r="OYD204" s="449"/>
      <c r="OYE204" s="429"/>
      <c r="OYF204" s="430"/>
      <c r="OYG204" s="430"/>
      <c r="OYH204" s="430"/>
      <c r="OYI204" s="430"/>
      <c r="OYJ204" s="443"/>
      <c r="OYK204" s="449"/>
      <c r="OYL204" s="429"/>
      <c r="OYM204" s="430"/>
      <c r="OYN204" s="430"/>
      <c r="OYO204" s="430"/>
      <c r="OYP204" s="430"/>
      <c r="OYQ204" s="443"/>
      <c r="OYR204" s="449"/>
      <c r="OYS204" s="429"/>
      <c r="OYT204" s="430"/>
      <c r="OYU204" s="430"/>
      <c r="OYV204" s="430"/>
      <c r="OYW204" s="430"/>
      <c r="OYX204" s="443"/>
      <c r="OYY204" s="449"/>
      <c r="OYZ204" s="429"/>
      <c r="OZA204" s="430"/>
      <c r="OZB204" s="430"/>
      <c r="OZC204" s="430"/>
      <c r="OZD204" s="430"/>
      <c r="OZE204" s="443"/>
      <c r="OZF204" s="449"/>
      <c r="OZG204" s="429"/>
      <c r="OZH204" s="430"/>
      <c r="OZI204" s="430"/>
      <c r="OZJ204" s="430"/>
      <c r="OZK204" s="430"/>
      <c r="OZL204" s="443"/>
      <c r="OZM204" s="449"/>
      <c r="OZN204" s="429"/>
      <c r="OZO204" s="430"/>
      <c r="OZP204" s="430"/>
      <c r="OZQ204" s="430"/>
      <c r="OZR204" s="430"/>
      <c r="OZS204" s="443"/>
      <c r="OZT204" s="449"/>
      <c r="OZU204" s="429"/>
      <c r="OZV204" s="430"/>
      <c r="OZW204" s="430"/>
      <c r="OZX204" s="430"/>
      <c r="OZY204" s="430"/>
      <c r="OZZ204" s="443"/>
      <c r="PAA204" s="449"/>
      <c r="PAB204" s="429"/>
      <c r="PAC204" s="430"/>
      <c r="PAD204" s="430"/>
      <c r="PAE204" s="430"/>
      <c r="PAF204" s="430"/>
      <c r="PAG204" s="443"/>
      <c r="PAH204" s="449"/>
      <c r="PAI204" s="429"/>
      <c r="PAJ204" s="430"/>
      <c r="PAK204" s="430"/>
      <c r="PAL204" s="430"/>
      <c r="PAM204" s="430"/>
      <c r="PAN204" s="443"/>
      <c r="PAO204" s="449"/>
      <c r="PAP204" s="429"/>
      <c r="PAQ204" s="430"/>
      <c r="PAR204" s="430"/>
      <c r="PAS204" s="430"/>
      <c r="PAT204" s="430"/>
      <c r="PAU204" s="443"/>
      <c r="PAV204" s="449"/>
      <c r="PAW204" s="429"/>
      <c r="PAX204" s="430"/>
      <c r="PAY204" s="430"/>
      <c r="PAZ204" s="430"/>
      <c r="PBA204" s="430"/>
      <c r="PBB204" s="443"/>
      <c r="PBC204" s="449"/>
      <c r="PBD204" s="429"/>
      <c r="PBE204" s="430"/>
      <c r="PBF204" s="430"/>
      <c r="PBG204" s="430"/>
      <c r="PBH204" s="430"/>
      <c r="PBI204" s="443"/>
      <c r="PBJ204" s="449"/>
      <c r="PBK204" s="429"/>
      <c r="PBL204" s="430"/>
      <c r="PBM204" s="430"/>
      <c r="PBN204" s="430"/>
      <c r="PBO204" s="430"/>
      <c r="PBP204" s="443"/>
      <c r="PBQ204" s="449"/>
      <c r="PBR204" s="429"/>
      <c r="PBS204" s="430"/>
      <c r="PBT204" s="430"/>
      <c r="PBU204" s="430"/>
      <c r="PBV204" s="430"/>
      <c r="PBW204" s="443"/>
      <c r="PBX204" s="449"/>
      <c r="PBY204" s="429"/>
      <c r="PBZ204" s="430"/>
      <c r="PCA204" s="430"/>
      <c r="PCB204" s="430"/>
      <c r="PCC204" s="430"/>
      <c r="PCD204" s="443"/>
      <c r="PCE204" s="449"/>
      <c r="PCF204" s="429"/>
      <c r="PCG204" s="430"/>
      <c r="PCH204" s="430"/>
      <c r="PCI204" s="430"/>
      <c r="PCJ204" s="430"/>
      <c r="PCK204" s="443"/>
      <c r="PCL204" s="449"/>
      <c r="PCM204" s="429"/>
      <c r="PCN204" s="430"/>
      <c r="PCO204" s="430"/>
      <c r="PCP204" s="430"/>
      <c r="PCQ204" s="430"/>
      <c r="PCR204" s="443"/>
      <c r="PCS204" s="449"/>
      <c r="PCT204" s="429"/>
      <c r="PCU204" s="430"/>
      <c r="PCV204" s="430"/>
      <c r="PCW204" s="430"/>
      <c r="PCX204" s="430"/>
      <c r="PCY204" s="443"/>
      <c r="PCZ204" s="449"/>
      <c r="PDA204" s="429"/>
      <c r="PDB204" s="430"/>
      <c r="PDC204" s="430"/>
      <c r="PDD204" s="430"/>
      <c r="PDE204" s="430"/>
      <c r="PDF204" s="443"/>
      <c r="PDG204" s="449"/>
      <c r="PDH204" s="429"/>
      <c r="PDI204" s="430"/>
      <c r="PDJ204" s="430"/>
      <c r="PDK204" s="430"/>
      <c r="PDL204" s="430"/>
      <c r="PDM204" s="443"/>
      <c r="PDN204" s="449"/>
      <c r="PDO204" s="429"/>
      <c r="PDP204" s="430"/>
      <c r="PDQ204" s="430"/>
      <c r="PDR204" s="430"/>
      <c r="PDS204" s="430"/>
      <c r="PDT204" s="443"/>
      <c r="PDU204" s="449"/>
      <c r="PDV204" s="429"/>
      <c r="PDW204" s="430"/>
      <c r="PDX204" s="430"/>
      <c r="PDY204" s="430"/>
      <c r="PDZ204" s="430"/>
      <c r="PEA204" s="443"/>
      <c r="PEB204" s="449"/>
      <c r="PEC204" s="429"/>
      <c r="PED204" s="430"/>
      <c r="PEE204" s="430"/>
      <c r="PEF204" s="430"/>
      <c r="PEG204" s="430"/>
      <c r="PEH204" s="443"/>
      <c r="PEI204" s="449"/>
      <c r="PEJ204" s="429"/>
      <c r="PEK204" s="430"/>
      <c r="PEL204" s="430"/>
      <c r="PEM204" s="430"/>
      <c r="PEN204" s="430"/>
      <c r="PEO204" s="443"/>
      <c r="PEP204" s="449"/>
      <c r="PEQ204" s="429"/>
      <c r="PER204" s="430"/>
      <c r="PES204" s="430"/>
      <c r="PET204" s="430"/>
      <c r="PEU204" s="430"/>
      <c r="PEV204" s="443"/>
      <c r="PEW204" s="449"/>
      <c r="PEX204" s="429"/>
      <c r="PEY204" s="430"/>
      <c r="PEZ204" s="430"/>
      <c r="PFA204" s="430"/>
      <c r="PFB204" s="430"/>
      <c r="PFC204" s="443"/>
      <c r="PFD204" s="449"/>
      <c r="PFE204" s="429"/>
      <c r="PFF204" s="430"/>
      <c r="PFG204" s="430"/>
      <c r="PFH204" s="430"/>
      <c r="PFI204" s="430"/>
      <c r="PFJ204" s="443"/>
      <c r="PFK204" s="449"/>
      <c r="PFL204" s="429"/>
      <c r="PFM204" s="430"/>
      <c r="PFN204" s="430"/>
      <c r="PFO204" s="430"/>
      <c r="PFP204" s="430"/>
      <c r="PFQ204" s="443"/>
      <c r="PFR204" s="449"/>
      <c r="PFS204" s="429"/>
      <c r="PFT204" s="430"/>
      <c r="PFU204" s="430"/>
      <c r="PFV204" s="430"/>
      <c r="PFW204" s="430"/>
      <c r="PFX204" s="443"/>
      <c r="PFY204" s="449"/>
      <c r="PFZ204" s="429"/>
      <c r="PGA204" s="430"/>
      <c r="PGB204" s="430"/>
      <c r="PGC204" s="430"/>
      <c r="PGD204" s="430"/>
      <c r="PGE204" s="443"/>
      <c r="PGF204" s="449"/>
      <c r="PGG204" s="429"/>
      <c r="PGH204" s="430"/>
      <c r="PGI204" s="430"/>
      <c r="PGJ204" s="430"/>
      <c r="PGK204" s="430"/>
      <c r="PGL204" s="443"/>
      <c r="PGM204" s="449"/>
      <c r="PGN204" s="429"/>
      <c r="PGO204" s="430"/>
      <c r="PGP204" s="430"/>
      <c r="PGQ204" s="430"/>
      <c r="PGR204" s="430"/>
      <c r="PGS204" s="443"/>
      <c r="PGT204" s="449"/>
      <c r="PGU204" s="429"/>
      <c r="PGV204" s="430"/>
      <c r="PGW204" s="430"/>
      <c r="PGX204" s="430"/>
      <c r="PGY204" s="430"/>
      <c r="PGZ204" s="443"/>
      <c r="PHA204" s="449"/>
      <c r="PHB204" s="429"/>
      <c r="PHC204" s="430"/>
      <c r="PHD204" s="430"/>
      <c r="PHE204" s="430"/>
      <c r="PHF204" s="430"/>
      <c r="PHG204" s="443"/>
      <c r="PHH204" s="449"/>
      <c r="PHI204" s="429"/>
      <c r="PHJ204" s="430"/>
      <c r="PHK204" s="430"/>
      <c r="PHL204" s="430"/>
      <c r="PHM204" s="430"/>
      <c r="PHN204" s="443"/>
      <c r="PHO204" s="449"/>
      <c r="PHP204" s="429"/>
      <c r="PHQ204" s="430"/>
      <c r="PHR204" s="430"/>
      <c r="PHS204" s="430"/>
      <c r="PHT204" s="430"/>
      <c r="PHU204" s="443"/>
      <c r="PHV204" s="449"/>
      <c r="PHW204" s="429"/>
      <c r="PHX204" s="430"/>
      <c r="PHY204" s="430"/>
      <c r="PHZ204" s="430"/>
      <c r="PIA204" s="430"/>
      <c r="PIB204" s="443"/>
      <c r="PIC204" s="449"/>
      <c r="PID204" s="429"/>
      <c r="PIE204" s="430"/>
      <c r="PIF204" s="430"/>
      <c r="PIG204" s="430"/>
      <c r="PIH204" s="430"/>
      <c r="PII204" s="443"/>
      <c r="PIJ204" s="449"/>
      <c r="PIK204" s="429"/>
      <c r="PIL204" s="430"/>
      <c r="PIM204" s="430"/>
      <c r="PIN204" s="430"/>
      <c r="PIO204" s="430"/>
      <c r="PIP204" s="443"/>
      <c r="PIQ204" s="449"/>
      <c r="PIR204" s="429"/>
      <c r="PIS204" s="430"/>
      <c r="PIT204" s="430"/>
      <c r="PIU204" s="430"/>
      <c r="PIV204" s="430"/>
      <c r="PIW204" s="443"/>
      <c r="PIX204" s="449"/>
      <c r="PIY204" s="429"/>
      <c r="PIZ204" s="430"/>
      <c r="PJA204" s="430"/>
      <c r="PJB204" s="430"/>
      <c r="PJC204" s="430"/>
      <c r="PJD204" s="443"/>
      <c r="PJE204" s="449"/>
      <c r="PJF204" s="429"/>
      <c r="PJG204" s="430"/>
      <c r="PJH204" s="430"/>
      <c r="PJI204" s="430"/>
      <c r="PJJ204" s="430"/>
      <c r="PJK204" s="443"/>
      <c r="PJL204" s="449"/>
      <c r="PJM204" s="429"/>
      <c r="PJN204" s="430"/>
      <c r="PJO204" s="430"/>
      <c r="PJP204" s="430"/>
      <c r="PJQ204" s="430"/>
      <c r="PJR204" s="443"/>
      <c r="PJS204" s="449"/>
      <c r="PJT204" s="429"/>
      <c r="PJU204" s="430"/>
      <c r="PJV204" s="430"/>
      <c r="PJW204" s="430"/>
      <c r="PJX204" s="430"/>
      <c r="PJY204" s="443"/>
      <c r="PJZ204" s="449"/>
      <c r="PKA204" s="429"/>
      <c r="PKB204" s="430"/>
      <c r="PKC204" s="430"/>
      <c r="PKD204" s="430"/>
      <c r="PKE204" s="430"/>
      <c r="PKF204" s="443"/>
      <c r="PKG204" s="449"/>
      <c r="PKH204" s="429"/>
      <c r="PKI204" s="430"/>
      <c r="PKJ204" s="430"/>
      <c r="PKK204" s="430"/>
      <c r="PKL204" s="430"/>
      <c r="PKM204" s="443"/>
      <c r="PKN204" s="449"/>
      <c r="PKO204" s="429"/>
      <c r="PKP204" s="430"/>
      <c r="PKQ204" s="430"/>
      <c r="PKR204" s="430"/>
      <c r="PKS204" s="430"/>
      <c r="PKT204" s="443"/>
      <c r="PKU204" s="449"/>
      <c r="PKV204" s="429"/>
      <c r="PKW204" s="430"/>
      <c r="PKX204" s="430"/>
      <c r="PKY204" s="430"/>
      <c r="PKZ204" s="430"/>
      <c r="PLA204" s="443"/>
      <c r="PLB204" s="449"/>
      <c r="PLC204" s="429"/>
      <c r="PLD204" s="430"/>
      <c r="PLE204" s="430"/>
      <c r="PLF204" s="430"/>
      <c r="PLG204" s="430"/>
      <c r="PLH204" s="443"/>
      <c r="PLI204" s="449"/>
      <c r="PLJ204" s="429"/>
      <c r="PLK204" s="430"/>
      <c r="PLL204" s="430"/>
      <c r="PLM204" s="430"/>
      <c r="PLN204" s="430"/>
      <c r="PLO204" s="443"/>
      <c r="PLP204" s="449"/>
      <c r="PLQ204" s="429"/>
      <c r="PLR204" s="430"/>
      <c r="PLS204" s="430"/>
      <c r="PLT204" s="430"/>
      <c r="PLU204" s="430"/>
      <c r="PLV204" s="443"/>
      <c r="PLW204" s="449"/>
      <c r="PLX204" s="429"/>
      <c r="PLY204" s="430"/>
      <c r="PLZ204" s="430"/>
      <c r="PMA204" s="430"/>
      <c r="PMB204" s="430"/>
      <c r="PMC204" s="443"/>
      <c r="PMD204" s="449"/>
      <c r="PME204" s="429"/>
      <c r="PMF204" s="430"/>
      <c r="PMG204" s="430"/>
      <c r="PMH204" s="430"/>
      <c r="PMI204" s="430"/>
      <c r="PMJ204" s="443"/>
      <c r="PMK204" s="449"/>
      <c r="PML204" s="429"/>
      <c r="PMM204" s="430"/>
      <c r="PMN204" s="430"/>
      <c r="PMO204" s="430"/>
      <c r="PMP204" s="430"/>
      <c r="PMQ204" s="443"/>
      <c r="PMR204" s="449"/>
      <c r="PMS204" s="429"/>
      <c r="PMT204" s="430"/>
      <c r="PMU204" s="430"/>
      <c r="PMV204" s="430"/>
      <c r="PMW204" s="430"/>
      <c r="PMX204" s="443"/>
      <c r="PMY204" s="449"/>
      <c r="PMZ204" s="429"/>
      <c r="PNA204" s="430"/>
      <c r="PNB204" s="430"/>
      <c r="PNC204" s="430"/>
      <c r="PND204" s="430"/>
      <c r="PNE204" s="443"/>
      <c r="PNF204" s="449"/>
      <c r="PNG204" s="429"/>
      <c r="PNH204" s="430"/>
      <c r="PNI204" s="430"/>
      <c r="PNJ204" s="430"/>
      <c r="PNK204" s="430"/>
      <c r="PNL204" s="443"/>
      <c r="PNM204" s="449"/>
      <c r="PNN204" s="429"/>
      <c r="PNO204" s="430"/>
      <c r="PNP204" s="430"/>
      <c r="PNQ204" s="430"/>
      <c r="PNR204" s="430"/>
      <c r="PNS204" s="443"/>
      <c r="PNT204" s="449"/>
      <c r="PNU204" s="429"/>
      <c r="PNV204" s="430"/>
      <c r="PNW204" s="430"/>
      <c r="PNX204" s="430"/>
      <c r="PNY204" s="430"/>
      <c r="PNZ204" s="443"/>
      <c r="POA204" s="449"/>
      <c r="POB204" s="429"/>
      <c r="POC204" s="430"/>
      <c r="POD204" s="430"/>
      <c r="POE204" s="430"/>
      <c r="POF204" s="430"/>
      <c r="POG204" s="443"/>
      <c r="POH204" s="449"/>
      <c r="POI204" s="429"/>
      <c r="POJ204" s="430"/>
      <c r="POK204" s="430"/>
      <c r="POL204" s="430"/>
      <c r="POM204" s="430"/>
      <c r="PON204" s="443"/>
      <c r="POO204" s="449"/>
      <c r="POP204" s="429"/>
      <c r="POQ204" s="430"/>
      <c r="POR204" s="430"/>
      <c r="POS204" s="430"/>
      <c r="POT204" s="430"/>
      <c r="POU204" s="443"/>
      <c r="POV204" s="449"/>
      <c r="POW204" s="429"/>
      <c r="POX204" s="430"/>
      <c r="POY204" s="430"/>
      <c r="POZ204" s="430"/>
      <c r="PPA204" s="430"/>
      <c r="PPB204" s="443"/>
      <c r="PPC204" s="449"/>
      <c r="PPD204" s="429"/>
      <c r="PPE204" s="430"/>
      <c r="PPF204" s="430"/>
      <c r="PPG204" s="430"/>
      <c r="PPH204" s="430"/>
      <c r="PPI204" s="443"/>
      <c r="PPJ204" s="449"/>
      <c r="PPK204" s="429"/>
      <c r="PPL204" s="430"/>
      <c r="PPM204" s="430"/>
      <c r="PPN204" s="430"/>
      <c r="PPO204" s="430"/>
      <c r="PPP204" s="443"/>
      <c r="PPQ204" s="449"/>
      <c r="PPR204" s="429"/>
      <c r="PPS204" s="430"/>
      <c r="PPT204" s="430"/>
      <c r="PPU204" s="430"/>
      <c r="PPV204" s="430"/>
      <c r="PPW204" s="443"/>
      <c r="PPX204" s="449"/>
      <c r="PPY204" s="429"/>
      <c r="PPZ204" s="430"/>
      <c r="PQA204" s="430"/>
      <c r="PQB204" s="430"/>
      <c r="PQC204" s="430"/>
      <c r="PQD204" s="443"/>
      <c r="PQE204" s="449"/>
      <c r="PQF204" s="429"/>
      <c r="PQG204" s="430"/>
      <c r="PQH204" s="430"/>
      <c r="PQI204" s="430"/>
      <c r="PQJ204" s="430"/>
      <c r="PQK204" s="443"/>
      <c r="PQL204" s="449"/>
      <c r="PQM204" s="429"/>
      <c r="PQN204" s="430"/>
      <c r="PQO204" s="430"/>
      <c r="PQP204" s="430"/>
      <c r="PQQ204" s="430"/>
      <c r="PQR204" s="443"/>
      <c r="PQS204" s="449"/>
      <c r="PQT204" s="429"/>
      <c r="PQU204" s="430"/>
      <c r="PQV204" s="430"/>
      <c r="PQW204" s="430"/>
      <c r="PQX204" s="430"/>
      <c r="PQY204" s="443"/>
      <c r="PQZ204" s="449"/>
      <c r="PRA204" s="429"/>
      <c r="PRB204" s="430"/>
      <c r="PRC204" s="430"/>
      <c r="PRD204" s="430"/>
      <c r="PRE204" s="430"/>
      <c r="PRF204" s="443"/>
      <c r="PRG204" s="449"/>
      <c r="PRH204" s="429"/>
      <c r="PRI204" s="430"/>
      <c r="PRJ204" s="430"/>
      <c r="PRK204" s="430"/>
      <c r="PRL204" s="430"/>
      <c r="PRM204" s="443"/>
      <c r="PRN204" s="449"/>
      <c r="PRO204" s="429"/>
      <c r="PRP204" s="430"/>
      <c r="PRQ204" s="430"/>
      <c r="PRR204" s="430"/>
      <c r="PRS204" s="430"/>
      <c r="PRT204" s="443"/>
      <c r="PRU204" s="449"/>
      <c r="PRV204" s="429"/>
      <c r="PRW204" s="430"/>
      <c r="PRX204" s="430"/>
      <c r="PRY204" s="430"/>
      <c r="PRZ204" s="430"/>
      <c r="PSA204" s="443"/>
      <c r="PSB204" s="449"/>
      <c r="PSC204" s="429"/>
      <c r="PSD204" s="430"/>
      <c r="PSE204" s="430"/>
      <c r="PSF204" s="430"/>
      <c r="PSG204" s="430"/>
      <c r="PSH204" s="443"/>
      <c r="PSI204" s="449"/>
      <c r="PSJ204" s="429"/>
      <c r="PSK204" s="430"/>
      <c r="PSL204" s="430"/>
      <c r="PSM204" s="430"/>
      <c r="PSN204" s="430"/>
      <c r="PSO204" s="443"/>
      <c r="PSP204" s="449"/>
      <c r="PSQ204" s="429"/>
      <c r="PSR204" s="430"/>
      <c r="PSS204" s="430"/>
      <c r="PST204" s="430"/>
      <c r="PSU204" s="430"/>
      <c r="PSV204" s="443"/>
      <c r="PSW204" s="449"/>
      <c r="PSX204" s="429"/>
      <c r="PSY204" s="430"/>
      <c r="PSZ204" s="430"/>
      <c r="PTA204" s="430"/>
      <c r="PTB204" s="430"/>
      <c r="PTC204" s="443"/>
      <c r="PTD204" s="449"/>
      <c r="PTE204" s="429"/>
      <c r="PTF204" s="430"/>
      <c r="PTG204" s="430"/>
      <c r="PTH204" s="430"/>
      <c r="PTI204" s="430"/>
      <c r="PTJ204" s="443"/>
      <c r="PTK204" s="449"/>
      <c r="PTL204" s="429"/>
      <c r="PTM204" s="430"/>
      <c r="PTN204" s="430"/>
      <c r="PTO204" s="430"/>
      <c r="PTP204" s="430"/>
      <c r="PTQ204" s="443"/>
      <c r="PTR204" s="449"/>
      <c r="PTS204" s="429"/>
      <c r="PTT204" s="430"/>
      <c r="PTU204" s="430"/>
      <c r="PTV204" s="430"/>
      <c r="PTW204" s="430"/>
      <c r="PTX204" s="443"/>
      <c r="PTY204" s="449"/>
      <c r="PTZ204" s="429"/>
      <c r="PUA204" s="430"/>
      <c r="PUB204" s="430"/>
      <c r="PUC204" s="430"/>
      <c r="PUD204" s="430"/>
      <c r="PUE204" s="443"/>
      <c r="PUF204" s="449"/>
      <c r="PUG204" s="429"/>
      <c r="PUH204" s="430"/>
      <c r="PUI204" s="430"/>
      <c r="PUJ204" s="430"/>
      <c r="PUK204" s="430"/>
      <c r="PUL204" s="443"/>
      <c r="PUM204" s="449"/>
      <c r="PUN204" s="429"/>
      <c r="PUO204" s="430"/>
      <c r="PUP204" s="430"/>
      <c r="PUQ204" s="430"/>
      <c r="PUR204" s="430"/>
      <c r="PUS204" s="443"/>
      <c r="PUT204" s="449"/>
      <c r="PUU204" s="429"/>
      <c r="PUV204" s="430"/>
      <c r="PUW204" s="430"/>
      <c r="PUX204" s="430"/>
      <c r="PUY204" s="430"/>
      <c r="PUZ204" s="443"/>
      <c r="PVA204" s="449"/>
      <c r="PVB204" s="429"/>
      <c r="PVC204" s="430"/>
      <c r="PVD204" s="430"/>
      <c r="PVE204" s="430"/>
      <c r="PVF204" s="430"/>
      <c r="PVG204" s="443"/>
      <c r="PVH204" s="449"/>
      <c r="PVI204" s="429"/>
      <c r="PVJ204" s="430"/>
      <c r="PVK204" s="430"/>
      <c r="PVL204" s="430"/>
      <c r="PVM204" s="430"/>
      <c r="PVN204" s="443"/>
      <c r="PVO204" s="449"/>
      <c r="PVP204" s="429"/>
      <c r="PVQ204" s="430"/>
      <c r="PVR204" s="430"/>
      <c r="PVS204" s="430"/>
      <c r="PVT204" s="430"/>
      <c r="PVU204" s="443"/>
      <c r="PVV204" s="449"/>
      <c r="PVW204" s="429"/>
      <c r="PVX204" s="430"/>
      <c r="PVY204" s="430"/>
      <c r="PVZ204" s="430"/>
      <c r="PWA204" s="430"/>
      <c r="PWB204" s="443"/>
      <c r="PWC204" s="449"/>
      <c r="PWD204" s="429"/>
      <c r="PWE204" s="430"/>
      <c r="PWF204" s="430"/>
      <c r="PWG204" s="430"/>
      <c r="PWH204" s="430"/>
      <c r="PWI204" s="443"/>
      <c r="PWJ204" s="449"/>
      <c r="PWK204" s="429"/>
      <c r="PWL204" s="430"/>
      <c r="PWM204" s="430"/>
      <c r="PWN204" s="430"/>
      <c r="PWO204" s="430"/>
      <c r="PWP204" s="443"/>
      <c r="PWQ204" s="449"/>
      <c r="PWR204" s="429"/>
      <c r="PWS204" s="430"/>
      <c r="PWT204" s="430"/>
      <c r="PWU204" s="430"/>
      <c r="PWV204" s="430"/>
      <c r="PWW204" s="443"/>
      <c r="PWX204" s="449"/>
      <c r="PWY204" s="429"/>
      <c r="PWZ204" s="430"/>
      <c r="PXA204" s="430"/>
      <c r="PXB204" s="430"/>
      <c r="PXC204" s="430"/>
      <c r="PXD204" s="443"/>
      <c r="PXE204" s="449"/>
      <c r="PXF204" s="429"/>
      <c r="PXG204" s="430"/>
      <c r="PXH204" s="430"/>
      <c r="PXI204" s="430"/>
      <c r="PXJ204" s="430"/>
      <c r="PXK204" s="443"/>
      <c r="PXL204" s="449"/>
      <c r="PXM204" s="429"/>
      <c r="PXN204" s="430"/>
      <c r="PXO204" s="430"/>
      <c r="PXP204" s="430"/>
      <c r="PXQ204" s="430"/>
      <c r="PXR204" s="443"/>
      <c r="PXS204" s="449"/>
      <c r="PXT204" s="429"/>
      <c r="PXU204" s="430"/>
      <c r="PXV204" s="430"/>
      <c r="PXW204" s="430"/>
      <c r="PXX204" s="430"/>
      <c r="PXY204" s="443"/>
      <c r="PXZ204" s="449"/>
      <c r="PYA204" s="429"/>
      <c r="PYB204" s="430"/>
      <c r="PYC204" s="430"/>
      <c r="PYD204" s="430"/>
      <c r="PYE204" s="430"/>
      <c r="PYF204" s="443"/>
      <c r="PYG204" s="449"/>
      <c r="PYH204" s="429"/>
      <c r="PYI204" s="430"/>
      <c r="PYJ204" s="430"/>
      <c r="PYK204" s="430"/>
      <c r="PYL204" s="430"/>
      <c r="PYM204" s="443"/>
      <c r="PYN204" s="449"/>
      <c r="PYO204" s="429"/>
      <c r="PYP204" s="430"/>
      <c r="PYQ204" s="430"/>
      <c r="PYR204" s="430"/>
      <c r="PYS204" s="430"/>
      <c r="PYT204" s="443"/>
      <c r="PYU204" s="449"/>
      <c r="PYV204" s="429"/>
      <c r="PYW204" s="430"/>
      <c r="PYX204" s="430"/>
      <c r="PYY204" s="430"/>
      <c r="PYZ204" s="430"/>
      <c r="PZA204" s="443"/>
      <c r="PZB204" s="449"/>
      <c r="PZC204" s="429"/>
      <c r="PZD204" s="430"/>
      <c r="PZE204" s="430"/>
      <c r="PZF204" s="430"/>
      <c r="PZG204" s="430"/>
      <c r="PZH204" s="443"/>
      <c r="PZI204" s="449"/>
      <c r="PZJ204" s="429"/>
      <c r="PZK204" s="430"/>
      <c r="PZL204" s="430"/>
      <c r="PZM204" s="430"/>
      <c r="PZN204" s="430"/>
      <c r="PZO204" s="443"/>
      <c r="PZP204" s="449"/>
      <c r="PZQ204" s="429"/>
      <c r="PZR204" s="430"/>
      <c r="PZS204" s="430"/>
      <c r="PZT204" s="430"/>
      <c r="PZU204" s="430"/>
      <c r="PZV204" s="443"/>
      <c r="PZW204" s="449"/>
      <c r="PZX204" s="429"/>
      <c r="PZY204" s="430"/>
      <c r="PZZ204" s="430"/>
      <c r="QAA204" s="430"/>
      <c r="QAB204" s="430"/>
      <c r="QAC204" s="443"/>
      <c r="QAD204" s="449"/>
      <c r="QAE204" s="429"/>
      <c r="QAF204" s="430"/>
      <c r="QAG204" s="430"/>
      <c r="QAH204" s="430"/>
      <c r="QAI204" s="430"/>
      <c r="QAJ204" s="443"/>
      <c r="QAK204" s="449"/>
      <c r="QAL204" s="429"/>
      <c r="QAM204" s="430"/>
      <c r="QAN204" s="430"/>
      <c r="QAO204" s="430"/>
      <c r="QAP204" s="430"/>
      <c r="QAQ204" s="443"/>
      <c r="QAR204" s="449"/>
      <c r="QAS204" s="429"/>
      <c r="QAT204" s="430"/>
      <c r="QAU204" s="430"/>
      <c r="QAV204" s="430"/>
      <c r="QAW204" s="430"/>
      <c r="QAX204" s="443"/>
      <c r="QAY204" s="449"/>
      <c r="QAZ204" s="429"/>
      <c r="QBA204" s="430"/>
      <c r="QBB204" s="430"/>
      <c r="QBC204" s="430"/>
      <c r="QBD204" s="430"/>
      <c r="QBE204" s="443"/>
      <c r="QBF204" s="449"/>
      <c r="QBG204" s="429"/>
      <c r="QBH204" s="430"/>
      <c r="QBI204" s="430"/>
      <c r="QBJ204" s="430"/>
      <c r="QBK204" s="430"/>
      <c r="QBL204" s="443"/>
      <c r="QBM204" s="449"/>
      <c r="QBN204" s="429"/>
      <c r="QBO204" s="430"/>
      <c r="QBP204" s="430"/>
      <c r="QBQ204" s="430"/>
      <c r="QBR204" s="430"/>
      <c r="QBS204" s="443"/>
      <c r="QBT204" s="449"/>
      <c r="QBU204" s="429"/>
      <c r="QBV204" s="430"/>
      <c r="QBW204" s="430"/>
      <c r="QBX204" s="430"/>
      <c r="QBY204" s="430"/>
      <c r="QBZ204" s="443"/>
      <c r="QCA204" s="449"/>
      <c r="QCB204" s="429"/>
      <c r="QCC204" s="430"/>
      <c r="QCD204" s="430"/>
      <c r="QCE204" s="430"/>
      <c r="QCF204" s="430"/>
      <c r="QCG204" s="443"/>
      <c r="QCH204" s="449"/>
      <c r="QCI204" s="429"/>
      <c r="QCJ204" s="430"/>
      <c r="QCK204" s="430"/>
      <c r="QCL204" s="430"/>
      <c r="QCM204" s="430"/>
      <c r="QCN204" s="443"/>
      <c r="QCO204" s="449"/>
      <c r="QCP204" s="429"/>
      <c r="QCQ204" s="430"/>
      <c r="QCR204" s="430"/>
      <c r="QCS204" s="430"/>
      <c r="QCT204" s="430"/>
      <c r="QCU204" s="443"/>
      <c r="QCV204" s="449"/>
      <c r="QCW204" s="429"/>
      <c r="QCX204" s="430"/>
      <c r="QCY204" s="430"/>
      <c r="QCZ204" s="430"/>
      <c r="QDA204" s="430"/>
      <c r="QDB204" s="443"/>
      <c r="QDC204" s="449"/>
      <c r="QDD204" s="429"/>
      <c r="QDE204" s="430"/>
      <c r="QDF204" s="430"/>
      <c r="QDG204" s="430"/>
      <c r="QDH204" s="430"/>
      <c r="QDI204" s="443"/>
      <c r="QDJ204" s="449"/>
      <c r="QDK204" s="429"/>
      <c r="QDL204" s="430"/>
      <c r="QDM204" s="430"/>
      <c r="QDN204" s="430"/>
      <c r="QDO204" s="430"/>
      <c r="QDP204" s="443"/>
      <c r="QDQ204" s="449"/>
      <c r="QDR204" s="429"/>
      <c r="QDS204" s="430"/>
      <c r="QDT204" s="430"/>
      <c r="QDU204" s="430"/>
      <c r="QDV204" s="430"/>
      <c r="QDW204" s="443"/>
      <c r="QDX204" s="449"/>
      <c r="QDY204" s="429"/>
      <c r="QDZ204" s="430"/>
      <c r="QEA204" s="430"/>
      <c r="QEB204" s="430"/>
      <c r="QEC204" s="430"/>
      <c r="QED204" s="443"/>
      <c r="QEE204" s="449"/>
      <c r="QEF204" s="429"/>
      <c r="QEG204" s="430"/>
      <c r="QEH204" s="430"/>
      <c r="QEI204" s="430"/>
      <c r="QEJ204" s="430"/>
      <c r="QEK204" s="443"/>
      <c r="QEL204" s="449"/>
      <c r="QEM204" s="429"/>
      <c r="QEN204" s="430"/>
      <c r="QEO204" s="430"/>
      <c r="QEP204" s="430"/>
      <c r="QEQ204" s="430"/>
      <c r="QER204" s="443"/>
      <c r="QES204" s="449"/>
      <c r="QET204" s="429"/>
      <c r="QEU204" s="430"/>
      <c r="QEV204" s="430"/>
      <c r="QEW204" s="430"/>
      <c r="QEX204" s="430"/>
      <c r="QEY204" s="443"/>
      <c r="QEZ204" s="449"/>
      <c r="QFA204" s="429"/>
      <c r="QFB204" s="430"/>
      <c r="QFC204" s="430"/>
      <c r="QFD204" s="430"/>
      <c r="QFE204" s="430"/>
      <c r="QFF204" s="443"/>
      <c r="QFG204" s="449"/>
      <c r="QFH204" s="429"/>
      <c r="QFI204" s="430"/>
      <c r="QFJ204" s="430"/>
      <c r="QFK204" s="430"/>
      <c r="QFL204" s="430"/>
      <c r="QFM204" s="443"/>
      <c r="QFN204" s="449"/>
      <c r="QFO204" s="429"/>
      <c r="QFP204" s="430"/>
      <c r="QFQ204" s="430"/>
      <c r="QFR204" s="430"/>
      <c r="QFS204" s="430"/>
      <c r="QFT204" s="443"/>
      <c r="QFU204" s="449"/>
      <c r="QFV204" s="429"/>
      <c r="QFW204" s="430"/>
      <c r="QFX204" s="430"/>
      <c r="QFY204" s="430"/>
      <c r="QFZ204" s="430"/>
      <c r="QGA204" s="443"/>
      <c r="QGB204" s="449"/>
      <c r="QGC204" s="429"/>
      <c r="QGD204" s="430"/>
      <c r="QGE204" s="430"/>
      <c r="QGF204" s="430"/>
      <c r="QGG204" s="430"/>
      <c r="QGH204" s="443"/>
      <c r="QGI204" s="449"/>
      <c r="QGJ204" s="429"/>
      <c r="QGK204" s="430"/>
      <c r="QGL204" s="430"/>
      <c r="QGM204" s="430"/>
      <c r="QGN204" s="430"/>
      <c r="QGO204" s="443"/>
      <c r="QGP204" s="449"/>
      <c r="QGQ204" s="429"/>
      <c r="QGR204" s="430"/>
      <c r="QGS204" s="430"/>
      <c r="QGT204" s="430"/>
      <c r="QGU204" s="430"/>
      <c r="QGV204" s="443"/>
      <c r="QGW204" s="449"/>
      <c r="QGX204" s="429"/>
      <c r="QGY204" s="430"/>
      <c r="QGZ204" s="430"/>
      <c r="QHA204" s="430"/>
      <c r="QHB204" s="430"/>
      <c r="QHC204" s="443"/>
      <c r="QHD204" s="449"/>
      <c r="QHE204" s="429"/>
      <c r="QHF204" s="430"/>
      <c r="QHG204" s="430"/>
      <c r="QHH204" s="430"/>
      <c r="QHI204" s="430"/>
      <c r="QHJ204" s="443"/>
      <c r="QHK204" s="449"/>
      <c r="QHL204" s="429"/>
      <c r="QHM204" s="430"/>
      <c r="QHN204" s="430"/>
      <c r="QHO204" s="430"/>
      <c r="QHP204" s="430"/>
      <c r="QHQ204" s="443"/>
      <c r="QHR204" s="449"/>
      <c r="QHS204" s="429"/>
      <c r="QHT204" s="430"/>
      <c r="QHU204" s="430"/>
      <c r="QHV204" s="430"/>
      <c r="QHW204" s="430"/>
      <c r="QHX204" s="443"/>
      <c r="QHY204" s="449"/>
      <c r="QHZ204" s="429"/>
      <c r="QIA204" s="430"/>
      <c r="QIB204" s="430"/>
      <c r="QIC204" s="430"/>
      <c r="QID204" s="430"/>
      <c r="QIE204" s="443"/>
      <c r="QIF204" s="449"/>
      <c r="QIG204" s="429"/>
      <c r="QIH204" s="430"/>
      <c r="QII204" s="430"/>
      <c r="QIJ204" s="430"/>
      <c r="QIK204" s="430"/>
      <c r="QIL204" s="443"/>
      <c r="QIM204" s="449"/>
      <c r="QIN204" s="429"/>
      <c r="QIO204" s="430"/>
      <c r="QIP204" s="430"/>
      <c r="QIQ204" s="430"/>
      <c r="QIR204" s="430"/>
      <c r="QIS204" s="443"/>
      <c r="QIT204" s="449"/>
      <c r="QIU204" s="429"/>
      <c r="QIV204" s="430"/>
      <c r="QIW204" s="430"/>
      <c r="QIX204" s="430"/>
      <c r="QIY204" s="430"/>
      <c r="QIZ204" s="443"/>
      <c r="QJA204" s="449"/>
      <c r="QJB204" s="429"/>
      <c r="QJC204" s="430"/>
      <c r="QJD204" s="430"/>
      <c r="QJE204" s="430"/>
      <c r="QJF204" s="430"/>
      <c r="QJG204" s="443"/>
      <c r="QJH204" s="449"/>
      <c r="QJI204" s="429"/>
      <c r="QJJ204" s="430"/>
      <c r="QJK204" s="430"/>
      <c r="QJL204" s="430"/>
      <c r="QJM204" s="430"/>
      <c r="QJN204" s="443"/>
      <c r="QJO204" s="449"/>
      <c r="QJP204" s="429"/>
      <c r="QJQ204" s="430"/>
      <c r="QJR204" s="430"/>
      <c r="QJS204" s="430"/>
      <c r="QJT204" s="430"/>
      <c r="QJU204" s="443"/>
      <c r="QJV204" s="449"/>
      <c r="QJW204" s="429"/>
      <c r="QJX204" s="430"/>
      <c r="QJY204" s="430"/>
      <c r="QJZ204" s="430"/>
      <c r="QKA204" s="430"/>
      <c r="QKB204" s="443"/>
      <c r="QKC204" s="449"/>
      <c r="QKD204" s="429"/>
      <c r="QKE204" s="430"/>
      <c r="QKF204" s="430"/>
      <c r="QKG204" s="430"/>
      <c r="QKH204" s="430"/>
      <c r="QKI204" s="443"/>
      <c r="QKJ204" s="449"/>
      <c r="QKK204" s="429"/>
      <c r="QKL204" s="430"/>
      <c r="QKM204" s="430"/>
      <c r="QKN204" s="430"/>
      <c r="QKO204" s="430"/>
      <c r="QKP204" s="443"/>
      <c r="QKQ204" s="449"/>
      <c r="QKR204" s="429"/>
      <c r="QKS204" s="430"/>
      <c r="QKT204" s="430"/>
      <c r="QKU204" s="430"/>
      <c r="QKV204" s="430"/>
      <c r="QKW204" s="443"/>
      <c r="QKX204" s="449"/>
      <c r="QKY204" s="429"/>
      <c r="QKZ204" s="430"/>
      <c r="QLA204" s="430"/>
      <c r="QLB204" s="430"/>
      <c r="QLC204" s="430"/>
      <c r="QLD204" s="443"/>
      <c r="QLE204" s="449"/>
      <c r="QLF204" s="429"/>
      <c r="QLG204" s="430"/>
      <c r="QLH204" s="430"/>
      <c r="QLI204" s="430"/>
      <c r="QLJ204" s="430"/>
      <c r="QLK204" s="443"/>
      <c r="QLL204" s="449"/>
      <c r="QLM204" s="429"/>
      <c r="QLN204" s="430"/>
      <c r="QLO204" s="430"/>
      <c r="QLP204" s="430"/>
      <c r="QLQ204" s="430"/>
      <c r="QLR204" s="443"/>
      <c r="QLS204" s="449"/>
      <c r="QLT204" s="429"/>
      <c r="QLU204" s="430"/>
      <c r="QLV204" s="430"/>
      <c r="QLW204" s="430"/>
      <c r="QLX204" s="430"/>
      <c r="QLY204" s="443"/>
      <c r="QLZ204" s="449"/>
      <c r="QMA204" s="429"/>
      <c r="QMB204" s="430"/>
      <c r="QMC204" s="430"/>
      <c r="QMD204" s="430"/>
      <c r="QME204" s="430"/>
      <c r="QMF204" s="443"/>
      <c r="QMG204" s="449"/>
      <c r="QMH204" s="429"/>
      <c r="QMI204" s="430"/>
      <c r="QMJ204" s="430"/>
      <c r="QMK204" s="430"/>
      <c r="QML204" s="430"/>
      <c r="QMM204" s="443"/>
      <c r="QMN204" s="449"/>
      <c r="QMO204" s="429"/>
      <c r="QMP204" s="430"/>
      <c r="QMQ204" s="430"/>
      <c r="QMR204" s="430"/>
      <c r="QMS204" s="430"/>
      <c r="QMT204" s="443"/>
      <c r="QMU204" s="449"/>
      <c r="QMV204" s="429"/>
      <c r="QMW204" s="430"/>
      <c r="QMX204" s="430"/>
      <c r="QMY204" s="430"/>
      <c r="QMZ204" s="430"/>
      <c r="QNA204" s="443"/>
      <c r="QNB204" s="449"/>
      <c r="QNC204" s="429"/>
      <c r="QND204" s="430"/>
      <c r="QNE204" s="430"/>
      <c r="QNF204" s="430"/>
      <c r="QNG204" s="430"/>
      <c r="QNH204" s="443"/>
      <c r="QNI204" s="449"/>
      <c r="QNJ204" s="429"/>
      <c r="QNK204" s="430"/>
      <c r="QNL204" s="430"/>
      <c r="QNM204" s="430"/>
      <c r="QNN204" s="430"/>
      <c r="QNO204" s="443"/>
      <c r="QNP204" s="449"/>
      <c r="QNQ204" s="429"/>
      <c r="QNR204" s="430"/>
      <c r="QNS204" s="430"/>
      <c r="QNT204" s="430"/>
      <c r="QNU204" s="430"/>
      <c r="QNV204" s="443"/>
      <c r="QNW204" s="449"/>
      <c r="QNX204" s="429"/>
      <c r="QNY204" s="430"/>
      <c r="QNZ204" s="430"/>
      <c r="QOA204" s="430"/>
      <c r="QOB204" s="430"/>
      <c r="QOC204" s="443"/>
      <c r="QOD204" s="449"/>
      <c r="QOE204" s="429"/>
      <c r="QOF204" s="430"/>
      <c r="QOG204" s="430"/>
      <c r="QOH204" s="430"/>
      <c r="QOI204" s="430"/>
      <c r="QOJ204" s="443"/>
      <c r="QOK204" s="449"/>
      <c r="QOL204" s="429"/>
      <c r="QOM204" s="430"/>
      <c r="QON204" s="430"/>
      <c r="QOO204" s="430"/>
      <c r="QOP204" s="430"/>
      <c r="QOQ204" s="443"/>
      <c r="QOR204" s="449"/>
      <c r="QOS204" s="429"/>
      <c r="QOT204" s="430"/>
      <c r="QOU204" s="430"/>
      <c r="QOV204" s="430"/>
      <c r="QOW204" s="430"/>
      <c r="QOX204" s="443"/>
      <c r="QOY204" s="449"/>
      <c r="QOZ204" s="429"/>
      <c r="QPA204" s="430"/>
      <c r="QPB204" s="430"/>
      <c r="QPC204" s="430"/>
      <c r="QPD204" s="430"/>
      <c r="QPE204" s="443"/>
      <c r="QPF204" s="449"/>
      <c r="QPG204" s="429"/>
      <c r="QPH204" s="430"/>
      <c r="QPI204" s="430"/>
      <c r="QPJ204" s="430"/>
      <c r="QPK204" s="430"/>
      <c r="QPL204" s="443"/>
      <c r="QPM204" s="449"/>
      <c r="QPN204" s="429"/>
      <c r="QPO204" s="430"/>
      <c r="QPP204" s="430"/>
      <c r="QPQ204" s="430"/>
      <c r="QPR204" s="430"/>
      <c r="QPS204" s="443"/>
      <c r="QPT204" s="449"/>
      <c r="QPU204" s="429"/>
      <c r="QPV204" s="430"/>
      <c r="QPW204" s="430"/>
      <c r="QPX204" s="430"/>
      <c r="QPY204" s="430"/>
      <c r="QPZ204" s="443"/>
      <c r="QQA204" s="449"/>
      <c r="QQB204" s="429"/>
      <c r="QQC204" s="430"/>
      <c r="QQD204" s="430"/>
      <c r="QQE204" s="430"/>
      <c r="QQF204" s="430"/>
      <c r="QQG204" s="443"/>
      <c r="QQH204" s="449"/>
      <c r="QQI204" s="429"/>
      <c r="QQJ204" s="430"/>
      <c r="QQK204" s="430"/>
      <c r="QQL204" s="430"/>
      <c r="QQM204" s="430"/>
      <c r="QQN204" s="443"/>
      <c r="QQO204" s="449"/>
      <c r="QQP204" s="429"/>
      <c r="QQQ204" s="430"/>
      <c r="QQR204" s="430"/>
      <c r="QQS204" s="430"/>
      <c r="QQT204" s="430"/>
      <c r="QQU204" s="443"/>
      <c r="QQV204" s="449"/>
      <c r="QQW204" s="429"/>
      <c r="QQX204" s="430"/>
      <c r="QQY204" s="430"/>
      <c r="QQZ204" s="430"/>
      <c r="QRA204" s="430"/>
      <c r="QRB204" s="443"/>
      <c r="QRC204" s="449"/>
      <c r="QRD204" s="429"/>
      <c r="QRE204" s="430"/>
      <c r="QRF204" s="430"/>
      <c r="QRG204" s="430"/>
      <c r="QRH204" s="430"/>
      <c r="QRI204" s="443"/>
      <c r="QRJ204" s="449"/>
      <c r="QRK204" s="429"/>
      <c r="QRL204" s="430"/>
      <c r="QRM204" s="430"/>
      <c r="QRN204" s="430"/>
      <c r="QRO204" s="430"/>
      <c r="QRP204" s="443"/>
      <c r="QRQ204" s="449"/>
      <c r="QRR204" s="429"/>
      <c r="QRS204" s="430"/>
      <c r="QRT204" s="430"/>
      <c r="QRU204" s="430"/>
      <c r="QRV204" s="430"/>
      <c r="QRW204" s="443"/>
      <c r="QRX204" s="449"/>
      <c r="QRY204" s="429"/>
      <c r="QRZ204" s="430"/>
      <c r="QSA204" s="430"/>
      <c r="QSB204" s="430"/>
      <c r="QSC204" s="430"/>
      <c r="QSD204" s="443"/>
      <c r="QSE204" s="449"/>
      <c r="QSF204" s="429"/>
      <c r="QSG204" s="430"/>
      <c r="QSH204" s="430"/>
      <c r="QSI204" s="430"/>
      <c r="QSJ204" s="430"/>
      <c r="QSK204" s="443"/>
      <c r="QSL204" s="449"/>
      <c r="QSM204" s="429"/>
      <c r="QSN204" s="430"/>
      <c r="QSO204" s="430"/>
      <c r="QSP204" s="430"/>
      <c r="QSQ204" s="430"/>
      <c r="QSR204" s="443"/>
      <c r="QSS204" s="449"/>
      <c r="QST204" s="429"/>
      <c r="QSU204" s="430"/>
      <c r="QSV204" s="430"/>
      <c r="QSW204" s="430"/>
      <c r="QSX204" s="430"/>
      <c r="QSY204" s="443"/>
      <c r="QSZ204" s="449"/>
      <c r="QTA204" s="429"/>
      <c r="QTB204" s="430"/>
      <c r="QTC204" s="430"/>
      <c r="QTD204" s="430"/>
      <c r="QTE204" s="430"/>
      <c r="QTF204" s="443"/>
      <c r="QTG204" s="449"/>
      <c r="QTH204" s="429"/>
      <c r="QTI204" s="430"/>
      <c r="QTJ204" s="430"/>
      <c r="QTK204" s="430"/>
      <c r="QTL204" s="430"/>
      <c r="QTM204" s="443"/>
      <c r="QTN204" s="449"/>
      <c r="QTO204" s="429"/>
      <c r="QTP204" s="430"/>
      <c r="QTQ204" s="430"/>
      <c r="QTR204" s="430"/>
      <c r="QTS204" s="430"/>
      <c r="QTT204" s="443"/>
      <c r="QTU204" s="449"/>
      <c r="QTV204" s="429"/>
      <c r="QTW204" s="430"/>
      <c r="QTX204" s="430"/>
      <c r="QTY204" s="430"/>
      <c r="QTZ204" s="430"/>
      <c r="QUA204" s="443"/>
      <c r="QUB204" s="449"/>
      <c r="QUC204" s="429"/>
      <c r="QUD204" s="430"/>
      <c r="QUE204" s="430"/>
      <c r="QUF204" s="430"/>
      <c r="QUG204" s="430"/>
      <c r="QUH204" s="443"/>
      <c r="QUI204" s="449"/>
      <c r="QUJ204" s="429"/>
      <c r="QUK204" s="430"/>
      <c r="QUL204" s="430"/>
      <c r="QUM204" s="430"/>
      <c r="QUN204" s="430"/>
      <c r="QUO204" s="443"/>
      <c r="QUP204" s="449"/>
      <c r="QUQ204" s="429"/>
      <c r="QUR204" s="430"/>
      <c r="QUS204" s="430"/>
      <c r="QUT204" s="430"/>
      <c r="QUU204" s="430"/>
      <c r="QUV204" s="443"/>
      <c r="QUW204" s="449"/>
      <c r="QUX204" s="429"/>
      <c r="QUY204" s="430"/>
      <c r="QUZ204" s="430"/>
      <c r="QVA204" s="430"/>
      <c r="QVB204" s="430"/>
      <c r="QVC204" s="443"/>
      <c r="QVD204" s="449"/>
      <c r="QVE204" s="429"/>
      <c r="QVF204" s="430"/>
      <c r="QVG204" s="430"/>
      <c r="QVH204" s="430"/>
      <c r="QVI204" s="430"/>
      <c r="QVJ204" s="443"/>
      <c r="QVK204" s="449"/>
      <c r="QVL204" s="429"/>
      <c r="QVM204" s="430"/>
      <c r="QVN204" s="430"/>
      <c r="QVO204" s="430"/>
      <c r="QVP204" s="430"/>
      <c r="QVQ204" s="443"/>
      <c r="QVR204" s="449"/>
      <c r="QVS204" s="429"/>
      <c r="QVT204" s="430"/>
      <c r="QVU204" s="430"/>
      <c r="QVV204" s="430"/>
      <c r="QVW204" s="430"/>
      <c r="QVX204" s="443"/>
      <c r="QVY204" s="449"/>
      <c r="QVZ204" s="429"/>
      <c r="QWA204" s="430"/>
      <c r="QWB204" s="430"/>
      <c r="QWC204" s="430"/>
      <c r="QWD204" s="430"/>
      <c r="QWE204" s="443"/>
      <c r="QWF204" s="449"/>
      <c r="QWG204" s="429"/>
      <c r="QWH204" s="430"/>
      <c r="QWI204" s="430"/>
      <c r="QWJ204" s="430"/>
      <c r="QWK204" s="430"/>
      <c r="QWL204" s="443"/>
      <c r="QWM204" s="449"/>
      <c r="QWN204" s="429"/>
      <c r="QWO204" s="430"/>
      <c r="QWP204" s="430"/>
      <c r="QWQ204" s="430"/>
      <c r="QWR204" s="430"/>
      <c r="QWS204" s="443"/>
      <c r="QWT204" s="449"/>
      <c r="QWU204" s="429"/>
      <c r="QWV204" s="430"/>
      <c r="QWW204" s="430"/>
      <c r="QWX204" s="430"/>
      <c r="QWY204" s="430"/>
      <c r="QWZ204" s="443"/>
      <c r="QXA204" s="449"/>
      <c r="QXB204" s="429"/>
      <c r="QXC204" s="430"/>
      <c r="QXD204" s="430"/>
      <c r="QXE204" s="430"/>
      <c r="QXF204" s="430"/>
      <c r="QXG204" s="443"/>
      <c r="QXH204" s="449"/>
      <c r="QXI204" s="429"/>
      <c r="QXJ204" s="430"/>
      <c r="QXK204" s="430"/>
      <c r="QXL204" s="430"/>
      <c r="QXM204" s="430"/>
      <c r="QXN204" s="443"/>
      <c r="QXO204" s="449"/>
      <c r="QXP204" s="429"/>
      <c r="QXQ204" s="430"/>
      <c r="QXR204" s="430"/>
      <c r="QXS204" s="430"/>
      <c r="QXT204" s="430"/>
      <c r="QXU204" s="443"/>
      <c r="QXV204" s="449"/>
      <c r="QXW204" s="429"/>
      <c r="QXX204" s="430"/>
      <c r="QXY204" s="430"/>
      <c r="QXZ204" s="430"/>
      <c r="QYA204" s="430"/>
      <c r="QYB204" s="443"/>
      <c r="QYC204" s="449"/>
      <c r="QYD204" s="429"/>
      <c r="QYE204" s="430"/>
      <c r="QYF204" s="430"/>
      <c r="QYG204" s="430"/>
      <c r="QYH204" s="430"/>
      <c r="QYI204" s="443"/>
      <c r="QYJ204" s="449"/>
      <c r="QYK204" s="429"/>
      <c r="QYL204" s="430"/>
      <c r="QYM204" s="430"/>
      <c r="QYN204" s="430"/>
      <c r="QYO204" s="430"/>
      <c r="QYP204" s="443"/>
      <c r="QYQ204" s="449"/>
      <c r="QYR204" s="429"/>
      <c r="QYS204" s="430"/>
      <c r="QYT204" s="430"/>
      <c r="QYU204" s="430"/>
      <c r="QYV204" s="430"/>
      <c r="QYW204" s="443"/>
      <c r="QYX204" s="449"/>
      <c r="QYY204" s="429"/>
      <c r="QYZ204" s="430"/>
      <c r="QZA204" s="430"/>
      <c r="QZB204" s="430"/>
      <c r="QZC204" s="430"/>
      <c r="QZD204" s="443"/>
      <c r="QZE204" s="449"/>
      <c r="QZF204" s="429"/>
      <c r="QZG204" s="430"/>
      <c r="QZH204" s="430"/>
      <c r="QZI204" s="430"/>
      <c r="QZJ204" s="430"/>
      <c r="QZK204" s="443"/>
      <c r="QZL204" s="449"/>
      <c r="QZM204" s="429"/>
      <c r="QZN204" s="430"/>
      <c r="QZO204" s="430"/>
      <c r="QZP204" s="430"/>
      <c r="QZQ204" s="430"/>
      <c r="QZR204" s="443"/>
      <c r="QZS204" s="449"/>
      <c r="QZT204" s="429"/>
      <c r="QZU204" s="430"/>
      <c r="QZV204" s="430"/>
      <c r="QZW204" s="430"/>
      <c r="QZX204" s="430"/>
      <c r="QZY204" s="443"/>
      <c r="QZZ204" s="449"/>
      <c r="RAA204" s="429"/>
      <c r="RAB204" s="430"/>
      <c r="RAC204" s="430"/>
      <c r="RAD204" s="430"/>
      <c r="RAE204" s="430"/>
      <c r="RAF204" s="443"/>
      <c r="RAG204" s="449"/>
      <c r="RAH204" s="429"/>
      <c r="RAI204" s="430"/>
      <c r="RAJ204" s="430"/>
      <c r="RAK204" s="430"/>
      <c r="RAL204" s="430"/>
      <c r="RAM204" s="443"/>
      <c r="RAN204" s="449"/>
      <c r="RAO204" s="429"/>
      <c r="RAP204" s="430"/>
      <c r="RAQ204" s="430"/>
      <c r="RAR204" s="430"/>
      <c r="RAS204" s="430"/>
      <c r="RAT204" s="443"/>
      <c r="RAU204" s="449"/>
      <c r="RAV204" s="429"/>
      <c r="RAW204" s="430"/>
      <c r="RAX204" s="430"/>
      <c r="RAY204" s="430"/>
      <c r="RAZ204" s="430"/>
      <c r="RBA204" s="443"/>
      <c r="RBB204" s="449"/>
      <c r="RBC204" s="429"/>
      <c r="RBD204" s="430"/>
      <c r="RBE204" s="430"/>
      <c r="RBF204" s="430"/>
      <c r="RBG204" s="430"/>
      <c r="RBH204" s="443"/>
      <c r="RBI204" s="449"/>
      <c r="RBJ204" s="429"/>
      <c r="RBK204" s="430"/>
      <c r="RBL204" s="430"/>
      <c r="RBM204" s="430"/>
      <c r="RBN204" s="430"/>
      <c r="RBO204" s="443"/>
      <c r="RBP204" s="449"/>
      <c r="RBQ204" s="429"/>
      <c r="RBR204" s="430"/>
      <c r="RBS204" s="430"/>
      <c r="RBT204" s="430"/>
      <c r="RBU204" s="430"/>
      <c r="RBV204" s="443"/>
      <c r="RBW204" s="449"/>
      <c r="RBX204" s="429"/>
      <c r="RBY204" s="430"/>
      <c r="RBZ204" s="430"/>
      <c r="RCA204" s="430"/>
      <c r="RCB204" s="430"/>
      <c r="RCC204" s="443"/>
      <c r="RCD204" s="449"/>
      <c r="RCE204" s="429"/>
      <c r="RCF204" s="430"/>
      <c r="RCG204" s="430"/>
      <c r="RCH204" s="430"/>
      <c r="RCI204" s="430"/>
      <c r="RCJ204" s="443"/>
      <c r="RCK204" s="449"/>
      <c r="RCL204" s="429"/>
      <c r="RCM204" s="430"/>
      <c r="RCN204" s="430"/>
      <c r="RCO204" s="430"/>
      <c r="RCP204" s="430"/>
      <c r="RCQ204" s="443"/>
      <c r="RCR204" s="449"/>
      <c r="RCS204" s="429"/>
      <c r="RCT204" s="430"/>
      <c r="RCU204" s="430"/>
      <c r="RCV204" s="430"/>
      <c r="RCW204" s="430"/>
      <c r="RCX204" s="443"/>
      <c r="RCY204" s="449"/>
      <c r="RCZ204" s="429"/>
      <c r="RDA204" s="430"/>
      <c r="RDB204" s="430"/>
      <c r="RDC204" s="430"/>
      <c r="RDD204" s="430"/>
      <c r="RDE204" s="443"/>
      <c r="RDF204" s="449"/>
      <c r="RDG204" s="429"/>
      <c r="RDH204" s="430"/>
      <c r="RDI204" s="430"/>
      <c r="RDJ204" s="430"/>
      <c r="RDK204" s="430"/>
      <c r="RDL204" s="443"/>
      <c r="RDM204" s="449"/>
      <c r="RDN204" s="429"/>
      <c r="RDO204" s="430"/>
      <c r="RDP204" s="430"/>
      <c r="RDQ204" s="430"/>
      <c r="RDR204" s="430"/>
      <c r="RDS204" s="443"/>
      <c r="RDT204" s="449"/>
      <c r="RDU204" s="429"/>
      <c r="RDV204" s="430"/>
      <c r="RDW204" s="430"/>
      <c r="RDX204" s="430"/>
      <c r="RDY204" s="430"/>
      <c r="RDZ204" s="443"/>
      <c r="REA204" s="449"/>
      <c r="REB204" s="429"/>
      <c r="REC204" s="430"/>
      <c r="RED204" s="430"/>
      <c r="REE204" s="430"/>
      <c r="REF204" s="430"/>
      <c r="REG204" s="443"/>
      <c r="REH204" s="449"/>
      <c r="REI204" s="429"/>
      <c r="REJ204" s="430"/>
      <c r="REK204" s="430"/>
      <c r="REL204" s="430"/>
      <c r="REM204" s="430"/>
      <c r="REN204" s="443"/>
      <c r="REO204" s="449"/>
      <c r="REP204" s="429"/>
      <c r="REQ204" s="430"/>
      <c r="RER204" s="430"/>
      <c r="RES204" s="430"/>
      <c r="RET204" s="430"/>
      <c r="REU204" s="443"/>
      <c r="REV204" s="449"/>
      <c r="REW204" s="429"/>
      <c r="REX204" s="430"/>
      <c r="REY204" s="430"/>
      <c r="REZ204" s="430"/>
      <c r="RFA204" s="430"/>
      <c r="RFB204" s="443"/>
      <c r="RFC204" s="449"/>
      <c r="RFD204" s="429"/>
      <c r="RFE204" s="430"/>
      <c r="RFF204" s="430"/>
      <c r="RFG204" s="430"/>
      <c r="RFH204" s="430"/>
      <c r="RFI204" s="443"/>
      <c r="RFJ204" s="449"/>
      <c r="RFK204" s="429"/>
      <c r="RFL204" s="430"/>
      <c r="RFM204" s="430"/>
      <c r="RFN204" s="430"/>
      <c r="RFO204" s="430"/>
      <c r="RFP204" s="443"/>
      <c r="RFQ204" s="449"/>
      <c r="RFR204" s="429"/>
      <c r="RFS204" s="430"/>
      <c r="RFT204" s="430"/>
      <c r="RFU204" s="430"/>
      <c r="RFV204" s="430"/>
      <c r="RFW204" s="443"/>
      <c r="RFX204" s="449"/>
      <c r="RFY204" s="429"/>
      <c r="RFZ204" s="430"/>
      <c r="RGA204" s="430"/>
      <c r="RGB204" s="430"/>
      <c r="RGC204" s="430"/>
      <c r="RGD204" s="443"/>
      <c r="RGE204" s="449"/>
      <c r="RGF204" s="429"/>
      <c r="RGG204" s="430"/>
      <c r="RGH204" s="430"/>
      <c r="RGI204" s="430"/>
      <c r="RGJ204" s="430"/>
      <c r="RGK204" s="443"/>
      <c r="RGL204" s="449"/>
      <c r="RGM204" s="429"/>
      <c r="RGN204" s="430"/>
      <c r="RGO204" s="430"/>
      <c r="RGP204" s="430"/>
      <c r="RGQ204" s="430"/>
      <c r="RGR204" s="443"/>
      <c r="RGS204" s="449"/>
      <c r="RGT204" s="429"/>
      <c r="RGU204" s="430"/>
      <c r="RGV204" s="430"/>
      <c r="RGW204" s="430"/>
      <c r="RGX204" s="430"/>
      <c r="RGY204" s="443"/>
      <c r="RGZ204" s="449"/>
      <c r="RHA204" s="429"/>
      <c r="RHB204" s="430"/>
      <c r="RHC204" s="430"/>
      <c r="RHD204" s="430"/>
      <c r="RHE204" s="430"/>
      <c r="RHF204" s="443"/>
      <c r="RHG204" s="449"/>
      <c r="RHH204" s="429"/>
      <c r="RHI204" s="430"/>
      <c r="RHJ204" s="430"/>
      <c r="RHK204" s="430"/>
      <c r="RHL204" s="430"/>
      <c r="RHM204" s="443"/>
      <c r="RHN204" s="449"/>
      <c r="RHO204" s="429"/>
      <c r="RHP204" s="430"/>
      <c r="RHQ204" s="430"/>
      <c r="RHR204" s="430"/>
      <c r="RHS204" s="430"/>
      <c r="RHT204" s="443"/>
      <c r="RHU204" s="449"/>
      <c r="RHV204" s="429"/>
      <c r="RHW204" s="430"/>
      <c r="RHX204" s="430"/>
      <c r="RHY204" s="430"/>
      <c r="RHZ204" s="430"/>
      <c r="RIA204" s="443"/>
      <c r="RIB204" s="449"/>
      <c r="RIC204" s="429"/>
      <c r="RID204" s="430"/>
      <c r="RIE204" s="430"/>
      <c r="RIF204" s="430"/>
      <c r="RIG204" s="430"/>
      <c r="RIH204" s="443"/>
      <c r="RII204" s="449"/>
      <c r="RIJ204" s="429"/>
      <c r="RIK204" s="430"/>
      <c r="RIL204" s="430"/>
      <c r="RIM204" s="430"/>
      <c r="RIN204" s="430"/>
      <c r="RIO204" s="443"/>
      <c r="RIP204" s="449"/>
      <c r="RIQ204" s="429"/>
      <c r="RIR204" s="430"/>
      <c r="RIS204" s="430"/>
      <c r="RIT204" s="430"/>
      <c r="RIU204" s="430"/>
      <c r="RIV204" s="443"/>
      <c r="RIW204" s="449"/>
      <c r="RIX204" s="429"/>
      <c r="RIY204" s="430"/>
      <c r="RIZ204" s="430"/>
      <c r="RJA204" s="430"/>
      <c r="RJB204" s="430"/>
      <c r="RJC204" s="443"/>
      <c r="RJD204" s="449"/>
      <c r="RJE204" s="429"/>
      <c r="RJF204" s="430"/>
      <c r="RJG204" s="430"/>
      <c r="RJH204" s="430"/>
      <c r="RJI204" s="430"/>
      <c r="RJJ204" s="443"/>
      <c r="RJK204" s="449"/>
      <c r="RJL204" s="429"/>
      <c r="RJM204" s="430"/>
      <c r="RJN204" s="430"/>
      <c r="RJO204" s="430"/>
      <c r="RJP204" s="430"/>
      <c r="RJQ204" s="443"/>
      <c r="RJR204" s="449"/>
      <c r="RJS204" s="429"/>
      <c r="RJT204" s="430"/>
      <c r="RJU204" s="430"/>
      <c r="RJV204" s="430"/>
      <c r="RJW204" s="430"/>
      <c r="RJX204" s="443"/>
      <c r="RJY204" s="449"/>
      <c r="RJZ204" s="429"/>
      <c r="RKA204" s="430"/>
      <c r="RKB204" s="430"/>
      <c r="RKC204" s="430"/>
      <c r="RKD204" s="430"/>
      <c r="RKE204" s="443"/>
      <c r="RKF204" s="449"/>
      <c r="RKG204" s="429"/>
      <c r="RKH204" s="430"/>
      <c r="RKI204" s="430"/>
      <c r="RKJ204" s="430"/>
      <c r="RKK204" s="430"/>
      <c r="RKL204" s="443"/>
      <c r="RKM204" s="449"/>
      <c r="RKN204" s="429"/>
      <c r="RKO204" s="430"/>
      <c r="RKP204" s="430"/>
      <c r="RKQ204" s="430"/>
      <c r="RKR204" s="430"/>
      <c r="RKS204" s="443"/>
      <c r="RKT204" s="449"/>
      <c r="RKU204" s="429"/>
      <c r="RKV204" s="430"/>
      <c r="RKW204" s="430"/>
      <c r="RKX204" s="430"/>
      <c r="RKY204" s="430"/>
      <c r="RKZ204" s="443"/>
      <c r="RLA204" s="449"/>
      <c r="RLB204" s="429"/>
      <c r="RLC204" s="430"/>
      <c r="RLD204" s="430"/>
      <c r="RLE204" s="430"/>
      <c r="RLF204" s="430"/>
      <c r="RLG204" s="443"/>
      <c r="RLH204" s="449"/>
      <c r="RLI204" s="429"/>
      <c r="RLJ204" s="430"/>
      <c r="RLK204" s="430"/>
      <c r="RLL204" s="430"/>
      <c r="RLM204" s="430"/>
      <c r="RLN204" s="443"/>
      <c r="RLO204" s="449"/>
      <c r="RLP204" s="429"/>
      <c r="RLQ204" s="430"/>
      <c r="RLR204" s="430"/>
      <c r="RLS204" s="430"/>
      <c r="RLT204" s="430"/>
      <c r="RLU204" s="443"/>
      <c r="RLV204" s="449"/>
      <c r="RLW204" s="429"/>
      <c r="RLX204" s="430"/>
      <c r="RLY204" s="430"/>
      <c r="RLZ204" s="430"/>
      <c r="RMA204" s="430"/>
      <c r="RMB204" s="443"/>
      <c r="RMC204" s="449"/>
      <c r="RMD204" s="429"/>
      <c r="RME204" s="430"/>
      <c r="RMF204" s="430"/>
      <c r="RMG204" s="430"/>
      <c r="RMH204" s="430"/>
      <c r="RMI204" s="443"/>
      <c r="RMJ204" s="449"/>
      <c r="RMK204" s="429"/>
      <c r="RML204" s="430"/>
      <c r="RMM204" s="430"/>
      <c r="RMN204" s="430"/>
      <c r="RMO204" s="430"/>
      <c r="RMP204" s="443"/>
      <c r="RMQ204" s="449"/>
      <c r="RMR204" s="429"/>
      <c r="RMS204" s="430"/>
      <c r="RMT204" s="430"/>
      <c r="RMU204" s="430"/>
      <c r="RMV204" s="430"/>
      <c r="RMW204" s="443"/>
      <c r="RMX204" s="449"/>
      <c r="RMY204" s="429"/>
      <c r="RMZ204" s="430"/>
      <c r="RNA204" s="430"/>
      <c r="RNB204" s="430"/>
      <c r="RNC204" s="430"/>
      <c r="RND204" s="443"/>
      <c r="RNE204" s="449"/>
      <c r="RNF204" s="429"/>
      <c r="RNG204" s="430"/>
      <c r="RNH204" s="430"/>
      <c r="RNI204" s="430"/>
      <c r="RNJ204" s="430"/>
      <c r="RNK204" s="443"/>
      <c r="RNL204" s="449"/>
      <c r="RNM204" s="429"/>
      <c r="RNN204" s="430"/>
      <c r="RNO204" s="430"/>
      <c r="RNP204" s="430"/>
      <c r="RNQ204" s="430"/>
      <c r="RNR204" s="443"/>
      <c r="RNS204" s="449"/>
      <c r="RNT204" s="429"/>
      <c r="RNU204" s="430"/>
      <c r="RNV204" s="430"/>
      <c r="RNW204" s="430"/>
      <c r="RNX204" s="430"/>
      <c r="RNY204" s="443"/>
      <c r="RNZ204" s="449"/>
      <c r="ROA204" s="429"/>
      <c r="ROB204" s="430"/>
      <c r="ROC204" s="430"/>
      <c r="ROD204" s="430"/>
      <c r="ROE204" s="430"/>
      <c r="ROF204" s="443"/>
      <c r="ROG204" s="449"/>
      <c r="ROH204" s="429"/>
      <c r="ROI204" s="430"/>
      <c r="ROJ204" s="430"/>
      <c r="ROK204" s="430"/>
      <c r="ROL204" s="430"/>
      <c r="ROM204" s="443"/>
      <c r="RON204" s="449"/>
      <c r="ROO204" s="429"/>
      <c r="ROP204" s="430"/>
      <c r="ROQ204" s="430"/>
      <c r="ROR204" s="430"/>
      <c r="ROS204" s="430"/>
      <c r="ROT204" s="443"/>
      <c r="ROU204" s="449"/>
      <c r="ROV204" s="429"/>
      <c r="ROW204" s="430"/>
      <c r="ROX204" s="430"/>
      <c r="ROY204" s="430"/>
      <c r="ROZ204" s="430"/>
      <c r="RPA204" s="443"/>
      <c r="RPB204" s="449"/>
      <c r="RPC204" s="429"/>
      <c r="RPD204" s="430"/>
      <c r="RPE204" s="430"/>
      <c r="RPF204" s="430"/>
      <c r="RPG204" s="430"/>
      <c r="RPH204" s="443"/>
      <c r="RPI204" s="449"/>
      <c r="RPJ204" s="429"/>
      <c r="RPK204" s="430"/>
      <c r="RPL204" s="430"/>
      <c r="RPM204" s="430"/>
      <c r="RPN204" s="430"/>
      <c r="RPO204" s="443"/>
      <c r="RPP204" s="449"/>
      <c r="RPQ204" s="429"/>
      <c r="RPR204" s="430"/>
      <c r="RPS204" s="430"/>
      <c r="RPT204" s="430"/>
      <c r="RPU204" s="430"/>
      <c r="RPV204" s="443"/>
      <c r="RPW204" s="449"/>
      <c r="RPX204" s="429"/>
      <c r="RPY204" s="430"/>
      <c r="RPZ204" s="430"/>
      <c r="RQA204" s="430"/>
      <c r="RQB204" s="430"/>
      <c r="RQC204" s="443"/>
      <c r="RQD204" s="449"/>
      <c r="RQE204" s="429"/>
      <c r="RQF204" s="430"/>
      <c r="RQG204" s="430"/>
      <c r="RQH204" s="430"/>
      <c r="RQI204" s="430"/>
      <c r="RQJ204" s="443"/>
      <c r="RQK204" s="449"/>
      <c r="RQL204" s="429"/>
      <c r="RQM204" s="430"/>
      <c r="RQN204" s="430"/>
      <c r="RQO204" s="430"/>
      <c r="RQP204" s="430"/>
      <c r="RQQ204" s="443"/>
      <c r="RQR204" s="449"/>
      <c r="RQS204" s="429"/>
      <c r="RQT204" s="430"/>
      <c r="RQU204" s="430"/>
      <c r="RQV204" s="430"/>
      <c r="RQW204" s="430"/>
      <c r="RQX204" s="443"/>
      <c r="RQY204" s="449"/>
      <c r="RQZ204" s="429"/>
      <c r="RRA204" s="430"/>
      <c r="RRB204" s="430"/>
      <c r="RRC204" s="430"/>
      <c r="RRD204" s="430"/>
      <c r="RRE204" s="443"/>
      <c r="RRF204" s="449"/>
      <c r="RRG204" s="429"/>
      <c r="RRH204" s="430"/>
      <c r="RRI204" s="430"/>
      <c r="RRJ204" s="430"/>
      <c r="RRK204" s="430"/>
      <c r="RRL204" s="443"/>
      <c r="RRM204" s="449"/>
      <c r="RRN204" s="429"/>
      <c r="RRO204" s="430"/>
      <c r="RRP204" s="430"/>
      <c r="RRQ204" s="430"/>
      <c r="RRR204" s="430"/>
      <c r="RRS204" s="443"/>
      <c r="RRT204" s="449"/>
      <c r="RRU204" s="429"/>
      <c r="RRV204" s="430"/>
      <c r="RRW204" s="430"/>
      <c r="RRX204" s="430"/>
      <c r="RRY204" s="430"/>
      <c r="RRZ204" s="443"/>
      <c r="RSA204" s="449"/>
      <c r="RSB204" s="429"/>
      <c r="RSC204" s="430"/>
      <c r="RSD204" s="430"/>
      <c r="RSE204" s="430"/>
      <c r="RSF204" s="430"/>
      <c r="RSG204" s="443"/>
      <c r="RSH204" s="449"/>
      <c r="RSI204" s="429"/>
      <c r="RSJ204" s="430"/>
      <c r="RSK204" s="430"/>
      <c r="RSL204" s="430"/>
      <c r="RSM204" s="430"/>
      <c r="RSN204" s="443"/>
      <c r="RSO204" s="449"/>
      <c r="RSP204" s="429"/>
      <c r="RSQ204" s="430"/>
      <c r="RSR204" s="430"/>
      <c r="RSS204" s="430"/>
      <c r="RST204" s="430"/>
      <c r="RSU204" s="443"/>
      <c r="RSV204" s="449"/>
      <c r="RSW204" s="429"/>
      <c r="RSX204" s="430"/>
      <c r="RSY204" s="430"/>
      <c r="RSZ204" s="430"/>
      <c r="RTA204" s="430"/>
      <c r="RTB204" s="443"/>
      <c r="RTC204" s="449"/>
      <c r="RTD204" s="429"/>
      <c r="RTE204" s="430"/>
      <c r="RTF204" s="430"/>
      <c r="RTG204" s="430"/>
      <c r="RTH204" s="430"/>
      <c r="RTI204" s="443"/>
      <c r="RTJ204" s="449"/>
      <c r="RTK204" s="429"/>
      <c r="RTL204" s="430"/>
      <c r="RTM204" s="430"/>
      <c r="RTN204" s="430"/>
      <c r="RTO204" s="430"/>
      <c r="RTP204" s="443"/>
      <c r="RTQ204" s="449"/>
      <c r="RTR204" s="429"/>
      <c r="RTS204" s="430"/>
      <c r="RTT204" s="430"/>
      <c r="RTU204" s="430"/>
      <c r="RTV204" s="430"/>
      <c r="RTW204" s="443"/>
      <c r="RTX204" s="449"/>
      <c r="RTY204" s="429"/>
      <c r="RTZ204" s="430"/>
      <c r="RUA204" s="430"/>
      <c r="RUB204" s="430"/>
      <c r="RUC204" s="430"/>
      <c r="RUD204" s="443"/>
      <c r="RUE204" s="449"/>
      <c r="RUF204" s="429"/>
      <c r="RUG204" s="430"/>
      <c r="RUH204" s="430"/>
      <c r="RUI204" s="430"/>
      <c r="RUJ204" s="430"/>
      <c r="RUK204" s="443"/>
      <c r="RUL204" s="449"/>
      <c r="RUM204" s="429"/>
      <c r="RUN204" s="430"/>
      <c r="RUO204" s="430"/>
      <c r="RUP204" s="430"/>
      <c r="RUQ204" s="430"/>
      <c r="RUR204" s="443"/>
      <c r="RUS204" s="449"/>
      <c r="RUT204" s="429"/>
      <c r="RUU204" s="430"/>
      <c r="RUV204" s="430"/>
      <c r="RUW204" s="430"/>
      <c r="RUX204" s="430"/>
      <c r="RUY204" s="443"/>
      <c r="RUZ204" s="449"/>
      <c r="RVA204" s="429"/>
      <c r="RVB204" s="430"/>
      <c r="RVC204" s="430"/>
      <c r="RVD204" s="430"/>
      <c r="RVE204" s="430"/>
      <c r="RVF204" s="443"/>
      <c r="RVG204" s="449"/>
      <c r="RVH204" s="429"/>
      <c r="RVI204" s="430"/>
      <c r="RVJ204" s="430"/>
      <c r="RVK204" s="430"/>
      <c r="RVL204" s="430"/>
      <c r="RVM204" s="443"/>
      <c r="RVN204" s="449"/>
      <c r="RVO204" s="429"/>
      <c r="RVP204" s="430"/>
      <c r="RVQ204" s="430"/>
      <c r="RVR204" s="430"/>
      <c r="RVS204" s="430"/>
      <c r="RVT204" s="443"/>
      <c r="RVU204" s="449"/>
      <c r="RVV204" s="429"/>
      <c r="RVW204" s="430"/>
      <c r="RVX204" s="430"/>
      <c r="RVY204" s="430"/>
      <c r="RVZ204" s="430"/>
      <c r="RWA204" s="443"/>
      <c r="RWB204" s="449"/>
      <c r="RWC204" s="429"/>
      <c r="RWD204" s="430"/>
      <c r="RWE204" s="430"/>
      <c r="RWF204" s="430"/>
      <c r="RWG204" s="430"/>
      <c r="RWH204" s="443"/>
      <c r="RWI204" s="449"/>
      <c r="RWJ204" s="429"/>
      <c r="RWK204" s="430"/>
      <c r="RWL204" s="430"/>
      <c r="RWM204" s="430"/>
      <c r="RWN204" s="430"/>
      <c r="RWO204" s="443"/>
      <c r="RWP204" s="449"/>
      <c r="RWQ204" s="429"/>
      <c r="RWR204" s="430"/>
      <c r="RWS204" s="430"/>
      <c r="RWT204" s="430"/>
      <c r="RWU204" s="430"/>
      <c r="RWV204" s="443"/>
      <c r="RWW204" s="449"/>
      <c r="RWX204" s="429"/>
      <c r="RWY204" s="430"/>
      <c r="RWZ204" s="430"/>
      <c r="RXA204" s="430"/>
      <c r="RXB204" s="430"/>
      <c r="RXC204" s="443"/>
      <c r="RXD204" s="449"/>
      <c r="RXE204" s="429"/>
      <c r="RXF204" s="430"/>
      <c r="RXG204" s="430"/>
      <c r="RXH204" s="430"/>
      <c r="RXI204" s="430"/>
      <c r="RXJ204" s="443"/>
      <c r="RXK204" s="449"/>
      <c r="RXL204" s="429"/>
      <c r="RXM204" s="430"/>
      <c r="RXN204" s="430"/>
      <c r="RXO204" s="430"/>
      <c r="RXP204" s="430"/>
      <c r="RXQ204" s="443"/>
      <c r="RXR204" s="449"/>
      <c r="RXS204" s="429"/>
      <c r="RXT204" s="430"/>
      <c r="RXU204" s="430"/>
      <c r="RXV204" s="430"/>
      <c r="RXW204" s="430"/>
      <c r="RXX204" s="443"/>
      <c r="RXY204" s="449"/>
      <c r="RXZ204" s="429"/>
      <c r="RYA204" s="430"/>
      <c r="RYB204" s="430"/>
      <c r="RYC204" s="430"/>
      <c r="RYD204" s="430"/>
      <c r="RYE204" s="443"/>
      <c r="RYF204" s="449"/>
      <c r="RYG204" s="429"/>
      <c r="RYH204" s="430"/>
      <c r="RYI204" s="430"/>
      <c r="RYJ204" s="430"/>
      <c r="RYK204" s="430"/>
      <c r="RYL204" s="443"/>
      <c r="RYM204" s="449"/>
      <c r="RYN204" s="429"/>
      <c r="RYO204" s="430"/>
      <c r="RYP204" s="430"/>
      <c r="RYQ204" s="430"/>
      <c r="RYR204" s="430"/>
      <c r="RYS204" s="443"/>
      <c r="RYT204" s="449"/>
      <c r="RYU204" s="429"/>
      <c r="RYV204" s="430"/>
      <c r="RYW204" s="430"/>
      <c r="RYX204" s="430"/>
      <c r="RYY204" s="430"/>
      <c r="RYZ204" s="443"/>
      <c r="RZA204" s="449"/>
      <c r="RZB204" s="429"/>
      <c r="RZC204" s="430"/>
      <c r="RZD204" s="430"/>
      <c r="RZE204" s="430"/>
      <c r="RZF204" s="430"/>
      <c r="RZG204" s="443"/>
      <c r="RZH204" s="449"/>
      <c r="RZI204" s="429"/>
      <c r="RZJ204" s="430"/>
      <c r="RZK204" s="430"/>
      <c r="RZL204" s="430"/>
      <c r="RZM204" s="430"/>
      <c r="RZN204" s="443"/>
      <c r="RZO204" s="449"/>
      <c r="RZP204" s="429"/>
      <c r="RZQ204" s="430"/>
      <c r="RZR204" s="430"/>
      <c r="RZS204" s="430"/>
      <c r="RZT204" s="430"/>
      <c r="RZU204" s="443"/>
      <c r="RZV204" s="449"/>
      <c r="RZW204" s="429"/>
      <c r="RZX204" s="430"/>
      <c r="RZY204" s="430"/>
      <c r="RZZ204" s="430"/>
      <c r="SAA204" s="430"/>
      <c r="SAB204" s="443"/>
      <c r="SAC204" s="449"/>
      <c r="SAD204" s="429"/>
      <c r="SAE204" s="430"/>
      <c r="SAF204" s="430"/>
      <c r="SAG204" s="430"/>
      <c r="SAH204" s="430"/>
      <c r="SAI204" s="443"/>
      <c r="SAJ204" s="449"/>
      <c r="SAK204" s="429"/>
      <c r="SAL204" s="430"/>
      <c r="SAM204" s="430"/>
      <c r="SAN204" s="430"/>
      <c r="SAO204" s="430"/>
      <c r="SAP204" s="443"/>
      <c r="SAQ204" s="449"/>
      <c r="SAR204" s="429"/>
      <c r="SAS204" s="430"/>
      <c r="SAT204" s="430"/>
      <c r="SAU204" s="430"/>
      <c r="SAV204" s="430"/>
      <c r="SAW204" s="443"/>
      <c r="SAX204" s="449"/>
      <c r="SAY204" s="429"/>
      <c r="SAZ204" s="430"/>
      <c r="SBA204" s="430"/>
      <c r="SBB204" s="430"/>
      <c r="SBC204" s="430"/>
      <c r="SBD204" s="443"/>
      <c r="SBE204" s="449"/>
      <c r="SBF204" s="429"/>
      <c r="SBG204" s="430"/>
      <c r="SBH204" s="430"/>
      <c r="SBI204" s="430"/>
      <c r="SBJ204" s="430"/>
      <c r="SBK204" s="443"/>
      <c r="SBL204" s="449"/>
      <c r="SBM204" s="429"/>
      <c r="SBN204" s="430"/>
      <c r="SBO204" s="430"/>
      <c r="SBP204" s="430"/>
      <c r="SBQ204" s="430"/>
      <c r="SBR204" s="443"/>
      <c r="SBS204" s="449"/>
      <c r="SBT204" s="429"/>
      <c r="SBU204" s="430"/>
      <c r="SBV204" s="430"/>
      <c r="SBW204" s="430"/>
      <c r="SBX204" s="430"/>
      <c r="SBY204" s="443"/>
      <c r="SBZ204" s="449"/>
      <c r="SCA204" s="429"/>
      <c r="SCB204" s="430"/>
      <c r="SCC204" s="430"/>
      <c r="SCD204" s="430"/>
      <c r="SCE204" s="430"/>
      <c r="SCF204" s="443"/>
      <c r="SCG204" s="449"/>
      <c r="SCH204" s="429"/>
      <c r="SCI204" s="430"/>
      <c r="SCJ204" s="430"/>
      <c r="SCK204" s="430"/>
      <c r="SCL204" s="430"/>
      <c r="SCM204" s="443"/>
      <c r="SCN204" s="449"/>
      <c r="SCO204" s="429"/>
      <c r="SCP204" s="430"/>
      <c r="SCQ204" s="430"/>
      <c r="SCR204" s="430"/>
      <c r="SCS204" s="430"/>
      <c r="SCT204" s="443"/>
      <c r="SCU204" s="449"/>
      <c r="SCV204" s="429"/>
      <c r="SCW204" s="430"/>
      <c r="SCX204" s="430"/>
      <c r="SCY204" s="430"/>
      <c r="SCZ204" s="430"/>
      <c r="SDA204" s="443"/>
      <c r="SDB204" s="449"/>
      <c r="SDC204" s="429"/>
      <c r="SDD204" s="430"/>
      <c r="SDE204" s="430"/>
      <c r="SDF204" s="430"/>
      <c r="SDG204" s="430"/>
      <c r="SDH204" s="443"/>
      <c r="SDI204" s="449"/>
      <c r="SDJ204" s="429"/>
      <c r="SDK204" s="430"/>
      <c r="SDL204" s="430"/>
      <c r="SDM204" s="430"/>
      <c r="SDN204" s="430"/>
      <c r="SDO204" s="443"/>
      <c r="SDP204" s="449"/>
      <c r="SDQ204" s="429"/>
      <c r="SDR204" s="430"/>
      <c r="SDS204" s="430"/>
      <c r="SDT204" s="430"/>
      <c r="SDU204" s="430"/>
      <c r="SDV204" s="443"/>
      <c r="SDW204" s="449"/>
      <c r="SDX204" s="429"/>
      <c r="SDY204" s="430"/>
      <c r="SDZ204" s="430"/>
      <c r="SEA204" s="430"/>
      <c r="SEB204" s="430"/>
      <c r="SEC204" s="443"/>
      <c r="SED204" s="449"/>
      <c r="SEE204" s="429"/>
      <c r="SEF204" s="430"/>
      <c r="SEG204" s="430"/>
      <c r="SEH204" s="430"/>
      <c r="SEI204" s="430"/>
      <c r="SEJ204" s="443"/>
      <c r="SEK204" s="449"/>
      <c r="SEL204" s="429"/>
      <c r="SEM204" s="430"/>
      <c r="SEN204" s="430"/>
      <c r="SEO204" s="430"/>
      <c r="SEP204" s="430"/>
      <c r="SEQ204" s="443"/>
      <c r="SER204" s="449"/>
      <c r="SES204" s="429"/>
      <c r="SET204" s="430"/>
      <c r="SEU204" s="430"/>
      <c r="SEV204" s="430"/>
      <c r="SEW204" s="430"/>
      <c r="SEX204" s="443"/>
      <c r="SEY204" s="449"/>
      <c r="SEZ204" s="429"/>
      <c r="SFA204" s="430"/>
      <c r="SFB204" s="430"/>
      <c r="SFC204" s="430"/>
      <c r="SFD204" s="430"/>
      <c r="SFE204" s="443"/>
      <c r="SFF204" s="449"/>
      <c r="SFG204" s="429"/>
      <c r="SFH204" s="430"/>
      <c r="SFI204" s="430"/>
      <c r="SFJ204" s="430"/>
      <c r="SFK204" s="430"/>
      <c r="SFL204" s="443"/>
      <c r="SFM204" s="449"/>
      <c r="SFN204" s="429"/>
      <c r="SFO204" s="430"/>
      <c r="SFP204" s="430"/>
      <c r="SFQ204" s="430"/>
      <c r="SFR204" s="430"/>
      <c r="SFS204" s="443"/>
      <c r="SFT204" s="449"/>
      <c r="SFU204" s="429"/>
      <c r="SFV204" s="430"/>
      <c r="SFW204" s="430"/>
      <c r="SFX204" s="430"/>
      <c r="SFY204" s="430"/>
      <c r="SFZ204" s="443"/>
      <c r="SGA204" s="449"/>
      <c r="SGB204" s="429"/>
      <c r="SGC204" s="430"/>
      <c r="SGD204" s="430"/>
      <c r="SGE204" s="430"/>
      <c r="SGF204" s="430"/>
      <c r="SGG204" s="443"/>
      <c r="SGH204" s="449"/>
      <c r="SGI204" s="429"/>
      <c r="SGJ204" s="430"/>
      <c r="SGK204" s="430"/>
      <c r="SGL204" s="430"/>
      <c r="SGM204" s="430"/>
      <c r="SGN204" s="443"/>
      <c r="SGO204" s="449"/>
      <c r="SGP204" s="429"/>
      <c r="SGQ204" s="430"/>
      <c r="SGR204" s="430"/>
      <c r="SGS204" s="430"/>
      <c r="SGT204" s="430"/>
      <c r="SGU204" s="443"/>
      <c r="SGV204" s="449"/>
      <c r="SGW204" s="429"/>
      <c r="SGX204" s="430"/>
      <c r="SGY204" s="430"/>
      <c r="SGZ204" s="430"/>
      <c r="SHA204" s="430"/>
      <c r="SHB204" s="443"/>
      <c r="SHC204" s="449"/>
      <c r="SHD204" s="429"/>
      <c r="SHE204" s="430"/>
      <c r="SHF204" s="430"/>
      <c r="SHG204" s="430"/>
      <c r="SHH204" s="430"/>
      <c r="SHI204" s="443"/>
      <c r="SHJ204" s="449"/>
      <c r="SHK204" s="429"/>
      <c r="SHL204" s="430"/>
      <c r="SHM204" s="430"/>
      <c r="SHN204" s="430"/>
      <c r="SHO204" s="430"/>
      <c r="SHP204" s="443"/>
      <c r="SHQ204" s="449"/>
      <c r="SHR204" s="429"/>
      <c r="SHS204" s="430"/>
      <c r="SHT204" s="430"/>
      <c r="SHU204" s="430"/>
      <c r="SHV204" s="430"/>
      <c r="SHW204" s="443"/>
      <c r="SHX204" s="449"/>
      <c r="SHY204" s="429"/>
      <c r="SHZ204" s="430"/>
      <c r="SIA204" s="430"/>
      <c r="SIB204" s="430"/>
      <c r="SIC204" s="430"/>
      <c r="SID204" s="443"/>
      <c r="SIE204" s="449"/>
      <c r="SIF204" s="429"/>
      <c r="SIG204" s="430"/>
      <c r="SIH204" s="430"/>
      <c r="SII204" s="430"/>
      <c r="SIJ204" s="430"/>
      <c r="SIK204" s="443"/>
      <c r="SIL204" s="449"/>
      <c r="SIM204" s="429"/>
      <c r="SIN204" s="430"/>
      <c r="SIO204" s="430"/>
      <c r="SIP204" s="430"/>
      <c r="SIQ204" s="430"/>
      <c r="SIR204" s="443"/>
      <c r="SIS204" s="449"/>
      <c r="SIT204" s="429"/>
      <c r="SIU204" s="430"/>
      <c r="SIV204" s="430"/>
      <c r="SIW204" s="430"/>
      <c r="SIX204" s="430"/>
      <c r="SIY204" s="443"/>
      <c r="SIZ204" s="449"/>
      <c r="SJA204" s="429"/>
      <c r="SJB204" s="430"/>
      <c r="SJC204" s="430"/>
      <c r="SJD204" s="430"/>
      <c r="SJE204" s="430"/>
      <c r="SJF204" s="443"/>
      <c r="SJG204" s="449"/>
      <c r="SJH204" s="429"/>
      <c r="SJI204" s="430"/>
      <c r="SJJ204" s="430"/>
      <c r="SJK204" s="430"/>
      <c r="SJL204" s="430"/>
      <c r="SJM204" s="443"/>
      <c r="SJN204" s="449"/>
      <c r="SJO204" s="429"/>
      <c r="SJP204" s="430"/>
      <c r="SJQ204" s="430"/>
      <c r="SJR204" s="430"/>
      <c r="SJS204" s="430"/>
      <c r="SJT204" s="443"/>
      <c r="SJU204" s="449"/>
      <c r="SJV204" s="429"/>
      <c r="SJW204" s="430"/>
      <c r="SJX204" s="430"/>
      <c r="SJY204" s="430"/>
      <c r="SJZ204" s="430"/>
      <c r="SKA204" s="443"/>
      <c r="SKB204" s="449"/>
      <c r="SKC204" s="429"/>
      <c r="SKD204" s="430"/>
      <c r="SKE204" s="430"/>
      <c r="SKF204" s="430"/>
      <c r="SKG204" s="430"/>
      <c r="SKH204" s="443"/>
      <c r="SKI204" s="449"/>
      <c r="SKJ204" s="429"/>
      <c r="SKK204" s="430"/>
      <c r="SKL204" s="430"/>
      <c r="SKM204" s="430"/>
      <c r="SKN204" s="430"/>
      <c r="SKO204" s="443"/>
      <c r="SKP204" s="449"/>
      <c r="SKQ204" s="429"/>
      <c r="SKR204" s="430"/>
      <c r="SKS204" s="430"/>
      <c r="SKT204" s="430"/>
      <c r="SKU204" s="430"/>
      <c r="SKV204" s="443"/>
      <c r="SKW204" s="449"/>
      <c r="SKX204" s="429"/>
      <c r="SKY204" s="430"/>
      <c r="SKZ204" s="430"/>
      <c r="SLA204" s="430"/>
      <c r="SLB204" s="430"/>
      <c r="SLC204" s="443"/>
      <c r="SLD204" s="449"/>
      <c r="SLE204" s="429"/>
      <c r="SLF204" s="430"/>
      <c r="SLG204" s="430"/>
      <c r="SLH204" s="430"/>
      <c r="SLI204" s="430"/>
      <c r="SLJ204" s="443"/>
      <c r="SLK204" s="449"/>
      <c r="SLL204" s="429"/>
      <c r="SLM204" s="430"/>
      <c r="SLN204" s="430"/>
      <c r="SLO204" s="430"/>
      <c r="SLP204" s="430"/>
      <c r="SLQ204" s="443"/>
      <c r="SLR204" s="449"/>
      <c r="SLS204" s="429"/>
      <c r="SLT204" s="430"/>
      <c r="SLU204" s="430"/>
      <c r="SLV204" s="430"/>
      <c r="SLW204" s="430"/>
      <c r="SLX204" s="443"/>
      <c r="SLY204" s="449"/>
      <c r="SLZ204" s="429"/>
      <c r="SMA204" s="430"/>
      <c r="SMB204" s="430"/>
      <c r="SMC204" s="430"/>
      <c r="SMD204" s="430"/>
      <c r="SME204" s="443"/>
      <c r="SMF204" s="449"/>
      <c r="SMG204" s="429"/>
      <c r="SMH204" s="430"/>
      <c r="SMI204" s="430"/>
      <c r="SMJ204" s="430"/>
      <c r="SMK204" s="430"/>
      <c r="SML204" s="443"/>
      <c r="SMM204" s="449"/>
      <c r="SMN204" s="429"/>
      <c r="SMO204" s="430"/>
      <c r="SMP204" s="430"/>
      <c r="SMQ204" s="430"/>
      <c r="SMR204" s="430"/>
      <c r="SMS204" s="443"/>
      <c r="SMT204" s="449"/>
      <c r="SMU204" s="429"/>
      <c r="SMV204" s="430"/>
      <c r="SMW204" s="430"/>
      <c r="SMX204" s="430"/>
      <c r="SMY204" s="430"/>
      <c r="SMZ204" s="443"/>
      <c r="SNA204" s="449"/>
      <c r="SNB204" s="429"/>
      <c r="SNC204" s="430"/>
      <c r="SND204" s="430"/>
      <c r="SNE204" s="430"/>
      <c r="SNF204" s="430"/>
      <c r="SNG204" s="443"/>
      <c r="SNH204" s="449"/>
      <c r="SNI204" s="429"/>
      <c r="SNJ204" s="430"/>
      <c r="SNK204" s="430"/>
      <c r="SNL204" s="430"/>
      <c r="SNM204" s="430"/>
      <c r="SNN204" s="443"/>
      <c r="SNO204" s="449"/>
      <c r="SNP204" s="429"/>
      <c r="SNQ204" s="430"/>
      <c r="SNR204" s="430"/>
      <c r="SNS204" s="430"/>
      <c r="SNT204" s="430"/>
      <c r="SNU204" s="443"/>
      <c r="SNV204" s="449"/>
      <c r="SNW204" s="429"/>
      <c r="SNX204" s="430"/>
      <c r="SNY204" s="430"/>
      <c r="SNZ204" s="430"/>
      <c r="SOA204" s="430"/>
      <c r="SOB204" s="443"/>
      <c r="SOC204" s="449"/>
      <c r="SOD204" s="429"/>
      <c r="SOE204" s="430"/>
      <c r="SOF204" s="430"/>
      <c r="SOG204" s="430"/>
      <c r="SOH204" s="430"/>
      <c r="SOI204" s="443"/>
      <c r="SOJ204" s="449"/>
      <c r="SOK204" s="429"/>
      <c r="SOL204" s="430"/>
      <c r="SOM204" s="430"/>
      <c r="SON204" s="430"/>
      <c r="SOO204" s="430"/>
      <c r="SOP204" s="443"/>
      <c r="SOQ204" s="449"/>
      <c r="SOR204" s="429"/>
      <c r="SOS204" s="430"/>
      <c r="SOT204" s="430"/>
      <c r="SOU204" s="430"/>
      <c r="SOV204" s="430"/>
      <c r="SOW204" s="443"/>
      <c r="SOX204" s="449"/>
      <c r="SOY204" s="429"/>
      <c r="SOZ204" s="430"/>
      <c r="SPA204" s="430"/>
      <c r="SPB204" s="430"/>
      <c r="SPC204" s="430"/>
      <c r="SPD204" s="443"/>
      <c r="SPE204" s="449"/>
      <c r="SPF204" s="429"/>
      <c r="SPG204" s="430"/>
      <c r="SPH204" s="430"/>
      <c r="SPI204" s="430"/>
      <c r="SPJ204" s="430"/>
      <c r="SPK204" s="443"/>
      <c r="SPL204" s="449"/>
      <c r="SPM204" s="429"/>
      <c r="SPN204" s="430"/>
      <c r="SPO204" s="430"/>
      <c r="SPP204" s="430"/>
      <c r="SPQ204" s="430"/>
      <c r="SPR204" s="443"/>
      <c r="SPS204" s="449"/>
      <c r="SPT204" s="429"/>
      <c r="SPU204" s="430"/>
      <c r="SPV204" s="430"/>
      <c r="SPW204" s="430"/>
      <c r="SPX204" s="430"/>
      <c r="SPY204" s="443"/>
      <c r="SPZ204" s="449"/>
      <c r="SQA204" s="429"/>
      <c r="SQB204" s="430"/>
      <c r="SQC204" s="430"/>
      <c r="SQD204" s="430"/>
      <c r="SQE204" s="430"/>
      <c r="SQF204" s="443"/>
      <c r="SQG204" s="449"/>
      <c r="SQH204" s="429"/>
      <c r="SQI204" s="430"/>
      <c r="SQJ204" s="430"/>
      <c r="SQK204" s="430"/>
      <c r="SQL204" s="430"/>
      <c r="SQM204" s="443"/>
      <c r="SQN204" s="449"/>
      <c r="SQO204" s="429"/>
      <c r="SQP204" s="430"/>
      <c r="SQQ204" s="430"/>
      <c r="SQR204" s="430"/>
      <c r="SQS204" s="430"/>
      <c r="SQT204" s="443"/>
      <c r="SQU204" s="449"/>
      <c r="SQV204" s="429"/>
      <c r="SQW204" s="430"/>
      <c r="SQX204" s="430"/>
      <c r="SQY204" s="430"/>
      <c r="SQZ204" s="430"/>
      <c r="SRA204" s="443"/>
      <c r="SRB204" s="449"/>
      <c r="SRC204" s="429"/>
      <c r="SRD204" s="430"/>
      <c r="SRE204" s="430"/>
      <c r="SRF204" s="430"/>
      <c r="SRG204" s="430"/>
      <c r="SRH204" s="443"/>
      <c r="SRI204" s="449"/>
      <c r="SRJ204" s="429"/>
      <c r="SRK204" s="430"/>
      <c r="SRL204" s="430"/>
      <c r="SRM204" s="430"/>
      <c r="SRN204" s="430"/>
      <c r="SRO204" s="443"/>
      <c r="SRP204" s="449"/>
      <c r="SRQ204" s="429"/>
      <c r="SRR204" s="430"/>
      <c r="SRS204" s="430"/>
      <c r="SRT204" s="430"/>
      <c r="SRU204" s="430"/>
      <c r="SRV204" s="443"/>
      <c r="SRW204" s="449"/>
      <c r="SRX204" s="429"/>
      <c r="SRY204" s="430"/>
      <c r="SRZ204" s="430"/>
      <c r="SSA204" s="430"/>
      <c r="SSB204" s="430"/>
      <c r="SSC204" s="443"/>
      <c r="SSD204" s="449"/>
      <c r="SSE204" s="429"/>
      <c r="SSF204" s="430"/>
      <c r="SSG204" s="430"/>
      <c r="SSH204" s="430"/>
      <c r="SSI204" s="430"/>
      <c r="SSJ204" s="443"/>
      <c r="SSK204" s="449"/>
      <c r="SSL204" s="429"/>
      <c r="SSM204" s="430"/>
      <c r="SSN204" s="430"/>
      <c r="SSO204" s="430"/>
      <c r="SSP204" s="430"/>
      <c r="SSQ204" s="443"/>
      <c r="SSR204" s="449"/>
      <c r="SSS204" s="429"/>
      <c r="SST204" s="430"/>
      <c r="SSU204" s="430"/>
      <c r="SSV204" s="430"/>
      <c r="SSW204" s="430"/>
      <c r="SSX204" s="443"/>
      <c r="SSY204" s="449"/>
      <c r="SSZ204" s="429"/>
      <c r="STA204" s="430"/>
      <c r="STB204" s="430"/>
      <c r="STC204" s="430"/>
      <c r="STD204" s="430"/>
      <c r="STE204" s="443"/>
      <c r="STF204" s="449"/>
      <c r="STG204" s="429"/>
      <c r="STH204" s="430"/>
      <c r="STI204" s="430"/>
      <c r="STJ204" s="430"/>
      <c r="STK204" s="430"/>
      <c r="STL204" s="443"/>
      <c r="STM204" s="449"/>
      <c r="STN204" s="429"/>
      <c r="STO204" s="430"/>
      <c r="STP204" s="430"/>
      <c r="STQ204" s="430"/>
      <c r="STR204" s="430"/>
      <c r="STS204" s="443"/>
      <c r="STT204" s="449"/>
      <c r="STU204" s="429"/>
      <c r="STV204" s="430"/>
      <c r="STW204" s="430"/>
      <c r="STX204" s="430"/>
      <c r="STY204" s="430"/>
      <c r="STZ204" s="443"/>
      <c r="SUA204" s="449"/>
      <c r="SUB204" s="429"/>
      <c r="SUC204" s="430"/>
      <c r="SUD204" s="430"/>
      <c r="SUE204" s="430"/>
      <c r="SUF204" s="430"/>
      <c r="SUG204" s="443"/>
      <c r="SUH204" s="449"/>
      <c r="SUI204" s="429"/>
      <c r="SUJ204" s="430"/>
      <c r="SUK204" s="430"/>
      <c r="SUL204" s="430"/>
      <c r="SUM204" s="430"/>
      <c r="SUN204" s="443"/>
      <c r="SUO204" s="449"/>
      <c r="SUP204" s="429"/>
      <c r="SUQ204" s="430"/>
      <c r="SUR204" s="430"/>
      <c r="SUS204" s="430"/>
      <c r="SUT204" s="430"/>
      <c r="SUU204" s="443"/>
      <c r="SUV204" s="449"/>
      <c r="SUW204" s="429"/>
      <c r="SUX204" s="430"/>
      <c r="SUY204" s="430"/>
      <c r="SUZ204" s="430"/>
      <c r="SVA204" s="430"/>
      <c r="SVB204" s="443"/>
      <c r="SVC204" s="449"/>
      <c r="SVD204" s="429"/>
      <c r="SVE204" s="430"/>
      <c r="SVF204" s="430"/>
      <c r="SVG204" s="430"/>
      <c r="SVH204" s="430"/>
      <c r="SVI204" s="443"/>
      <c r="SVJ204" s="449"/>
      <c r="SVK204" s="429"/>
      <c r="SVL204" s="430"/>
      <c r="SVM204" s="430"/>
      <c r="SVN204" s="430"/>
      <c r="SVO204" s="430"/>
      <c r="SVP204" s="443"/>
      <c r="SVQ204" s="449"/>
      <c r="SVR204" s="429"/>
      <c r="SVS204" s="430"/>
      <c r="SVT204" s="430"/>
      <c r="SVU204" s="430"/>
      <c r="SVV204" s="430"/>
      <c r="SVW204" s="443"/>
      <c r="SVX204" s="449"/>
      <c r="SVY204" s="429"/>
      <c r="SVZ204" s="430"/>
      <c r="SWA204" s="430"/>
      <c r="SWB204" s="430"/>
      <c r="SWC204" s="430"/>
      <c r="SWD204" s="443"/>
      <c r="SWE204" s="449"/>
      <c r="SWF204" s="429"/>
      <c r="SWG204" s="430"/>
      <c r="SWH204" s="430"/>
      <c r="SWI204" s="430"/>
      <c r="SWJ204" s="430"/>
      <c r="SWK204" s="443"/>
      <c r="SWL204" s="449"/>
      <c r="SWM204" s="429"/>
      <c r="SWN204" s="430"/>
      <c r="SWO204" s="430"/>
      <c r="SWP204" s="430"/>
      <c r="SWQ204" s="430"/>
      <c r="SWR204" s="443"/>
      <c r="SWS204" s="449"/>
      <c r="SWT204" s="429"/>
      <c r="SWU204" s="430"/>
      <c r="SWV204" s="430"/>
      <c r="SWW204" s="430"/>
      <c r="SWX204" s="430"/>
      <c r="SWY204" s="443"/>
      <c r="SWZ204" s="449"/>
      <c r="SXA204" s="429"/>
      <c r="SXB204" s="430"/>
      <c r="SXC204" s="430"/>
      <c r="SXD204" s="430"/>
      <c r="SXE204" s="430"/>
      <c r="SXF204" s="443"/>
      <c r="SXG204" s="449"/>
      <c r="SXH204" s="429"/>
      <c r="SXI204" s="430"/>
      <c r="SXJ204" s="430"/>
      <c r="SXK204" s="430"/>
      <c r="SXL204" s="430"/>
      <c r="SXM204" s="443"/>
      <c r="SXN204" s="449"/>
      <c r="SXO204" s="429"/>
      <c r="SXP204" s="430"/>
      <c r="SXQ204" s="430"/>
      <c r="SXR204" s="430"/>
      <c r="SXS204" s="430"/>
      <c r="SXT204" s="443"/>
      <c r="SXU204" s="449"/>
      <c r="SXV204" s="429"/>
      <c r="SXW204" s="430"/>
      <c r="SXX204" s="430"/>
      <c r="SXY204" s="430"/>
      <c r="SXZ204" s="430"/>
      <c r="SYA204" s="443"/>
      <c r="SYB204" s="449"/>
      <c r="SYC204" s="429"/>
      <c r="SYD204" s="430"/>
      <c r="SYE204" s="430"/>
      <c r="SYF204" s="430"/>
      <c r="SYG204" s="430"/>
      <c r="SYH204" s="443"/>
      <c r="SYI204" s="449"/>
      <c r="SYJ204" s="429"/>
      <c r="SYK204" s="430"/>
      <c r="SYL204" s="430"/>
      <c r="SYM204" s="430"/>
      <c r="SYN204" s="430"/>
      <c r="SYO204" s="443"/>
      <c r="SYP204" s="449"/>
      <c r="SYQ204" s="429"/>
      <c r="SYR204" s="430"/>
      <c r="SYS204" s="430"/>
      <c r="SYT204" s="430"/>
      <c r="SYU204" s="430"/>
      <c r="SYV204" s="443"/>
      <c r="SYW204" s="449"/>
      <c r="SYX204" s="429"/>
      <c r="SYY204" s="430"/>
      <c r="SYZ204" s="430"/>
      <c r="SZA204" s="430"/>
      <c r="SZB204" s="430"/>
      <c r="SZC204" s="443"/>
      <c r="SZD204" s="449"/>
      <c r="SZE204" s="429"/>
      <c r="SZF204" s="430"/>
      <c r="SZG204" s="430"/>
      <c r="SZH204" s="430"/>
      <c r="SZI204" s="430"/>
      <c r="SZJ204" s="443"/>
      <c r="SZK204" s="449"/>
      <c r="SZL204" s="429"/>
      <c r="SZM204" s="430"/>
      <c r="SZN204" s="430"/>
      <c r="SZO204" s="430"/>
      <c r="SZP204" s="430"/>
      <c r="SZQ204" s="443"/>
      <c r="SZR204" s="449"/>
      <c r="SZS204" s="429"/>
      <c r="SZT204" s="430"/>
      <c r="SZU204" s="430"/>
      <c r="SZV204" s="430"/>
      <c r="SZW204" s="430"/>
      <c r="SZX204" s="443"/>
      <c r="SZY204" s="449"/>
      <c r="SZZ204" s="429"/>
      <c r="TAA204" s="430"/>
      <c r="TAB204" s="430"/>
      <c r="TAC204" s="430"/>
      <c r="TAD204" s="430"/>
      <c r="TAE204" s="443"/>
      <c r="TAF204" s="449"/>
      <c r="TAG204" s="429"/>
      <c r="TAH204" s="430"/>
      <c r="TAI204" s="430"/>
      <c r="TAJ204" s="430"/>
      <c r="TAK204" s="430"/>
      <c r="TAL204" s="443"/>
      <c r="TAM204" s="449"/>
      <c r="TAN204" s="429"/>
      <c r="TAO204" s="430"/>
      <c r="TAP204" s="430"/>
      <c r="TAQ204" s="430"/>
      <c r="TAR204" s="430"/>
      <c r="TAS204" s="443"/>
      <c r="TAT204" s="449"/>
      <c r="TAU204" s="429"/>
      <c r="TAV204" s="430"/>
      <c r="TAW204" s="430"/>
      <c r="TAX204" s="430"/>
      <c r="TAY204" s="430"/>
      <c r="TAZ204" s="443"/>
      <c r="TBA204" s="449"/>
      <c r="TBB204" s="429"/>
      <c r="TBC204" s="430"/>
      <c r="TBD204" s="430"/>
      <c r="TBE204" s="430"/>
      <c r="TBF204" s="430"/>
      <c r="TBG204" s="443"/>
      <c r="TBH204" s="449"/>
      <c r="TBI204" s="429"/>
      <c r="TBJ204" s="430"/>
      <c r="TBK204" s="430"/>
      <c r="TBL204" s="430"/>
      <c r="TBM204" s="430"/>
      <c r="TBN204" s="443"/>
      <c r="TBO204" s="449"/>
      <c r="TBP204" s="429"/>
      <c r="TBQ204" s="430"/>
      <c r="TBR204" s="430"/>
      <c r="TBS204" s="430"/>
      <c r="TBT204" s="430"/>
      <c r="TBU204" s="443"/>
      <c r="TBV204" s="449"/>
      <c r="TBW204" s="429"/>
      <c r="TBX204" s="430"/>
      <c r="TBY204" s="430"/>
      <c r="TBZ204" s="430"/>
      <c r="TCA204" s="430"/>
      <c r="TCB204" s="443"/>
      <c r="TCC204" s="449"/>
      <c r="TCD204" s="429"/>
      <c r="TCE204" s="430"/>
      <c r="TCF204" s="430"/>
      <c r="TCG204" s="430"/>
      <c r="TCH204" s="430"/>
      <c r="TCI204" s="443"/>
      <c r="TCJ204" s="449"/>
      <c r="TCK204" s="429"/>
      <c r="TCL204" s="430"/>
      <c r="TCM204" s="430"/>
      <c r="TCN204" s="430"/>
      <c r="TCO204" s="430"/>
      <c r="TCP204" s="443"/>
      <c r="TCQ204" s="449"/>
      <c r="TCR204" s="429"/>
      <c r="TCS204" s="430"/>
      <c r="TCT204" s="430"/>
      <c r="TCU204" s="430"/>
      <c r="TCV204" s="430"/>
      <c r="TCW204" s="443"/>
      <c r="TCX204" s="449"/>
      <c r="TCY204" s="429"/>
      <c r="TCZ204" s="430"/>
      <c r="TDA204" s="430"/>
      <c r="TDB204" s="430"/>
      <c r="TDC204" s="430"/>
      <c r="TDD204" s="443"/>
      <c r="TDE204" s="449"/>
      <c r="TDF204" s="429"/>
      <c r="TDG204" s="430"/>
      <c r="TDH204" s="430"/>
      <c r="TDI204" s="430"/>
      <c r="TDJ204" s="430"/>
      <c r="TDK204" s="443"/>
      <c r="TDL204" s="449"/>
      <c r="TDM204" s="429"/>
      <c r="TDN204" s="430"/>
      <c r="TDO204" s="430"/>
      <c r="TDP204" s="430"/>
      <c r="TDQ204" s="430"/>
      <c r="TDR204" s="443"/>
      <c r="TDS204" s="449"/>
      <c r="TDT204" s="429"/>
      <c r="TDU204" s="430"/>
      <c r="TDV204" s="430"/>
      <c r="TDW204" s="430"/>
      <c r="TDX204" s="430"/>
      <c r="TDY204" s="443"/>
      <c r="TDZ204" s="449"/>
      <c r="TEA204" s="429"/>
      <c r="TEB204" s="430"/>
      <c r="TEC204" s="430"/>
      <c r="TED204" s="430"/>
      <c r="TEE204" s="430"/>
      <c r="TEF204" s="443"/>
      <c r="TEG204" s="449"/>
      <c r="TEH204" s="429"/>
      <c r="TEI204" s="430"/>
      <c r="TEJ204" s="430"/>
      <c r="TEK204" s="430"/>
      <c r="TEL204" s="430"/>
      <c r="TEM204" s="443"/>
      <c r="TEN204" s="449"/>
      <c r="TEO204" s="429"/>
      <c r="TEP204" s="430"/>
      <c r="TEQ204" s="430"/>
      <c r="TER204" s="430"/>
      <c r="TES204" s="430"/>
      <c r="TET204" s="443"/>
      <c r="TEU204" s="449"/>
      <c r="TEV204" s="429"/>
      <c r="TEW204" s="430"/>
      <c r="TEX204" s="430"/>
      <c r="TEY204" s="430"/>
      <c r="TEZ204" s="430"/>
      <c r="TFA204" s="443"/>
      <c r="TFB204" s="449"/>
      <c r="TFC204" s="429"/>
      <c r="TFD204" s="430"/>
      <c r="TFE204" s="430"/>
      <c r="TFF204" s="430"/>
      <c r="TFG204" s="430"/>
      <c r="TFH204" s="443"/>
      <c r="TFI204" s="449"/>
      <c r="TFJ204" s="429"/>
      <c r="TFK204" s="430"/>
      <c r="TFL204" s="430"/>
      <c r="TFM204" s="430"/>
      <c r="TFN204" s="430"/>
      <c r="TFO204" s="443"/>
      <c r="TFP204" s="449"/>
      <c r="TFQ204" s="429"/>
      <c r="TFR204" s="430"/>
      <c r="TFS204" s="430"/>
      <c r="TFT204" s="430"/>
      <c r="TFU204" s="430"/>
      <c r="TFV204" s="443"/>
      <c r="TFW204" s="449"/>
      <c r="TFX204" s="429"/>
      <c r="TFY204" s="430"/>
      <c r="TFZ204" s="430"/>
      <c r="TGA204" s="430"/>
      <c r="TGB204" s="430"/>
      <c r="TGC204" s="443"/>
      <c r="TGD204" s="449"/>
      <c r="TGE204" s="429"/>
      <c r="TGF204" s="430"/>
      <c r="TGG204" s="430"/>
      <c r="TGH204" s="430"/>
      <c r="TGI204" s="430"/>
      <c r="TGJ204" s="443"/>
      <c r="TGK204" s="449"/>
      <c r="TGL204" s="429"/>
      <c r="TGM204" s="430"/>
      <c r="TGN204" s="430"/>
      <c r="TGO204" s="430"/>
      <c r="TGP204" s="430"/>
      <c r="TGQ204" s="443"/>
      <c r="TGR204" s="449"/>
      <c r="TGS204" s="429"/>
      <c r="TGT204" s="430"/>
      <c r="TGU204" s="430"/>
      <c r="TGV204" s="430"/>
      <c r="TGW204" s="430"/>
      <c r="TGX204" s="443"/>
      <c r="TGY204" s="449"/>
      <c r="TGZ204" s="429"/>
      <c r="THA204" s="430"/>
      <c r="THB204" s="430"/>
      <c r="THC204" s="430"/>
      <c r="THD204" s="430"/>
      <c r="THE204" s="443"/>
      <c r="THF204" s="449"/>
      <c r="THG204" s="429"/>
      <c r="THH204" s="430"/>
      <c r="THI204" s="430"/>
      <c r="THJ204" s="430"/>
      <c r="THK204" s="430"/>
      <c r="THL204" s="443"/>
      <c r="THM204" s="449"/>
      <c r="THN204" s="429"/>
      <c r="THO204" s="430"/>
      <c r="THP204" s="430"/>
      <c r="THQ204" s="430"/>
      <c r="THR204" s="430"/>
      <c r="THS204" s="443"/>
      <c r="THT204" s="449"/>
      <c r="THU204" s="429"/>
      <c r="THV204" s="430"/>
      <c r="THW204" s="430"/>
      <c r="THX204" s="430"/>
      <c r="THY204" s="430"/>
      <c r="THZ204" s="443"/>
      <c r="TIA204" s="449"/>
      <c r="TIB204" s="429"/>
      <c r="TIC204" s="430"/>
      <c r="TID204" s="430"/>
      <c r="TIE204" s="430"/>
      <c r="TIF204" s="430"/>
      <c r="TIG204" s="443"/>
      <c r="TIH204" s="449"/>
      <c r="TII204" s="429"/>
      <c r="TIJ204" s="430"/>
      <c r="TIK204" s="430"/>
      <c r="TIL204" s="430"/>
      <c r="TIM204" s="430"/>
      <c r="TIN204" s="443"/>
      <c r="TIO204" s="449"/>
      <c r="TIP204" s="429"/>
      <c r="TIQ204" s="430"/>
      <c r="TIR204" s="430"/>
      <c r="TIS204" s="430"/>
      <c r="TIT204" s="430"/>
      <c r="TIU204" s="443"/>
      <c r="TIV204" s="449"/>
      <c r="TIW204" s="429"/>
      <c r="TIX204" s="430"/>
      <c r="TIY204" s="430"/>
      <c r="TIZ204" s="430"/>
      <c r="TJA204" s="430"/>
      <c r="TJB204" s="443"/>
      <c r="TJC204" s="449"/>
      <c r="TJD204" s="429"/>
      <c r="TJE204" s="430"/>
      <c r="TJF204" s="430"/>
      <c r="TJG204" s="430"/>
      <c r="TJH204" s="430"/>
      <c r="TJI204" s="443"/>
      <c r="TJJ204" s="449"/>
      <c r="TJK204" s="429"/>
      <c r="TJL204" s="430"/>
      <c r="TJM204" s="430"/>
      <c r="TJN204" s="430"/>
      <c r="TJO204" s="430"/>
      <c r="TJP204" s="443"/>
      <c r="TJQ204" s="449"/>
      <c r="TJR204" s="429"/>
      <c r="TJS204" s="430"/>
      <c r="TJT204" s="430"/>
      <c r="TJU204" s="430"/>
      <c r="TJV204" s="430"/>
      <c r="TJW204" s="443"/>
      <c r="TJX204" s="449"/>
      <c r="TJY204" s="429"/>
      <c r="TJZ204" s="430"/>
      <c r="TKA204" s="430"/>
      <c r="TKB204" s="430"/>
      <c r="TKC204" s="430"/>
      <c r="TKD204" s="443"/>
      <c r="TKE204" s="449"/>
      <c r="TKF204" s="429"/>
      <c r="TKG204" s="430"/>
      <c r="TKH204" s="430"/>
      <c r="TKI204" s="430"/>
      <c r="TKJ204" s="430"/>
      <c r="TKK204" s="443"/>
      <c r="TKL204" s="449"/>
      <c r="TKM204" s="429"/>
      <c r="TKN204" s="430"/>
      <c r="TKO204" s="430"/>
      <c r="TKP204" s="430"/>
      <c r="TKQ204" s="430"/>
      <c r="TKR204" s="443"/>
      <c r="TKS204" s="449"/>
      <c r="TKT204" s="429"/>
      <c r="TKU204" s="430"/>
      <c r="TKV204" s="430"/>
      <c r="TKW204" s="430"/>
      <c r="TKX204" s="430"/>
      <c r="TKY204" s="443"/>
      <c r="TKZ204" s="449"/>
      <c r="TLA204" s="429"/>
      <c r="TLB204" s="430"/>
      <c r="TLC204" s="430"/>
      <c r="TLD204" s="430"/>
      <c r="TLE204" s="430"/>
      <c r="TLF204" s="443"/>
      <c r="TLG204" s="449"/>
      <c r="TLH204" s="429"/>
      <c r="TLI204" s="430"/>
      <c r="TLJ204" s="430"/>
      <c r="TLK204" s="430"/>
      <c r="TLL204" s="430"/>
      <c r="TLM204" s="443"/>
      <c r="TLN204" s="449"/>
      <c r="TLO204" s="429"/>
      <c r="TLP204" s="430"/>
      <c r="TLQ204" s="430"/>
      <c r="TLR204" s="430"/>
      <c r="TLS204" s="430"/>
      <c r="TLT204" s="443"/>
      <c r="TLU204" s="449"/>
      <c r="TLV204" s="429"/>
      <c r="TLW204" s="430"/>
      <c r="TLX204" s="430"/>
      <c r="TLY204" s="430"/>
      <c r="TLZ204" s="430"/>
      <c r="TMA204" s="443"/>
      <c r="TMB204" s="449"/>
      <c r="TMC204" s="429"/>
      <c r="TMD204" s="430"/>
      <c r="TME204" s="430"/>
      <c r="TMF204" s="430"/>
      <c r="TMG204" s="430"/>
      <c r="TMH204" s="443"/>
      <c r="TMI204" s="449"/>
      <c r="TMJ204" s="429"/>
      <c r="TMK204" s="430"/>
      <c r="TML204" s="430"/>
      <c r="TMM204" s="430"/>
      <c r="TMN204" s="430"/>
      <c r="TMO204" s="443"/>
      <c r="TMP204" s="449"/>
      <c r="TMQ204" s="429"/>
      <c r="TMR204" s="430"/>
      <c r="TMS204" s="430"/>
      <c r="TMT204" s="430"/>
      <c r="TMU204" s="430"/>
      <c r="TMV204" s="443"/>
      <c r="TMW204" s="449"/>
      <c r="TMX204" s="429"/>
      <c r="TMY204" s="430"/>
      <c r="TMZ204" s="430"/>
      <c r="TNA204" s="430"/>
      <c r="TNB204" s="430"/>
      <c r="TNC204" s="443"/>
      <c r="TND204" s="449"/>
      <c r="TNE204" s="429"/>
      <c r="TNF204" s="430"/>
      <c r="TNG204" s="430"/>
      <c r="TNH204" s="430"/>
      <c r="TNI204" s="430"/>
      <c r="TNJ204" s="443"/>
      <c r="TNK204" s="449"/>
      <c r="TNL204" s="429"/>
      <c r="TNM204" s="430"/>
      <c r="TNN204" s="430"/>
      <c r="TNO204" s="430"/>
      <c r="TNP204" s="430"/>
      <c r="TNQ204" s="443"/>
      <c r="TNR204" s="449"/>
      <c r="TNS204" s="429"/>
      <c r="TNT204" s="430"/>
      <c r="TNU204" s="430"/>
      <c r="TNV204" s="430"/>
      <c r="TNW204" s="430"/>
      <c r="TNX204" s="443"/>
      <c r="TNY204" s="449"/>
      <c r="TNZ204" s="429"/>
      <c r="TOA204" s="430"/>
      <c r="TOB204" s="430"/>
      <c r="TOC204" s="430"/>
      <c r="TOD204" s="430"/>
      <c r="TOE204" s="443"/>
      <c r="TOF204" s="449"/>
      <c r="TOG204" s="429"/>
      <c r="TOH204" s="430"/>
      <c r="TOI204" s="430"/>
      <c r="TOJ204" s="430"/>
      <c r="TOK204" s="430"/>
      <c r="TOL204" s="443"/>
      <c r="TOM204" s="449"/>
      <c r="TON204" s="429"/>
      <c r="TOO204" s="430"/>
      <c r="TOP204" s="430"/>
      <c r="TOQ204" s="430"/>
      <c r="TOR204" s="430"/>
      <c r="TOS204" s="443"/>
      <c r="TOT204" s="449"/>
      <c r="TOU204" s="429"/>
      <c r="TOV204" s="430"/>
      <c r="TOW204" s="430"/>
      <c r="TOX204" s="430"/>
      <c r="TOY204" s="430"/>
      <c r="TOZ204" s="443"/>
      <c r="TPA204" s="449"/>
      <c r="TPB204" s="429"/>
      <c r="TPC204" s="430"/>
      <c r="TPD204" s="430"/>
      <c r="TPE204" s="430"/>
      <c r="TPF204" s="430"/>
      <c r="TPG204" s="443"/>
      <c r="TPH204" s="449"/>
      <c r="TPI204" s="429"/>
      <c r="TPJ204" s="430"/>
      <c r="TPK204" s="430"/>
      <c r="TPL204" s="430"/>
      <c r="TPM204" s="430"/>
      <c r="TPN204" s="443"/>
      <c r="TPO204" s="449"/>
      <c r="TPP204" s="429"/>
      <c r="TPQ204" s="430"/>
      <c r="TPR204" s="430"/>
      <c r="TPS204" s="430"/>
      <c r="TPT204" s="430"/>
      <c r="TPU204" s="443"/>
      <c r="TPV204" s="449"/>
      <c r="TPW204" s="429"/>
      <c r="TPX204" s="430"/>
      <c r="TPY204" s="430"/>
      <c r="TPZ204" s="430"/>
      <c r="TQA204" s="430"/>
      <c r="TQB204" s="443"/>
      <c r="TQC204" s="449"/>
      <c r="TQD204" s="429"/>
      <c r="TQE204" s="430"/>
      <c r="TQF204" s="430"/>
      <c r="TQG204" s="430"/>
      <c r="TQH204" s="430"/>
      <c r="TQI204" s="443"/>
      <c r="TQJ204" s="449"/>
      <c r="TQK204" s="429"/>
      <c r="TQL204" s="430"/>
      <c r="TQM204" s="430"/>
      <c r="TQN204" s="430"/>
      <c r="TQO204" s="430"/>
      <c r="TQP204" s="443"/>
      <c r="TQQ204" s="449"/>
      <c r="TQR204" s="429"/>
      <c r="TQS204" s="430"/>
      <c r="TQT204" s="430"/>
      <c r="TQU204" s="430"/>
      <c r="TQV204" s="430"/>
      <c r="TQW204" s="443"/>
      <c r="TQX204" s="449"/>
      <c r="TQY204" s="429"/>
      <c r="TQZ204" s="430"/>
      <c r="TRA204" s="430"/>
      <c r="TRB204" s="430"/>
      <c r="TRC204" s="430"/>
      <c r="TRD204" s="443"/>
      <c r="TRE204" s="449"/>
      <c r="TRF204" s="429"/>
      <c r="TRG204" s="430"/>
      <c r="TRH204" s="430"/>
      <c r="TRI204" s="430"/>
      <c r="TRJ204" s="430"/>
      <c r="TRK204" s="443"/>
      <c r="TRL204" s="449"/>
      <c r="TRM204" s="429"/>
      <c r="TRN204" s="430"/>
      <c r="TRO204" s="430"/>
      <c r="TRP204" s="430"/>
      <c r="TRQ204" s="430"/>
      <c r="TRR204" s="443"/>
      <c r="TRS204" s="449"/>
      <c r="TRT204" s="429"/>
      <c r="TRU204" s="430"/>
      <c r="TRV204" s="430"/>
      <c r="TRW204" s="430"/>
      <c r="TRX204" s="430"/>
      <c r="TRY204" s="443"/>
      <c r="TRZ204" s="449"/>
      <c r="TSA204" s="429"/>
      <c r="TSB204" s="430"/>
      <c r="TSC204" s="430"/>
      <c r="TSD204" s="430"/>
      <c r="TSE204" s="430"/>
      <c r="TSF204" s="443"/>
      <c r="TSG204" s="449"/>
      <c r="TSH204" s="429"/>
      <c r="TSI204" s="430"/>
      <c r="TSJ204" s="430"/>
      <c r="TSK204" s="430"/>
      <c r="TSL204" s="430"/>
      <c r="TSM204" s="443"/>
      <c r="TSN204" s="449"/>
      <c r="TSO204" s="429"/>
      <c r="TSP204" s="430"/>
      <c r="TSQ204" s="430"/>
      <c r="TSR204" s="430"/>
      <c r="TSS204" s="430"/>
      <c r="TST204" s="443"/>
      <c r="TSU204" s="449"/>
      <c r="TSV204" s="429"/>
      <c r="TSW204" s="430"/>
      <c r="TSX204" s="430"/>
      <c r="TSY204" s="430"/>
      <c r="TSZ204" s="430"/>
      <c r="TTA204" s="443"/>
      <c r="TTB204" s="449"/>
      <c r="TTC204" s="429"/>
      <c r="TTD204" s="430"/>
      <c r="TTE204" s="430"/>
      <c r="TTF204" s="430"/>
      <c r="TTG204" s="430"/>
      <c r="TTH204" s="443"/>
      <c r="TTI204" s="449"/>
      <c r="TTJ204" s="429"/>
      <c r="TTK204" s="430"/>
      <c r="TTL204" s="430"/>
      <c r="TTM204" s="430"/>
      <c r="TTN204" s="430"/>
      <c r="TTO204" s="443"/>
      <c r="TTP204" s="449"/>
      <c r="TTQ204" s="429"/>
      <c r="TTR204" s="430"/>
      <c r="TTS204" s="430"/>
      <c r="TTT204" s="430"/>
      <c r="TTU204" s="430"/>
      <c r="TTV204" s="443"/>
      <c r="TTW204" s="449"/>
      <c r="TTX204" s="429"/>
      <c r="TTY204" s="430"/>
      <c r="TTZ204" s="430"/>
      <c r="TUA204" s="430"/>
      <c r="TUB204" s="430"/>
      <c r="TUC204" s="443"/>
      <c r="TUD204" s="449"/>
      <c r="TUE204" s="429"/>
      <c r="TUF204" s="430"/>
      <c r="TUG204" s="430"/>
      <c r="TUH204" s="430"/>
      <c r="TUI204" s="430"/>
      <c r="TUJ204" s="443"/>
      <c r="TUK204" s="449"/>
      <c r="TUL204" s="429"/>
      <c r="TUM204" s="430"/>
      <c r="TUN204" s="430"/>
      <c r="TUO204" s="430"/>
      <c r="TUP204" s="430"/>
      <c r="TUQ204" s="443"/>
      <c r="TUR204" s="449"/>
      <c r="TUS204" s="429"/>
      <c r="TUT204" s="430"/>
      <c r="TUU204" s="430"/>
      <c r="TUV204" s="430"/>
      <c r="TUW204" s="430"/>
      <c r="TUX204" s="443"/>
      <c r="TUY204" s="449"/>
      <c r="TUZ204" s="429"/>
      <c r="TVA204" s="430"/>
      <c r="TVB204" s="430"/>
      <c r="TVC204" s="430"/>
      <c r="TVD204" s="430"/>
      <c r="TVE204" s="443"/>
      <c r="TVF204" s="449"/>
      <c r="TVG204" s="429"/>
      <c r="TVH204" s="430"/>
      <c r="TVI204" s="430"/>
      <c r="TVJ204" s="430"/>
      <c r="TVK204" s="430"/>
      <c r="TVL204" s="443"/>
      <c r="TVM204" s="449"/>
      <c r="TVN204" s="429"/>
      <c r="TVO204" s="430"/>
      <c r="TVP204" s="430"/>
      <c r="TVQ204" s="430"/>
      <c r="TVR204" s="430"/>
      <c r="TVS204" s="443"/>
      <c r="TVT204" s="449"/>
      <c r="TVU204" s="429"/>
      <c r="TVV204" s="430"/>
      <c r="TVW204" s="430"/>
      <c r="TVX204" s="430"/>
      <c r="TVY204" s="430"/>
      <c r="TVZ204" s="443"/>
      <c r="TWA204" s="449"/>
      <c r="TWB204" s="429"/>
      <c r="TWC204" s="430"/>
      <c r="TWD204" s="430"/>
      <c r="TWE204" s="430"/>
      <c r="TWF204" s="430"/>
      <c r="TWG204" s="443"/>
      <c r="TWH204" s="449"/>
      <c r="TWI204" s="429"/>
      <c r="TWJ204" s="430"/>
      <c r="TWK204" s="430"/>
      <c r="TWL204" s="430"/>
      <c r="TWM204" s="430"/>
      <c r="TWN204" s="443"/>
      <c r="TWO204" s="449"/>
      <c r="TWP204" s="429"/>
      <c r="TWQ204" s="430"/>
      <c r="TWR204" s="430"/>
      <c r="TWS204" s="430"/>
      <c r="TWT204" s="430"/>
      <c r="TWU204" s="443"/>
      <c r="TWV204" s="449"/>
      <c r="TWW204" s="429"/>
      <c r="TWX204" s="430"/>
      <c r="TWY204" s="430"/>
      <c r="TWZ204" s="430"/>
      <c r="TXA204" s="430"/>
      <c r="TXB204" s="443"/>
      <c r="TXC204" s="449"/>
      <c r="TXD204" s="429"/>
      <c r="TXE204" s="430"/>
      <c r="TXF204" s="430"/>
      <c r="TXG204" s="430"/>
      <c r="TXH204" s="430"/>
      <c r="TXI204" s="443"/>
      <c r="TXJ204" s="449"/>
      <c r="TXK204" s="429"/>
      <c r="TXL204" s="430"/>
      <c r="TXM204" s="430"/>
      <c r="TXN204" s="430"/>
      <c r="TXO204" s="430"/>
      <c r="TXP204" s="443"/>
      <c r="TXQ204" s="449"/>
      <c r="TXR204" s="429"/>
      <c r="TXS204" s="430"/>
      <c r="TXT204" s="430"/>
      <c r="TXU204" s="430"/>
      <c r="TXV204" s="430"/>
      <c r="TXW204" s="443"/>
      <c r="TXX204" s="449"/>
      <c r="TXY204" s="429"/>
      <c r="TXZ204" s="430"/>
      <c r="TYA204" s="430"/>
      <c r="TYB204" s="430"/>
      <c r="TYC204" s="430"/>
      <c r="TYD204" s="443"/>
      <c r="TYE204" s="449"/>
      <c r="TYF204" s="429"/>
      <c r="TYG204" s="430"/>
      <c r="TYH204" s="430"/>
      <c r="TYI204" s="430"/>
      <c r="TYJ204" s="430"/>
      <c r="TYK204" s="443"/>
      <c r="TYL204" s="449"/>
      <c r="TYM204" s="429"/>
      <c r="TYN204" s="430"/>
      <c r="TYO204" s="430"/>
      <c r="TYP204" s="430"/>
      <c r="TYQ204" s="430"/>
      <c r="TYR204" s="443"/>
      <c r="TYS204" s="449"/>
      <c r="TYT204" s="429"/>
      <c r="TYU204" s="430"/>
      <c r="TYV204" s="430"/>
      <c r="TYW204" s="430"/>
      <c r="TYX204" s="430"/>
      <c r="TYY204" s="443"/>
      <c r="TYZ204" s="449"/>
      <c r="TZA204" s="429"/>
      <c r="TZB204" s="430"/>
      <c r="TZC204" s="430"/>
      <c r="TZD204" s="430"/>
      <c r="TZE204" s="430"/>
      <c r="TZF204" s="443"/>
      <c r="TZG204" s="449"/>
      <c r="TZH204" s="429"/>
      <c r="TZI204" s="430"/>
      <c r="TZJ204" s="430"/>
      <c r="TZK204" s="430"/>
      <c r="TZL204" s="430"/>
      <c r="TZM204" s="443"/>
      <c r="TZN204" s="449"/>
      <c r="TZO204" s="429"/>
      <c r="TZP204" s="430"/>
      <c r="TZQ204" s="430"/>
      <c r="TZR204" s="430"/>
      <c r="TZS204" s="430"/>
      <c r="TZT204" s="443"/>
      <c r="TZU204" s="449"/>
      <c r="TZV204" s="429"/>
      <c r="TZW204" s="430"/>
      <c r="TZX204" s="430"/>
      <c r="TZY204" s="430"/>
      <c r="TZZ204" s="430"/>
      <c r="UAA204" s="443"/>
      <c r="UAB204" s="449"/>
      <c r="UAC204" s="429"/>
      <c r="UAD204" s="430"/>
      <c r="UAE204" s="430"/>
      <c r="UAF204" s="430"/>
      <c r="UAG204" s="430"/>
      <c r="UAH204" s="443"/>
      <c r="UAI204" s="449"/>
      <c r="UAJ204" s="429"/>
      <c r="UAK204" s="430"/>
      <c r="UAL204" s="430"/>
      <c r="UAM204" s="430"/>
      <c r="UAN204" s="430"/>
      <c r="UAO204" s="443"/>
      <c r="UAP204" s="449"/>
      <c r="UAQ204" s="429"/>
      <c r="UAR204" s="430"/>
      <c r="UAS204" s="430"/>
      <c r="UAT204" s="430"/>
      <c r="UAU204" s="430"/>
      <c r="UAV204" s="443"/>
      <c r="UAW204" s="449"/>
      <c r="UAX204" s="429"/>
      <c r="UAY204" s="430"/>
      <c r="UAZ204" s="430"/>
      <c r="UBA204" s="430"/>
      <c r="UBB204" s="430"/>
      <c r="UBC204" s="443"/>
      <c r="UBD204" s="449"/>
      <c r="UBE204" s="429"/>
      <c r="UBF204" s="430"/>
      <c r="UBG204" s="430"/>
      <c r="UBH204" s="430"/>
      <c r="UBI204" s="430"/>
      <c r="UBJ204" s="443"/>
      <c r="UBK204" s="449"/>
      <c r="UBL204" s="429"/>
      <c r="UBM204" s="430"/>
      <c r="UBN204" s="430"/>
      <c r="UBO204" s="430"/>
      <c r="UBP204" s="430"/>
      <c r="UBQ204" s="443"/>
      <c r="UBR204" s="449"/>
      <c r="UBS204" s="429"/>
      <c r="UBT204" s="430"/>
      <c r="UBU204" s="430"/>
      <c r="UBV204" s="430"/>
      <c r="UBW204" s="430"/>
      <c r="UBX204" s="443"/>
      <c r="UBY204" s="449"/>
      <c r="UBZ204" s="429"/>
      <c r="UCA204" s="430"/>
      <c r="UCB204" s="430"/>
      <c r="UCC204" s="430"/>
      <c r="UCD204" s="430"/>
      <c r="UCE204" s="443"/>
      <c r="UCF204" s="449"/>
      <c r="UCG204" s="429"/>
      <c r="UCH204" s="430"/>
      <c r="UCI204" s="430"/>
      <c r="UCJ204" s="430"/>
      <c r="UCK204" s="430"/>
      <c r="UCL204" s="443"/>
      <c r="UCM204" s="449"/>
      <c r="UCN204" s="429"/>
      <c r="UCO204" s="430"/>
      <c r="UCP204" s="430"/>
      <c r="UCQ204" s="430"/>
      <c r="UCR204" s="430"/>
      <c r="UCS204" s="443"/>
      <c r="UCT204" s="449"/>
      <c r="UCU204" s="429"/>
      <c r="UCV204" s="430"/>
      <c r="UCW204" s="430"/>
      <c r="UCX204" s="430"/>
      <c r="UCY204" s="430"/>
      <c r="UCZ204" s="443"/>
      <c r="UDA204" s="449"/>
      <c r="UDB204" s="429"/>
      <c r="UDC204" s="430"/>
      <c r="UDD204" s="430"/>
      <c r="UDE204" s="430"/>
      <c r="UDF204" s="430"/>
      <c r="UDG204" s="443"/>
      <c r="UDH204" s="449"/>
      <c r="UDI204" s="429"/>
      <c r="UDJ204" s="430"/>
      <c r="UDK204" s="430"/>
      <c r="UDL204" s="430"/>
      <c r="UDM204" s="430"/>
      <c r="UDN204" s="443"/>
      <c r="UDO204" s="449"/>
      <c r="UDP204" s="429"/>
      <c r="UDQ204" s="430"/>
      <c r="UDR204" s="430"/>
      <c r="UDS204" s="430"/>
      <c r="UDT204" s="430"/>
      <c r="UDU204" s="443"/>
      <c r="UDV204" s="449"/>
      <c r="UDW204" s="429"/>
      <c r="UDX204" s="430"/>
      <c r="UDY204" s="430"/>
      <c r="UDZ204" s="430"/>
      <c r="UEA204" s="430"/>
      <c r="UEB204" s="443"/>
      <c r="UEC204" s="449"/>
      <c r="UED204" s="429"/>
      <c r="UEE204" s="430"/>
      <c r="UEF204" s="430"/>
      <c r="UEG204" s="430"/>
      <c r="UEH204" s="430"/>
      <c r="UEI204" s="443"/>
      <c r="UEJ204" s="449"/>
      <c r="UEK204" s="429"/>
      <c r="UEL204" s="430"/>
      <c r="UEM204" s="430"/>
      <c r="UEN204" s="430"/>
      <c r="UEO204" s="430"/>
      <c r="UEP204" s="443"/>
      <c r="UEQ204" s="449"/>
      <c r="UER204" s="429"/>
      <c r="UES204" s="430"/>
      <c r="UET204" s="430"/>
      <c r="UEU204" s="430"/>
      <c r="UEV204" s="430"/>
      <c r="UEW204" s="443"/>
      <c r="UEX204" s="449"/>
      <c r="UEY204" s="429"/>
      <c r="UEZ204" s="430"/>
      <c r="UFA204" s="430"/>
      <c r="UFB204" s="430"/>
      <c r="UFC204" s="430"/>
      <c r="UFD204" s="443"/>
      <c r="UFE204" s="449"/>
      <c r="UFF204" s="429"/>
      <c r="UFG204" s="430"/>
      <c r="UFH204" s="430"/>
      <c r="UFI204" s="430"/>
      <c r="UFJ204" s="430"/>
      <c r="UFK204" s="443"/>
      <c r="UFL204" s="449"/>
      <c r="UFM204" s="429"/>
      <c r="UFN204" s="430"/>
      <c r="UFO204" s="430"/>
      <c r="UFP204" s="430"/>
      <c r="UFQ204" s="430"/>
      <c r="UFR204" s="443"/>
      <c r="UFS204" s="449"/>
      <c r="UFT204" s="429"/>
      <c r="UFU204" s="430"/>
      <c r="UFV204" s="430"/>
      <c r="UFW204" s="430"/>
      <c r="UFX204" s="430"/>
      <c r="UFY204" s="443"/>
      <c r="UFZ204" s="449"/>
      <c r="UGA204" s="429"/>
      <c r="UGB204" s="430"/>
      <c r="UGC204" s="430"/>
      <c r="UGD204" s="430"/>
      <c r="UGE204" s="430"/>
      <c r="UGF204" s="443"/>
      <c r="UGG204" s="449"/>
      <c r="UGH204" s="429"/>
      <c r="UGI204" s="430"/>
      <c r="UGJ204" s="430"/>
      <c r="UGK204" s="430"/>
      <c r="UGL204" s="430"/>
      <c r="UGM204" s="443"/>
      <c r="UGN204" s="449"/>
      <c r="UGO204" s="429"/>
      <c r="UGP204" s="430"/>
      <c r="UGQ204" s="430"/>
      <c r="UGR204" s="430"/>
      <c r="UGS204" s="430"/>
      <c r="UGT204" s="443"/>
      <c r="UGU204" s="449"/>
      <c r="UGV204" s="429"/>
      <c r="UGW204" s="430"/>
      <c r="UGX204" s="430"/>
      <c r="UGY204" s="430"/>
      <c r="UGZ204" s="430"/>
      <c r="UHA204" s="443"/>
      <c r="UHB204" s="449"/>
      <c r="UHC204" s="429"/>
      <c r="UHD204" s="430"/>
      <c r="UHE204" s="430"/>
      <c r="UHF204" s="430"/>
      <c r="UHG204" s="430"/>
      <c r="UHH204" s="443"/>
      <c r="UHI204" s="449"/>
      <c r="UHJ204" s="429"/>
      <c r="UHK204" s="430"/>
      <c r="UHL204" s="430"/>
      <c r="UHM204" s="430"/>
      <c r="UHN204" s="430"/>
      <c r="UHO204" s="443"/>
      <c r="UHP204" s="449"/>
      <c r="UHQ204" s="429"/>
      <c r="UHR204" s="430"/>
      <c r="UHS204" s="430"/>
      <c r="UHT204" s="430"/>
      <c r="UHU204" s="430"/>
      <c r="UHV204" s="443"/>
      <c r="UHW204" s="449"/>
      <c r="UHX204" s="429"/>
      <c r="UHY204" s="430"/>
      <c r="UHZ204" s="430"/>
      <c r="UIA204" s="430"/>
      <c r="UIB204" s="430"/>
      <c r="UIC204" s="443"/>
      <c r="UID204" s="449"/>
      <c r="UIE204" s="429"/>
      <c r="UIF204" s="430"/>
      <c r="UIG204" s="430"/>
      <c r="UIH204" s="430"/>
      <c r="UII204" s="430"/>
      <c r="UIJ204" s="443"/>
      <c r="UIK204" s="449"/>
      <c r="UIL204" s="429"/>
      <c r="UIM204" s="430"/>
      <c r="UIN204" s="430"/>
      <c r="UIO204" s="430"/>
      <c r="UIP204" s="430"/>
      <c r="UIQ204" s="443"/>
      <c r="UIR204" s="449"/>
      <c r="UIS204" s="429"/>
      <c r="UIT204" s="430"/>
      <c r="UIU204" s="430"/>
      <c r="UIV204" s="430"/>
      <c r="UIW204" s="430"/>
      <c r="UIX204" s="443"/>
      <c r="UIY204" s="449"/>
      <c r="UIZ204" s="429"/>
      <c r="UJA204" s="430"/>
      <c r="UJB204" s="430"/>
      <c r="UJC204" s="430"/>
      <c r="UJD204" s="430"/>
      <c r="UJE204" s="443"/>
      <c r="UJF204" s="449"/>
      <c r="UJG204" s="429"/>
      <c r="UJH204" s="430"/>
      <c r="UJI204" s="430"/>
      <c r="UJJ204" s="430"/>
      <c r="UJK204" s="430"/>
      <c r="UJL204" s="443"/>
      <c r="UJM204" s="449"/>
      <c r="UJN204" s="429"/>
      <c r="UJO204" s="430"/>
      <c r="UJP204" s="430"/>
      <c r="UJQ204" s="430"/>
      <c r="UJR204" s="430"/>
      <c r="UJS204" s="443"/>
      <c r="UJT204" s="449"/>
      <c r="UJU204" s="429"/>
      <c r="UJV204" s="430"/>
      <c r="UJW204" s="430"/>
      <c r="UJX204" s="430"/>
      <c r="UJY204" s="430"/>
      <c r="UJZ204" s="443"/>
      <c r="UKA204" s="449"/>
      <c r="UKB204" s="429"/>
      <c r="UKC204" s="430"/>
      <c r="UKD204" s="430"/>
      <c r="UKE204" s="430"/>
      <c r="UKF204" s="430"/>
      <c r="UKG204" s="443"/>
      <c r="UKH204" s="449"/>
      <c r="UKI204" s="429"/>
      <c r="UKJ204" s="430"/>
      <c r="UKK204" s="430"/>
      <c r="UKL204" s="430"/>
      <c r="UKM204" s="430"/>
      <c r="UKN204" s="443"/>
      <c r="UKO204" s="449"/>
      <c r="UKP204" s="429"/>
      <c r="UKQ204" s="430"/>
      <c r="UKR204" s="430"/>
      <c r="UKS204" s="430"/>
      <c r="UKT204" s="430"/>
      <c r="UKU204" s="443"/>
      <c r="UKV204" s="449"/>
      <c r="UKW204" s="429"/>
      <c r="UKX204" s="430"/>
      <c r="UKY204" s="430"/>
      <c r="UKZ204" s="430"/>
      <c r="ULA204" s="430"/>
      <c r="ULB204" s="443"/>
      <c r="ULC204" s="449"/>
      <c r="ULD204" s="429"/>
      <c r="ULE204" s="430"/>
      <c r="ULF204" s="430"/>
      <c r="ULG204" s="430"/>
      <c r="ULH204" s="430"/>
      <c r="ULI204" s="443"/>
      <c r="ULJ204" s="449"/>
      <c r="ULK204" s="429"/>
      <c r="ULL204" s="430"/>
      <c r="ULM204" s="430"/>
      <c r="ULN204" s="430"/>
      <c r="ULO204" s="430"/>
      <c r="ULP204" s="443"/>
      <c r="ULQ204" s="449"/>
      <c r="ULR204" s="429"/>
      <c r="ULS204" s="430"/>
      <c r="ULT204" s="430"/>
      <c r="ULU204" s="430"/>
      <c r="ULV204" s="430"/>
      <c r="ULW204" s="443"/>
      <c r="ULX204" s="449"/>
      <c r="ULY204" s="429"/>
      <c r="ULZ204" s="430"/>
      <c r="UMA204" s="430"/>
      <c r="UMB204" s="430"/>
      <c r="UMC204" s="430"/>
      <c r="UMD204" s="443"/>
      <c r="UME204" s="449"/>
      <c r="UMF204" s="429"/>
      <c r="UMG204" s="430"/>
      <c r="UMH204" s="430"/>
      <c r="UMI204" s="430"/>
      <c r="UMJ204" s="430"/>
      <c r="UMK204" s="443"/>
      <c r="UML204" s="449"/>
      <c r="UMM204" s="429"/>
      <c r="UMN204" s="430"/>
      <c r="UMO204" s="430"/>
      <c r="UMP204" s="430"/>
      <c r="UMQ204" s="430"/>
      <c r="UMR204" s="443"/>
      <c r="UMS204" s="449"/>
      <c r="UMT204" s="429"/>
      <c r="UMU204" s="430"/>
      <c r="UMV204" s="430"/>
      <c r="UMW204" s="430"/>
      <c r="UMX204" s="430"/>
      <c r="UMY204" s="443"/>
      <c r="UMZ204" s="449"/>
      <c r="UNA204" s="429"/>
      <c r="UNB204" s="430"/>
      <c r="UNC204" s="430"/>
      <c r="UND204" s="430"/>
      <c r="UNE204" s="430"/>
      <c r="UNF204" s="443"/>
      <c r="UNG204" s="449"/>
      <c r="UNH204" s="429"/>
      <c r="UNI204" s="430"/>
      <c r="UNJ204" s="430"/>
      <c r="UNK204" s="430"/>
      <c r="UNL204" s="430"/>
      <c r="UNM204" s="443"/>
      <c r="UNN204" s="449"/>
      <c r="UNO204" s="429"/>
      <c r="UNP204" s="430"/>
      <c r="UNQ204" s="430"/>
      <c r="UNR204" s="430"/>
      <c r="UNS204" s="430"/>
      <c r="UNT204" s="443"/>
      <c r="UNU204" s="449"/>
      <c r="UNV204" s="429"/>
      <c r="UNW204" s="430"/>
      <c r="UNX204" s="430"/>
      <c r="UNY204" s="430"/>
      <c r="UNZ204" s="430"/>
      <c r="UOA204" s="443"/>
      <c r="UOB204" s="449"/>
      <c r="UOC204" s="429"/>
      <c r="UOD204" s="430"/>
      <c r="UOE204" s="430"/>
      <c r="UOF204" s="430"/>
      <c r="UOG204" s="430"/>
      <c r="UOH204" s="443"/>
      <c r="UOI204" s="449"/>
      <c r="UOJ204" s="429"/>
      <c r="UOK204" s="430"/>
      <c r="UOL204" s="430"/>
      <c r="UOM204" s="430"/>
      <c r="UON204" s="430"/>
      <c r="UOO204" s="443"/>
      <c r="UOP204" s="449"/>
      <c r="UOQ204" s="429"/>
      <c r="UOR204" s="430"/>
      <c r="UOS204" s="430"/>
      <c r="UOT204" s="430"/>
      <c r="UOU204" s="430"/>
      <c r="UOV204" s="443"/>
      <c r="UOW204" s="449"/>
      <c r="UOX204" s="429"/>
      <c r="UOY204" s="430"/>
      <c r="UOZ204" s="430"/>
      <c r="UPA204" s="430"/>
      <c r="UPB204" s="430"/>
      <c r="UPC204" s="443"/>
      <c r="UPD204" s="449"/>
      <c r="UPE204" s="429"/>
      <c r="UPF204" s="430"/>
      <c r="UPG204" s="430"/>
      <c r="UPH204" s="430"/>
      <c r="UPI204" s="430"/>
      <c r="UPJ204" s="443"/>
      <c r="UPK204" s="449"/>
      <c r="UPL204" s="429"/>
      <c r="UPM204" s="430"/>
      <c r="UPN204" s="430"/>
      <c r="UPO204" s="430"/>
      <c r="UPP204" s="430"/>
      <c r="UPQ204" s="443"/>
      <c r="UPR204" s="449"/>
      <c r="UPS204" s="429"/>
      <c r="UPT204" s="430"/>
      <c r="UPU204" s="430"/>
      <c r="UPV204" s="430"/>
      <c r="UPW204" s="430"/>
      <c r="UPX204" s="443"/>
      <c r="UPY204" s="449"/>
      <c r="UPZ204" s="429"/>
      <c r="UQA204" s="430"/>
      <c r="UQB204" s="430"/>
      <c r="UQC204" s="430"/>
      <c r="UQD204" s="430"/>
      <c r="UQE204" s="443"/>
      <c r="UQF204" s="449"/>
      <c r="UQG204" s="429"/>
      <c r="UQH204" s="430"/>
      <c r="UQI204" s="430"/>
      <c r="UQJ204" s="430"/>
      <c r="UQK204" s="430"/>
      <c r="UQL204" s="443"/>
      <c r="UQM204" s="449"/>
      <c r="UQN204" s="429"/>
      <c r="UQO204" s="430"/>
      <c r="UQP204" s="430"/>
      <c r="UQQ204" s="430"/>
      <c r="UQR204" s="430"/>
      <c r="UQS204" s="443"/>
      <c r="UQT204" s="449"/>
      <c r="UQU204" s="429"/>
      <c r="UQV204" s="430"/>
      <c r="UQW204" s="430"/>
      <c r="UQX204" s="430"/>
      <c r="UQY204" s="430"/>
      <c r="UQZ204" s="443"/>
      <c r="URA204" s="449"/>
      <c r="URB204" s="429"/>
      <c r="URC204" s="430"/>
      <c r="URD204" s="430"/>
      <c r="URE204" s="430"/>
      <c r="URF204" s="430"/>
      <c r="URG204" s="443"/>
      <c r="URH204" s="449"/>
      <c r="URI204" s="429"/>
      <c r="URJ204" s="430"/>
      <c r="URK204" s="430"/>
      <c r="URL204" s="430"/>
      <c r="URM204" s="430"/>
      <c r="URN204" s="443"/>
      <c r="URO204" s="449"/>
      <c r="URP204" s="429"/>
      <c r="URQ204" s="430"/>
      <c r="URR204" s="430"/>
      <c r="URS204" s="430"/>
      <c r="URT204" s="430"/>
      <c r="URU204" s="443"/>
      <c r="URV204" s="449"/>
      <c r="URW204" s="429"/>
      <c r="URX204" s="430"/>
      <c r="URY204" s="430"/>
      <c r="URZ204" s="430"/>
      <c r="USA204" s="430"/>
      <c r="USB204" s="443"/>
      <c r="USC204" s="449"/>
      <c r="USD204" s="429"/>
      <c r="USE204" s="430"/>
      <c r="USF204" s="430"/>
      <c r="USG204" s="430"/>
      <c r="USH204" s="430"/>
      <c r="USI204" s="443"/>
      <c r="USJ204" s="449"/>
      <c r="USK204" s="429"/>
      <c r="USL204" s="430"/>
      <c r="USM204" s="430"/>
      <c r="USN204" s="430"/>
      <c r="USO204" s="430"/>
      <c r="USP204" s="443"/>
      <c r="USQ204" s="449"/>
      <c r="USR204" s="429"/>
      <c r="USS204" s="430"/>
      <c r="UST204" s="430"/>
      <c r="USU204" s="430"/>
      <c r="USV204" s="430"/>
      <c r="USW204" s="443"/>
      <c r="USX204" s="449"/>
      <c r="USY204" s="429"/>
      <c r="USZ204" s="430"/>
      <c r="UTA204" s="430"/>
      <c r="UTB204" s="430"/>
      <c r="UTC204" s="430"/>
      <c r="UTD204" s="443"/>
      <c r="UTE204" s="449"/>
      <c r="UTF204" s="429"/>
      <c r="UTG204" s="430"/>
      <c r="UTH204" s="430"/>
      <c r="UTI204" s="430"/>
      <c r="UTJ204" s="430"/>
      <c r="UTK204" s="443"/>
      <c r="UTL204" s="449"/>
      <c r="UTM204" s="429"/>
      <c r="UTN204" s="430"/>
      <c r="UTO204" s="430"/>
      <c r="UTP204" s="430"/>
      <c r="UTQ204" s="430"/>
      <c r="UTR204" s="443"/>
      <c r="UTS204" s="449"/>
      <c r="UTT204" s="429"/>
      <c r="UTU204" s="430"/>
      <c r="UTV204" s="430"/>
      <c r="UTW204" s="430"/>
      <c r="UTX204" s="430"/>
      <c r="UTY204" s="443"/>
      <c r="UTZ204" s="449"/>
      <c r="UUA204" s="429"/>
      <c r="UUB204" s="430"/>
      <c r="UUC204" s="430"/>
      <c r="UUD204" s="430"/>
      <c r="UUE204" s="430"/>
      <c r="UUF204" s="443"/>
      <c r="UUG204" s="449"/>
      <c r="UUH204" s="429"/>
      <c r="UUI204" s="430"/>
      <c r="UUJ204" s="430"/>
      <c r="UUK204" s="430"/>
      <c r="UUL204" s="430"/>
      <c r="UUM204" s="443"/>
      <c r="UUN204" s="449"/>
      <c r="UUO204" s="429"/>
      <c r="UUP204" s="430"/>
      <c r="UUQ204" s="430"/>
      <c r="UUR204" s="430"/>
      <c r="UUS204" s="430"/>
      <c r="UUT204" s="443"/>
      <c r="UUU204" s="449"/>
      <c r="UUV204" s="429"/>
      <c r="UUW204" s="430"/>
      <c r="UUX204" s="430"/>
      <c r="UUY204" s="430"/>
      <c r="UUZ204" s="430"/>
      <c r="UVA204" s="443"/>
      <c r="UVB204" s="449"/>
      <c r="UVC204" s="429"/>
      <c r="UVD204" s="430"/>
      <c r="UVE204" s="430"/>
      <c r="UVF204" s="430"/>
      <c r="UVG204" s="430"/>
      <c r="UVH204" s="443"/>
      <c r="UVI204" s="449"/>
      <c r="UVJ204" s="429"/>
      <c r="UVK204" s="430"/>
      <c r="UVL204" s="430"/>
      <c r="UVM204" s="430"/>
      <c r="UVN204" s="430"/>
      <c r="UVO204" s="443"/>
      <c r="UVP204" s="449"/>
      <c r="UVQ204" s="429"/>
      <c r="UVR204" s="430"/>
      <c r="UVS204" s="430"/>
      <c r="UVT204" s="430"/>
      <c r="UVU204" s="430"/>
      <c r="UVV204" s="443"/>
      <c r="UVW204" s="449"/>
      <c r="UVX204" s="429"/>
      <c r="UVY204" s="430"/>
      <c r="UVZ204" s="430"/>
      <c r="UWA204" s="430"/>
      <c r="UWB204" s="430"/>
      <c r="UWC204" s="443"/>
      <c r="UWD204" s="449"/>
      <c r="UWE204" s="429"/>
      <c r="UWF204" s="430"/>
      <c r="UWG204" s="430"/>
      <c r="UWH204" s="430"/>
      <c r="UWI204" s="430"/>
      <c r="UWJ204" s="443"/>
      <c r="UWK204" s="449"/>
      <c r="UWL204" s="429"/>
      <c r="UWM204" s="430"/>
      <c r="UWN204" s="430"/>
      <c r="UWO204" s="430"/>
      <c r="UWP204" s="430"/>
      <c r="UWQ204" s="443"/>
      <c r="UWR204" s="449"/>
      <c r="UWS204" s="429"/>
      <c r="UWT204" s="430"/>
      <c r="UWU204" s="430"/>
      <c r="UWV204" s="430"/>
      <c r="UWW204" s="430"/>
      <c r="UWX204" s="443"/>
      <c r="UWY204" s="449"/>
      <c r="UWZ204" s="429"/>
      <c r="UXA204" s="430"/>
      <c r="UXB204" s="430"/>
      <c r="UXC204" s="430"/>
      <c r="UXD204" s="430"/>
      <c r="UXE204" s="443"/>
      <c r="UXF204" s="449"/>
      <c r="UXG204" s="429"/>
      <c r="UXH204" s="430"/>
      <c r="UXI204" s="430"/>
      <c r="UXJ204" s="430"/>
      <c r="UXK204" s="430"/>
      <c r="UXL204" s="443"/>
      <c r="UXM204" s="449"/>
      <c r="UXN204" s="429"/>
      <c r="UXO204" s="430"/>
      <c r="UXP204" s="430"/>
      <c r="UXQ204" s="430"/>
      <c r="UXR204" s="430"/>
      <c r="UXS204" s="443"/>
      <c r="UXT204" s="449"/>
      <c r="UXU204" s="429"/>
      <c r="UXV204" s="430"/>
      <c r="UXW204" s="430"/>
      <c r="UXX204" s="430"/>
      <c r="UXY204" s="430"/>
      <c r="UXZ204" s="443"/>
      <c r="UYA204" s="449"/>
      <c r="UYB204" s="429"/>
      <c r="UYC204" s="430"/>
      <c r="UYD204" s="430"/>
      <c r="UYE204" s="430"/>
      <c r="UYF204" s="430"/>
      <c r="UYG204" s="443"/>
      <c r="UYH204" s="449"/>
      <c r="UYI204" s="429"/>
      <c r="UYJ204" s="430"/>
      <c r="UYK204" s="430"/>
      <c r="UYL204" s="430"/>
      <c r="UYM204" s="430"/>
      <c r="UYN204" s="443"/>
      <c r="UYO204" s="449"/>
      <c r="UYP204" s="429"/>
      <c r="UYQ204" s="430"/>
      <c r="UYR204" s="430"/>
      <c r="UYS204" s="430"/>
      <c r="UYT204" s="430"/>
      <c r="UYU204" s="443"/>
      <c r="UYV204" s="449"/>
      <c r="UYW204" s="429"/>
      <c r="UYX204" s="430"/>
      <c r="UYY204" s="430"/>
      <c r="UYZ204" s="430"/>
      <c r="UZA204" s="430"/>
      <c r="UZB204" s="443"/>
      <c r="UZC204" s="449"/>
      <c r="UZD204" s="429"/>
      <c r="UZE204" s="430"/>
      <c r="UZF204" s="430"/>
      <c r="UZG204" s="430"/>
      <c r="UZH204" s="430"/>
      <c r="UZI204" s="443"/>
      <c r="UZJ204" s="449"/>
      <c r="UZK204" s="429"/>
      <c r="UZL204" s="430"/>
      <c r="UZM204" s="430"/>
      <c r="UZN204" s="430"/>
      <c r="UZO204" s="430"/>
      <c r="UZP204" s="443"/>
      <c r="UZQ204" s="449"/>
      <c r="UZR204" s="429"/>
      <c r="UZS204" s="430"/>
      <c r="UZT204" s="430"/>
      <c r="UZU204" s="430"/>
      <c r="UZV204" s="430"/>
      <c r="UZW204" s="443"/>
      <c r="UZX204" s="449"/>
      <c r="UZY204" s="429"/>
      <c r="UZZ204" s="430"/>
      <c r="VAA204" s="430"/>
      <c r="VAB204" s="430"/>
      <c r="VAC204" s="430"/>
      <c r="VAD204" s="443"/>
      <c r="VAE204" s="449"/>
      <c r="VAF204" s="429"/>
      <c r="VAG204" s="430"/>
      <c r="VAH204" s="430"/>
      <c r="VAI204" s="430"/>
      <c r="VAJ204" s="430"/>
      <c r="VAK204" s="443"/>
      <c r="VAL204" s="449"/>
      <c r="VAM204" s="429"/>
      <c r="VAN204" s="430"/>
      <c r="VAO204" s="430"/>
      <c r="VAP204" s="430"/>
      <c r="VAQ204" s="430"/>
      <c r="VAR204" s="443"/>
      <c r="VAS204" s="449"/>
      <c r="VAT204" s="429"/>
      <c r="VAU204" s="430"/>
      <c r="VAV204" s="430"/>
      <c r="VAW204" s="430"/>
      <c r="VAX204" s="430"/>
      <c r="VAY204" s="443"/>
      <c r="VAZ204" s="449"/>
      <c r="VBA204" s="429"/>
      <c r="VBB204" s="430"/>
      <c r="VBC204" s="430"/>
      <c r="VBD204" s="430"/>
      <c r="VBE204" s="430"/>
      <c r="VBF204" s="443"/>
      <c r="VBG204" s="449"/>
      <c r="VBH204" s="429"/>
      <c r="VBI204" s="430"/>
      <c r="VBJ204" s="430"/>
      <c r="VBK204" s="430"/>
      <c r="VBL204" s="430"/>
      <c r="VBM204" s="443"/>
      <c r="VBN204" s="449"/>
      <c r="VBO204" s="429"/>
      <c r="VBP204" s="430"/>
      <c r="VBQ204" s="430"/>
      <c r="VBR204" s="430"/>
      <c r="VBS204" s="430"/>
      <c r="VBT204" s="443"/>
      <c r="VBU204" s="449"/>
      <c r="VBV204" s="429"/>
      <c r="VBW204" s="430"/>
      <c r="VBX204" s="430"/>
      <c r="VBY204" s="430"/>
      <c r="VBZ204" s="430"/>
      <c r="VCA204" s="443"/>
      <c r="VCB204" s="449"/>
      <c r="VCC204" s="429"/>
      <c r="VCD204" s="430"/>
      <c r="VCE204" s="430"/>
      <c r="VCF204" s="430"/>
      <c r="VCG204" s="430"/>
      <c r="VCH204" s="443"/>
      <c r="VCI204" s="449"/>
      <c r="VCJ204" s="429"/>
      <c r="VCK204" s="430"/>
      <c r="VCL204" s="430"/>
      <c r="VCM204" s="430"/>
      <c r="VCN204" s="430"/>
      <c r="VCO204" s="443"/>
      <c r="VCP204" s="449"/>
      <c r="VCQ204" s="429"/>
      <c r="VCR204" s="430"/>
      <c r="VCS204" s="430"/>
      <c r="VCT204" s="430"/>
      <c r="VCU204" s="430"/>
      <c r="VCV204" s="443"/>
      <c r="VCW204" s="449"/>
      <c r="VCX204" s="429"/>
      <c r="VCY204" s="430"/>
      <c r="VCZ204" s="430"/>
      <c r="VDA204" s="430"/>
      <c r="VDB204" s="430"/>
      <c r="VDC204" s="443"/>
      <c r="VDD204" s="449"/>
      <c r="VDE204" s="429"/>
      <c r="VDF204" s="430"/>
      <c r="VDG204" s="430"/>
      <c r="VDH204" s="430"/>
      <c r="VDI204" s="430"/>
      <c r="VDJ204" s="443"/>
      <c r="VDK204" s="449"/>
      <c r="VDL204" s="429"/>
      <c r="VDM204" s="430"/>
      <c r="VDN204" s="430"/>
      <c r="VDO204" s="430"/>
      <c r="VDP204" s="430"/>
      <c r="VDQ204" s="443"/>
      <c r="VDR204" s="449"/>
      <c r="VDS204" s="429"/>
      <c r="VDT204" s="430"/>
      <c r="VDU204" s="430"/>
      <c r="VDV204" s="430"/>
      <c r="VDW204" s="430"/>
      <c r="VDX204" s="443"/>
      <c r="VDY204" s="449"/>
      <c r="VDZ204" s="429"/>
      <c r="VEA204" s="430"/>
      <c r="VEB204" s="430"/>
      <c r="VEC204" s="430"/>
      <c r="VED204" s="430"/>
      <c r="VEE204" s="443"/>
      <c r="VEF204" s="449"/>
      <c r="VEG204" s="429"/>
      <c r="VEH204" s="430"/>
      <c r="VEI204" s="430"/>
      <c r="VEJ204" s="430"/>
      <c r="VEK204" s="430"/>
      <c r="VEL204" s="443"/>
      <c r="VEM204" s="449"/>
      <c r="VEN204" s="429"/>
      <c r="VEO204" s="430"/>
      <c r="VEP204" s="430"/>
      <c r="VEQ204" s="430"/>
      <c r="VER204" s="430"/>
      <c r="VES204" s="443"/>
      <c r="VET204" s="449"/>
      <c r="VEU204" s="429"/>
      <c r="VEV204" s="430"/>
      <c r="VEW204" s="430"/>
      <c r="VEX204" s="430"/>
      <c r="VEY204" s="430"/>
      <c r="VEZ204" s="443"/>
      <c r="VFA204" s="449"/>
      <c r="VFB204" s="429"/>
      <c r="VFC204" s="430"/>
      <c r="VFD204" s="430"/>
      <c r="VFE204" s="430"/>
      <c r="VFF204" s="430"/>
      <c r="VFG204" s="443"/>
      <c r="VFH204" s="449"/>
      <c r="VFI204" s="429"/>
      <c r="VFJ204" s="430"/>
      <c r="VFK204" s="430"/>
      <c r="VFL204" s="430"/>
      <c r="VFM204" s="430"/>
      <c r="VFN204" s="443"/>
      <c r="VFO204" s="449"/>
      <c r="VFP204" s="429"/>
      <c r="VFQ204" s="430"/>
      <c r="VFR204" s="430"/>
      <c r="VFS204" s="430"/>
      <c r="VFT204" s="430"/>
      <c r="VFU204" s="443"/>
      <c r="VFV204" s="449"/>
      <c r="VFW204" s="429"/>
      <c r="VFX204" s="430"/>
      <c r="VFY204" s="430"/>
      <c r="VFZ204" s="430"/>
      <c r="VGA204" s="430"/>
      <c r="VGB204" s="443"/>
      <c r="VGC204" s="449"/>
      <c r="VGD204" s="429"/>
      <c r="VGE204" s="430"/>
      <c r="VGF204" s="430"/>
      <c r="VGG204" s="430"/>
      <c r="VGH204" s="430"/>
      <c r="VGI204" s="443"/>
      <c r="VGJ204" s="449"/>
      <c r="VGK204" s="429"/>
      <c r="VGL204" s="430"/>
      <c r="VGM204" s="430"/>
      <c r="VGN204" s="430"/>
      <c r="VGO204" s="430"/>
      <c r="VGP204" s="443"/>
      <c r="VGQ204" s="449"/>
      <c r="VGR204" s="429"/>
      <c r="VGS204" s="430"/>
      <c r="VGT204" s="430"/>
      <c r="VGU204" s="430"/>
      <c r="VGV204" s="430"/>
      <c r="VGW204" s="443"/>
      <c r="VGX204" s="449"/>
      <c r="VGY204" s="429"/>
      <c r="VGZ204" s="430"/>
      <c r="VHA204" s="430"/>
      <c r="VHB204" s="430"/>
      <c r="VHC204" s="430"/>
      <c r="VHD204" s="443"/>
      <c r="VHE204" s="449"/>
      <c r="VHF204" s="429"/>
      <c r="VHG204" s="430"/>
      <c r="VHH204" s="430"/>
      <c r="VHI204" s="430"/>
      <c r="VHJ204" s="430"/>
      <c r="VHK204" s="443"/>
      <c r="VHL204" s="449"/>
      <c r="VHM204" s="429"/>
      <c r="VHN204" s="430"/>
      <c r="VHO204" s="430"/>
      <c r="VHP204" s="430"/>
      <c r="VHQ204" s="430"/>
      <c r="VHR204" s="443"/>
      <c r="VHS204" s="449"/>
      <c r="VHT204" s="429"/>
      <c r="VHU204" s="430"/>
      <c r="VHV204" s="430"/>
      <c r="VHW204" s="430"/>
      <c r="VHX204" s="430"/>
      <c r="VHY204" s="443"/>
      <c r="VHZ204" s="449"/>
      <c r="VIA204" s="429"/>
      <c r="VIB204" s="430"/>
      <c r="VIC204" s="430"/>
      <c r="VID204" s="430"/>
      <c r="VIE204" s="430"/>
      <c r="VIF204" s="443"/>
      <c r="VIG204" s="449"/>
      <c r="VIH204" s="429"/>
      <c r="VII204" s="430"/>
      <c r="VIJ204" s="430"/>
      <c r="VIK204" s="430"/>
      <c r="VIL204" s="430"/>
      <c r="VIM204" s="443"/>
      <c r="VIN204" s="449"/>
      <c r="VIO204" s="429"/>
      <c r="VIP204" s="430"/>
      <c r="VIQ204" s="430"/>
      <c r="VIR204" s="430"/>
      <c r="VIS204" s="430"/>
      <c r="VIT204" s="443"/>
      <c r="VIU204" s="449"/>
      <c r="VIV204" s="429"/>
      <c r="VIW204" s="430"/>
      <c r="VIX204" s="430"/>
      <c r="VIY204" s="430"/>
      <c r="VIZ204" s="430"/>
      <c r="VJA204" s="443"/>
      <c r="VJB204" s="449"/>
      <c r="VJC204" s="429"/>
      <c r="VJD204" s="430"/>
      <c r="VJE204" s="430"/>
      <c r="VJF204" s="430"/>
      <c r="VJG204" s="430"/>
      <c r="VJH204" s="443"/>
      <c r="VJI204" s="449"/>
      <c r="VJJ204" s="429"/>
      <c r="VJK204" s="430"/>
      <c r="VJL204" s="430"/>
      <c r="VJM204" s="430"/>
      <c r="VJN204" s="430"/>
      <c r="VJO204" s="443"/>
      <c r="VJP204" s="449"/>
      <c r="VJQ204" s="429"/>
      <c r="VJR204" s="430"/>
      <c r="VJS204" s="430"/>
      <c r="VJT204" s="430"/>
      <c r="VJU204" s="430"/>
      <c r="VJV204" s="443"/>
      <c r="VJW204" s="449"/>
      <c r="VJX204" s="429"/>
      <c r="VJY204" s="430"/>
      <c r="VJZ204" s="430"/>
      <c r="VKA204" s="430"/>
      <c r="VKB204" s="430"/>
      <c r="VKC204" s="443"/>
      <c r="VKD204" s="449"/>
      <c r="VKE204" s="429"/>
      <c r="VKF204" s="430"/>
      <c r="VKG204" s="430"/>
      <c r="VKH204" s="430"/>
      <c r="VKI204" s="430"/>
      <c r="VKJ204" s="443"/>
      <c r="VKK204" s="449"/>
      <c r="VKL204" s="429"/>
      <c r="VKM204" s="430"/>
      <c r="VKN204" s="430"/>
      <c r="VKO204" s="430"/>
      <c r="VKP204" s="430"/>
      <c r="VKQ204" s="443"/>
      <c r="VKR204" s="449"/>
      <c r="VKS204" s="429"/>
      <c r="VKT204" s="430"/>
      <c r="VKU204" s="430"/>
      <c r="VKV204" s="430"/>
      <c r="VKW204" s="430"/>
      <c r="VKX204" s="443"/>
      <c r="VKY204" s="449"/>
      <c r="VKZ204" s="429"/>
      <c r="VLA204" s="430"/>
      <c r="VLB204" s="430"/>
      <c r="VLC204" s="430"/>
      <c r="VLD204" s="430"/>
      <c r="VLE204" s="443"/>
      <c r="VLF204" s="449"/>
      <c r="VLG204" s="429"/>
      <c r="VLH204" s="430"/>
      <c r="VLI204" s="430"/>
      <c r="VLJ204" s="430"/>
      <c r="VLK204" s="430"/>
      <c r="VLL204" s="443"/>
      <c r="VLM204" s="449"/>
      <c r="VLN204" s="429"/>
      <c r="VLO204" s="430"/>
      <c r="VLP204" s="430"/>
      <c r="VLQ204" s="430"/>
      <c r="VLR204" s="430"/>
      <c r="VLS204" s="443"/>
      <c r="VLT204" s="449"/>
      <c r="VLU204" s="429"/>
      <c r="VLV204" s="430"/>
      <c r="VLW204" s="430"/>
      <c r="VLX204" s="430"/>
      <c r="VLY204" s="430"/>
      <c r="VLZ204" s="443"/>
      <c r="VMA204" s="449"/>
      <c r="VMB204" s="429"/>
      <c r="VMC204" s="430"/>
      <c r="VMD204" s="430"/>
      <c r="VME204" s="430"/>
      <c r="VMF204" s="430"/>
      <c r="VMG204" s="443"/>
      <c r="VMH204" s="449"/>
      <c r="VMI204" s="429"/>
      <c r="VMJ204" s="430"/>
      <c r="VMK204" s="430"/>
      <c r="VML204" s="430"/>
      <c r="VMM204" s="430"/>
      <c r="VMN204" s="443"/>
      <c r="VMO204" s="449"/>
      <c r="VMP204" s="429"/>
      <c r="VMQ204" s="430"/>
      <c r="VMR204" s="430"/>
      <c r="VMS204" s="430"/>
      <c r="VMT204" s="430"/>
      <c r="VMU204" s="443"/>
      <c r="VMV204" s="449"/>
      <c r="VMW204" s="429"/>
      <c r="VMX204" s="430"/>
      <c r="VMY204" s="430"/>
      <c r="VMZ204" s="430"/>
      <c r="VNA204" s="430"/>
      <c r="VNB204" s="443"/>
      <c r="VNC204" s="449"/>
      <c r="VND204" s="429"/>
      <c r="VNE204" s="430"/>
      <c r="VNF204" s="430"/>
      <c r="VNG204" s="430"/>
      <c r="VNH204" s="430"/>
      <c r="VNI204" s="443"/>
      <c r="VNJ204" s="449"/>
      <c r="VNK204" s="429"/>
      <c r="VNL204" s="430"/>
      <c r="VNM204" s="430"/>
      <c r="VNN204" s="430"/>
      <c r="VNO204" s="430"/>
      <c r="VNP204" s="443"/>
      <c r="VNQ204" s="449"/>
      <c r="VNR204" s="429"/>
      <c r="VNS204" s="430"/>
      <c r="VNT204" s="430"/>
      <c r="VNU204" s="430"/>
      <c r="VNV204" s="430"/>
      <c r="VNW204" s="443"/>
      <c r="VNX204" s="449"/>
      <c r="VNY204" s="429"/>
      <c r="VNZ204" s="430"/>
      <c r="VOA204" s="430"/>
      <c r="VOB204" s="430"/>
      <c r="VOC204" s="430"/>
      <c r="VOD204" s="443"/>
      <c r="VOE204" s="449"/>
      <c r="VOF204" s="429"/>
      <c r="VOG204" s="430"/>
      <c r="VOH204" s="430"/>
      <c r="VOI204" s="430"/>
      <c r="VOJ204" s="430"/>
      <c r="VOK204" s="443"/>
      <c r="VOL204" s="449"/>
      <c r="VOM204" s="429"/>
      <c r="VON204" s="430"/>
      <c r="VOO204" s="430"/>
      <c r="VOP204" s="430"/>
      <c r="VOQ204" s="430"/>
      <c r="VOR204" s="443"/>
      <c r="VOS204" s="449"/>
      <c r="VOT204" s="429"/>
      <c r="VOU204" s="430"/>
      <c r="VOV204" s="430"/>
      <c r="VOW204" s="430"/>
      <c r="VOX204" s="430"/>
      <c r="VOY204" s="443"/>
      <c r="VOZ204" s="449"/>
      <c r="VPA204" s="429"/>
      <c r="VPB204" s="430"/>
      <c r="VPC204" s="430"/>
      <c r="VPD204" s="430"/>
      <c r="VPE204" s="430"/>
      <c r="VPF204" s="443"/>
      <c r="VPG204" s="449"/>
      <c r="VPH204" s="429"/>
      <c r="VPI204" s="430"/>
      <c r="VPJ204" s="430"/>
      <c r="VPK204" s="430"/>
      <c r="VPL204" s="430"/>
      <c r="VPM204" s="443"/>
      <c r="VPN204" s="449"/>
      <c r="VPO204" s="429"/>
      <c r="VPP204" s="430"/>
      <c r="VPQ204" s="430"/>
      <c r="VPR204" s="430"/>
      <c r="VPS204" s="430"/>
      <c r="VPT204" s="443"/>
      <c r="VPU204" s="449"/>
      <c r="VPV204" s="429"/>
      <c r="VPW204" s="430"/>
      <c r="VPX204" s="430"/>
      <c r="VPY204" s="430"/>
      <c r="VPZ204" s="430"/>
      <c r="VQA204" s="443"/>
      <c r="VQB204" s="449"/>
      <c r="VQC204" s="429"/>
      <c r="VQD204" s="430"/>
      <c r="VQE204" s="430"/>
      <c r="VQF204" s="430"/>
      <c r="VQG204" s="430"/>
      <c r="VQH204" s="443"/>
      <c r="VQI204" s="449"/>
      <c r="VQJ204" s="429"/>
      <c r="VQK204" s="430"/>
      <c r="VQL204" s="430"/>
      <c r="VQM204" s="430"/>
      <c r="VQN204" s="430"/>
      <c r="VQO204" s="443"/>
      <c r="VQP204" s="449"/>
      <c r="VQQ204" s="429"/>
      <c r="VQR204" s="430"/>
      <c r="VQS204" s="430"/>
      <c r="VQT204" s="430"/>
      <c r="VQU204" s="430"/>
      <c r="VQV204" s="443"/>
      <c r="VQW204" s="449"/>
      <c r="VQX204" s="429"/>
      <c r="VQY204" s="430"/>
      <c r="VQZ204" s="430"/>
      <c r="VRA204" s="430"/>
      <c r="VRB204" s="430"/>
      <c r="VRC204" s="443"/>
      <c r="VRD204" s="449"/>
      <c r="VRE204" s="429"/>
      <c r="VRF204" s="430"/>
      <c r="VRG204" s="430"/>
      <c r="VRH204" s="430"/>
      <c r="VRI204" s="430"/>
      <c r="VRJ204" s="443"/>
      <c r="VRK204" s="449"/>
      <c r="VRL204" s="429"/>
      <c r="VRM204" s="430"/>
      <c r="VRN204" s="430"/>
      <c r="VRO204" s="430"/>
      <c r="VRP204" s="430"/>
      <c r="VRQ204" s="443"/>
      <c r="VRR204" s="449"/>
      <c r="VRS204" s="429"/>
      <c r="VRT204" s="430"/>
      <c r="VRU204" s="430"/>
      <c r="VRV204" s="430"/>
      <c r="VRW204" s="430"/>
      <c r="VRX204" s="443"/>
      <c r="VRY204" s="449"/>
      <c r="VRZ204" s="429"/>
      <c r="VSA204" s="430"/>
      <c r="VSB204" s="430"/>
      <c r="VSC204" s="430"/>
      <c r="VSD204" s="430"/>
      <c r="VSE204" s="443"/>
      <c r="VSF204" s="449"/>
      <c r="VSG204" s="429"/>
      <c r="VSH204" s="430"/>
      <c r="VSI204" s="430"/>
      <c r="VSJ204" s="430"/>
      <c r="VSK204" s="430"/>
      <c r="VSL204" s="443"/>
      <c r="VSM204" s="449"/>
      <c r="VSN204" s="429"/>
      <c r="VSO204" s="430"/>
      <c r="VSP204" s="430"/>
      <c r="VSQ204" s="430"/>
      <c r="VSR204" s="430"/>
      <c r="VSS204" s="443"/>
      <c r="VST204" s="449"/>
      <c r="VSU204" s="429"/>
      <c r="VSV204" s="430"/>
      <c r="VSW204" s="430"/>
      <c r="VSX204" s="430"/>
      <c r="VSY204" s="430"/>
      <c r="VSZ204" s="443"/>
      <c r="VTA204" s="449"/>
      <c r="VTB204" s="429"/>
      <c r="VTC204" s="430"/>
      <c r="VTD204" s="430"/>
      <c r="VTE204" s="430"/>
      <c r="VTF204" s="430"/>
      <c r="VTG204" s="443"/>
      <c r="VTH204" s="449"/>
      <c r="VTI204" s="429"/>
      <c r="VTJ204" s="430"/>
      <c r="VTK204" s="430"/>
      <c r="VTL204" s="430"/>
      <c r="VTM204" s="430"/>
      <c r="VTN204" s="443"/>
      <c r="VTO204" s="449"/>
      <c r="VTP204" s="429"/>
      <c r="VTQ204" s="430"/>
      <c r="VTR204" s="430"/>
      <c r="VTS204" s="430"/>
      <c r="VTT204" s="430"/>
      <c r="VTU204" s="443"/>
      <c r="VTV204" s="449"/>
      <c r="VTW204" s="429"/>
      <c r="VTX204" s="430"/>
      <c r="VTY204" s="430"/>
      <c r="VTZ204" s="430"/>
      <c r="VUA204" s="430"/>
      <c r="VUB204" s="443"/>
      <c r="VUC204" s="449"/>
      <c r="VUD204" s="429"/>
      <c r="VUE204" s="430"/>
      <c r="VUF204" s="430"/>
      <c r="VUG204" s="430"/>
      <c r="VUH204" s="430"/>
      <c r="VUI204" s="443"/>
      <c r="VUJ204" s="449"/>
      <c r="VUK204" s="429"/>
      <c r="VUL204" s="430"/>
      <c r="VUM204" s="430"/>
      <c r="VUN204" s="430"/>
      <c r="VUO204" s="430"/>
      <c r="VUP204" s="443"/>
      <c r="VUQ204" s="449"/>
      <c r="VUR204" s="429"/>
      <c r="VUS204" s="430"/>
      <c r="VUT204" s="430"/>
      <c r="VUU204" s="430"/>
      <c r="VUV204" s="430"/>
      <c r="VUW204" s="443"/>
      <c r="VUX204" s="449"/>
      <c r="VUY204" s="429"/>
      <c r="VUZ204" s="430"/>
      <c r="VVA204" s="430"/>
      <c r="VVB204" s="430"/>
      <c r="VVC204" s="430"/>
      <c r="VVD204" s="443"/>
      <c r="VVE204" s="449"/>
      <c r="VVF204" s="429"/>
      <c r="VVG204" s="430"/>
      <c r="VVH204" s="430"/>
      <c r="VVI204" s="430"/>
      <c r="VVJ204" s="430"/>
      <c r="VVK204" s="443"/>
      <c r="VVL204" s="449"/>
      <c r="VVM204" s="429"/>
      <c r="VVN204" s="430"/>
      <c r="VVO204" s="430"/>
      <c r="VVP204" s="430"/>
      <c r="VVQ204" s="430"/>
      <c r="VVR204" s="443"/>
      <c r="VVS204" s="449"/>
      <c r="VVT204" s="429"/>
      <c r="VVU204" s="430"/>
      <c r="VVV204" s="430"/>
      <c r="VVW204" s="430"/>
      <c r="VVX204" s="430"/>
      <c r="VVY204" s="443"/>
      <c r="VVZ204" s="449"/>
      <c r="VWA204" s="429"/>
      <c r="VWB204" s="430"/>
      <c r="VWC204" s="430"/>
      <c r="VWD204" s="430"/>
      <c r="VWE204" s="430"/>
      <c r="VWF204" s="443"/>
      <c r="VWG204" s="449"/>
      <c r="VWH204" s="429"/>
      <c r="VWI204" s="430"/>
      <c r="VWJ204" s="430"/>
      <c r="VWK204" s="430"/>
      <c r="VWL204" s="430"/>
      <c r="VWM204" s="443"/>
      <c r="VWN204" s="449"/>
      <c r="VWO204" s="429"/>
      <c r="VWP204" s="430"/>
      <c r="VWQ204" s="430"/>
      <c r="VWR204" s="430"/>
      <c r="VWS204" s="430"/>
      <c r="VWT204" s="443"/>
      <c r="VWU204" s="449"/>
      <c r="VWV204" s="429"/>
      <c r="VWW204" s="430"/>
      <c r="VWX204" s="430"/>
      <c r="VWY204" s="430"/>
      <c r="VWZ204" s="430"/>
      <c r="VXA204" s="443"/>
      <c r="VXB204" s="449"/>
      <c r="VXC204" s="429"/>
      <c r="VXD204" s="430"/>
      <c r="VXE204" s="430"/>
      <c r="VXF204" s="430"/>
      <c r="VXG204" s="430"/>
      <c r="VXH204" s="443"/>
      <c r="VXI204" s="449"/>
      <c r="VXJ204" s="429"/>
      <c r="VXK204" s="430"/>
      <c r="VXL204" s="430"/>
      <c r="VXM204" s="430"/>
      <c r="VXN204" s="430"/>
      <c r="VXO204" s="443"/>
      <c r="VXP204" s="449"/>
      <c r="VXQ204" s="429"/>
      <c r="VXR204" s="430"/>
      <c r="VXS204" s="430"/>
      <c r="VXT204" s="430"/>
      <c r="VXU204" s="430"/>
      <c r="VXV204" s="443"/>
      <c r="VXW204" s="449"/>
      <c r="VXX204" s="429"/>
      <c r="VXY204" s="430"/>
      <c r="VXZ204" s="430"/>
      <c r="VYA204" s="430"/>
      <c r="VYB204" s="430"/>
      <c r="VYC204" s="443"/>
      <c r="VYD204" s="449"/>
      <c r="VYE204" s="429"/>
      <c r="VYF204" s="430"/>
      <c r="VYG204" s="430"/>
      <c r="VYH204" s="430"/>
      <c r="VYI204" s="430"/>
      <c r="VYJ204" s="443"/>
      <c r="VYK204" s="449"/>
      <c r="VYL204" s="429"/>
      <c r="VYM204" s="430"/>
      <c r="VYN204" s="430"/>
      <c r="VYO204" s="430"/>
      <c r="VYP204" s="430"/>
      <c r="VYQ204" s="443"/>
      <c r="VYR204" s="449"/>
      <c r="VYS204" s="429"/>
      <c r="VYT204" s="430"/>
      <c r="VYU204" s="430"/>
      <c r="VYV204" s="430"/>
      <c r="VYW204" s="430"/>
      <c r="VYX204" s="443"/>
      <c r="VYY204" s="449"/>
      <c r="VYZ204" s="429"/>
      <c r="VZA204" s="430"/>
      <c r="VZB204" s="430"/>
      <c r="VZC204" s="430"/>
      <c r="VZD204" s="430"/>
      <c r="VZE204" s="443"/>
      <c r="VZF204" s="449"/>
      <c r="VZG204" s="429"/>
      <c r="VZH204" s="430"/>
      <c r="VZI204" s="430"/>
      <c r="VZJ204" s="430"/>
      <c r="VZK204" s="430"/>
      <c r="VZL204" s="443"/>
      <c r="VZM204" s="449"/>
      <c r="VZN204" s="429"/>
      <c r="VZO204" s="430"/>
      <c r="VZP204" s="430"/>
      <c r="VZQ204" s="430"/>
      <c r="VZR204" s="430"/>
      <c r="VZS204" s="443"/>
      <c r="VZT204" s="449"/>
      <c r="VZU204" s="429"/>
      <c r="VZV204" s="430"/>
      <c r="VZW204" s="430"/>
      <c r="VZX204" s="430"/>
      <c r="VZY204" s="430"/>
      <c r="VZZ204" s="443"/>
      <c r="WAA204" s="449"/>
      <c r="WAB204" s="429"/>
      <c r="WAC204" s="430"/>
      <c r="WAD204" s="430"/>
      <c r="WAE204" s="430"/>
      <c r="WAF204" s="430"/>
      <c r="WAG204" s="443"/>
      <c r="WAH204" s="449"/>
      <c r="WAI204" s="429"/>
      <c r="WAJ204" s="430"/>
      <c r="WAK204" s="430"/>
      <c r="WAL204" s="430"/>
      <c r="WAM204" s="430"/>
      <c r="WAN204" s="443"/>
      <c r="WAO204" s="449"/>
      <c r="WAP204" s="429"/>
      <c r="WAQ204" s="430"/>
      <c r="WAR204" s="430"/>
      <c r="WAS204" s="430"/>
      <c r="WAT204" s="430"/>
      <c r="WAU204" s="443"/>
      <c r="WAV204" s="449"/>
      <c r="WAW204" s="429"/>
      <c r="WAX204" s="430"/>
      <c r="WAY204" s="430"/>
      <c r="WAZ204" s="430"/>
      <c r="WBA204" s="430"/>
      <c r="WBB204" s="443"/>
      <c r="WBC204" s="449"/>
      <c r="WBD204" s="429"/>
      <c r="WBE204" s="430"/>
      <c r="WBF204" s="430"/>
      <c r="WBG204" s="430"/>
      <c r="WBH204" s="430"/>
      <c r="WBI204" s="443"/>
      <c r="WBJ204" s="449"/>
      <c r="WBK204" s="429"/>
      <c r="WBL204" s="430"/>
      <c r="WBM204" s="430"/>
      <c r="WBN204" s="430"/>
      <c r="WBO204" s="430"/>
      <c r="WBP204" s="443"/>
      <c r="WBQ204" s="449"/>
      <c r="WBR204" s="429"/>
      <c r="WBS204" s="430"/>
      <c r="WBT204" s="430"/>
      <c r="WBU204" s="430"/>
      <c r="WBV204" s="430"/>
      <c r="WBW204" s="443"/>
      <c r="WBX204" s="449"/>
      <c r="WBY204" s="429"/>
      <c r="WBZ204" s="430"/>
      <c r="WCA204" s="430"/>
      <c r="WCB204" s="430"/>
      <c r="WCC204" s="430"/>
      <c r="WCD204" s="443"/>
      <c r="WCE204" s="449"/>
      <c r="WCF204" s="429"/>
      <c r="WCG204" s="430"/>
      <c r="WCH204" s="430"/>
      <c r="WCI204" s="430"/>
      <c r="WCJ204" s="430"/>
      <c r="WCK204" s="443"/>
      <c r="WCL204" s="449"/>
      <c r="WCM204" s="429"/>
      <c r="WCN204" s="430"/>
      <c r="WCO204" s="430"/>
      <c r="WCP204" s="430"/>
      <c r="WCQ204" s="430"/>
      <c r="WCR204" s="443"/>
      <c r="WCS204" s="449"/>
      <c r="WCT204" s="429"/>
      <c r="WCU204" s="430"/>
      <c r="WCV204" s="430"/>
      <c r="WCW204" s="430"/>
      <c r="WCX204" s="430"/>
      <c r="WCY204" s="443"/>
      <c r="WCZ204" s="449"/>
      <c r="WDA204" s="429"/>
      <c r="WDB204" s="430"/>
      <c r="WDC204" s="430"/>
      <c r="WDD204" s="430"/>
      <c r="WDE204" s="430"/>
      <c r="WDF204" s="443"/>
      <c r="WDG204" s="449"/>
      <c r="WDH204" s="429"/>
      <c r="WDI204" s="430"/>
      <c r="WDJ204" s="430"/>
      <c r="WDK204" s="430"/>
      <c r="WDL204" s="430"/>
      <c r="WDM204" s="443"/>
      <c r="WDN204" s="449"/>
      <c r="WDO204" s="429"/>
      <c r="WDP204" s="430"/>
      <c r="WDQ204" s="430"/>
      <c r="WDR204" s="430"/>
      <c r="WDS204" s="430"/>
      <c r="WDT204" s="443"/>
      <c r="WDU204" s="449"/>
      <c r="WDV204" s="429"/>
      <c r="WDW204" s="430"/>
      <c r="WDX204" s="430"/>
      <c r="WDY204" s="430"/>
      <c r="WDZ204" s="430"/>
      <c r="WEA204" s="443"/>
      <c r="WEB204" s="449"/>
      <c r="WEC204" s="429"/>
      <c r="WED204" s="430"/>
      <c r="WEE204" s="430"/>
      <c r="WEF204" s="430"/>
      <c r="WEG204" s="430"/>
      <c r="WEH204" s="443"/>
      <c r="WEI204" s="449"/>
      <c r="WEJ204" s="429"/>
      <c r="WEK204" s="430"/>
      <c r="WEL204" s="430"/>
      <c r="WEM204" s="430"/>
      <c r="WEN204" s="430"/>
      <c r="WEO204" s="443"/>
      <c r="WEP204" s="449"/>
      <c r="WEQ204" s="429"/>
      <c r="WER204" s="430"/>
      <c r="WES204" s="430"/>
      <c r="WET204" s="430"/>
      <c r="WEU204" s="430"/>
      <c r="WEV204" s="443"/>
      <c r="WEW204" s="449"/>
      <c r="WEX204" s="429"/>
      <c r="WEY204" s="430"/>
      <c r="WEZ204" s="430"/>
      <c r="WFA204" s="430"/>
      <c r="WFB204" s="430"/>
      <c r="WFC204" s="443"/>
      <c r="WFD204" s="449"/>
      <c r="WFE204" s="429"/>
      <c r="WFF204" s="430"/>
      <c r="WFG204" s="430"/>
      <c r="WFH204" s="430"/>
      <c r="WFI204" s="430"/>
      <c r="WFJ204" s="443"/>
      <c r="WFK204" s="449"/>
      <c r="WFL204" s="429"/>
      <c r="WFM204" s="430"/>
      <c r="WFN204" s="430"/>
      <c r="WFO204" s="430"/>
      <c r="WFP204" s="430"/>
      <c r="WFQ204" s="443"/>
      <c r="WFR204" s="449"/>
      <c r="WFS204" s="429"/>
      <c r="WFT204" s="430"/>
      <c r="WFU204" s="430"/>
      <c r="WFV204" s="430"/>
      <c r="WFW204" s="430"/>
      <c r="WFX204" s="443"/>
      <c r="WFY204" s="449"/>
      <c r="WFZ204" s="429"/>
      <c r="WGA204" s="430"/>
      <c r="WGB204" s="430"/>
      <c r="WGC204" s="430"/>
      <c r="WGD204" s="430"/>
      <c r="WGE204" s="443"/>
      <c r="WGF204" s="449"/>
      <c r="WGG204" s="429"/>
      <c r="WGH204" s="430"/>
      <c r="WGI204" s="430"/>
      <c r="WGJ204" s="430"/>
      <c r="WGK204" s="430"/>
      <c r="WGL204" s="443"/>
      <c r="WGM204" s="449"/>
      <c r="WGN204" s="429"/>
      <c r="WGO204" s="430"/>
      <c r="WGP204" s="430"/>
      <c r="WGQ204" s="430"/>
      <c r="WGR204" s="430"/>
      <c r="WGS204" s="443"/>
      <c r="WGT204" s="449"/>
      <c r="WGU204" s="429"/>
      <c r="WGV204" s="430"/>
      <c r="WGW204" s="430"/>
      <c r="WGX204" s="430"/>
      <c r="WGY204" s="430"/>
      <c r="WGZ204" s="443"/>
      <c r="WHA204" s="449"/>
      <c r="WHB204" s="429"/>
      <c r="WHC204" s="430"/>
      <c r="WHD204" s="430"/>
      <c r="WHE204" s="430"/>
      <c r="WHF204" s="430"/>
      <c r="WHG204" s="443"/>
      <c r="WHH204" s="449"/>
      <c r="WHI204" s="429"/>
      <c r="WHJ204" s="430"/>
      <c r="WHK204" s="430"/>
      <c r="WHL204" s="430"/>
      <c r="WHM204" s="430"/>
      <c r="WHN204" s="443"/>
      <c r="WHO204" s="449"/>
      <c r="WHP204" s="429"/>
      <c r="WHQ204" s="430"/>
      <c r="WHR204" s="430"/>
      <c r="WHS204" s="430"/>
      <c r="WHT204" s="430"/>
      <c r="WHU204" s="443"/>
      <c r="WHV204" s="449"/>
      <c r="WHW204" s="429"/>
      <c r="WHX204" s="430"/>
      <c r="WHY204" s="430"/>
      <c r="WHZ204" s="430"/>
      <c r="WIA204" s="430"/>
      <c r="WIB204" s="443"/>
      <c r="WIC204" s="449"/>
      <c r="WID204" s="429"/>
      <c r="WIE204" s="430"/>
      <c r="WIF204" s="430"/>
      <c r="WIG204" s="430"/>
      <c r="WIH204" s="430"/>
      <c r="WII204" s="443"/>
      <c r="WIJ204" s="449"/>
      <c r="WIK204" s="429"/>
      <c r="WIL204" s="430"/>
      <c r="WIM204" s="430"/>
      <c r="WIN204" s="430"/>
      <c r="WIO204" s="430"/>
      <c r="WIP204" s="443"/>
      <c r="WIQ204" s="449"/>
      <c r="WIR204" s="429"/>
      <c r="WIS204" s="430"/>
      <c r="WIT204" s="430"/>
      <c r="WIU204" s="430"/>
      <c r="WIV204" s="430"/>
      <c r="WIW204" s="443"/>
      <c r="WIX204" s="449"/>
      <c r="WIY204" s="429"/>
      <c r="WIZ204" s="430"/>
      <c r="WJA204" s="430"/>
      <c r="WJB204" s="430"/>
      <c r="WJC204" s="430"/>
      <c r="WJD204" s="443"/>
      <c r="WJE204" s="449"/>
      <c r="WJF204" s="429"/>
      <c r="WJG204" s="430"/>
      <c r="WJH204" s="430"/>
      <c r="WJI204" s="430"/>
      <c r="WJJ204" s="430"/>
      <c r="WJK204" s="443"/>
      <c r="WJL204" s="449"/>
      <c r="WJM204" s="429"/>
      <c r="WJN204" s="430"/>
      <c r="WJO204" s="430"/>
      <c r="WJP204" s="430"/>
      <c r="WJQ204" s="430"/>
      <c r="WJR204" s="443"/>
      <c r="WJS204" s="449"/>
      <c r="WJT204" s="429"/>
      <c r="WJU204" s="430"/>
      <c r="WJV204" s="430"/>
      <c r="WJW204" s="430"/>
      <c r="WJX204" s="430"/>
      <c r="WJY204" s="443"/>
      <c r="WJZ204" s="449"/>
      <c r="WKA204" s="429"/>
      <c r="WKB204" s="430"/>
      <c r="WKC204" s="430"/>
      <c r="WKD204" s="430"/>
      <c r="WKE204" s="430"/>
      <c r="WKF204" s="443"/>
      <c r="WKG204" s="449"/>
      <c r="WKH204" s="429"/>
      <c r="WKI204" s="430"/>
      <c r="WKJ204" s="430"/>
      <c r="WKK204" s="430"/>
      <c r="WKL204" s="430"/>
      <c r="WKM204" s="443"/>
      <c r="WKN204" s="449"/>
      <c r="WKO204" s="429"/>
      <c r="WKP204" s="430"/>
      <c r="WKQ204" s="430"/>
      <c r="WKR204" s="430"/>
      <c r="WKS204" s="430"/>
      <c r="WKT204" s="443"/>
      <c r="WKU204" s="449"/>
      <c r="WKV204" s="429"/>
      <c r="WKW204" s="430"/>
      <c r="WKX204" s="430"/>
      <c r="WKY204" s="430"/>
      <c r="WKZ204" s="430"/>
      <c r="WLA204" s="443"/>
      <c r="WLB204" s="449"/>
      <c r="WLC204" s="429"/>
      <c r="WLD204" s="430"/>
      <c r="WLE204" s="430"/>
      <c r="WLF204" s="430"/>
      <c r="WLG204" s="430"/>
      <c r="WLH204" s="443"/>
      <c r="WLI204" s="449"/>
      <c r="WLJ204" s="429"/>
      <c r="WLK204" s="430"/>
      <c r="WLL204" s="430"/>
      <c r="WLM204" s="430"/>
      <c r="WLN204" s="430"/>
      <c r="WLO204" s="443"/>
      <c r="WLP204" s="449"/>
      <c r="WLQ204" s="429"/>
      <c r="WLR204" s="430"/>
      <c r="WLS204" s="430"/>
      <c r="WLT204" s="430"/>
      <c r="WLU204" s="430"/>
      <c r="WLV204" s="443"/>
      <c r="WLW204" s="449"/>
      <c r="WLX204" s="429"/>
      <c r="WLY204" s="430"/>
      <c r="WLZ204" s="430"/>
      <c r="WMA204" s="430"/>
      <c r="WMB204" s="430"/>
      <c r="WMC204" s="443"/>
      <c r="WMD204" s="449"/>
      <c r="WME204" s="429"/>
      <c r="WMF204" s="430"/>
      <c r="WMG204" s="430"/>
      <c r="WMH204" s="430"/>
      <c r="WMI204" s="430"/>
      <c r="WMJ204" s="443"/>
      <c r="WMK204" s="449"/>
      <c r="WML204" s="429"/>
      <c r="WMM204" s="430"/>
      <c r="WMN204" s="430"/>
      <c r="WMO204" s="430"/>
      <c r="WMP204" s="430"/>
      <c r="WMQ204" s="443"/>
      <c r="WMR204" s="449"/>
      <c r="WMS204" s="429"/>
      <c r="WMT204" s="430"/>
      <c r="WMU204" s="430"/>
      <c r="WMV204" s="430"/>
      <c r="WMW204" s="430"/>
      <c r="WMX204" s="443"/>
      <c r="WMY204" s="449"/>
      <c r="WMZ204" s="429"/>
      <c r="WNA204" s="430"/>
      <c r="WNB204" s="430"/>
      <c r="WNC204" s="430"/>
      <c r="WND204" s="430"/>
      <c r="WNE204" s="443"/>
      <c r="WNF204" s="449"/>
      <c r="WNG204" s="429"/>
      <c r="WNH204" s="430"/>
      <c r="WNI204" s="430"/>
      <c r="WNJ204" s="430"/>
      <c r="WNK204" s="430"/>
      <c r="WNL204" s="443"/>
      <c r="WNM204" s="449"/>
      <c r="WNN204" s="429"/>
      <c r="WNO204" s="430"/>
      <c r="WNP204" s="430"/>
      <c r="WNQ204" s="430"/>
      <c r="WNR204" s="430"/>
      <c r="WNS204" s="443"/>
      <c r="WNT204" s="449"/>
      <c r="WNU204" s="429"/>
      <c r="WNV204" s="430"/>
      <c r="WNW204" s="430"/>
      <c r="WNX204" s="430"/>
      <c r="WNY204" s="430"/>
      <c r="WNZ204" s="443"/>
      <c r="WOA204" s="449"/>
      <c r="WOB204" s="429"/>
      <c r="WOC204" s="430"/>
      <c r="WOD204" s="430"/>
      <c r="WOE204" s="430"/>
      <c r="WOF204" s="430"/>
      <c r="WOG204" s="443"/>
      <c r="WOH204" s="449"/>
      <c r="WOI204" s="429"/>
      <c r="WOJ204" s="430"/>
      <c r="WOK204" s="430"/>
      <c r="WOL204" s="430"/>
      <c r="WOM204" s="430"/>
      <c r="WON204" s="443"/>
      <c r="WOO204" s="449"/>
      <c r="WOP204" s="429"/>
      <c r="WOQ204" s="430"/>
      <c r="WOR204" s="430"/>
      <c r="WOS204" s="430"/>
      <c r="WOT204" s="430"/>
      <c r="WOU204" s="443"/>
      <c r="WOV204" s="449"/>
      <c r="WOW204" s="429"/>
      <c r="WOX204" s="430"/>
      <c r="WOY204" s="430"/>
      <c r="WOZ204" s="430"/>
      <c r="WPA204" s="430"/>
      <c r="WPB204" s="443"/>
      <c r="WPC204" s="449"/>
      <c r="WPD204" s="429"/>
      <c r="WPE204" s="430"/>
      <c r="WPF204" s="430"/>
      <c r="WPG204" s="430"/>
      <c r="WPH204" s="430"/>
      <c r="WPI204" s="443"/>
      <c r="WPJ204" s="449"/>
      <c r="WPK204" s="429"/>
      <c r="WPL204" s="430"/>
      <c r="WPM204" s="430"/>
      <c r="WPN204" s="430"/>
      <c r="WPO204" s="430"/>
      <c r="WPP204" s="443"/>
      <c r="WPQ204" s="449"/>
      <c r="WPR204" s="429"/>
      <c r="WPS204" s="430"/>
      <c r="WPT204" s="430"/>
      <c r="WPU204" s="430"/>
      <c r="WPV204" s="430"/>
      <c r="WPW204" s="443"/>
      <c r="WPX204" s="449"/>
      <c r="WPY204" s="429"/>
      <c r="WPZ204" s="430"/>
      <c r="WQA204" s="430"/>
      <c r="WQB204" s="430"/>
      <c r="WQC204" s="430"/>
      <c r="WQD204" s="443"/>
      <c r="WQE204" s="449"/>
      <c r="WQF204" s="429"/>
      <c r="WQG204" s="430"/>
      <c r="WQH204" s="430"/>
      <c r="WQI204" s="430"/>
      <c r="WQJ204" s="430"/>
      <c r="WQK204" s="443"/>
      <c r="WQL204" s="449"/>
      <c r="WQM204" s="429"/>
      <c r="WQN204" s="430"/>
      <c r="WQO204" s="430"/>
      <c r="WQP204" s="430"/>
      <c r="WQQ204" s="430"/>
      <c r="WQR204" s="443"/>
      <c r="WQS204" s="449"/>
      <c r="WQT204" s="429"/>
      <c r="WQU204" s="430"/>
      <c r="WQV204" s="430"/>
      <c r="WQW204" s="430"/>
      <c r="WQX204" s="430"/>
      <c r="WQY204" s="443"/>
      <c r="WQZ204" s="449"/>
      <c r="WRA204" s="429"/>
      <c r="WRB204" s="430"/>
      <c r="WRC204" s="430"/>
      <c r="WRD204" s="430"/>
      <c r="WRE204" s="430"/>
      <c r="WRF204" s="443"/>
      <c r="WRG204" s="449"/>
      <c r="WRH204" s="429"/>
      <c r="WRI204" s="430"/>
      <c r="WRJ204" s="430"/>
      <c r="WRK204" s="430"/>
      <c r="WRL204" s="430"/>
      <c r="WRM204" s="443"/>
      <c r="WRN204" s="449"/>
      <c r="WRO204" s="429"/>
      <c r="WRP204" s="430"/>
      <c r="WRQ204" s="430"/>
      <c r="WRR204" s="430"/>
      <c r="WRS204" s="430"/>
      <c r="WRT204" s="443"/>
      <c r="WRU204" s="449"/>
      <c r="WRV204" s="429"/>
      <c r="WRW204" s="430"/>
      <c r="WRX204" s="430"/>
      <c r="WRY204" s="430"/>
      <c r="WRZ204" s="430"/>
      <c r="WSA204" s="443"/>
      <c r="WSB204" s="449"/>
      <c r="WSC204" s="429"/>
      <c r="WSD204" s="430"/>
      <c r="WSE204" s="430"/>
      <c r="WSF204" s="430"/>
      <c r="WSG204" s="430"/>
      <c r="WSH204" s="443"/>
      <c r="WSI204" s="449"/>
      <c r="WSJ204" s="429"/>
      <c r="WSK204" s="430"/>
      <c r="WSL204" s="430"/>
      <c r="WSM204" s="430"/>
      <c r="WSN204" s="430"/>
      <c r="WSO204" s="443"/>
      <c r="WSP204" s="449"/>
      <c r="WSQ204" s="429"/>
      <c r="WSR204" s="430"/>
      <c r="WSS204" s="430"/>
      <c r="WST204" s="430"/>
      <c r="WSU204" s="430"/>
      <c r="WSV204" s="443"/>
      <c r="WSW204" s="449"/>
      <c r="WSX204" s="429"/>
      <c r="WSY204" s="430"/>
      <c r="WSZ204" s="430"/>
      <c r="WTA204" s="430"/>
      <c r="WTB204" s="430"/>
      <c r="WTC204" s="443"/>
      <c r="WTD204" s="449"/>
      <c r="WTE204" s="429"/>
      <c r="WTF204" s="430"/>
      <c r="WTG204" s="430"/>
      <c r="WTH204" s="430"/>
      <c r="WTI204" s="430"/>
      <c r="WTJ204" s="443"/>
      <c r="WTK204" s="449"/>
      <c r="WTL204" s="429"/>
      <c r="WTM204" s="430"/>
      <c r="WTN204" s="430"/>
      <c r="WTO204" s="430"/>
      <c r="WTP204" s="430"/>
      <c r="WTQ204" s="443"/>
      <c r="WTR204" s="449"/>
      <c r="WTS204" s="429"/>
      <c r="WTT204" s="430"/>
      <c r="WTU204" s="430"/>
      <c r="WTV204" s="430"/>
      <c r="WTW204" s="430"/>
      <c r="WTX204" s="443"/>
      <c r="WTY204" s="449"/>
      <c r="WTZ204" s="429"/>
      <c r="WUA204" s="430"/>
      <c r="WUB204" s="430"/>
      <c r="WUC204" s="430"/>
      <c r="WUD204" s="430"/>
      <c r="WUE204" s="443"/>
      <c r="WUF204" s="449"/>
      <c r="WUG204" s="429"/>
      <c r="WUH204" s="430"/>
      <c r="WUI204" s="430"/>
      <c r="WUJ204" s="430"/>
      <c r="WUK204" s="430"/>
      <c r="WUL204" s="443"/>
      <c r="WUM204" s="449"/>
      <c r="WUN204" s="429"/>
      <c r="WUO204" s="430"/>
      <c r="WUP204" s="430"/>
      <c r="WUQ204" s="430"/>
      <c r="WUR204" s="430"/>
      <c r="WUS204" s="443"/>
      <c r="WUT204" s="449"/>
      <c r="WUU204" s="429"/>
      <c r="WUV204" s="430"/>
      <c r="WUW204" s="430"/>
      <c r="WUX204" s="430"/>
      <c r="WUY204" s="430"/>
      <c r="WUZ204" s="443"/>
      <c r="WVA204" s="449"/>
      <c r="WVB204" s="429"/>
      <c r="WVC204" s="430"/>
      <c r="WVD204" s="430"/>
      <c r="WVE204" s="430"/>
      <c r="WVF204" s="430"/>
      <c r="WVG204" s="443"/>
      <c r="WVH204" s="449"/>
      <c r="WVI204" s="429"/>
      <c r="WVJ204" s="430"/>
      <c r="WVK204" s="430"/>
      <c r="WVL204" s="430"/>
      <c r="WVM204" s="430"/>
      <c r="WVN204" s="443"/>
      <c r="WVO204" s="449"/>
      <c r="WVP204" s="429"/>
      <c r="WVQ204" s="430"/>
      <c r="WVR204" s="430"/>
      <c r="WVS204" s="430"/>
      <c r="WVT204" s="430"/>
      <c r="WVU204" s="443"/>
      <c r="WVV204" s="449"/>
      <c r="WVW204" s="429"/>
      <c r="WVX204" s="430"/>
      <c r="WVY204" s="430"/>
      <c r="WVZ204" s="430"/>
      <c r="WWA204" s="430"/>
      <c r="WWB204" s="443"/>
      <c r="WWC204" s="449"/>
      <c r="WWD204" s="429"/>
      <c r="WWE204" s="430"/>
      <c r="WWF204" s="430"/>
      <c r="WWG204" s="430"/>
      <c r="WWH204" s="430"/>
      <c r="WWI204" s="443"/>
      <c r="WWJ204" s="449"/>
      <c r="WWK204" s="429"/>
      <c r="WWL204" s="430"/>
      <c r="WWM204" s="430"/>
      <c r="WWN204" s="430"/>
      <c r="WWO204" s="430"/>
      <c r="WWP204" s="443"/>
      <c r="WWQ204" s="449"/>
      <c r="WWR204" s="429"/>
      <c r="WWS204" s="430"/>
      <c r="WWT204" s="430"/>
      <c r="WWU204" s="430"/>
      <c r="WWV204" s="430"/>
      <c r="WWW204" s="443"/>
      <c r="WWX204" s="449"/>
      <c r="WWY204" s="429"/>
      <c r="WWZ204" s="430"/>
      <c r="WXA204" s="430"/>
      <c r="WXB204" s="430"/>
      <c r="WXC204" s="430"/>
      <c r="WXD204" s="443"/>
      <c r="WXE204" s="449"/>
      <c r="WXF204" s="429"/>
      <c r="WXG204" s="430"/>
      <c r="WXH204" s="430"/>
      <c r="WXI204" s="430"/>
      <c r="WXJ204" s="430"/>
      <c r="WXK204" s="443"/>
      <c r="WXL204" s="449"/>
      <c r="WXM204" s="429"/>
      <c r="WXN204" s="430"/>
      <c r="WXO204" s="430"/>
      <c r="WXP204" s="430"/>
      <c r="WXQ204" s="430"/>
      <c r="WXR204" s="443"/>
      <c r="WXS204" s="449"/>
      <c r="WXT204" s="429"/>
      <c r="WXU204" s="430"/>
      <c r="WXV204" s="430"/>
      <c r="WXW204" s="430"/>
      <c r="WXX204" s="430"/>
      <c r="WXY204" s="443"/>
      <c r="WXZ204" s="449"/>
      <c r="WYA204" s="429"/>
      <c r="WYB204" s="430"/>
      <c r="WYC204" s="430"/>
      <c r="WYD204" s="430"/>
      <c r="WYE204" s="430"/>
      <c r="WYF204" s="443"/>
      <c r="WYG204" s="449"/>
      <c r="WYH204" s="429"/>
      <c r="WYI204" s="430"/>
      <c r="WYJ204" s="430"/>
      <c r="WYK204" s="430"/>
      <c r="WYL204" s="430"/>
      <c r="WYM204" s="443"/>
      <c r="WYN204" s="449"/>
      <c r="WYO204" s="429"/>
      <c r="WYP204" s="430"/>
      <c r="WYQ204" s="430"/>
      <c r="WYR204" s="430"/>
      <c r="WYS204" s="430"/>
      <c r="WYT204" s="443"/>
      <c r="WYU204" s="449"/>
      <c r="WYV204" s="429"/>
      <c r="WYW204" s="430"/>
      <c r="WYX204" s="430"/>
      <c r="WYY204" s="430"/>
      <c r="WYZ204" s="430"/>
      <c r="WZA204" s="443"/>
      <c r="WZB204" s="449"/>
      <c r="WZC204" s="429"/>
      <c r="WZD204" s="430"/>
      <c r="WZE204" s="430"/>
      <c r="WZF204" s="430"/>
      <c r="WZG204" s="430"/>
      <c r="WZH204" s="443"/>
      <c r="WZI204" s="449"/>
      <c r="WZJ204" s="429"/>
      <c r="WZK204" s="430"/>
      <c r="WZL204" s="430"/>
      <c r="WZM204" s="430"/>
      <c r="WZN204" s="430"/>
      <c r="WZO204" s="443"/>
      <c r="WZP204" s="449"/>
      <c r="WZQ204" s="429"/>
      <c r="WZR204" s="430"/>
      <c r="WZS204" s="430"/>
      <c r="WZT204" s="430"/>
      <c r="WZU204" s="430"/>
      <c r="WZV204" s="443"/>
      <c r="WZW204" s="449"/>
      <c r="WZX204" s="429"/>
      <c r="WZY204" s="430"/>
      <c r="WZZ204" s="430"/>
      <c r="XAA204" s="430"/>
      <c r="XAB204" s="430"/>
      <c r="XAC204" s="443"/>
      <c r="XAD204" s="449"/>
      <c r="XAE204" s="429"/>
      <c r="XAF204" s="430"/>
      <c r="XAG204" s="430"/>
      <c r="XAH204" s="430"/>
      <c r="XAI204" s="430"/>
      <c r="XAJ204" s="443"/>
      <c r="XAK204" s="449"/>
      <c r="XAL204" s="429"/>
      <c r="XAM204" s="430"/>
      <c r="XAN204" s="430"/>
      <c r="XAO204" s="430"/>
      <c r="XAP204" s="430"/>
      <c r="XAQ204" s="443"/>
      <c r="XAR204" s="449"/>
      <c r="XAS204" s="429"/>
      <c r="XAT204" s="430"/>
      <c r="XAU204" s="430"/>
      <c r="XAV204" s="430"/>
      <c r="XAW204" s="430"/>
      <c r="XAX204" s="443"/>
      <c r="XAY204" s="449"/>
      <c r="XAZ204" s="429"/>
      <c r="XBA204" s="430"/>
      <c r="XBB204" s="430"/>
      <c r="XBC204" s="430"/>
      <c r="XBD204" s="430"/>
      <c r="XBE204" s="443"/>
      <c r="XBF204" s="449"/>
      <c r="XBG204" s="429"/>
      <c r="XBH204" s="430"/>
      <c r="XBI204" s="430"/>
      <c r="XBJ204" s="430"/>
      <c r="XBK204" s="430"/>
      <c r="XBL204" s="443"/>
      <c r="XBM204" s="449"/>
      <c r="XBN204" s="429"/>
      <c r="XBO204" s="430"/>
      <c r="XBP204" s="430"/>
      <c r="XBQ204" s="430"/>
      <c r="XBR204" s="430"/>
      <c r="XBS204" s="443"/>
      <c r="XBT204" s="449"/>
      <c r="XBU204" s="429"/>
      <c r="XBV204" s="430"/>
      <c r="XBW204" s="430"/>
      <c r="XBX204" s="430"/>
      <c r="XBY204" s="430"/>
      <c r="XBZ204" s="443"/>
      <c r="XCA204" s="449"/>
      <c r="XCB204" s="429"/>
      <c r="XCC204" s="430"/>
      <c r="XCD204" s="430"/>
      <c r="XCE204" s="430"/>
      <c r="XCF204" s="430"/>
      <c r="XCG204" s="443"/>
      <c r="XCH204" s="449"/>
      <c r="XCI204" s="429"/>
      <c r="XCJ204" s="430"/>
      <c r="XCK204" s="430"/>
      <c r="XCL204" s="430"/>
      <c r="XCM204" s="430"/>
      <c r="XCN204" s="443"/>
      <c r="XCO204" s="449"/>
      <c r="XCP204" s="429"/>
      <c r="XCQ204" s="430"/>
      <c r="XCR204" s="430"/>
      <c r="XCS204" s="430"/>
      <c r="XCT204" s="430"/>
      <c r="XCU204" s="443"/>
      <c r="XCV204" s="449"/>
      <c r="XCW204" s="429"/>
      <c r="XCX204" s="430"/>
      <c r="XCY204" s="430"/>
      <c r="XCZ204" s="430"/>
      <c r="XDA204" s="430"/>
      <c r="XDB204" s="443"/>
      <c r="XDC204" s="449"/>
      <c r="XDD204" s="429"/>
      <c r="XDE204" s="430"/>
      <c r="XDF204" s="430"/>
      <c r="XDG204" s="430"/>
      <c r="XDH204" s="430"/>
      <c r="XDI204" s="443"/>
      <c r="XDJ204" s="449"/>
      <c r="XDK204" s="429"/>
      <c r="XDL204" s="430"/>
      <c r="XDM204" s="430"/>
      <c r="XDN204" s="430"/>
      <c r="XDO204" s="430"/>
      <c r="XDP204" s="443"/>
      <c r="XDQ204" s="449"/>
      <c r="XDR204" s="429"/>
      <c r="XDS204" s="430"/>
      <c r="XDT204" s="430"/>
      <c r="XDU204" s="430"/>
      <c r="XDV204" s="430"/>
      <c r="XDW204" s="443"/>
      <c r="XDX204" s="449"/>
      <c r="XDY204" s="429"/>
      <c r="XDZ204" s="430"/>
      <c r="XEA204" s="430"/>
      <c r="XEB204" s="430"/>
      <c r="XEC204" s="430"/>
      <c r="XED204" s="443"/>
      <c r="XEE204" s="449"/>
      <c r="XEF204" s="429"/>
      <c r="XEG204" s="430"/>
      <c r="XEH204" s="430"/>
      <c r="XEI204" s="430"/>
      <c r="XEJ204" s="430"/>
      <c r="XEK204" s="443"/>
      <c r="XEL204" s="449"/>
      <c r="XEM204" s="429"/>
      <c r="XEN204" s="430"/>
      <c r="XEO204" s="430"/>
      <c r="XEP204" s="430"/>
      <c r="XEQ204" s="430"/>
      <c r="XER204" s="443"/>
      <c r="XES204" s="449"/>
      <c r="XET204" s="429"/>
      <c r="XEU204" s="430"/>
      <c r="XEV204" s="430"/>
      <c r="XEW204" s="430"/>
      <c r="XEX204" s="430"/>
      <c r="XEY204" s="443"/>
      <c r="XEZ204" s="449"/>
      <c r="XFA204" s="429"/>
      <c r="XFB204" s="430"/>
      <c r="XFC204" s="430"/>
      <c r="XFD204" s="430"/>
    </row>
    <row r="205" spans="1:16384" s="166" customFormat="1" ht="15.75" x14ac:dyDescent="0.25">
      <c r="A205" s="468"/>
      <c r="B205" s="152"/>
      <c r="C205" s="152"/>
      <c r="D205" s="152"/>
      <c r="E205" s="152"/>
      <c r="F205" s="444"/>
      <c r="G205" s="450"/>
      <c r="H205" s="429"/>
      <c r="I205" s="430"/>
      <c r="J205" s="152"/>
      <c r="K205" s="152"/>
      <c r="L205" s="152"/>
      <c r="M205" s="444"/>
      <c r="N205" s="450"/>
      <c r="O205" s="468"/>
      <c r="P205" s="152"/>
      <c r="Q205" s="152"/>
      <c r="R205" s="152"/>
      <c r="S205" s="152"/>
      <c r="T205" s="444"/>
      <c r="U205" s="450"/>
      <c r="V205" s="468"/>
      <c r="W205" s="152"/>
      <c r="X205" s="152"/>
      <c r="Y205" s="152"/>
      <c r="Z205" s="152"/>
      <c r="AA205" s="444"/>
      <c r="AB205" s="450"/>
      <c r="AC205" s="468"/>
      <c r="AD205" s="152"/>
      <c r="AE205" s="152"/>
      <c r="AF205" s="152"/>
      <c r="AG205" s="152"/>
      <c r="AH205" s="444"/>
      <c r="AI205" s="450"/>
      <c r="AJ205" s="468"/>
      <c r="AK205" s="152"/>
      <c r="AL205" s="152"/>
      <c r="AM205" s="152"/>
      <c r="AN205" s="152"/>
      <c r="AO205" s="444"/>
      <c r="AP205" s="450"/>
      <c r="AQ205" s="468"/>
      <c r="AR205" s="152"/>
      <c r="AS205" s="152"/>
      <c r="AT205" s="152"/>
      <c r="AU205" s="152"/>
      <c r="AV205" s="444"/>
      <c r="AW205" s="450"/>
      <c r="AX205" s="468"/>
      <c r="AY205" s="152"/>
      <c r="AZ205" s="152"/>
      <c r="BA205" s="152"/>
      <c r="BB205" s="152"/>
      <c r="BC205" s="444"/>
      <c r="BD205" s="450"/>
      <c r="BE205" s="468"/>
      <c r="BF205" s="152"/>
      <c r="BG205" s="152"/>
      <c r="BH205" s="152"/>
      <c r="BI205" s="152"/>
      <c r="BJ205" s="444"/>
      <c r="BK205" s="450"/>
      <c r="BL205" s="468"/>
      <c r="BM205" s="152"/>
      <c r="BN205" s="152"/>
      <c r="BO205" s="152"/>
      <c r="BP205" s="152"/>
      <c r="BQ205" s="444"/>
      <c r="BR205" s="450"/>
      <c r="BS205" s="468"/>
      <c r="BT205" s="152"/>
      <c r="BU205" s="152"/>
      <c r="BV205" s="152"/>
      <c r="BW205" s="152"/>
      <c r="BX205" s="444"/>
      <c r="BY205" s="450"/>
      <c r="BZ205" s="468"/>
      <c r="CA205" s="152"/>
      <c r="CB205" s="152"/>
      <c r="CC205" s="152"/>
      <c r="CD205" s="152"/>
      <c r="CE205" s="444"/>
      <c r="CF205" s="450"/>
      <c r="CG205" s="468"/>
      <c r="CH205" s="152"/>
      <c r="CI205" s="152"/>
      <c r="CJ205" s="152"/>
      <c r="CK205" s="152"/>
      <c r="CL205" s="444"/>
      <c r="CM205" s="450"/>
      <c r="CN205" s="468"/>
      <c r="CO205" s="152"/>
      <c r="CP205" s="152"/>
      <c r="CQ205" s="152"/>
      <c r="CR205" s="152"/>
      <c r="CS205" s="444"/>
      <c r="CT205" s="450"/>
      <c r="CU205" s="468"/>
      <c r="CV205" s="152"/>
      <c r="CW205" s="152"/>
      <c r="CX205" s="152"/>
      <c r="CY205" s="152"/>
      <c r="CZ205" s="444"/>
      <c r="DA205" s="450"/>
      <c r="DB205" s="468"/>
      <c r="DC205" s="152"/>
      <c r="DD205" s="152"/>
      <c r="DE205" s="152"/>
      <c r="DF205" s="152"/>
      <c r="DG205" s="444"/>
      <c r="DH205" s="450"/>
      <c r="DI205" s="468"/>
      <c r="DJ205" s="152"/>
      <c r="DK205" s="152"/>
      <c r="DL205" s="152"/>
      <c r="DM205" s="152"/>
      <c r="DN205" s="444"/>
      <c r="DO205" s="450"/>
      <c r="DP205" s="468"/>
      <c r="DQ205" s="152"/>
      <c r="DR205" s="152"/>
      <c r="DS205" s="152"/>
      <c r="DT205" s="152"/>
      <c r="DU205" s="444"/>
      <c r="DV205" s="450"/>
      <c r="DW205" s="468"/>
      <c r="DX205" s="152"/>
      <c r="DY205" s="152"/>
      <c r="DZ205" s="152"/>
      <c r="EA205" s="152"/>
      <c r="EB205" s="444"/>
      <c r="EC205" s="450"/>
      <c r="ED205" s="468"/>
      <c r="EE205" s="152"/>
      <c r="EF205" s="152"/>
      <c r="EG205" s="152"/>
      <c r="EH205" s="152"/>
      <c r="EI205" s="444"/>
      <c r="EJ205" s="450"/>
      <c r="EK205" s="468"/>
      <c r="EL205" s="152"/>
      <c r="EM205" s="152"/>
      <c r="EN205" s="152"/>
      <c r="EO205" s="152"/>
      <c r="EP205" s="444"/>
      <c r="EQ205" s="450"/>
      <c r="ER205" s="468"/>
      <c r="ES205" s="152"/>
      <c r="ET205" s="152"/>
      <c r="EU205" s="152"/>
      <c r="EV205" s="152"/>
      <c r="EW205" s="444"/>
      <c r="EX205" s="450"/>
      <c r="EY205" s="468"/>
      <c r="EZ205" s="152"/>
      <c r="FA205" s="152"/>
      <c r="FB205" s="152"/>
      <c r="FC205" s="152"/>
      <c r="FD205" s="444"/>
      <c r="FE205" s="450"/>
      <c r="FF205" s="468"/>
      <c r="FG205" s="152"/>
      <c r="FH205" s="152"/>
      <c r="FI205" s="152"/>
      <c r="FJ205" s="152"/>
      <c r="FK205" s="444"/>
      <c r="FL205" s="450"/>
      <c r="FM205" s="468"/>
      <c r="FN205" s="152"/>
      <c r="FO205" s="152"/>
      <c r="FP205" s="152"/>
      <c r="FQ205" s="152"/>
      <c r="FR205" s="444"/>
      <c r="FS205" s="450"/>
      <c r="FT205" s="468"/>
      <c r="FU205" s="152"/>
      <c r="FV205" s="152"/>
      <c r="FW205" s="152"/>
      <c r="FX205" s="152"/>
      <c r="FY205" s="444"/>
      <c r="FZ205" s="450"/>
      <c r="GA205" s="468"/>
      <c r="GB205" s="152"/>
      <c r="GC205" s="152"/>
      <c r="GD205" s="152"/>
      <c r="GE205" s="152"/>
      <c r="GF205" s="444"/>
      <c r="GG205" s="450"/>
      <c r="GH205" s="468"/>
      <c r="GI205" s="152"/>
      <c r="GJ205" s="152"/>
      <c r="GK205" s="152"/>
      <c r="GL205" s="152"/>
      <c r="GM205" s="444"/>
      <c r="GN205" s="450"/>
      <c r="GO205" s="468"/>
      <c r="GP205" s="152"/>
      <c r="GQ205" s="152"/>
      <c r="GR205" s="152"/>
      <c r="GS205" s="152"/>
      <c r="GT205" s="444"/>
      <c r="GU205" s="450"/>
      <c r="GV205" s="468"/>
      <c r="GW205" s="152"/>
      <c r="GX205" s="152"/>
      <c r="GY205" s="152"/>
      <c r="GZ205" s="152"/>
      <c r="HA205" s="444"/>
      <c r="HB205" s="450"/>
      <c r="HC205" s="468"/>
      <c r="HD205" s="152"/>
      <c r="HE205" s="152"/>
      <c r="HF205" s="152"/>
      <c r="HG205" s="152"/>
      <c r="HH205" s="444"/>
      <c r="HI205" s="450"/>
      <c r="HJ205" s="468"/>
      <c r="HK205" s="152"/>
      <c r="HL205" s="152"/>
      <c r="HM205" s="152"/>
      <c r="HN205" s="152"/>
      <c r="HO205" s="444"/>
      <c r="HP205" s="450"/>
      <c r="HQ205" s="468"/>
      <c r="HR205" s="152"/>
      <c r="HS205" s="152"/>
      <c r="HT205" s="152"/>
      <c r="HU205" s="152"/>
      <c r="HV205" s="444"/>
      <c r="HW205" s="450"/>
      <c r="HX205" s="468"/>
      <c r="HY205" s="152"/>
      <c r="HZ205" s="152"/>
      <c r="IA205" s="152"/>
      <c r="IB205" s="152"/>
      <c r="IC205" s="444"/>
      <c r="ID205" s="450"/>
      <c r="IE205" s="468"/>
      <c r="IF205" s="152"/>
      <c r="IG205" s="152"/>
      <c r="IH205" s="152"/>
      <c r="II205" s="152"/>
      <c r="IJ205" s="444"/>
      <c r="IK205" s="450"/>
      <c r="IL205" s="468"/>
      <c r="IM205" s="152"/>
      <c r="IN205" s="152"/>
      <c r="IO205" s="152"/>
      <c r="IP205" s="152"/>
      <c r="IQ205" s="444"/>
      <c r="IR205" s="450"/>
      <c r="IS205" s="468"/>
      <c r="IT205" s="152"/>
      <c r="IU205" s="152"/>
      <c r="IV205" s="152"/>
      <c r="IW205" s="152"/>
      <c r="IX205" s="444"/>
      <c r="IY205" s="450"/>
      <c r="IZ205" s="468"/>
      <c r="JA205" s="152"/>
      <c r="JB205" s="152"/>
      <c r="JC205" s="152"/>
      <c r="JD205" s="152"/>
      <c r="JE205" s="444"/>
      <c r="JF205" s="450"/>
      <c r="JG205" s="468"/>
      <c r="JH205" s="152"/>
      <c r="JI205" s="152"/>
      <c r="JJ205" s="152"/>
      <c r="JK205" s="152"/>
      <c r="JL205" s="444"/>
      <c r="JM205" s="450"/>
      <c r="JN205" s="468"/>
      <c r="JO205" s="152"/>
      <c r="JP205" s="152"/>
      <c r="JQ205" s="152"/>
      <c r="JR205" s="152"/>
      <c r="JS205" s="444"/>
      <c r="JT205" s="450"/>
      <c r="JU205" s="468"/>
      <c r="JV205" s="152"/>
      <c r="JW205" s="152"/>
      <c r="JX205" s="152"/>
      <c r="JY205" s="152"/>
      <c r="JZ205" s="444"/>
      <c r="KA205" s="450"/>
      <c r="KB205" s="468"/>
      <c r="KC205" s="152"/>
      <c r="KD205" s="152"/>
      <c r="KE205" s="152"/>
      <c r="KF205" s="152"/>
      <c r="KG205" s="444"/>
      <c r="KH205" s="450"/>
      <c r="KI205" s="468"/>
      <c r="KJ205" s="152"/>
      <c r="KK205" s="152"/>
      <c r="KL205" s="152"/>
      <c r="KM205" s="152"/>
      <c r="KN205" s="444"/>
      <c r="KO205" s="450"/>
      <c r="KP205" s="468"/>
      <c r="KQ205" s="152"/>
      <c r="KR205" s="152"/>
      <c r="KS205" s="152"/>
      <c r="KT205" s="152"/>
      <c r="KU205" s="444"/>
      <c r="KV205" s="450"/>
      <c r="KW205" s="468"/>
      <c r="KX205" s="152"/>
      <c r="KY205" s="152"/>
      <c r="KZ205" s="152"/>
      <c r="LA205" s="152"/>
      <c r="LB205" s="444"/>
      <c r="LC205" s="450"/>
      <c r="LD205" s="468"/>
      <c r="LE205" s="152"/>
      <c r="LF205" s="152"/>
      <c r="LG205" s="152"/>
      <c r="LH205" s="152"/>
      <c r="LI205" s="444"/>
      <c r="LJ205" s="450"/>
      <c r="LK205" s="468"/>
      <c r="LL205" s="152"/>
      <c r="LM205" s="152"/>
      <c r="LN205" s="152"/>
      <c r="LO205" s="152"/>
      <c r="LP205" s="444"/>
      <c r="LQ205" s="450"/>
      <c r="LR205" s="468"/>
      <c r="LS205" s="152"/>
      <c r="LT205" s="152"/>
      <c r="LU205" s="152"/>
      <c r="LV205" s="152"/>
      <c r="LW205" s="444"/>
      <c r="LX205" s="450"/>
      <c r="LY205" s="468"/>
      <c r="LZ205" s="152"/>
      <c r="MA205" s="152"/>
      <c r="MB205" s="152"/>
      <c r="MC205" s="152"/>
      <c r="MD205" s="444"/>
      <c r="ME205" s="450"/>
      <c r="MF205" s="468"/>
      <c r="MG205" s="152"/>
      <c r="MH205" s="152"/>
      <c r="MI205" s="152"/>
      <c r="MJ205" s="152"/>
      <c r="MK205" s="444"/>
      <c r="ML205" s="450"/>
      <c r="MM205" s="468"/>
      <c r="MN205" s="152"/>
      <c r="MO205" s="152"/>
      <c r="MP205" s="152"/>
      <c r="MQ205" s="152"/>
      <c r="MR205" s="444"/>
      <c r="MS205" s="450"/>
      <c r="MT205" s="468"/>
      <c r="MU205" s="152"/>
      <c r="MV205" s="152"/>
      <c r="MW205" s="152"/>
      <c r="MX205" s="152"/>
      <c r="MY205" s="444"/>
      <c r="MZ205" s="450"/>
      <c r="NA205" s="468"/>
      <c r="NB205" s="152"/>
      <c r="NC205" s="152"/>
      <c r="ND205" s="152"/>
      <c r="NE205" s="152"/>
      <c r="NF205" s="444"/>
      <c r="NG205" s="450"/>
      <c r="NH205" s="468"/>
      <c r="NI205" s="152"/>
      <c r="NJ205" s="152"/>
      <c r="NK205" s="152"/>
      <c r="NL205" s="152"/>
      <c r="NM205" s="444"/>
      <c r="NN205" s="450"/>
      <c r="NO205" s="468"/>
      <c r="NP205" s="152"/>
      <c r="NQ205" s="152"/>
      <c r="NR205" s="152"/>
      <c r="NS205" s="152"/>
      <c r="NT205" s="444"/>
      <c r="NU205" s="450"/>
      <c r="NV205" s="468"/>
      <c r="NW205" s="152"/>
      <c r="NX205" s="152"/>
      <c r="NY205" s="152"/>
      <c r="NZ205" s="152"/>
      <c r="OA205" s="444"/>
      <c r="OB205" s="450"/>
      <c r="OC205" s="468"/>
      <c r="OD205" s="152"/>
      <c r="OE205" s="152"/>
      <c r="OF205" s="152"/>
      <c r="OG205" s="152"/>
      <c r="OH205" s="444"/>
      <c r="OI205" s="450"/>
      <c r="OJ205" s="468"/>
      <c r="OK205" s="152"/>
      <c r="OL205" s="152"/>
      <c r="OM205" s="152"/>
      <c r="ON205" s="152"/>
      <c r="OO205" s="444"/>
      <c r="OP205" s="450"/>
      <c r="OQ205" s="468"/>
      <c r="OR205" s="152"/>
      <c r="OS205" s="152"/>
      <c r="OT205" s="152"/>
      <c r="OU205" s="152"/>
      <c r="OV205" s="444"/>
      <c r="OW205" s="450"/>
      <c r="OX205" s="468"/>
      <c r="OY205" s="152"/>
      <c r="OZ205" s="152"/>
      <c r="PA205" s="152"/>
      <c r="PB205" s="152"/>
      <c r="PC205" s="444"/>
      <c r="PD205" s="450"/>
      <c r="PE205" s="468"/>
      <c r="PF205" s="152"/>
      <c r="PG205" s="152"/>
      <c r="PH205" s="152"/>
      <c r="PI205" s="152"/>
      <c r="PJ205" s="444"/>
      <c r="PK205" s="450"/>
      <c r="PL205" s="468"/>
      <c r="PM205" s="152"/>
      <c r="PN205" s="152"/>
      <c r="PO205" s="152"/>
      <c r="PP205" s="152"/>
      <c r="PQ205" s="444"/>
      <c r="PR205" s="450"/>
      <c r="PS205" s="468"/>
      <c r="PT205" s="152"/>
      <c r="PU205" s="152"/>
      <c r="PV205" s="152"/>
      <c r="PW205" s="152"/>
      <c r="PX205" s="444"/>
      <c r="PY205" s="450"/>
      <c r="PZ205" s="468"/>
      <c r="QA205" s="152"/>
      <c r="QB205" s="152"/>
      <c r="QC205" s="152"/>
      <c r="QD205" s="152"/>
      <c r="QE205" s="444"/>
      <c r="QF205" s="450"/>
      <c r="QG205" s="468"/>
      <c r="QH205" s="152"/>
      <c r="QI205" s="152"/>
      <c r="QJ205" s="152"/>
      <c r="QK205" s="152"/>
      <c r="QL205" s="444"/>
      <c r="QM205" s="450"/>
      <c r="QN205" s="468"/>
      <c r="QO205" s="152"/>
      <c r="QP205" s="152"/>
      <c r="QQ205" s="152"/>
      <c r="QR205" s="152"/>
      <c r="QS205" s="444"/>
      <c r="QT205" s="450"/>
      <c r="QU205" s="468"/>
      <c r="QV205" s="152"/>
      <c r="QW205" s="152"/>
      <c r="QX205" s="152"/>
      <c r="QY205" s="152"/>
      <c r="QZ205" s="444"/>
      <c r="RA205" s="450"/>
      <c r="RB205" s="468"/>
      <c r="RC205" s="152"/>
      <c r="RD205" s="152"/>
      <c r="RE205" s="152"/>
      <c r="RF205" s="152"/>
      <c r="RG205" s="444"/>
      <c r="RH205" s="450"/>
      <c r="RI205" s="468"/>
      <c r="RJ205" s="152"/>
      <c r="RK205" s="152"/>
      <c r="RL205" s="152"/>
      <c r="RM205" s="152"/>
      <c r="RN205" s="444"/>
      <c r="RO205" s="450"/>
      <c r="RP205" s="468"/>
      <c r="RQ205" s="152"/>
      <c r="RR205" s="152"/>
      <c r="RS205" s="152"/>
      <c r="RT205" s="152"/>
      <c r="RU205" s="444"/>
      <c r="RV205" s="450"/>
      <c r="RW205" s="468"/>
      <c r="RX205" s="152"/>
      <c r="RY205" s="152"/>
      <c r="RZ205" s="152"/>
      <c r="SA205" s="152"/>
      <c r="SB205" s="444"/>
      <c r="SC205" s="450"/>
      <c r="SD205" s="468"/>
      <c r="SE205" s="152"/>
      <c r="SF205" s="152"/>
      <c r="SG205" s="152"/>
      <c r="SH205" s="152"/>
      <c r="SI205" s="444"/>
      <c r="SJ205" s="450"/>
      <c r="SK205" s="468"/>
      <c r="SL205" s="152"/>
      <c r="SM205" s="152"/>
      <c r="SN205" s="152"/>
      <c r="SO205" s="152"/>
      <c r="SP205" s="444"/>
      <c r="SQ205" s="450"/>
      <c r="SR205" s="468"/>
      <c r="SS205" s="152"/>
      <c r="ST205" s="152"/>
      <c r="SU205" s="152"/>
      <c r="SV205" s="152"/>
      <c r="SW205" s="444"/>
      <c r="SX205" s="450"/>
      <c r="SY205" s="468"/>
      <c r="SZ205" s="152"/>
      <c r="TA205" s="152"/>
      <c r="TB205" s="152"/>
      <c r="TC205" s="152"/>
      <c r="TD205" s="444"/>
      <c r="TE205" s="450"/>
      <c r="TF205" s="468"/>
      <c r="TG205" s="152"/>
      <c r="TH205" s="152"/>
      <c r="TI205" s="152"/>
      <c r="TJ205" s="152"/>
      <c r="TK205" s="444"/>
      <c r="TL205" s="450"/>
      <c r="TM205" s="468"/>
      <c r="TN205" s="152"/>
      <c r="TO205" s="152"/>
      <c r="TP205" s="152"/>
      <c r="TQ205" s="152"/>
      <c r="TR205" s="444"/>
      <c r="TS205" s="450"/>
      <c r="TT205" s="468"/>
      <c r="TU205" s="152"/>
      <c r="TV205" s="152"/>
      <c r="TW205" s="152"/>
      <c r="TX205" s="152"/>
      <c r="TY205" s="444"/>
      <c r="TZ205" s="450"/>
      <c r="UA205" s="468"/>
      <c r="UB205" s="152"/>
      <c r="UC205" s="152"/>
      <c r="UD205" s="152"/>
      <c r="UE205" s="152"/>
      <c r="UF205" s="444"/>
      <c r="UG205" s="450"/>
      <c r="UH205" s="468"/>
      <c r="UI205" s="152"/>
      <c r="UJ205" s="152"/>
      <c r="UK205" s="152"/>
      <c r="UL205" s="152"/>
      <c r="UM205" s="444"/>
      <c r="UN205" s="450"/>
      <c r="UO205" s="468"/>
      <c r="UP205" s="152"/>
      <c r="UQ205" s="152"/>
      <c r="UR205" s="152"/>
      <c r="US205" s="152"/>
      <c r="UT205" s="444"/>
      <c r="UU205" s="450"/>
      <c r="UV205" s="468"/>
      <c r="UW205" s="152"/>
      <c r="UX205" s="152"/>
      <c r="UY205" s="152"/>
      <c r="UZ205" s="152"/>
      <c r="VA205" s="444"/>
      <c r="VB205" s="450"/>
      <c r="VC205" s="468"/>
      <c r="VD205" s="152"/>
      <c r="VE205" s="152"/>
      <c r="VF205" s="152"/>
      <c r="VG205" s="152"/>
      <c r="VH205" s="444"/>
      <c r="VI205" s="450"/>
      <c r="VJ205" s="468"/>
      <c r="VK205" s="152"/>
      <c r="VL205" s="152"/>
      <c r="VM205" s="152"/>
      <c r="VN205" s="152"/>
      <c r="VO205" s="444"/>
      <c r="VP205" s="450"/>
      <c r="VQ205" s="468"/>
      <c r="VR205" s="152"/>
      <c r="VS205" s="152"/>
      <c r="VT205" s="152"/>
      <c r="VU205" s="152"/>
      <c r="VV205" s="444"/>
      <c r="VW205" s="450"/>
      <c r="VX205" s="468"/>
      <c r="VY205" s="152"/>
      <c r="VZ205" s="152"/>
      <c r="WA205" s="152"/>
      <c r="WB205" s="152"/>
      <c r="WC205" s="444"/>
      <c r="WD205" s="450"/>
      <c r="WE205" s="468"/>
      <c r="WF205" s="152"/>
      <c r="WG205" s="152"/>
      <c r="WH205" s="152"/>
      <c r="WI205" s="152"/>
      <c r="WJ205" s="444"/>
      <c r="WK205" s="450"/>
      <c r="WL205" s="468"/>
      <c r="WM205" s="152"/>
      <c r="WN205" s="152"/>
      <c r="WO205" s="152"/>
      <c r="WP205" s="152"/>
      <c r="WQ205" s="444"/>
      <c r="WR205" s="450"/>
      <c r="WS205" s="468"/>
      <c r="WT205" s="152"/>
      <c r="WU205" s="152"/>
      <c r="WV205" s="152"/>
      <c r="WW205" s="152"/>
      <c r="WX205" s="444"/>
      <c r="WY205" s="450"/>
      <c r="WZ205" s="468"/>
      <c r="XA205" s="152"/>
      <c r="XB205" s="152"/>
      <c r="XC205" s="152"/>
      <c r="XD205" s="152"/>
      <c r="XE205" s="444"/>
      <c r="XF205" s="450"/>
      <c r="XG205" s="468"/>
      <c r="XH205" s="152"/>
      <c r="XI205" s="152"/>
      <c r="XJ205" s="152"/>
      <c r="XK205" s="152"/>
      <c r="XL205" s="444"/>
      <c r="XM205" s="450"/>
      <c r="XN205" s="468"/>
      <c r="XO205" s="152"/>
      <c r="XP205" s="152"/>
      <c r="XQ205" s="152"/>
      <c r="XR205" s="152"/>
      <c r="XS205" s="444"/>
      <c r="XT205" s="450"/>
      <c r="XU205" s="468"/>
      <c r="XV205" s="152"/>
      <c r="XW205" s="152"/>
      <c r="XX205" s="152"/>
      <c r="XY205" s="152"/>
      <c r="XZ205" s="444"/>
      <c r="YA205" s="450"/>
      <c r="YB205" s="468"/>
      <c r="YC205" s="152"/>
      <c r="YD205" s="152"/>
      <c r="YE205" s="152"/>
      <c r="YF205" s="152"/>
      <c r="YG205" s="444"/>
      <c r="YH205" s="450"/>
      <c r="YI205" s="468"/>
      <c r="YJ205" s="152"/>
      <c r="YK205" s="152"/>
      <c r="YL205" s="152"/>
      <c r="YM205" s="152"/>
      <c r="YN205" s="444"/>
      <c r="YO205" s="450"/>
      <c r="YP205" s="468"/>
      <c r="YQ205" s="152"/>
      <c r="YR205" s="152"/>
      <c r="YS205" s="152"/>
      <c r="YT205" s="152"/>
      <c r="YU205" s="444"/>
      <c r="YV205" s="450"/>
      <c r="YW205" s="468"/>
      <c r="YX205" s="152"/>
      <c r="YY205" s="152"/>
      <c r="YZ205" s="152"/>
      <c r="ZA205" s="152"/>
      <c r="ZB205" s="444"/>
      <c r="ZC205" s="450"/>
      <c r="ZD205" s="468"/>
      <c r="ZE205" s="152"/>
      <c r="ZF205" s="152"/>
      <c r="ZG205" s="152"/>
      <c r="ZH205" s="152"/>
      <c r="ZI205" s="444"/>
      <c r="ZJ205" s="450"/>
      <c r="ZK205" s="468"/>
      <c r="ZL205" s="152"/>
      <c r="ZM205" s="152"/>
      <c r="ZN205" s="152"/>
      <c r="ZO205" s="152"/>
      <c r="ZP205" s="444"/>
      <c r="ZQ205" s="450"/>
      <c r="ZR205" s="468"/>
      <c r="ZS205" s="152"/>
      <c r="ZT205" s="152"/>
      <c r="ZU205" s="152"/>
      <c r="ZV205" s="152"/>
      <c r="ZW205" s="444"/>
      <c r="ZX205" s="450"/>
      <c r="ZY205" s="468"/>
      <c r="ZZ205" s="152"/>
      <c r="AAA205" s="152"/>
      <c r="AAB205" s="152"/>
      <c r="AAC205" s="152"/>
      <c r="AAD205" s="444"/>
      <c r="AAE205" s="450"/>
      <c r="AAF205" s="468"/>
      <c r="AAG205" s="152"/>
      <c r="AAH205" s="152"/>
      <c r="AAI205" s="152"/>
      <c r="AAJ205" s="152"/>
      <c r="AAK205" s="444"/>
      <c r="AAL205" s="450"/>
      <c r="AAM205" s="468"/>
      <c r="AAN205" s="152"/>
      <c r="AAO205" s="152"/>
      <c r="AAP205" s="152"/>
      <c r="AAQ205" s="152"/>
      <c r="AAR205" s="444"/>
      <c r="AAS205" s="450"/>
      <c r="AAT205" s="468"/>
      <c r="AAU205" s="152"/>
      <c r="AAV205" s="152"/>
      <c r="AAW205" s="152"/>
      <c r="AAX205" s="152"/>
      <c r="AAY205" s="444"/>
      <c r="AAZ205" s="450"/>
      <c r="ABA205" s="468"/>
      <c r="ABB205" s="152"/>
      <c r="ABC205" s="152"/>
      <c r="ABD205" s="152"/>
      <c r="ABE205" s="152"/>
      <c r="ABF205" s="444"/>
      <c r="ABG205" s="450"/>
      <c r="ABH205" s="468"/>
      <c r="ABI205" s="152"/>
      <c r="ABJ205" s="152"/>
      <c r="ABK205" s="152"/>
      <c r="ABL205" s="152"/>
      <c r="ABM205" s="444"/>
      <c r="ABN205" s="450"/>
      <c r="ABO205" s="468"/>
      <c r="ABP205" s="152"/>
      <c r="ABQ205" s="152"/>
      <c r="ABR205" s="152"/>
      <c r="ABS205" s="152"/>
      <c r="ABT205" s="444"/>
      <c r="ABU205" s="450"/>
      <c r="ABV205" s="468"/>
      <c r="ABW205" s="152"/>
      <c r="ABX205" s="152"/>
      <c r="ABY205" s="152"/>
      <c r="ABZ205" s="152"/>
      <c r="ACA205" s="444"/>
      <c r="ACB205" s="450"/>
      <c r="ACC205" s="468"/>
      <c r="ACD205" s="152"/>
      <c r="ACE205" s="152"/>
      <c r="ACF205" s="152"/>
      <c r="ACG205" s="152"/>
      <c r="ACH205" s="444"/>
      <c r="ACI205" s="450"/>
      <c r="ACJ205" s="468"/>
      <c r="ACK205" s="152"/>
      <c r="ACL205" s="152"/>
      <c r="ACM205" s="152"/>
      <c r="ACN205" s="152"/>
      <c r="ACO205" s="444"/>
      <c r="ACP205" s="450"/>
      <c r="ACQ205" s="468"/>
      <c r="ACR205" s="152"/>
      <c r="ACS205" s="152"/>
      <c r="ACT205" s="152"/>
      <c r="ACU205" s="152"/>
      <c r="ACV205" s="444"/>
      <c r="ACW205" s="450"/>
      <c r="ACX205" s="468"/>
      <c r="ACY205" s="152"/>
      <c r="ACZ205" s="152"/>
      <c r="ADA205" s="152"/>
      <c r="ADB205" s="152"/>
      <c r="ADC205" s="444"/>
      <c r="ADD205" s="450"/>
      <c r="ADE205" s="468"/>
      <c r="ADF205" s="152"/>
      <c r="ADG205" s="152"/>
      <c r="ADH205" s="152"/>
      <c r="ADI205" s="152"/>
      <c r="ADJ205" s="444"/>
      <c r="ADK205" s="450"/>
      <c r="ADL205" s="468"/>
      <c r="ADM205" s="152"/>
      <c r="ADN205" s="152"/>
      <c r="ADO205" s="152"/>
      <c r="ADP205" s="152"/>
      <c r="ADQ205" s="444"/>
      <c r="ADR205" s="450"/>
      <c r="ADS205" s="468"/>
      <c r="ADT205" s="152"/>
      <c r="ADU205" s="152"/>
      <c r="ADV205" s="152"/>
      <c r="ADW205" s="152"/>
      <c r="ADX205" s="444"/>
      <c r="ADY205" s="450"/>
      <c r="ADZ205" s="468"/>
      <c r="AEA205" s="152"/>
      <c r="AEB205" s="152"/>
      <c r="AEC205" s="152"/>
      <c r="AED205" s="152"/>
      <c r="AEE205" s="444"/>
      <c r="AEF205" s="450"/>
      <c r="AEG205" s="468"/>
      <c r="AEH205" s="152"/>
      <c r="AEI205" s="152"/>
      <c r="AEJ205" s="152"/>
      <c r="AEK205" s="152"/>
      <c r="AEL205" s="444"/>
      <c r="AEM205" s="450"/>
      <c r="AEN205" s="468"/>
      <c r="AEO205" s="152"/>
      <c r="AEP205" s="152"/>
      <c r="AEQ205" s="152"/>
      <c r="AER205" s="152"/>
      <c r="AES205" s="444"/>
      <c r="AET205" s="450"/>
      <c r="AEU205" s="468"/>
      <c r="AEV205" s="152"/>
      <c r="AEW205" s="152"/>
      <c r="AEX205" s="152"/>
      <c r="AEY205" s="152"/>
      <c r="AEZ205" s="444"/>
      <c r="AFA205" s="450"/>
      <c r="AFB205" s="468"/>
      <c r="AFC205" s="152"/>
      <c r="AFD205" s="152"/>
      <c r="AFE205" s="152"/>
      <c r="AFF205" s="152"/>
      <c r="AFG205" s="444"/>
      <c r="AFH205" s="450"/>
      <c r="AFI205" s="468"/>
      <c r="AFJ205" s="152"/>
      <c r="AFK205" s="152"/>
      <c r="AFL205" s="152"/>
      <c r="AFM205" s="152"/>
      <c r="AFN205" s="444"/>
      <c r="AFO205" s="450"/>
      <c r="AFP205" s="468"/>
      <c r="AFQ205" s="152"/>
      <c r="AFR205" s="152"/>
      <c r="AFS205" s="152"/>
      <c r="AFT205" s="152"/>
      <c r="AFU205" s="444"/>
      <c r="AFV205" s="450"/>
      <c r="AFW205" s="468"/>
      <c r="AFX205" s="152"/>
      <c r="AFY205" s="152"/>
      <c r="AFZ205" s="152"/>
      <c r="AGA205" s="152"/>
      <c r="AGB205" s="444"/>
      <c r="AGC205" s="450"/>
      <c r="AGD205" s="468"/>
      <c r="AGE205" s="152"/>
      <c r="AGF205" s="152"/>
      <c r="AGG205" s="152"/>
      <c r="AGH205" s="152"/>
      <c r="AGI205" s="444"/>
      <c r="AGJ205" s="450"/>
      <c r="AGK205" s="468"/>
      <c r="AGL205" s="152"/>
      <c r="AGM205" s="152"/>
      <c r="AGN205" s="152"/>
      <c r="AGO205" s="152"/>
      <c r="AGP205" s="444"/>
      <c r="AGQ205" s="450"/>
      <c r="AGR205" s="468"/>
      <c r="AGS205" s="152"/>
      <c r="AGT205" s="152"/>
      <c r="AGU205" s="152"/>
      <c r="AGV205" s="152"/>
      <c r="AGW205" s="444"/>
      <c r="AGX205" s="450"/>
      <c r="AGY205" s="468"/>
      <c r="AGZ205" s="152"/>
      <c r="AHA205" s="152"/>
      <c r="AHB205" s="152"/>
      <c r="AHC205" s="152"/>
      <c r="AHD205" s="444"/>
      <c r="AHE205" s="450"/>
      <c r="AHF205" s="468"/>
      <c r="AHG205" s="152"/>
      <c r="AHH205" s="152"/>
      <c r="AHI205" s="152"/>
      <c r="AHJ205" s="152"/>
      <c r="AHK205" s="444"/>
      <c r="AHL205" s="450"/>
      <c r="AHM205" s="468"/>
      <c r="AHN205" s="152"/>
      <c r="AHO205" s="152"/>
      <c r="AHP205" s="152"/>
      <c r="AHQ205" s="152"/>
      <c r="AHR205" s="444"/>
      <c r="AHS205" s="450"/>
      <c r="AHT205" s="468"/>
      <c r="AHU205" s="152"/>
      <c r="AHV205" s="152"/>
      <c r="AHW205" s="152"/>
      <c r="AHX205" s="152"/>
      <c r="AHY205" s="444"/>
      <c r="AHZ205" s="450"/>
      <c r="AIA205" s="468"/>
      <c r="AIB205" s="152"/>
      <c r="AIC205" s="152"/>
      <c r="AID205" s="152"/>
      <c r="AIE205" s="152"/>
      <c r="AIF205" s="444"/>
      <c r="AIG205" s="450"/>
      <c r="AIH205" s="468"/>
      <c r="AII205" s="152"/>
      <c r="AIJ205" s="152"/>
      <c r="AIK205" s="152"/>
      <c r="AIL205" s="152"/>
      <c r="AIM205" s="444"/>
      <c r="AIN205" s="450"/>
      <c r="AIO205" s="468"/>
      <c r="AIP205" s="152"/>
      <c r="AIQ205" s="152"/>
      <c r="AIR205" s="152"/>
      <c r="AIS205" s="152"/>
      <c r="AIT205" s="444"/>
      <c r="AIU205" s="450"/>
      <c r="AIV205" s="468"/>
      <c r="AIW205" s="152"/>
      <c r="AIX205" s="152"/>
      <c r="AIY205" s="152"/>
      <c r="AIZ205" s="152"/>
      <c r="AJA205" s="444"/>
      <c r="AJB205" s="450"/>
      <c r="AJC205" s="468"/>
      <c r="AJD205" s="152"/>
      <c r="AJE205" s="152"/>
      <c r="AJF205" s="152"/>
      <c r="AJG205" s="152"/>
      <c r="AJH205" s="444"/>
      <c r="AJI205" s="450"/>
      <c r="AJJ205" s="468"/>
      <c r="AJK205" s="152"/>
      <c r="AJL205" s="152"/>
      <c r="AJM205" s="152"/>
      <c r="AJN205" s="152"/>
      <c r="AJO205" s="444"/>
      <c r="AJP205" s="450"/>
      <c r="AJQ205" s="468"/>
      <c r="AJR205" s="152"/>
      <c r="AJS205" s="152"/>
      <c r="AJT205" s="152"/>
      <c r="AJU205" s="152"/>
      <c r="AJV205" s="444"/>
      <c r="AJW205" s="450"/>
      <c r="AJX205" s="468"/>
      <c r="AJY205" s="152"/>
      <c r="AJZ205" s="152"/>
      <c r="AKA205" s="152"/>
      <c r="AKB205" s="152"/>
      <c r="AKC205" s="444"/>
      <c r="AKD205" s="450"/>
      <c r="AKE205" s="468"/>
      <c r="AKF205" s="152"/>
      <c r="AKG205" s="152"/>
      <c r="AKH205" s="152"/>
      <c r="AKI205" s="152"/>
      <c r="AKJ205" s="444"/>
      <c r="AKK205" s="450"/>
      <c r="AKL205" s="468"/>
      <c r="AKM205" s="152"/>
      <c r="AKN205" s="152"/>
      <c r="AKO205" s="152"/>
      <c r="AKP205" s="152"/>
      <c r="AKQ205" s="444"/>
      <c r="AKR205" s="450"/>
      <c r="AKS205" s="468"/>
      <c r="AKT205" s="152"/>
      <c r="AKU205" s="152"/>
      <c r="AKV205" s="152"/>
      <c r="AKW205" s="152"/>
      <c r="AKX205" s="444"/>
      <c r="AKY205" s="450"/>
      <c r="AKZ205" s="468"/>
      <c r="ALA205" s="152"/>
      <c r="ALB205" s="152"/>
      <c r="ALC205" s="152"/>
      <c r="ALD205" s="152"/>
      <c r="ALE205" s="444"/>
      <c r="ALF205" s="450"/>
      <c r="ALG205" s="468"/>
      <c r="ALH205" s="152"/>
      <c r="ALI205" s="152"/>
      <c r="ALJ205" s="152"/>
      <c r="ALK205" s="152"/>
      <c r="ALL205" s="444"/>
      <c r="ALM205" s="450"/>
      <c r="ALN205" s="468"/>
      <c r="ALO205" s="152"/>
      <c r="ALP205" s="152"/>
      <c r="ALQ205" s="152"/>
      <c r="ALR205" s="152"/>
      <c r="ALS205" s="444"/>
      <c r="ALT205" s="450"/>
      <c r="ALU205" s="468"/>
      <c r="ALV205" s="152"/>
      <c r="ALW205" s="152"/>
      <c r="ALX205" s="152"/>
      <c r="ALY205" s="152"/>
      <c r="ALZ205" s="444"/>
      <c r="AMA205" s="450"/>
      <c r="AMB205" s="468"/>
      <c r="AMC205" s="152"/>
      <c r="AMD205" s="152"/>
      <c r="AME205" s="152"/>
      <c r="AMF205" s="152"/>
      <c r="AMG205" s="444"/>
      <c r="AMH205" s="450"/>
      <c r="AMI205" s="468"/>
      <c r="AMJ205" s="152"/>
      <c r="AMK205" s="152"/>
      <c r="AML205" s="152"/>
      <c r="AMM205" s="152"/>
      <c r="AMN205" s="444"/>
      <c r="AMO205" s="450"/>
      <c r="AMP205" s="468"/>
      <c r="AMQ205" s="152"/>
      <c r="AMR205" s="152"/>
      <c r="AMS205" s="152"/>
      <c r="AMT205" s="152"/>
      <c r="AMU205" s="444"/>
      <c r="AMV205" s="450"/>
      <c r="AMW205" s="468"/>
      <c r="AMX205" s="152"/>
      <c r="AMY205" s="152"/>
      <c r="AMZ205" s="152"/>
      <c r="ANA205" s="152"/>
      <c r="ANB205" s="444"/>
      <c r="ANC205" s="450"/>
      <c r="AND205" s="468"/>
      <c r="ANE205" s="152"/>
      <c r="ANF205" s="152"/>
      <c r="ANG205" s="152"/>
      <c r="ANH205" s="152"/>
      <c r="ANI205" s="444"/>
      <c r="ANJ205" s="450"/>
      <c r="ANK205" s="468"/>
      <c r="ANL205" s="152"/>
      <c r="ANM205" s="152"/>
      <c r="ANN205" s="152"/>
      <c r="ANO205" s="152"/>
      <c r="ANP205" s="444"/>
      <c r="ANQ205" s="450"/>
      <c r="ANR205" s="468"/>
      <c r="ANS205" s="152"/>
      <c r="ANT205" s="152"/>
      <c r="ANU205" s="152"/>
      <c r="ANV205" s="152"/>
      <c r="ANW205" s="444"/>
      <c r="ANX205" s="450"/>
      <c r="ANY205" s="468"/>
      <c r="ANZ205" s="152"/>
      <c r="AOA205" s="152"/>
      <c r="AOB205" s="152"/>
      <c r="AOC205" s="152"/>
      <c r="AOD205" s="444"/>
      <c r="AOE205" s="450"/>
      <c r="AOF205" s="468"/>
      <c r="AOG205" s="152"/>
      <c r="AOH205" s="152"/>
      <c r="AOI205" s="152"/>
      <c r="AOJ205" s="152"/>
      <c r="AOK205" s="444"/>
      <c r="AOL205" s="450"/>
      <c r="AOM205" s="468"/>
      <c r="AON205" s="152"/>
      <c r="AOO205" s="152"/>
      <c r="AOP205" s="152"/>
      <c r="AOQ205" s="152"/>
      <c r="AOR205" s="444"/>
      <c r="AOS205" s="450"/>
      <c r="AOT205" s="468"/>
      <c r="AOU205" s="152"/>
      <c r="AOV205" s="152"/>
      <c r="AOW205" s="152"/>
      <c r="AOX205" s="152"/>
      <c r="AOY205" s="444"/>
      <c r="AOZ205" s="450"/>
      <c r="APA205" s="468"/>
      <c r="APB205" s="152"/>
      <c r="APC205" s="152"/>
      <c r="APD205" s="152"/>
      <c r="APE205" s="152"/>
      <c r="APF205" s="444"/>
      <c r="APG205" s="450"/>
      <c r="APH205" s="468"/>
      <c r="API205" s="152"/>
      <c r="APJ205" s="152"/>
      <c r="APK205" s="152"/>
      <c r="APL205" s="152"/>
      <c r="APM205" s="444"/>
      <c r="APN205" s="450"/>
      <c r="APO205" s="468"/>
      <c r="APP205" s="152"/>
      <c r="APQ205" s="152"/>
      <c r="APR205" s="152"/>
      <c r="APS205" s="152"/>
      <c r="APT205" s="444"/>
      <c r="APU205" s="450"/>
      <c r="APV205" s="468"/>
      <c r="APW205" s="152"/>
      <c r="APX205" s="152"/>
      <c r="APY205" s="152"/>
      <c r="APZ205" s="152"/>
      <c r="AQA205" s="444"/>
      <c r="AQB205" s="450"/>
      <c r="AQC205" s="468"/>
      <c r="AQD205" s="152"/>
      <c r="AQE205" s="152"/>
      <c r="AQF205" s="152"/>
      <c r="AQG205" s="152"/>
      <c r="AQH205" s="444"/>
      <c r="AQI205" s="450"/>
      <c r="AQJ205" s="468"/>
      <c r="AQK205" s="152"/>
      <c r="AQL205" s="152"/>
      <c r="AQM205" s="152"/>
      <c r="AQN205" s="152"/>
      <c r="AQO205" s="444"/>
      <c r="AQP205" s="450"/>
      <c r="AQQ205" s="468"/>
      <c r="AQR205" s="152"/>
      <c r="AQS205" s="152"/>
      <c r="AQT205" s="152"/>
      <c r="AQU205" s="152"/>
      <c r="AQV205" s="444"/>
      <c r="AQW205" s="450"/>
      <c r="AQX205" s="468"/>
      <c r="AQY205" s="152"/>
      <c r="AQZ205" s="152"/>
      <c r="ARA205" s="152"/>
      <c r="ARB205" s="152"/>
      <c r="ARC205" s="444"/>
      <c r="ARD205" s="450"/>
      <c r="ARE205" s="468"/>
      <c r="ARF205" s="152"/>
      <c r="ARG205" s="152"/>
      <c r="ARH205" s="152"/>
      <c r="ARI205" s="152"/>
      <c r="ARJ205" s="444"/>
      <c r="ARK205" s="450"/>
      <c r="ARL205" s="468"/>
      <c r="ARM205" s="152"/>
      <c r="ARN205" s="152"/>
      <c r="ARO205" s="152"/>
      <c r="ARP205" s="152"/>
      <c r="ARQ205" s="444"/>
      <c r="ARR205" s="450"/>
      <c r="ARS205" s="468"/>
      <c r="ART205" s="152"/>
      <c r="ARU205" s="152"/>
      <c r="ARV205" s="152"/>
      <c r="ARW205" s="152"/>
      <c r="ARX205" s="444"/>
      <c r="ARY205" s="450"/>
      <c r="ARZ205" s="468"/>
      <c r="ASA205" s="152"/>
      <c r="ASB205" s="152"/>
      <c r="ASC205" s="152"/>
      <c r="ASD205" s="152"/>
      <c r="ASE205" s="444"/>
      <c r="ASF205" s="450"/>
      <c r="ASG205" s="468"/>
      <c r="ASH205" s="152"/>
      <c r="ASI205" s="152"/>
      <c r="ASJ205" s="152"/>
      <c r="ASK205" s="152"/>
      <c r="ASL205" s="444"/>
      <c r="ASM205" s="450"/>
      <c r="ASN205" s="468"/>
      <c r="ASO205" s="152"/>
      <c r="ASP205" s="152"/>
      <c r="ASQ205" s="152"/>
      <c r="ASR205" s="152"/>
      <c r="ASS205" s="444"/>
      <c r="AST205" s="450"/>
      <c r="ASU205" s="468"/>
      <c r="ASV205" s="152"/>
      <c r="ASW205" s="152"/>
      <c r="ASX205" s="152"/>
      <c r="ASY205" s="152"/>
      <c r="ASZ205" s="444"/>
      <c r="ATA205" s="450"/>
      <c r="ATB205" s="468"/>
      <c r="ATC205" s="152"/>
      <c r="ATD205" s="152"/>
      <c r="ATE205" s="152"/>
      <c r="ATF205" s="152"/>
      <c r="ATG205" s="444"/>
      <c r="ATH205" s="450"/>
      <c r="ATI205" s="468"/>
      <c r="ATJ205" s="152"/>
      <c r="ATK205" s="152"/>
      <c r="ATL205" s="152"/>
      <c r="ATM205" s="152"/>
      <c r="ATN205" s="444"/>
      <c r="ATO205" s="450"/>
      <c r="ATP205" s="468"/>
      <c r="ATQ205" s="152"/>
      <c r="ATR205" s="152"/>
      <c r="ATS205" s="152"/>
      <c r="ATT205" s="152"/>
      <c r="ATU205" s="444"/>
      <c r="ATV205" s="450"/>
      <c r="ATW205" s="468"/>
      <c r="ATX205" s="152"/>
      <c r="ATY205" s="152"/>
      <c r="ATZ205" s="152"/>
      <c r="AUA205" s="152"/>
      <c r="AUB205" s="444"/>
      <c r="AUC205" s="450"/>
      <c r="AUD205" s="468"/>
      <c r="AUE205" s="152"/>
      <c r="AUF205" s="152"/>
      <c r="AUG205" s="152"/>
      <c r="AUH205" s="152"/>
      <c r="AUI205" s="444"/>
      <c r="AUJ205" s="450"/>
      <c r="AUK205" s="468"/>
      <c r="AUL205" s="152"/>
      <c r="AUM205" s="152"/>
      <c r="AUN205" s="152"/>
      <c r="AUO205" s="152"/>
      <c r="AUP205" s="444"/>
      <c r="AUQ205" s="450"/>
      <c r="AUR205" s="468"/>
      <c r="AUS205" s="152"/>
      <c r="AUT205" s="152"/>
      <c r="AUU205" s="152"/>
      <c r="AUV205" s="152"/>
      <c r="AUW205" s="444"/>
      <c r="AUX205" s="450"/>
      <c r="AUY205" s="468"/>
      <c r="AUZ205" s="152"/>
      <c r="AVA205" s="152"/>
      <c r="AVB205" s="152"/>
      <c r="AVC205" s="152"/>
      <c r="AVD205" s="444"/>
      <c r="AVE205" s="450"/>
      <c r="AVF205" s="468"/>
      <c r="AVG205" s="152"/>
      <c r="AVH205" s="152"/>
      <c r="AVI205" s="152"/>
      <c r="AVJ205" s="152"/>
      <c r="AVK205" s="444"/>
      <c r="AVL205" s="450"/>
      <c r="AVM205" s="468"/>
      <c r="AVN205" s="152"/>
      <c r="AVO205" s="152"/>
      <c r="AVP205" s="152"/>
      <c r="AVQ205" s="152"/>
      <c r="AVR205" s="444"/>
      <c r="AVS205" s="450"/>
      <c r="AVT205" s="468"/>
      <c r="AVU205" s="152"/>
      <c r="AVV205" s="152"/>
      <c r="AVW205" s="152"/>
      <c r="AVX205" s="152"/>
      <c r="AVY205" s="444"/>
      <c r="AVZ205" s="450"/>
      <c r="AWA205" s="468"/>
      <c r="AWB205" s="152"/>
      <c r="AWC205" s="152"/>
      <c r="AWD205" s="152"/>
      <c r="AWE205" s="152"/>
      <c r="AWF205" s="444"/>
      <c r="AWG205" s="450"/>
      <c r="AWH205" s="468"/>
      <c r="AWI205" s="152"/>
      <c r="AWJ205" s="152"/>
      <c r="AWK205" s="152"/>
      <c r="AWL205" s="152"/>
      <c r="AWM205" s="444"/>
      <c r="AWN205" s="450"/>
      <c r="AWO205" s="468"/>
      <c r="AWP205" s="152"/>
      <c r="AWQ205" s="152"/>
      <c r="AWR205" s="152"/>
      <c r="AWS205" s="152"/>
      <c r="AWT205" s="444"/>
      <c r="AWU205" s="450"/>
      <c r="AWV205" s="468"/>
      <c r="AWW205" s="152"/>
      <c r="AWX205" s="152"/>
      <c r="AWY205" s="152"/>
      <c r="AWZ205" s="152"/>
      <c r="AXA205" s="444"/>
      <c r="AXB205" s="450"/>
      <c r="AXC205" s="468"/>
      <c r="AXD205" s="152"/>
      <c r="AXE205" s="152"/>
      <c r="AXF205" s="152"/>
      <c r="AXG205" s="152"/>
      <c r="AXH205" s="444"/>
      <c r="AXI205" s="450"/>
      <c r="AXJ205" s="468"/>
      <c r="AXK205" s="152"/>
      <c r="AXL205" s="152"/>
      <c r="AXM205" s="152"/>
      <c r="AXN205" s="152"/>
      <c r="AXO205" s="444"/>
      <c r="AXP205" s="450"/>
      <c r="AXQ205" s="468"/>
      <c r="AXR205" s="152"/>
      <c r="AXS205" s="152"/>
      <c r="AXT205" s="152"/>
      <c r="AXU205" s="152"/>
      <c r="AXV205" s="444"/>
      <c r="AXW205" s="450"/>
      <c r="AXX205" s="468"/>
      <c r="AXY205" s="152"/>
      <c r="AXZ205" s="152"/>
      <c r="AYA205" s="152"/>
      <c r="AYB205" s="152"/>
      <c r="AYC205" s="444"/>
      <c r="AYD205" s="450"/>
      <c r="AYE205" s="468"/>
      <c r="AYF205" s="152"/>
      <c r="AYG205" s="152"/>
      <c r="AYH205" s="152"/>
      <c r="AYI205" s="152"/>
      <c r="AYJ205" s="444"/>
      <c r="AYK205" s="450"/>
      <c r="AYL205" s="468"/>
      <c r="AYM205" s="152"/>
      <c r="AYN205" s="152"/>
      <c r="AYO205" s="152"/>
      <c r="AYP205" s="152"/>
      <c r="AYQ205" s="444"/>
      <c r="AYR205" s="450"/>
      <c r="AYS205" s="468"/>
      <c r="AYT205" s="152"/>
      <c r="AYU205" s="152"/>
      <c r="AYV205" s="152"/>
      <c r="AYW205" s="152"/>
      <c r="AYX205" s="444"/>
      <c r="AYY205" s="450"/>
      <c r="AYZ205" s="468"/>
      <c r="AZA205" s="152"/>
      <c r="AZB205" s="152"/>
      <c r="AZC205" s="152"/>
      <c r="AZD205" s="152"/>
      <c r="AZE205" s="444"/>
      <c r="AZF205" s="450"/>
      <c r="AZG205" s="468"/>
      <c r="AZH205" s="152"/>
      <c r="AZI205" s="152"/>
      <c r="AZJ205" s="152"/>
      <c r="AZK205" s="152"/>
      <c r="AZL205" s="444"/>
      <c r="AZM205" s="450"/>
      <c r="AZN205" s="468"/>
      <c r="AZO205" s="152"/>
      <c r="AZP205" s="152"/>
      <c r="AZQ205" s="152"/>
      <c r="AZR205" s="152"/>
      <c r="AZS205" s="444"/>
      <c r="AZT205" s="450"/>
      <c r="AZU205" s="468"/>
      <c r="AZV205" s="152"/>
      <c r="AZW205" s="152"/>
      <c r="AZX205" s="152"/>
      <c r="AZY205" s="152"/>
      <c r="AZZ205" s="444"/>
      <c r="BAA205" s="450"/>
      <c r="BAB205" s="468"/>
      <c r="BAC205" s="152"/>
      <c r="BAD205" s="152"/>
      <c r="BAE205" s="152"/>
      <c r="BAF205" s="152"/>
      <c r="BAG205" s="444"/>
      <c r="BAH205" s="450"/>
      <c r="BAI205" s="468"/>
      <c r="BAJ205" s="152"/>
      <c r="BAK205" s="152"/>
      <c r="BAL205" s="152"/>
      <c r="BAM205" s="152"/>
      <c r="BAN205" s="444"/>
      <c r="BAO205" s="450"/>
      <c r="BAP205" s="468"/>
      <c r="BAQ205" s="152"/>
      <c r="BAR205" s="152"/>
      <c r="BAS205" s="152"/>
      <c r="BAT205" s="152"/>
      <c r="BAU205" s="444"/>
      <c r="BAV205" s="450"/>
      <c r="BAW205" s="468"/>
      <c r="BAX205" s="152"/>
      <c r="BAY205" s="152"/>
      <c r="BAZ205" s="152"/>
      <c r="BBA205" s="152"/>
      <c r="BBB205" s="444"/>
      <c r="BBC205" s="450"/>
      <c r="BBD205" s="468"/>
      <c r="BBE205" s="152"/>
      <c r="BBF205" s="152"/>
      <c r="BBG205" s="152"/>
      <c r="BBH205" s="152"/>
      <c r="BBI205" s="444"/>
      <c r="BBJ205" s="450"/>
      <c r="BBK205" s="468"/>
      <c r="BBL205" s="152"/>
      <c r="BBM205" s="152"/>
      <c r="BBN205" s="152"/>
      <c r="BBO205" s="152"/>
      <c r="BBP205" s="444"/>
      <c r="BBQ205" s="450"/>
      <c r="BBR205" s="468"/>
      <c r="BBS205" s="152"/>
      <c r="BBT205" s="152"/>
      <c r="BBU205" s="152"/>
      <c r="BBV205" s="152"/>
      <c r="BBW205" s="444"/>
      <c r="BBX205" s="450"/>
      <c r="BBY205" s="468"/>
      <c r="BBZ205" s="152"/>
      <c r="BCA205" s="152"/>
      <c r="BCB205" s="152"/>
      <c r="BCC205" s="152"/>
      <c r="BCD205" s="444"/>
      <c r="BCE205" s="450"/>
      <c r="BCF205" s="468"/>
      <c r="BCG205" s="152"/>
      <c r="BCH205" s="152"/>
      <c r="BCI205" s="152"/>
      <c r="BCJ205" s="152"/>
      <c r="BCK205" s="444"/>
      <c r="BCL205" s="450"/>
      <c r="BCM205" s="468"/>
      <c r="BCN205" s="152"/>
      <c r="BCO205" s="152"/>
      <c r="BCP205" s="152"/>
      <c r="BCQ205" s="152"/>
      <c r="BCR205" s="444"/>
      <c r="BCS205" s="450"/>
      <c r="BCT205" s="468"/>
      <c r="BCU205" s="152"/>
      <c r="BCV205" s="152"/>
      <c r="BCW205" s="152"/>
      <c r="BCX205" s="152"/>
      <c r="BCY205" s="444"/>
      <c r="BCZ205" s="450"/>
      <c r="BDA205" s="468"/>
      <c r="BDB205" s="152"/>
      <c r="BDC205" s="152"/>
      <c r="BDD205" s="152"/>
      <c r="BDE205" s="152"/>
      <c r="BDF205" s="444"/>
      <c r="BDG205" s="450"/>
      <c r="BDH205" s="468"/>
      <c r="BDI205" s="152"/>
      <c r="BDJ205" s="152"/>
      <c r="BDK205" s="152"/>
      <c r="BDL205" s="152"/>
      <c r="BDM205" s="444"/>
      <c r="BDN205" s="450"/>
      <c r="BDO205" s="468"/>
      <c r="BDP205" s="152"/>
      <c r="BDQ205" s="152"/>
      <c r="BDR205" s="152"/>
      <c r="BDS205" s="152"/>
      <c r="BDT205" s="444"/>
      <c r="BDU205" s="450"/>
      <c r="BDV205" s="468"/>
      <c r="BDW205" s="152"/>
      <c r="BDX205" s="152"/>
      <c r="BDY205" s="152"/>
      <c r="BDZ205" s="152"/>
      <c r="BEA205" s="444"/>
      <c r="BEB205" s="450"/>
      <c r="BEC205" s="468"/>
      <c r="BED205" s="152"/>
      <c r="BEE205" s="152"/>
      <c r="BEF205" s="152"/>
      <c r="BEG205" s="152"/>
      <c r="BEH205" s="444"/>
      <c r="BEI205" s="450"/>
      <c r="BEJ205" s="468"/>
      <c r="BEK205" s="152"/>
      <c r="BEL205" s="152"/>
      <c r="BEM205" s="152"/>
      <c r="BEN205" s="152"/>
      <c r="BEO205" s="444"/>
      <c r="BEP205" s="450"/>
      <c r="BEQ205" s="468"/>
      <c r="BER205" s="152"/>
      <c r="BES205" s="152"/>
      <c r="BET205" s="152"/>
      <c r="BEU205" s="152"/>
      <c r="BEV205" s="444"/>
      <c r="BEW205" s="450"/>
      <c r="BEX205" s="468"/>
      <c r="BEY205" s="152"/>
      <c r="BEZ205" s="152"/>
      <c r="BFA205" s="152"/>
      <c r="BFB205" s="152"/>
      <c r="BFC205" s="444"/>
      <c r="BFD205" s="450"/>
      <c r="BFE205" s="468"/>
      <c r="BFF205" s="152"/>
      <c r="BFG205" s="152"/>
      <c r="BFH205" s="152"/>
      <c r="BFI205" s="152"/>
      <c r="BFJ205" s="444"/>
      <c r="BFK205" s="450"/>
      <c r="BFL205" s="468"/>
      <c r="BFM205" s="152"/>
      <c r="BFN205" s="152"/>
      <c r="BFO205" s="152"/>
      <c r="BFP205" s="152"/>
      <c r="BFQ205" s="444"/>
      <c r="BFR205" s="450"/>
      <c r="BFS205" s="468"/>
      <c r="BFT205" s="152"/>
      <c r="BFU205" s="152"/>
      <c r="BFV205" s="152"/>
      <c r="BFW205" s="152"/>
      <c r="BFX205" s="444"/>
      <c r="BFY205" s="450"/>
      <c r="BFZ205" s="468"/>
      <c r="BGA205" s="152"/>
      <c r="BGB205" s="152"/>
      <c r="BGC205" s="152"/>
      <c r="BGD205" s="152"/>
      <c r="BGE205" s="444"/>
      <c r="BGF205" s="450"/>
      <c r="BGG205" s="468"/>
      <c r="BGH205" s="152"/>
      <c r="BGI205" s="152"/>
      <c r="BGJ205" s="152"/>
      <c r="BGK205" s="152"/>
      <c r="BGL205" s="444"/>
      <c r="BGM205" s="450"/>
      <c r="BGN205" s="468"/>
      <c r="BGO205" s="152"/>
      <c r="BGP205" s="152"/>
      <c r="BGQ205" s="152"/>
      <c r="BGR205" s="152"/>
      <c r="BGS205" s="444"/>
      <c r="BGT205" s="450"/>
      <c r="BGU205" s="468"/>
      <c r="BGV205" s="152"/>
      <c r="BGW205" s="152"/>
      <c r="BGX205" s="152"/>
      <c r="BGY205" s="152"/>
      <c r="BGZ205" s="444"/>
      <c r="BHA205" s="450"/>
      <c r="BHB205" s="468"/>
      <c r="BHC205" s="152"/>
      <c r="BHD205" s="152"/>
      <c r="BHE205" s="152"/>
      <c r="BHF205" s="152"/>
      <c r="BHG205" s="444"/>
      <c r="BHH205" s="450"/>
      <c r="BHI205" s="468"/>
      <c r="BHJ205" s="152"/>
      <c r="BHK205" s="152"/>
      <c r="BHL205" s="152"/>
      <c r="BHM205" s="152"/>
      <c r="BHN205" s="444"/>
      <c r="BHO205" s="450"/>
      <c r="BHP205" s="468"/>
      <c r="BHQ205" s="152"/>
      <c r="BHR205" s="152"/>
      <c r="BHS205" s="152"/>
      <c r="BHT205" s="152"/>
      <c r="BHU205" s="444"/>
      <c r="BHV205" s="450"/>
      <c r="BHW205" s="468"/>
      <c r="BHX205" s="152"/>
      <c r="BHY205" s="152"/>
      <c r="BHZ205" s="152"/>
      <c r="BIA205" s="152"/>
      <c r="BIB205" s="444"/>
      <c r="BIC205" s="450"/>
      <c r="BID205" s="468"/>
      <c r="BIE205" s="152"/>
      <c r="BIF205" s="152"/>
      <c r="BIG205" s="152"/>
      <c r="BIH205" s="152"/>
      <c r="BII205" s="444"/>
      <c r="BIJ205" s="450"/>
      <c r="BIK205" s="468"/>
      <c r="BIL205" s="152"/>
      <c r="BIM205" s="152"/>
      <c r="BIN205" s="152"/>
      <c r="BIO205" s="152"/>
      <c r="BIP205" s="444"/>
      <c r="BIQ205" s="450"/>
      <c r="BIR205" s="468"/>
      <c r="BIS205" s="152"/>
      <c r="BIT205" s="152"/>
      <c r="BIU205" s="152"/>
      <c r="BIV205" s="152"/>
      <c r="BIW205" s="444"/>
      <c r="BIX205" s="450"/>
      <c r="BIY205" s="468"/>
      <c r="BIZ205" s="152"/>
      <c r="BJA205" s="152"/>
      <c r="BJB205" s="152"/>
      <c r="BJC205" s="152"/>
      <c r="BJD205" s="444"/>
      <c r="BJE205" s="450"/>
      <c r="BJF205" s="468"/>
      <c r="BJG205" s="152"/>
      <c r="BJH205" s="152"/>
      <c r="BJI205" s="152"/>
      <c r="BJJ205" s="152"/>
      <c r="BJK205" s="444"/>
      <c r="BJL205" s="450"/>
      <c r="BJM205" s="468"/>
      <c r="BJN205" s="152"/>
      <c r="BJO205" s="152"/>
      <c r="BJP205" s="152"/>
      <c r="BJQ205" s="152"/>
      <c r="BJR205" s="444"/>
      <c r="BJS205" s="450"/>
      <c r="BJT205" s="468"/>
      <c r="BJU205" s="152"/>
      <c r="BJV205" s="152"/>
      <c r="BJW205" s="152"/>
      <c r="BJX205" s="152"/>
      <c r="BJY205" s="444"/>
      <c r="BJZ205" s="450"/>
      <c r="BKA205" s="468"/>
      <c r="BKB205" s="152"/>
      <c r="BKC205" s="152"/>
      <c r="BKD205" s="152"/>
      <c r="BKE205" s="152"/>
      <c r="BKF205" s="444"/>
      <c r="BKG205" s="450"/>
      <c r="BKH205" s="468"/>
      <c r="BKI205" s="152"/>
      <c r="BKJ205" s="152"/>
      <c r="BKK205" s="152"/>
      <c r="BKL205" s="152"/>
      <c r="BKM205" s="444"/>
      <c r="BKN205" s="450"/>
      <c r="BKO205" s="468"/>
      <c r="BKP205" s="152"/>
      <c r="BKQ205" s="152"/>
      <c r="BKR205" s="152"/>
      <c r="BKS205" s="152"/>
      <c r="BKT205" s="444"/>
      <c r="BKU205" s="450"/>
      <c r="BKV205" s="468"/>
      <c r="BKW205" s="152"/>
      <c r="BKX205" s="152"/>
      <c r="BKY205" s="152"/>
      <c r="BKZ205" s="152"/>
      <c r="BLA205" s="444"/>
      <c r="BLB205" s="450"/>
      <c r="BLC205" s="468"/>
      <c r="BLD205" s="152"/>
      <c r="BLE205" s="152"/>
      <c r="BLF205" s="152"/>
      <c r="BLG205" s="152"/>
      <c r="BLH205" s="444"/>
      <c r="BLI205" s="450"/>
      <c r="BLJ205" s="468"/>
      <c r="BLK205" s="152"/>
      <c r="BLL205" s="152"/>
      <c r="BLM205" s="152"/>
      <c r="BLN205" s="152"/>
      <c r="BLO205" s="444"/>
      <c r="BLP205" s="450"/>
      <c r="BLQ205" s="468"/>
      <c r="BLR205" s="152"/>
      <c r="BLS205" s="152"/>
      <c r="BLT205" s="152"/>
      <c r="BLU205" s="152"/>
      <c r="BLV205" s="444"/>
      <c r="BLW205" s="450"/>
      <c r="BLX205" s="468"/>
      <c r="BLY205" s="152"/>
      <c r="BLZ205" s="152"/>
      <c r="BMA205" s="152"/>
      <c r="BMB205" s="152"/>
      <c r="BMC205" s="444"/>
      <c r="BMD205" s="450"/>
      <c r="BME205" s="468"/>
      <c r="BMF205" s="152"/>
      <c r="BMG205" s="152"/>
      <c r="BMH205" s="152"/>
      <c r="BMI205" s="152"/>
      <c r="BMJ205" s="444"/>
      <c r="BMK205" s="450"/>
      <c r="BML205" s="468"/>
      <c r="BMM205" s="152"/>
      <c r="BMN205" s="152"/>
      <c r="BMO205" s="152"/>
      <c r="BMP205" s="152"/>
      <c r="BMQ205" s="444"/>
      <c r="BMR205" s="450"/>
      <c r="BMS205" s="468"/>
      <c r="BMT205" s="152"/>
      <c r="BMU205" s="152"/>
      <c r="BMV205" s="152"/>
      <c r="BMW205" s="152"/>
      <c r="BMX205" s="444"/>
      <c r="BMY205" s="450"/>
      <c r="BMZ205" s="468"/>
      <c r="BNA205" s="152"/>
      <c r="BNB205" s="152"/>
      <c r="BNC205" s="152"/>
      <c r="BND205" s="152"/>
      <c r="BNE205" s="444"/>
      <c r="BNF205" s="450"/>
      <c r="BNG205" s="468"/>
      <c r="BNH205" s="152"/>
      <c r="BNI205" s="152"/>
      <c r="BNJ205" s="152"/>
      <c r="BNK205" s="152"/>
      <c r="BNL205" s="444"/>
      <c r="BNM205" s="450"/>
      <c r="BNN205" s="468"/>
      <c r="BNO205" s="152"/>
      <c r="BNP205" s="152"/>
      <c r="BNQ205" s="152"/>
      <c r="BNR205" s="152"/>
      <c r="BNS205" s="444"/>
      <c r="BNT205" s="450"/>
      <c r="BNU205" s="468"/>
      <c r="BNV205" s="152"/>
      <c r="BNW205" s="152"/>
      <c r="BNX205" s="152"/>
      <c r="BNY205" s="152"/>
      <c r="BNZ205" s="444"/>
      <c r="BOA205" s="450"/>
      <c r="BOB205" s="468"/>
      <c r="BOC205" s="152"/>
      <c r="BOD205" s="152"/>
      <c r="BOE205" s="152"/>
      <c r="BOF205" s="152"/>
      <c r="BOG205" s="444"/>
      <c r="BOH205" s="450"/>
      <c r="BOI205" s="468"/>
      <c r="BOJ205" s="152"/>
      <c r="BOK205" s="152"/>
      <c r="BOL205" s="152"/>
      <c r="BOM205" s="152"/>
      <c r="BON205" s="444"/>
      <c r="BOO205" s="450"/>
      <c r="BOP205" s="468"/>
      <c r="BOQ205" s="152"/>
      <c r="BOR205" s="152"/>
      <c r="BOS205" s="152"/>
      <c r="BOT205" s="152"/>
      <c r="BOU205" s="444"/>
      <c r="BOV205" s="450"/>
      <c r="BOW205" s="468"/>
      <c r="BOX205" s="152"/>
      <c r="BOY205" s="152"/>
      <c r="BOZ205" s="152"/>
      <c r="BPA205" s="152"/>
      <c r="BPB205" s="444"/>
      <c r="BPC205" s="450"/>
      <c r="BPD205" s="468"/>
      <c r="BPE205" s="152"/>
      <c r="BPF205" s="152"/>
      <c r="BPG205" s="152"/>
      <c r="BPH205" s="152"/>
      <c r="BPI205" s="444"/>
      <c r="BPJ205" s="450"/>
      <c r="BPK205" s="468"/>
      <c r="BPL205" s="152"/>
      <c r="BPM205" s="152"/>
      <c r="BPN205" s="152"/>
      <c r="BPO205" s="152"/>
      <c r="BPP205" s="444"/>
      <c r="BPQ205" s="450"/>
      <c r="BPR205" s="468"/>
      <c r="BPS205" s="152"/>
      <c r="BPT205" s="152"/>
      <c r="BPU205" s="152"/>
      <c r="BPV205" s="152"/>
      <c r="BPW205" s="444"/>
      <c r="BPX205" s="450"/>
      <c r="BPY205" s="468"/>
      <c r="BPZ205" s="152"/>
      <c r="BQA205" s="152"/>
      <c r="BQB205" s="152"/>
      <c r="BQC205" s="152"/>
      <c r="BQD205" s="444"/>
      <c r="BQE205" s="450"/>
      <c r="BQF205" s="468"/>
      <c r="BQG205" s="152"/>
      <c r="BQH205" s="152"/>
      <c r="BQI205" s="152"/>
      <c r="BQJ205" s="152"/>
      <c r="BQK205" s="444"/>
      <c r="BQL205" s="450"/>
      <c r="BQM205" s="468"/>
      <c r="BQN205" s="152"/>
      <c r="BQO205" s="152"/>
      <c r="BQP205" s="152"/>
      <c r="BQQ205" s="152"/>
      <c r="BQR205" s="444"/>
      <c r="BQS205" s="450"/>
      <c r="BQT205" s="468"/>
      <c r="BQU205" s="152"/>
      <c r="BQV205" s="152"/>
      <c r="BQW205" s="152"/>
      <c r="BQX205" s="152"/>
      <c r="BQY205" s="444"/>
      <c r="BQZ205" s="450"/>
      <c r="BRA205" s="468"/>
      <c r="BRB205" s="152"/>
      <c r="BRC205" s="152"/>
      <c r="BRD205" s="152"/>
      <c r="BRE205" s="152"/>
      <c r="BRF205" s="444"/>
      <c r="BRG205" s="450"/>
      <c r="BRH205" s="468"/>
      <c r="BRI205" s="152"/>
      <c r="BRJ205" s="152"/>
      <c r="BRK205" s="152"/>
      <c r="BRL205" s="152"/>
      <c r="BRM205" s="444"/>
      <c r="BRN205" s="450"/>
      <c r="BRO205" s="468"/>
      <c r="BRP205" s="152"/>
      <c r="BRQ205" s="152"/>
      <c r="BRR205" s="152"/>
      <c r="BRS205" s="152"/>
      <c r="BRT205" s="444"/>
      <c r="BRU205" s="450"/>
      <c r="BRV205" s="468"/>
      <c r="BRW205" s="152"/>
      <c r="BRX205" s="152"/>
      <c r="BRY205" s="152"/>
      <c r="BRZ205" s="152"/>
      <c r="BSA205" s="444"/>
      <c r="BSB205" s="450"/>
      <c r="BSC205" s="468"/>
      <c r="BSD205" s="152"/>
      <c r="BSE205" s="152"/>
      <c r="BSF205" s="152"/>
      <c r="BSG205" s="152"/>
      <c r="BSH205" s="444"/>
      <c r="BSI205" s="450"/>
      <c r="BSJ205" s="468"/>
      <c r="BSK205" s="152"/>
      <c r="BSL205" s="152"/>
      <c r="BSM205" s="152"/>
      <c r="BSN205" s="152"/>
      <c r="BSO205" s="444"/>
      <c r="BSP205" s="450"/>
      <c r="BSQ205" s="468"/>
      <c r="BSR205" s="152"/>
      <c r="BSS205" s="152"/>
      <c r="BST205" s="152"/>
      <c r="BSU205" s="152"/>
      <c r="BSV205" s="444"/>
      <c r="BSW205" s="450"/>
      <c r="BSX205" s="468"/>
      <c r="BSY205" s="152"/>
      <c r="BSZ205" s="152"/>
      <c r="BTA205" s="152"/>
      <c r="BTB205" s="152"/>
      <c r="BTC205" s="444"/>
      <c r="BTD205" s="450"/>
      <c r="BTE205" s="468"/>
      <c r="BTF205" s="152"/>
      <c r="BTG205" s="152"/>
      <c r="BTH205" s="152"/>
      <c r="BTI205" s="152"/>
      <c r="BTJ205" s="444"/>
      <c r="BTK205" s="450"/>
      <c r="BTL205" s="468"/>
      <c r="BTM205" s="152"/>
      <c r="BTN205" s="152"/>
      <c r="BTO205" s="152"/>
      <c r="BTP205" s="152"/>
      <c r="BTQ205" s="444"/>
      <c r="BTR205" s="450"/>
      <c r="BTS205" s="468"/>
      <c r="BTT205" s="152"/>
      <c r="BTU205" s="152"/>
      <c r="BTV205" s="152"/>
      <c r="BTW205" s="152"/>
      <c r="BTX205" s="444"/>
      <c r="BTY205" s="450"/>
      <c r="BTZ205" s="468"/>
      <c r="BUA205" s="152"/>
      <c r="BUB205" s="152"/>
      <c r="BUC205" s="152"/>
      <c r="BUD205" s="152"/>
      <c r="BUE205" s="444"/>
      <c r="BUF205" s="450"/>
      <c r="BUG205" s="468"/>
      <c r="BUH205" s="152"/>
      <c r="BUI205" s="152"/>
      <c r="BUJ205" s="152"/>
      <c r="BUK205" s="152"/>
      <c r="BUL205" s="444"/>
      <c r="BUM205" s="450"/>
      <c r="BUN205" s="468"/>
      <c r="BUO205" s="152"/>
      <c r="BUP205" s="152"/>
      <c r="BUQ205" s="152"/>
      <c r="BUR205" s="152"/>
      <c r="BUS205" s="444"/>
      <c r="BUT205" s="450"/>
      <c r="BUU205" s="468"/>
      <c r="BUV205" s="152"/>
      <c r="BUW205" s="152"/>
      <c r="BUX205" s="152"/>
      <c r="BUY205" s="152"/>
      <c r="BUZ205" s="444"/>
      <c r="BVA205" s="450"/>
      <c r="BVB205" s="468"/>
      <c r="BVC205" s="152"/>
      <c r="BVD205" s="152"/>
      <c r="BVE205" s="152"/>
      <c r="BVF205" s="152"/>
      <c r="BVG205" s="444"/>
      <c r="BVH205" s="450"/>
      <c r="BVI205" s="468"/>
      <c r="BVJ205" s="152"/>
      <c r="BVK205" s="152"/>
      <c r="BVL205" s="152"/>
      <c r="BVM205" s="152"/>
      <c r="BVN205" s="444"/>
      <c r="BVO205" s="450"/>
      <c r="BVP205" s="468"/>
      <c r="BVQ205" s="152"/>
      <c r="BVR205" s="152"/>
      <c r="BVS205" s="152"/>
      <c r="BVT205" s="152"/>
      <c r="BVU205" s="444"/>
      <c r="BVV205" s="450"/>
      <c r="BVW205" s="468"/>
      <c r="BVX205" s="152"/>
      <c r="BVY205" s="152"/>
      <c r="BVZ205" s="152"/>
      <c r="BWA205" s="152"/>
      <c r="BWB205" s="444"/>
      <c r="BWC205" s="450"/>
      <c r="BWD205" s="468"/>
      <c r="BWE205" s="152"/>
      <c r="BWF205" s="152"/>
      <c r="BWG205" s="152"/>
      <c r="BWH205" s="152"/>
      <c r="BWI205" s="444"/>
      <c r="BWJ205" s="450"/>
      <c r="BWK205" s="468"/>
      <c r="BWL205" s="152"/>
      <c r="BWM205" s="152"/>
      <c r="BWN205" s="152"/>
      <c r="BWO205" s="152"/>
      <c r="BWP205" s="444"/>
      <c r="BWQ205" s="450"/>
      <c r="BWR205" s="468"/>
      <c r="BWS205" s="152"/>
      <c r="BWT205" s="152"/>
      <c r="BWU205" s="152"/>
      <c r="BWV205" s="152"/>
      <c r="BWW205" s="444"/>
      <c r="BWX205" s="450"/>
      <c r="BWY205" s="468"/>
      <c r="BWZ205" s="152"/>
      <c r="BXA205" s="152"/>
      <c r="BXB205" s="152"/>
      <c r="BXC205" s="152"/>
      <c r="BXD205" s="444"/>
      <c r="BXE205" s="450"/>
      <c r="BXF205" s="468"/>
      <c r="BXG205" s="152"/>
      <c r="BXH205" s="152"/>
      <c r="BXI205" s="152"/>
      <c r="BXJ205" s="152"/>
      <c r="BXK205" s="444"/>
      <c r="BXL205" s="450"/>
      <c r="BXM205" s="468"/>
      <c r="BXN205" s="152"/>
      <c r="BXO205" s="152"/>
      <c r="BXP205" s="152"/>
      <c r="BXQ205" s="152"/>
      <c r="BXR205" s="444"/>
      <c r="BXS205" s="450"/>
      <c r="BXT205" s="468"/>
      <c r="BXU205" s="152"/>
      <c r="BXV205" s="152"/>
      <c r="BXW205" s="152"/>
      <c r="BXX205" s="152"/>
      <c r="BXY205" s="444"/>
      <c r="BXZ205" s="450"/>
      <c r="BYA205" s="468"/>
      <c r="BYB205" s="152"/>
      <c r="BYC205" s="152"/>
      <c r="BYD205" s="152"/>
      <c r="BYE205" s="152"/>
      <c r="BYF205" s="444"/>
      <c r="BYG205" s="450"/>
      <c r="BYH205" s="468"/>
      <c r="BYI205" s="152"/>
      <c r="BYJ205" s="152"/>
      <c r="BYK205" s="152"/>
      <c r="BYL205" s="152"/>
      <c r="BYM205" s="444"/>
      <c r="BYN205" s="450"/>
      <c r="BYO205" s="468"/>
      <c r="BYP205" s="152"/>
      <c r="BYQ205" s="152"/>
      <c r="BYR205" s="152"/>
      <c r="BYS205" s="152"/>
      <c r="BYT205" s="444"/>
      <c r="BYU205" s="450"/>
      <c r="BYV205" s="468"/>
      <c r="BYW205" s="152"/>
      <c r="BYX205" s="152"/>
      <c r="BYY205" s="152"/>
      <c r="BYZ205" s="152"/>
      <c r="BZA205" s="444"/>
      <c r="BZB205" s="450"/>
      <c r="BZC205" s="468"/>
      <c r="BZD205" s="152"/>
      <c r="BZE205" s="152"/>
      <c r="BZF205" s="152"/>
      <c r="BZG205" s="152"/>
      <c r="BZH205" s="444"/>
      <c r="BZI205" s="450"/>
      <c r="BZJ205" s="468"/>
      <c r="BZK205" s="152"/>
      <c r="BZL205" s="152"/>
      <c r="BZM205" s="152"/>
      <c r="BZN205" s="152"/>
      <c r="BZO205" s="444"/>
      <c r="BZP205" s="450"/>
      <c r="BZQ205" s="468"/>
      <c r="BZR205" s="152"/>
      <c r="BZS205" s="152"/>
      <c r="BZT205" s="152"/>
      <c r="BZU205" s="152"/>
      <c r="BZV205" s="444"/>
      <c r="BZW205" s="450"/>
      <c r="BZX205" s="468"/>
      <c r="BZY205" s="152"/>
      <c r="BZZ205" s="152"/>
      <c r="CAA205" s="152"/>
      <c r="CAB205" s="152"/>
      <c r="CAC205" s="444"/>
      <c r="CAD205" s="450"/>
      <c r="CAE205" s="468"/>
      <c r="CAF205" s="152"/>
      <c r="CAG205" s="152"/>
      <c r="CAH205" s="152"/>
      <c r="CAI205" s="152"/>
      <c r="CAJ205" s="444"/>
      <c r="CAK205" s="450"/>
      <c r="CAL205" s="468"/>
      <c r="CAM205" s="152"/>
      <c r="CAN205" s="152"/>
      <c r="CAO205" s="152"/>
      <c r="CAP205" s="152"/>
      <c r="CAQ205" s="444"/>
      <c r="CAR205" s="450"/>
      <c r="CAS205" s="468"/>
      <c r="CAT205" s="152"/>
      <c r="CAU205" s="152"/>
      <c r="CAV205" s="152"/>
      <c r="CAW205" s="152"/>
      <c r="CAX205" s="444"/>
      <c r="CAY205" s="450"/>
      <c r="CAZ205" s="468"/>
      <c r="CBA205" s="152"/>
      <c r="CBB205" s="152"/>
      <c r="CBC205" s="152"/>
      <c r="CBD205" s="152"/>
      <c r="CBE205" s="444"/>
      <c r="CBF205" s="450"/>
      <c r="CBG205" s="468"/>
      <c r="CBH205" s="152"/>
      <c r="CBI205" s="152"/>
      <c r="CBJ205" s="152"/>
      <c r="CBK205" s="152"/>
      <c r="CBL205" s="444"/>
      <c r="CBM205" s="450"/>
      <c r="CBN205" s="468"/>
      <c r="CBO205" s="152"/>
      <c r="CBP205" s="152"/>
      <c r="CBQ205" s="152"/>
      <c r="CBR205" s="152"/>
      <c r="CBS205" s="444"/>
      <c r="CBT205" s="450"/>
      <c r="CBU205" s="468"/>
      <c r="CBV205" s="152"/>
      <c r="CBW205" s="152"/>
      <c r="CBX205" s="152"/>
      <c r="CBY205" s="152"/>
      <c r="CBZ205" s="444"/>
      <c r="CCA205" s="450"/>
      <c r="CCB205" s="468"/>
      <c r="CCC205" s="152"/>
      <c r="CCD205" s="152"/>
      <c r="CCE205" s="152"/>
      <c r="CCF205" s="152"/>
      <c r="CCG205" s="444"/>
      <c r="CCH205" s="450"/>
      <c r="CCI205" s="468"/>
      <c r="CCJ205" s="152"/>
      <c r="CCK205" s="152"/>
      <c r="CCL205" s="152"/>
      <c r="CCM205" s="152"/>
      <c r="CCN205" s="444"/>
      <c r="CCO205" s="450"/>
      <c r="CCP205" s="468"/>
      <c r="CCQ205" s="152"/>
      <c r="CCR205" s="152"/>
      <c r="CCS205" s="152"/>
      <c r="CCT205" s="152"/>
      <c r="CCU205" s="444"/>
      <c r="CCV205" s="450"/>
      <c r="CCW205" s="468"/>
      <c r="CCX205" s="152"/>
      <c r="CCY205" s="152"/>
      <c r="CCZ205" s="152"/>
      <c r="CDA205" s="152"/>
      <c r="CDB205" s="444"/>
      <c r="CDC205" s="450"/>
      <c r="CDD205" s="468"/>
      <c r="CDE205" s="152"/>
      <c r="CDF205" s="152"/>
      <c r="CDG205" s="152"/>
      <c r="CDH205" s="152"/>
      <c r="CDI205" s="444"/>
      <c r="CDJ205" s="450"/>
      <c r="CDK205" s="468"/>
      <c r="CDL205" s="152"/>
      <c r="CDM205" s="152"/>
      <c r="CDN205" s="152"/>
      <c r="CDO205" s="152"/>
      <c r="CDP205" s="444"/>
      <c r="CDQ205" s="450"/>
      <c r="CDR205" s="468"/>
      <c r="CDS205" s="152"/>
      <c r="CDT205" s="152"/>
      <c r="CDU205" s="152"/>
      <c r="CDV205" s="152"/>
      <c r="CDW205" s="444"/>
      <c r="CDX205" s="450"/>
      <c r="CDY205" s="468"/>
      <c r="CDZ205" s="152"/>
      <c r="CEA205" s="152"/>
      <c r="CEB205" s="152"/>
      <c r="CEC205" s="152"/>
      <c r="CED205" s="444"/>
      <c r="CEE205" s="450"/>
      <c r="CEF205" s="468"/>
      <c r="CEG205" s="152"/>
      <c r="CEH205" s="152"/>
      <c r="CEI205" s="152"/>
      <c r="CEJ205" s="152"/>
      <c r="CEK205" s="444"/>
      <c r="CEL205" s="450"/>
      <c r="CEM205" s="468"/>
      <c r="CEN205" s="152"/>
      <c r="CEO205" s="152"/>
      <c r="CEP205" s="152"/>
      <c r="CEQ205" s="152"/>
      <c r="CER205" s="444"/>
      <c r="CES205" s="450"/>
      <c r="CET205" s="468"/>
      <c r="CEU205" s="152"/>
      <c r="CEV205" s="152"/>
      <c r="CEW205" s="152"/>
      <c r="CEX205" s="152"/>
      <c r="CEY205" s="444"/>
      <c r="CEZ205" s="450"/>
      <c r="CFA205" s="468"/>
      <c r="CFB205" s="152"/>
      <c r="CFC205" s="152"/>
      <c r="CFD205" s="152"/>
      <c r="CFE205" s="152"/>
      <c r="CFF205" s="444"/>
      <c r="CFG205" s="450"/>
      <c r="CFH205" s="468"/>
      <c r="CFI205" s="152"/>
      <c r="CFJ205" s="152"/>
      <c r="CFK205" s="152"/>
      <c r="CFL205" s="152"/>
      <c r="CFM205" s="444"/>
      <c r="CFN205" s="450"/>
      <c r="CFO205" s="468"/>
      <c r="CFP205" s="152"/>
      <c r="CFQ205" s="152"/>
      <c r="CFR205" s="152"/>
      <c r="CFS205" s="152"/>
      <c r="CFT205" s="444"/>
      <c r="CFU205" s="450"/>
      <c r="CFV205" s="468"/>
      <c r="CFW205" s="152"/>
      <c r="CFX205" s="152"/>
      <c r="CFY205" s="152"/>
      <c r="CFZ205" s="152"/>
      <c r="CGA205" s="444"/>
      <c r="CGB205" s="450"/>
      <c r="CGC205" s="468"/>
      <c r="CGD205" s="152"/>
      <c r="CGE205" s="152"/>
      <c r="CGF205" s="152"/>
      <c r="CGG205" s="152"/>
      <c r="CGH205" s="444"/>
      <c r="CGI205" s="450"/>
      <c r="CGJ205" s="468"/>
      <c r="CGK205" s="152"/>
      <c r="CGL205" s="152"/>
      <c r="CGM205" s="152"/>
      <c r="CGN205" s="152"/>
      <c r="CGO205" s="444"/>
      <c r="CGP205" s="450"/>
      <c r="CGQ205" s="468"/>
      <c r="CGR205" s="152"/>
      <c r="CGS205" s="152"/>
      <c r="CGT205" s="152"/>
      <c r="CGU205" s="152"/>
      <c r="CGV205" s="444"/>
      <c r="CGW205" s="450"/>
      <c r="CGX205" s="468"/>
      <c r="CGY205" s="152"/>
      <c r="CGZ205" s="152"/>
      <c r="CHA205" s="152"/>
      <c r="CHB205" s="152"/>
      <c r="CHC205" s="444"/>
      <c r="CHD205" s="450"/>
      <c r="CHE205" s="468"/>
      <c r="CHF205" s="152"/>
      <c r="CHG205" s="152"/>
      <c r="CHH205" s="152"/>
      <c r="CHI205" s="152"/>
      <c r="CHJ205" s="444"/>
      <c r="CHK205" s="450"/>
      <c r="CHL205" s="468"/>
      <c r="CHM205" s="152"/>
      <c r="CHN205" s="152"/>
      <c r="CHO205" s="152"/>
      <c r="CHP205" s="152"/>
      <c r="CHQ205" s="444"/>
      <c r="CHR205" s="450"/>
      <c r="CHS205" s="468"/>
      <c r="CHT205" s="152"/>
      <c r="CHU205" s="152"/>
      <c r="CHV205" s="152"/>
      <c r="CHW205" s="152"/>
      <c r="CHX205" s="444"/>
      <c r="CHY205" s="450"/>
      <c r="CHZ205" s="468"/>
      <c r="CIA205" s="152"/>
      <c r="CIB205" s="152"/>
      <c r="CIC205" s="152"/>
      <c r="CID205" s="152"/>
      <c r="CIE205" s="444"/>
      <c r="CIF205" s="450"/>
      <c r="CIG205" s="468"/>
      <c r="CIH205" s="152"/>
      <c r="CII205" s="152"/>
      <c r="CIJ205" s="152"/>
      <c r="CIK205" s="152"/>
      <c r="CIL205" s="444"/>
      <c r="CIM205" s="450"/>
      <c r="CIN205" s="468"/>
      <c r="CIO205" s="152"/>
      <c r="CIP205" s="152"/>
      <c r="CIQ205" s="152"/>
      <c r="CIR205" s="152"/>
      <c r="CIS205" s="444"/>
      <c r="CIT205" s="450"/>
      <c r="CIU205" s="468"/>
      <c r="CIV205" s="152"/>
      <c r="CIW205" s="152"/>
      <c r="CIX205" s="152"/>
      <c r="CIY205" s="152"/>
      <c r="CIZ205" s="444"/>
      <c r="CJA205" s="450"/>
      <c r="CJB205" s="468"/>
      <c r="CJC205" s="152"/>
      <c r="CJD205" s="152"/>
      <c r="CJE205" s="152"/>
      <c r="CJF205" s="152"/>
      <c r="CJG205" s="444"/>
      <c r="CJH205" s="450"/>
      <c r="CJI205" s="468"/>
      <c r="CJJ205" s="152"/>
      <c r="CJK205" s="152"/>
      <c r="CJL205" s="152"/>
      <c r="CJM205" s="152"/>
      <c r="CJN205" s="444"/>
      <c r="CJO205" s="450"/>
      <c r="CJP205" s="468"/>
      <c r="CJQ205" s="152"/>
      <c r="CJR205" s="152"/>
      <c r="CJS205" s="152"/>
      <c r="CJT205" s="152"/>
      <c r="CJU205" s="444"/>
      <c r="CJV205" s="450"/>
      <c r="CJW205" s="468"/>
      <c r="CJX205" s="152"/>
      <c r="CJY205" s="152"/>
      <c r="CJZ205" s="152"/>
      <c r="CKA205" s="152"/>
      <c r="CKB205" s="444"/>
      <c r="CKC205" s="450"/>
      <c r="CKD205" s="468"/>
      <c r="CKE205" s="152"/>
      <c r="CKF205" s="152"/>
      <c r="CKG205" s="152"/>
      <c r="CKH205" s="152"/>
      <c r="CKI205" s="444"/>
      <c r="CKJ205" s="450"/>
      <c r="CKK205" s="468"/>
      <c r="CKL205" s="152"/>
      <c r="CKM205" s="152"/>
      <c r="CKN205" s="152"/>
      <c r="CKO205" s="152"/>
      <c r="CKP205" s="444"/>
      <c r="CKQ205" s="450"/>
      <c r="CKR205" s="468"/>
      <c r="CKS205" s="152"/>
      <c r="CKT205" s="152"/>
      <c r="CKU205" s="152"/>
      <c r="CKV205" s="152"/>
      <c r="CKW205" s="444"/>
      <c r="CKX205" s="450"/>
      <c r="CKY205" s="468"/>
      <c r="CKZ205" s="152"/>
      <c r="CLA205" s="152"/>
      <c r="CLB205" s="152"/>
      <c r="CLC205" s="152"/>
      <c r="CLD205" s="444"/>
      <c r="CLE205" s="450"/>
      <c r="CLF205" s="468"/>
      <c r="CLG205" s="152"/>
      <c r="CLH205" s="152"/>
      <c r="CLI205" s="152"/>
      <c r="CLJ205" s="152"/>
      <c r="CLK205" s="444"/>
      <c r="CLL205" s="450"/>
      <c r="CLM205" s="468"/>
      <c r="CLN205" s="152"/>
      <c r="CLO205" s="152"/>
      <c r="CLP205" s="152"/>
      <c r="CLQ205" s="152"/>
      <c r="CLR205" s="444"/>
      <c r="CLS205" s="450"/>
      <c r="CLT205" s="468"/>
      <c r="CLU205" s="152"/>
      <c r="CLV205" s="152"/>
      <c r="CLW205" s="152"/>
      <c r="CLX205" s="152"/>
      <c r="CLY205" s="444"/>
      <c r="CLZ205" s="450"/>
      <c r="CMA205" s="468"/>
      <c r="CMB205" s="152"/>
      <c r="CMC205" s="152"/>
      <c r="CMD205" s="152"/>
      <c r="CME205" s="152"/>
      <c r="CMF205" s="444"/>
      <c r="CMG205" s="450"/>
      <c r="CMH205" s="468"/>
      <c r="CMI205" s="152"/>
      <c r="CMJ205" s="152"/>
      <c r="CMK205" s="152"/>
      <c r="CML205" s="152"/>
      <c r="CMM205" s="444"/>
      <c r="CMN205" s="450"/>
      <c r="CMO205" s="468"/>
      <c r="CMP205" s="152"/>
      <c r="CMQ205" s="152"/>
      <c r="CMR205" s="152"/>
      <c r="CMS205" s="152"/>
      <c r="CMT205" s="444"/>
      <c r="CMU205" s="450"/>
      <c r="CMV205" s="468"/>
      <c r="CMW205" s="152"/>
      <c r="CMX205" s="152"/>
      <c r="CMY205" s="152"/>
      <c r="CMZ205" s="152"/>
      <c r="CNA205" s="444"/>
      <c r="CNB205" s="450"/>
      <c r="CNC205" s="468"/>
      <c r="CND205" s="152"/>
      <c r="CNE205" s="152"/>
      <c r="CNF205" s="152"/>
      <c r="CNG205" s="152"/>
      <c r="CNH205" s="444"/>
      <c r="CNI205" s="450"/>
      <c r="CNJ205" s="468"/>
      <c r="CNK205" s="152"/>
      <c r="CNL205" s="152"/>
      <c r="CNM205" s="152"/>
      <c r="CNN205" s="152"/>
      <c r="CNO205" s="444"/>
      <c r="CNP205" s="450"/>
      <c r="CNQ205" s="468"/>
      <c r="CNR205" s="152"/>
      <c r="CNS205" s="152"/>
      <c r="CNT205" s="152"/>
      <c r="CNU205" s="152"/>
      <c r="CNV205" s="444"/>
      <c r="CNW205" s="450"/>
      <c r="CNX205" s="468"/>
      <c r="CNY205" s="152"/>
      <c r="CNZ205" s="152"/>
      <c r="COA205" s="152"/>
      <c r="COB205" s="152"/>
      <c r="COC205" s="444"/>
      <c r="COD205" s="450"/>
      <c r="COE205" s="468"/>
      <c r="COF205" s="152"/>
      <c r="COG205" s="152"/>
      <c r="COH205" s="152"/>
      <c r="COI205" s="152"/>
      <c r="COJ205" s="444"/>
      <c r="COK205" s="450"/>
      <c r="COL205" s="468"/>
      <c r="COM205" s="152"/>
      <c r="CON205" s="152"/>
      <c r="COO205" s="152"/>
      <c r="COP205" s="152"/>
      <c r="COQ205" s="444"/>
      <c r="COR205" s="450"/>
      <c r="COS205" s="468"/>
      <c r="COT205" s="152"/>
      <c r="COU205" s="152"/>
      <c r="COV205" s="152"/>
      <c r="COW205" s="152"/>
      <c r="COX205" s="444"/>
      <c r="COY205" s="450"/>
      <c r="COZ205" s="468"/>
      <c r="CPA205" s="152"/>
      <c r="CPB205" s="152"/>
      <c r="CPC205" s="152"/>
      <c r="CPD205" s="152"/>
      <c r="CPE205" s="444"/>
      <c r="CPF205" s="450"/>
      <c r="CPG205" s="468"/>
      <c r="CPH205" s="152"/>
      <c r="CPI205" s="152"/>
      <c r="CPJ205" s="152"/>
      <c r="CPK205" s="152"/>
      <c r="CPL205" s="444"/>
      <c r="CPM205" s="450"/>
      <c r="CPN205" s="468"/>
      <c r="CPO205" s="152"/>
      <c r="CPP205" s="152"/>
      <c r="CPQ205" s="152"/>
      <c r="CPR205" s="152"/>
      <c r="CPS205" s="444"/>
      <c r="CPT205" s="450"/>
      <c r="CPU205" s="468"/>
      <c r="CPV205" s="152"/>
      <c r="CPW205" s="152"/>
      <c r="CPX205" s="152"/>
      <c r="CPY205" s="152"/>
      <c r="CPZ205" s="444"/>
      <c r="CQA205" s="450"/>
      <c r="CQB205" s="468"/>
      <c r="CQC205" s="152"/>
      <c r="CQD205" s="152"/>
      <c r="CQE205" s="152"/>
      <c r="CQF205" s="152"/>
      <c r="CQG205" s="444"/>
      <c r="CQH205" s="450"/>
      <c r="CQI205" s="468"/>
      <c r="CQJ205" s="152"/>
      <c r="CQK205" s="152"/>
      <c r="CQL205" s="152"/>
      <c r="CQM205" s="152"/>
      <c r="CQN205" s="444"/>
      <c r="CQO205" s="450"/>
      <c r="CQP205" s="468"/>
      <c r="CQQ205" s="152"/>
      <c r="CQR205" s="152"/>
      <c r="CQS205" s="152"/>
      <c r="CQT205" s="152"/>
      <c r="CQU205" s="444"/>
      <c r="CQV205" s="450"/>
      <c r="CQW205" s="468"/>
      <c r="CQX205" s="152"/>
      <c r="CQY205" s="152"/>
      <c r="CQZ205" s="152"/>
      <c r="CRA205" s="152"/>
      <c r="CRB205" s="444"/>
      <c r="CRC205" s="450"/>
      <c r="CRD205" s="468"/>
      <c r="CRE205" s="152"/>
      <c r="CRF205" s="152"/>
      <c r="CRG205" s="152"/>
      <c r="CRH205" s="152"/>
      <c r="CRI205" s="444"/>
      <c r="CRJ205" s="450"/>
      <c r="CRK205" s="468"/>
      <c r="CRL205" s="152"/>
      <c r="CRM205" s="152"/>
      <c r="CRN205" s="152"/>
      <c r="CRO205" s="152"/>
      <c r="CRP205" s="444"/>
      <c r="CRQ205" s="450"/>
      <c r="CRR205" s="468"/>
      <c r="CRS205" s="152"/>
      <c r="CRT205" s="152"/>
      <c r="CRU205" s="152"/>
      <c r="CRV205" s="152"/>
      <c r="CRW205" s="444"/>
      <c r="CRX205" s="450"/>
      <c r="CRY205" s="468"/>
      <c r="CRZ205" s="152"/>
      <c r="CSA205" s="152"/>
      <c r="CSB205" s="152"/>
      <c r="CSC205" s="152"/>
      <c r="CSD205" s="444"/>
      <c r="CSE205" s="450"/>
      <c r="CSF205" s="468"/>
      <c r="CSG205" s="152"/>
      <c r="CSH205" s="152"/>
      <c r="CSI205" s="152"/>
      <c r="CSJ205" s="152"/>
      <c r="CSK205" s="444"/>
      <c r="CSL205" s="450"/>
      <c r="CSM205" s="468"/>
      <c r="CSN205" s="152"/>
      <c r="CSO205" s="152"/>
      <c r="CSP205" s="152"/>
      <c r="CSQ205" s="152"/>
      <c r="CSR205" s="444"/>
      <c r="CSS205" s="450"/>
      <c r="CST205" s="468"/>
      <c r="CSU205" s="152"/>
      <c r="CSV205" s="152"/>
      <c r="CSW205" s="152"/>
      <c r="CSX205" s="152"/>
      <c r="CSY205" s="444"/>
      <c r="CSZ205" s="450"/>
      <c r="CTA205" s="468"/>
      <c r="CTB205" s="152"/>
      <c r="CTC205" s="152"/>
      <c r="CTD205" s="152"/>
      <c r="CTE205" s="152"/>
      <c r="CTF205" s="444"/>
      <c r="CTG205" s="450"/>
      <c r="CTH205" s="468"/>
      <c r="CTI205" s="152"/>
      <c r="CTJ205" s="152"/>
      <c r="CTK205" s="152"/>
      <c r="CTL205" s="152"/>
      <c r="CTM205" s="444"/>
      <c r="CTN205" s="450"/>
      <c r="CTO205" s="468"/>
      <c r="CTP205" s="152"/>
      <c r="CTQ205" s="152"/>
      <c r="CTR205" s="152"/>
      <c r="CTS205" s="152"/>
      <c r="CTT205" s="444"/>
      <c r="CTU205" s="450"/>
      <c r="CTV205" s="468"/>
      <c r="CTW205" s="152"/>
      <c r="CTX205" s="152"/>
      <c r="CTY205" s="152"/>
      <c r="CTZ205" s="152"/>
      <c r="CUA205" s="444"/>
      <c r="CUB205" s="450"/>
      <c r="CUC205" s="468"/>
      <c r="CUD205" s="152"/>
      <c r="CUE205" s="152"/>
      <c r="CUF205" s="152"/>
      <c r="CUG205" s="152"/>
      <c r="CUH205" s="444"/>
      <c r="CUI205" s="450"/>
      <c r="CUJ205" s="468"/>
      <c r="CUK205" s="152"/>
      <c r="CUL205" s="152"/>
      <c r="CUM205" s="152"/>
      <c r="CUN205" s="152"/>
      <c r="CUO205" s="444"/>
      <c r="CUP205" s="450"/>
      <c r="CUQ205" s="468"/>
      <c r="CUR205" s="152"/>
      <c r="CUS205" s="152"/>
      <c r="CUT205" s="152"/>
      <c r="CUU205" s="152"/>
      <c r="CUV205" s="444"/>
      <c r="CUW205" s="450"/>
      <c r="CUX205" s="468"/>
      <c r="CUY205" s="152"/>
      <c r="CUZ205" s="152"/>
      <c r="CVA205" s="152"/>
      <c r="CVB205" s="152"/>
      <c r="CVC205" s="444"/>
      <c r="CVD205" s="450"/>
      <c r="CVE205" s="468"/>
      <c r="CVF205" s="152"/>
      <c r="CVG205" s="152"/>
      <c r="CVH205" s="152"/>
      <c r="CVI205" s="152"/>
      <c r="CVJ205" s="444"/>
      <c r="CVK205" s="450"/>
      <c r="CVL205" s="468"/>
      <c r="CVM205" s="152"/>
      <c r="CVN205" s="152"/>
      <c r="CVO205" s="152"/>
      <c r="CVP205" s="152"/>
      <c r="CVQ205" s="444"/>
      <c r="CVR205" s="450"/>
      <c r="CVS205" s="468"/>
      <c r="CVT205" s="152"/>
      <c r="CVU205" s="152"/>
      <c r="CVV205" s="152"/>
      <c r="CVW205" s="152"/>
      <c r="CVX205" s="444"/>
      <c r="CVY205" s="450"/>
      <c r="CVZ205" s="468"/>
      <c r="CWA205" s="152"/>
      <c r="CWB205" s="152"/>
      <c r="CWC205" s="152"/>
      <c r="CWD205" s="152"/>
      <c r="CWE205" s="444"/>
      <c r="CWF205" s="450"/>
      <c r="CWG205" s="468"/>
      <c r="CWH205" s="152"/>
      <c r="CWI205" s="152"/>
      <c r="CWJ205" s="152"/>
      <c r="CWK205" s="152"/>
      <c r="CWL205" s="444"/>
      <c r="CWM205" s="450"/>
      <c r="CWN205" s="468"/>
      <c r="CWO205" s="152"/>
      <c r="CWP205" s="152"/>
      <c r="CWQ205" s="152"/>
      <c r="CWR205" s="152"/>
      <c r="CWS205" s="444"/>
      <c r="CWT205" s="450"/>
      <c r="CWU205" s="468"/>
      <c r="CWV205" s="152"/>
      <c r="CWW205" s="152"/>
      <c r="CWX205" s="152"/>
      <c r="CWY205" s="152"/>
      <c r="CWZ205" s="444"/>
      <c r="CXA205" s="450"/>
      <c r="CXB205" s="468"/>
      <c r="CXC205" s="152"/>
      <c r="CXD205" s="152"/>
      <c r="CXE205" s="152"/>
      <c r="CXF205" s="152"/>
      <c r="CXG205" s="444"/>
      <c r="CXH205" s="450"/>
      <c r="CXI205" s="468"/>
      <c r="CXJ205" s="152"/>
      <c r="CXK205" s="152"/>
      <c r="CXL205" s="152"/>
      <c r="CXM205" s="152"/>
      <c r="CXN205" s="444"/>
      <c r="CXO205" s="450"/>
      <c r="CXP205" s="468"/>
      <c r="CXQ205" s="152"/>
      <c r="CXR205" s="152"/>
      <c r="CXS205" s="152"/>
      <c r="CXT205" s="152"/>
      <c r="CXU205" s="444"/>
      <c r="CXV205" s="450"/>
      <c r="CXW205" s="468"/>
      <c r="CXX205" s="152"/>
      <c r="CXY205" s="152"/>
      <c r="CXZ205" s="152"/>
      <c r="CYA205" s="152"/>
      <c r="CYB205" s="444"/>
      <c r="CYC205" s="450"/>
      <c r="CYD205" s="468"/>
      <c r="CYE205" s="152"/>
      <c r="CYF205" s="152"/>
      <c r="CYG205" s="152"/>
      <c r="CYH205" s="152"/>
      <c r="CYI205" s="444"/>
      <c r="CYJ205" s="450"/>
      <c r="CYK205" s="468"/>
      <c r="CYL205" s="152"/>
      <c r="CYM205" s="152"/>
      <c r="CYN205" s="152"/>
      <c r="CYO205" s="152"/>
      <c r="CYP205" s="444"/>
      <c r="CYQ205" s="450"/>
      <c r="CYR205" s="468"/>
      <c r="CYS205" s="152"/>
      <c r="CYT205" s="152"/>
      <c r="CYU205" s="152"/>
      <c r="CYV205" s="152"/>
      <c r="CYW205" s="444"/>
      <c r="CYX205" s="450"/>
      <c r="CYY205" s="468"/>
      <c r="CYZ205" s="152"/>
      <c r="CZA205" s="152"/>
      <c r="CZB205" s="152"/>
      <c r="CZC205" s="152"/>
      <c r="CZD205" s="444"/>
      <c r="CZE205" s="450"/>
      <c r="CZF205" s="468"/>
      <c r="CZG205" s="152"/>
      <c r="CZH205" s="152"/>
      <c r="CZI205" s="152"/>
      <c r="CZJ205" s="152"/>
      <c r="CZK205" s="444"/>
      <c r="CZL205" s="450"/>
      <c r="CZM205" s="468"/>
      <c r="CZN205" s="152"/>
      <c r="CZO205" s="152"/>
      <c r="CZP205" s="152"/>
      <c r="CZQ205" s="152"/>
      <c r="CZR205" s="444"/>
      <c r="CZS205" s="450"/>
      <c r="CZT205" s="468"/>
      <c r="CZU205" s="152"/>
      <c r="CZV205" s="152"/>
      <c r="CZW205" s="152"/>
      <c r="CZX205" s="152"/>
      <c r="CZY205" s="444"/>
      <c r="CZZ205" s="450"/>
      <c r="DAA205" s="468"/>
      <c r="DAB205" s="152"/>
      <c r="DAC205" s="152"/>
      <c r="DAD205" s="152"/>
      <c r="DAE205" s="152"/>
      <c r="DAF205" s="444"/>
      <c r="DAG205" s="450"/>
      <c r="DAH205" s="468"/>
      <c r="DAI205" s="152"/>
      <c r="DAJ205" s="152"/>
      <c r="DAK205" s="152"/>
      <c r="DAL205" s="152"/>
      <c r="DAM205" s="444"/>
      <c r="DAN205" s="450"/>
      <c r="DAO205" s="468"/>
      <c r="DAP205" s="152"/>
      <c r="DAQ205" s="152"/>
      <c r="DAR205" s="152"/>
      <c r="DAS205" s="152"/>
      <c r="DAT205" s="444"/>
      <c r="DAU205" s="450"/>
      <c r="DAV205" s="468"/>
      <c r="DAW205" s="152"/>
      <c r="DAX205" s="152"/>
      <c r="DAY205" s="152"/>
      <c r="DAZ205" s="152"/>
      <c r="DBA205" s="444"/>
      <c r="DBB205" s="450"/>
      <c r="DBC205" s="468"/>
      <c r="DBD205" s="152"/>
      <c r="DBE205" s="152"/>
      <c r="DBF205" s="152"/>
      <c r="DBG205" s="152"/>
      <c r="DBH205" s="444"/>
      <c r="DBI205" s="450"/>
      <c r="DBJ205" s="468"/>
      <c r="DBK205" s="152"/>
      <c r="DBL205" s="152"/>
      <c r="DBM205" s="152"/>
      <c r="DBN205" s="152"/>
      <c r="DBO205" s="444"/>
      <c r="DBP205" s="450"/>
      <c r="DBQ205" s="468"/>
      <c r="DBR205" s="152"/>
      <c r="DBS205" s="152"/>
      <c r="DBT205" s="152"/>
      <c r="DBU205" s="152"/>
      <c r="DBV205" s="444"/>
      <c r="DBW205" s="450"/>
      <c r="DBX205" s="468"/>
      <c r="DBY205" s="152"/>
      <c r="DBZ205" s="152"/>
      <c r="DCA205" s="152"/>
      <c r="DCB205" s="152"/>
      <c r="DCC205" s="444"/>
      <c r="DCD205" s="450"/>
      <c r="DCE205" s="468"/>
      <c r="DCF205" s="152"/>
      <c r="DCG205" s="152"/>
      <c r="DCH205" s="152"/>
      <c r="DCI205" s="152"/>
      <c r="DCJ205" s="444"/>
      <c r="DCK205" s="450"/>
      <c r="DCL205" s="468"/>
      <c r="DCM205" s="152"/>
      <c r="DCN205" s="152"/>
      <c r="DCO205" s="152"/>
      <c r="DCP205" s="152"/>
      <c r="DCQ205" s="444"/>
      <c r="DCR205" s="450"/>
      <c r="DCS205" s="468"/>
      <c r="DCT205" s="152"/>
      <c r="DCU205" s="152"/>
      <c r="DCV205" s="152"/>
      <c r="DCW205" s="152"/>
      <c r="DCX205" s="444"/>
      <c r="DCY205" s="450"/>
      <c r="DCZ205" s="468"/>
      <c r="DDA205" s="152"/>
      <c r="DDB205" s="152"/>
      <c r="DDC205" s="152"/>
      <c r="DDD205" s="152"/>
      <c r="DDE205" s="444"/>
      <c r="DDF205" s="450"/>
      <c r="DDG205" s="468"/>
      <c r="DDH205" s="152"/>
      <c r="DDI205" s="152"/>
      <c r="DDJ205" s="152"/>
      <c r="DDK205" s="152"/>
      <c r="DDL205" s="444"/>
      <c r="DDM205" s="450"/>
      <c r="DDN205" s="468"/>
      <c r="DDO205" s="152"/>
      <c r="DDP205" s="152"/>
      <c r="DDQ205" s="152"/>
      <c r="DDR205" s="152"/>
      <c r="DDS205" s="444"/>
      <c r="DDT205" s="450"/>
      <c r="DDU205" s="468"/>
      <c r="DDV205" s="152"/>
      <c r="DDW205" s="152"/>
      <c r="DDX205" s="152"/>
      <c r="DDY205" s="152"/>
      <c r="DDZ205" s="444"/>
      <c r="DEA205" s="450"/>
      <c r="DEB205" s="468"/>
      <c r="DEC205" s="152"/>
      <c r="DED205" s="152"/>
      <c r="DEE205" s="152"/>
      <c r="DEF205" s="152"/>
      <c r="DEG205" s="444"/>
      <c r="DEH205" s="450"/>
      <c r="DEI205" s="468"/>
      <c r="DEJ205" s="152"/>
      <c r="DEK205" s="152"/>
      <c r="DEL205" s="152"/>
      <c r="DEM205" s="152"/>
      <c r="DEN205" s="444"/>
      <c r="DEO205" s="450"/>
      <c r="DEP205" s="468"/>
      <c r="DEQ205" s="152"/>
      <c r="DER205" s="152"/>
      <c r="DES205" s="152"/>
      <c r="DET205" s="152"/>
      <c r="DEU205" s="444"/>
      <c r="DEV205" s="450"/>
      <c r="DEW205" s="468"/>
      <c r="DEX205" s="152"/>
      <c r="DEY205" s="152"/>
      <c r="DEZ205" s="152"/>
      <c r="DFA205" s="152"/>
      <c r="DFB205" s="444"/>
      <c r="DFC205" s="450"/>
      <c r="DFD205" s="468"/>
      <c r="DFE205" s="152"/>
      <c r="DFF205" s="152"/>
      <c r="DFG205" s="152"/>
      <c r="DFH205" s="152"/>
      <c r="DFI205" s="444"/>
      <c r="DFJ205" s="450"/>
      <c r="DFK205" s="468"/>
      <c r="DFL205" s="152"/>
      <c r="DFM205" s="152"/>
      <c r="DFN205" s="152"/>
      <c r="DFO205" s="152"/>
      <c r="DFP205" s="444"/>
      <c r="DFQ205" s="450"/>
      <c r="DFR205" s="468"/>
      <c r="DFS205" s="152"/>
      <c r="DFT205" s="152"/>
      <c r="DFU205" s="152"/>
      <c r="DFV205" s="152"/>
      <c r="DFW205" s="444"/>
      <c r="DFX205" s="450"/>
      <c r="DFY205" s="468"/>
      <c r="DFZ205" s="152"/>
      <c r="DGA205" s="152"/>
      <c r="DGB205" s="152"/>
      <c r="DGC205" s="152"/>
      <c r="DGD205" s="444"/>
      <c r="DGE205" s="450"/>
      <c r="DGF205" s="468"/>
      <c r="DGG205" s="152"/>
      <c r="DGH205" s="152"/>
      <c r="DGI205" s="152"/>
      <c r="DGJ205" s="152"/>
      <c r="DGK205" s="444"/>
      <c r="DGL205" s="450"/>
      <c r="DGM205" s="468"/>
      <c r="DGN205" s="152"/>
      <c r="DGO205" s="152"/>
      <c r="DGP205" s="152"/>
      <c r="DGQ205" s="152"/>
      <c r="DGR205" s="444"/>
      <c r="DGS205" s="450"/>
      <c r="DGT205" s="468"/>
      <c r="DGU205" s="152"/>
      <c r="DGV205" s="152"/>
      <c r="DGW205" s="152"/>
      <c r="DGX205" s="152"/>
      <c r="DGY205" s="444"/>
      <c r="DGZ205" s="450"/>
      <c r="DHA205" s="468"/>
      <c r="DHB205" s="152"/>
      <c r="DHC205" s="152"/>
      <c r="DHD205" s="152"/>
      <c r="DHE205" s="152"/>
      <c r="DHF205" s="444"/>
      <c r="DHG205" s="450"/>
      <c r="DHH205" s="468"/>
      <c r="DHI205" s="152"/>
      <c r="DHJ205" s="152"/>
      <c r="DHK205" s="152"/>
      <c r="DHL205" s="152"/>
      <c r="DHM205" s="444"/>
      <c r="DHN205" s="450"/>
      <c r="DHO205" s="468"/>
      <c r="DHP205" s="152"/>
      <c r="DHQ205" s="152"/>
      <c r="DHR205" s="152"/>
      <c r="DHS205" s="152"/>
      <c r="DHT205" s="444"/>
      <c r="DHU205" s="450"/>
      <c r="DHV205" s="468"/>
      <c r="DHW205" s="152"/>
      <c r="DHX205" s="152"/>
      <c r="DHY205" s="152"/>
      <c r="DHZ205" s="152"/>
      <c r="DIA205" s="444"/>
      <c r="DIB205" s="450"/>
      <c r="DIC205" s="468"/>
      <c r="DID205" s="152"/>
      <c r="DIE205" s="152"/>
      <c r="DIF205" s="152"/>
      <c r="DIG205" s="152"/>
      <c r="DIH205" s="444"/>
      <c r="DII205" s="450"/>
      <c r="DIJ205" s="468"/>
      <c r="DIK205" s="152"/>
      <c r="DIL205" s="152"/>
      <c r="DIM205" s="152"/>
      <c r="DIN205" s="152"/>
      <c r="DIO205" s="444"/>
      <c r="DIP205" s="450"/>
      <c r="DIQ205" s="468"/>
      <c r="DIR205" s="152"/>
      <c r="DIS205" s="152"/>
      <c r="DIT205" s="152"/>
      <c r="DIU205" s="152"/>
      <c r="DIV205" s="444"/>
      <c r="DIW205" s="450"/>
      <c r="DIX205" s="468"/>
      <c r="DIY205" s="152"/>
      <c r="DIZ205" s="152"/>
      <c r="DJA205" s="152"/>
      <c r="DJB205" s="152"/>
      <c r="DJC205" s="444"/>
      <c r="DJD205" s="450"/>
      <c r="DJE205" s="468"/>
      <c r="DJF205" s="152"/>
      <c r="DJG205" s="152"/>
      <c r="DJH205" s="152"/>
      <c r="DJI205" s="152"/>
      <c r="DJJ205" s="444"/>
      <c r="DJK205" s="450"/>
      <c r="DJL205" s="468"/>
      <c r="DJM205" s="152"/>
      <c r="DJN205" s="152"/>
      <c r="DJO205" s="152"/>
      <c r="DJP205" s="152"/>
      <c r="DJQ205" s="444"/>
      <c r="DJR205" s="450"/>
      <c r="DJS205" s="468"/>
      <c r="DJT205" s="152"/>
      <c r="DJU205" s="152"/>
      <c r="DJV205" s="152"/>
      <c r="DJW205" s="152"/>
      <c r="DJX205" s="444"/>
      <c r="DJY205" s="450"/>
      <c r="DJZ205" s="468"/>
      <c r="DKA205" s="152"/>
      <c r="DKB205" s="152"/>
      <c r="DKC205" s="152"/>
      <c r="DKD205" s="152"/>
      <c r="DKE205" s="444"/>
      <c r="DKF205" s="450"/>
      <c r="DKG205" s="468"/>
      <c r="DKH205" s="152"/>
      <c r="DKI205" s="152"/>
      <c r="DKJ205" s="152"/>
      <c r="DKK205" s="152"/>
      <c r="DKL205" s="444"/>
      <c r="DKM205" s="450"/>
      <c r="DKN205" s="468"/>
      <c r="DKO205" s="152"/>
      <c r="DKP205" s="152"/>
      <c r="DKQ205" s="152"/>
      <c r="DKR205" s="152"/>
      <c r="DKS205" s="444"/>
      <c r="DKT205" s="450"/>
      <c r="DKU205" s="468"/>
      <c r="DKV205" s="152"/>
      <c r="DKW205" s="152"/>
      <c r="DKX205" s="152"/>
      <c r="DKY205" s="152"/>
      <c r="DKZ205" s="444"/>
      <c r="DLA205" s="450"/>
      <c r="DLB205" s="468"/>
      <c r="DLC205" s="152"/>
      <c r="DLD205" s="152"/>
      <c r="DLE205" s="152"/>
      <c r="DLF205" s="152"/>
      <c r="DLG205" s="444"/>
      <c r="DLH205" s="450"/>
      <c r="DLI205" s="468"/>
      <c r="DLJ205" s="152"/>
      <c r="DLK205" s="152"/>
      <c r="DLL205" s="152"/>
      <c r="DLM205" s="152"/>
      <c r="DLN205" s="444"/>
      <c r="DLO205" s="450"/>
      <c r="DLP205" s="468"/>
      <c r="DLQ205" s="152"/>
      <c r="DLR205" s="152"/>
      <c r="DLS205" s="152"/>
      <c r="DLT205" s="152"/>
      <c r="DLU205" s="444"/>
      <c r="DLV205" s="450"/>
      <c r="DLW205" s="468"/>
      <c r="DLX205" s="152"/>
      <c r="DLY205" s="152"/>
      <c r="DLZ205" s="152"/>
      <c r="DMA205" s="152"/>
      <c r="DMB205" s="444"/>
      <c r="DMC205" s="450"/>
      <c r="DMD205" s="468"/>
      <c r="DME205" s="152"/>
      <c r="DMF205" s="152"/>
      <c r="DMG205" s="152"/>
      <c r="DMH205" s="152"/>
      <c r="DMI205" s="444"/>
      <c r="DMJ205" s="450"/>
      <c r="DMK205" s="468"/>
      <c r="DML205" s="152"/>
      <c r="DMM205" s="152"/>
      <c r="DMN205" s="152"/>
      <c r="DMO205" s="152"/>
      <c r="DMP205" s="444"/>
      <c r="DMQ205" s="450"/>
      <c r="DMR205" s="468"/>
      <c r="DMS205" s="152"/>
      <c r="DMT205" s="152"/>
      <c r="DMU205" s="152"/>
      <c r="DMV205" s="152"/>
      <c r="DMW205" s="444"/>
      <c r="DMX205" s="450"/>
      <c r="DMY205" s="468"/>
      <c r="DMZ205" s="152"/>
      <c r="DNA205" s="152"/>
      <c r="DNB205" s="152"/>
      <c r="DNC205" s="152"/>
      <c r="DND205" s="444"/>
      <c r="DNE205" s="450"/>
      <c r="DNF205" s="468"/>
      <c r="DNG205" s="152"/>
      <c r="DNH205" s="152"/>
      <c r="DNI205" s="152"/>
      <c r="DNJ205" s="152"/>
      <c r="DNK205" s="444"/>
      <c r="DNL205" s="450"/>
      <c r="DNM205" s="468"/>
      <c r="DNN205" s="152"/>
      <c r="DNO205" s="152"/>
      <c r="DNP205" s="152"/>
      <c r="DNQ205" s="152"/>
      <c r="DNR205" s="444"/>
      <c r="DNS205" s="450"/>
      <c r="DNT205" s="468"/>
      <c r="DNU205" s="152"/>
      <c r="DNV205" s="152"/>
      <c r="DNW205" s="152"/>
      <c r="DNX205" s="152"/>
      <c r="DNY205" s="444"/>
      <c r="DNZ205" s="450"/>
      <c r="DOA205" s="468"/>
      <c r="DOB205" s="152"/>
      <c r="DOC205" s="152"/>
      <c r="DOD205" s="152"/>
      <c r="DOE205" s="152"/>
      <c r="DOF205" s="444"/>
      <c r="DOG205" s="450"/>
      <c r="DOH205" s="468"/>
      <c r="DOI205" s="152"/>
      <c r="DOJ205" s="152"/>
      <c r="DOK205" s="152"/>
      <c r="DOL205" s="152"/>
      <c r="DOM205" s="444"/>
      <c r="DON205" s="450"/>
      <c r="DOO205" s="468"/>
      <c r="DOP205" s="152"/>
      <c r="DOQ205" s="152"/>
      <c r="DOR205" s="152"/>
      <c r="DOS205" s="152"/>
      <c r="DOT205" s="444"/>
      <c r="DOU205" s="450"/>
      <c r="DOV205" s="468"/>
      <c r="DOW205" s="152"/>
      <c r="DOX205" s="152"/>
      <c r="DOY205" s="152"/>
      <c r="DOZ205" s="152"/>
      <c r="DPA205" s="444"/>
      <c r="DPB205" s="450"/>
      <c r="DPC205" s="468"/>
      <c r="DPD205" s="152"/>
      <c r="DPE205" s="152"/>
      <c r="DPF205" s="152"/>
      <c r="DPG205" s="152"/>
      <c r="DPH205" s="444"/>
      <c r="DPI205" s="450"/>
      <c r="DPJ205" s="468"/>
      <c r="DPK205" s="152"/>
      <c r="DPL205" s="152"/>
      <c r="DPM205" s="152"/>
      <c r="DPN205" s="152"/>
      <c r="DPO205" s="444"/>
      <c r="DPP205" s="450"/>
      <c r="DPQ205" s="468"/>
      <c r="DPR205" s="152"/>
      <c r="DPS205" s="152"/>
      <c r="DPT205" s="152"/>
      <c r="DPU205" s="152"/>
      <c r="DPV205" s="444"/>
      <c r="DPW205" s="450"/>
      <c r="DPX205" s="468"/>
      <c r="DPY205" s="152"/>
      <c r="DPZ205" s="152"/>
      <c r="DQA205" s="152"/>
      <c r="DQB205" s="152"/>
      <c r="DQC205" s="444"/>
      <c r="DQD205" s="450"/>
      <c r="DQE205" s="468"/>
      <c r="DQF205" s="152"/>
      <c r="DQG205" s="152"/>
      <c r="DQH205" s="152"/>
      <c r="DQI205" s="152"/>
      <c r="DQJ205" s="444"/>
      <c r="DQK205" s="450"/>
      <c r="DQL205" s="468"/>
      <c r="DQM205" s="152"/>
      <c r="DQN205" s="152"/>
      <c r="DQO205" s="152"/>
      <c r="DQP205" s="152"/>
      <c r="DQQ205" s="444"/>
      <c r="DQR205" s="450"/>
      <c r="DQS205" s="468"/>
      <c r="DQT205" s="152"/>
      <c r="DQU205" s="152"/>
      <c r="DQV205" s="152"/>
      <c r="DQW205" s="152"/>
      <c r="DQX205" s="444"/>
      <c r="DQY205" s="450"/>
      <c r="DQZ205" s="468"/>
      <c r="DRA205" s="152"/>
      <c r="DRB205" s="152"/>
      <c r="DRC205" s="152"/>
      <c r="DRD205" s="152"/>
      <c r="DRE205" s="444"/>
      <c r="DRF205" s="450"/>
      <c r="DRG205" s="468"/>
      <c r="DRH205" s="152"/>
      <c r="DRI205" s="152"/>
      <c r="DRJ205" s="152"/>
      <c r="DRK205" s="152"/>
      <c r="DRL205" s="444"/>
      <c r="DRM205" s="450"/>
      <c r="DRN205" s="468"/>
      <c r="DRO205" s="152"/>
      <c r="DRP205" s="152"/>
      <c r="DRQ205" s="152"/>
      <c r="DRR205" s="152"/>
      <c r="DRS205" s="444"/>
      <c r="DRT205" s="450"/>
      <c r="DRU205" s="468"/>
      <c r="DRV205" s="152"/>
      <c r="DRW205" s="152"/>
      <c r="DRX205" s="152"/>
      <c r="DRY205" s="152"/>
      <c r="DRZ205" s="444"/>
      <c r="DSA205" s="450"/>
      <c r="DSB205" s="468"/>
      <c r="DSC205" s="152"/>
      <c r="DSD205" s="152"/>
      <c r="DSE205" s="152"/>
      <c r="DSF205" s="152"/>
      <c r="DSG205" s="444"/>
      <c r="DSH205" s="450"/>
      <c r="DSI205" s="468"/>
      <c r="DSJ205" s="152"/>
      <c r="DSK205" s="152"/>
      <c r="DSL205" s="152"/>
      <c r="DSM205" s="152"/>
      <c r="DSN205" s="444"/>
      <c r="DSO205" s="450"/>
      <c r="DSP205" s="468"/>
      <c r="DSQ205" s="152"/>
      <c r="DSR205" s="152"/>
      <c r="DSS205" s="152"/>
      <c r="DST205" s="152"/>
      <c r="DSU205" s="444"/>
      <c r="DSV205" s="450"/>
      <c r="DSW205" s="468"/>
      <c r="DSX205" s="152"/>
      <c r="DSY205" s="152"/>
      <c r="DSZ205" s="152"/>
      <c r="DTA205" s="152"/>
      <c r="DTB205" s="444"/>
      <c r="DTC205" s="450"/>
      <c r="DTD205" s="468"/>
      <c r="DTE205" s="152"/>
      <c r="DTF205" s="152"/>
      <c r="DTG205" s="152"/>
      <c r="DTH205" s="152"/>
      <c r="DTI205" s="444"/>
      <c r="DTJ205" s="450"/>
      <c r="DTK205" s="468"/>
      <c r="DTL205" s="152"/>
      <c r="DTM205" s="152"/>
      <c r="DTN205" s="152"/>
      <c r="DTO205" s="152"/>
      <c r="DTP205" s="444"/>
      <c r="DTQ205" s="450"/>
      <c r="DTR205" s="468"/>
      <c r="DTS205" s="152"/>
      <c r="DTT205" s="152"/>
      <c r="DTU205" s="152"/>
      <c r="DTV205" s="152"/>
      <c r="DTW205" s="444"/>
      <c r="DTX205" s="450"/>
      <c r="DTY205" s="468"/>
      <c r="DTZ205" s="152"/>
      <c r="DUA205" s="152"/>
      <c r="DUB205" s="152"/>
      <c r="DUC205" s="152"/>
      <c r="DUD205" s="444"/>
      <c r="DUE205" s="450"/>
      <c r="DUF205" s="468"/>
      <c r="DUG205" s="152"/>
      <c r="DUH205" s="152"/>
      <c r="DUI205" s="152"/>
      <c r="DUJ205" s="152"/>
      <c r="DUK205" s="444"/>
      <c r="DUL205" s="450"/>
      <c r="DUM205" s="468"/>
      <c r="DUN205" s="152"/>
      <c r="DUO205" s="152"/>
      <c r="DUP205" s="152"/>
      <c r="DUQ205" s="152"/>
      <c r="DUR205" s="444"/>
      <c r="DUS205" s="450"/>
      <c r="DUT205" s="468"/>
      <c r="DUU205" s="152"/>
      <c r="DUV205" s="152"/>
      <c r="DUW205" s="152"/>
      <c r="DUX205" s="152"/>
      <c r="DUY205" s="444"/>
      <c r="DUZ205" s="450"/>
      <c r="DVA205" s="468"/>
      <c r="DVB205" s="152"/>
      <c r="DVC205" s="152"/>
      <c r="DVD205" s="152"/>
      <c r="DVE205" s="152"/>
      <c r="DVF205" s="444"/>
      <c r="DVG205" s="450"/>
      <c r="DVH205" s="468"/>
      <c r="DVI205" s="152"/>
      <c r="DVJ205" s="152"/>
      <c r="DVK205" s="152"/>
      <c r="DVL205" s="152"/>
      <c r="DVM205" s="444"/>
      <c r="DVN205" s="450"/>
      <c r="DVO205" s="468"/>
      <c r="DVP205" s="152"/>
      <c r="DVQ205" s="152"/>
      <c r="DVR205" s="152"/>
      <c r="DVS205" s="152"/>
      <c r="DVT205" s="444"/>
      <c r="DVU205" s="450"/>
      <c r="DVV205" s="468"/>
      <c r="DVW205" s="152"/>
      <c r="DVX205" s="152"/>
      <c r="DVY205" s="152"/>
      <c r="DVZ205" s="152"/>
      <c r="DWA205" s="444"/>
      <c r="DWB205" s="450"/>
      <c r="DWC205" s="468"/>
      <c r="DWD205" s="152"/>
      <c r="DWE205" s="152"/>
      <c r="DWF205" s="152"/>
      <c r="DWG205" s="152"/>
      <c r="DWH205" s="444"/>
      <c r="DWI205" s="450"/>
      <c r="DWJ205" s="468"/>
      <c r="DWK205" s="152"/>
      <c r="DWL205" s="152"/>
      <c r="DWM205" s="152"/>
      <c r="DWN205" s="152"/>
      <c r="DWO205" s="444"/>
      <c r="DWP205" s="450"/>
      <c r="DWQ205" s="468"/>
      <c r="DWR205" s="152"/>
      <c r="DWS205" s="152"/>
      <c r="DWT205" s="152"/>
      <c r="DWU205" s="152"/>
      <c r="DWV205" s="444"/>
      <c r="DWW205" s="450"/>
      <c r="DWX205" s="468"/>
      <c r="DWY205" s="152"/>
      <c r="DWZ205" s="152"/>
      <c r="DXA205" s="152"/>
      <c r="DXB205" s="152"/>
      <c r="DXC205" s="444"/>
      <c r="DXD205" s="450"/>
      <c r="DXE205" s="468"/>
      <c r="DXF205" s="152"/>
      <c r="DXG205" s="152"/>
      <c r="DXH205" s="152"/>
      <c r="DXI205" s="152"/>
      <c r="DXJ205" s="444"/>
      <c r="DXK205" s="450"/>
      <c r="DXL205" s="468"/>
      <c r="DXM205" s="152"/>
      <c r="DXN205" s="152"/>
      <c r="DXO205" s="152"/>
      <c r="DXP205" s="152"/>
      <c r="DXQ205" s="444"/>
      <c r="DXR205" s="450"/>
      <c r="DXS205" s="468"/>
      <c r="DXT205" s="152"/>
      <c r="DXU205" s="152"/>
      <c r="DXV205" s="152"/>
      <c r="DXW205" s="152"/>
      <c r="DXX205" s="444"/>
      <c r="DXY205" s="450"/>
      <c r="DXZ205" s="468"/>
      <c r="DYA205" s="152"/>
      <c r="DYB205" s="152"/>
      <c r="DYC205" s="152"/>
      <c r="DYD205" s="152"/>
      <c r="DYE205" s="444"/>
      <c r="DYF205" s="450"/>
      <c r="DYG205" s="468"/>
      <c r="DYH205" s="152"/>
      <c r="DYI205" s="152"/>
      <c r="DYJ205" s="152"/>
      <c r="DYK205" s="152"/>
      <c r="DYL205" s="444"/>
      <c r="DYM205" s="450"/>
      <c r="DYN205" s="468"/>
      <c r="DYO205" s="152"/>
      <c r="DYP205" s="152"/>
      <c r="DYQ205" s="152"/>
      <c r="DYR205" s="152"/>
      <c r="DYS205" s="444"/>
      <c r="DYT205" s="450"/>
      <c r="DYU205" s="468"/>
      <c r="DYV205" s="152"/>
      <c r="DYW205" s="152"/>
      <c r="DYX205" s="152"/>
      <c r="DYY205" s="152"/>
      <c r="DYZ205" s="444"/>
      <c r="DZA205" s="450"/>
      <c r="DZB205" s="468"/>
      <c r="DZC205" s="152"/>
      <c r="DZD205" s="152"/>
      <c r="DZE205" s="152"/>
      <c r="DZF205" s="152"/>
      <c r="DZG205" s="444"/>
      <c r="DZH205" s="450"/>
      <c r="DZI205" s="468"/>
      <c r="DZJ205" s="152"/>
      <c r="DZK205" s="152"/>
      <c r="DZL205" s="152"/>
      <c r="DZM205" s="152"/>
      <c r="DZN205" s="444"/>
      <c r="DZO205" s="450"/>
      <c r="DZP205" s="468"/>
      <c r="DZQ205" s="152"/>
      <c r="DZR205" s="152"/>
      <c r="DZS205" s="152"/>
      <c r="DZT205" s="152"/>
      <c r="DZU205" s="444"/>
      <c r="DZV205" s="450"/>
      <c r="DZW205" s="468"/>
      <c r="DZX205" s="152"/>
      <c r="DZY205" s="152"/>
      <c r="DZZ205" s="152"/>
      <c r="EAA205" s="152"/>
      <c r="EAB205" s="444"/>
      <c r="EAC205" s="450"/>
      <c r="EAD205" s="468"/>
      <c r="EAE205" s="152"/>
      <c r="EAF205" s="152"/>
      <c r="EAG205" s="152"/>
      <c r="EAH205" s="152"/>
      <c r="EAI205" s="444"/>
      <c r="EAJ205" s="450"/>
      <c r="EAK205" s="468"/>
      <c r="EAL205" s="152"/>
      <c r="EAM205" s="152"/>
      <c r="EAN205" s="152"/>
      <c r="EAO205" s="152"/>
      <c r="EAP205" s="444"/>
      <c r="EAQ205" s="450"/>
      <c r="EAR205" s="468"/>
      <c r="EAS205" s="152"/>
      <c r="EAT205" s="152"/>
      <c r="EAU205" s="152"/>
      <c r="EAV205" s="152"/>
      <c r="EAW205" s="444"/>
      <c r="EAX205" s="450"/>
      <c r="EAY205" s="468"/>
      <c r="EAZ205" s="152"/>
      <c r="EBA205" s="152"/>
      <c r="EBB205" s="152"/>
      <c r="EBC205" s="152"/>
      <c r="EBD205" s="444"/>
      <c r="EBE205" s="450"/>
      <c r="EBF205" s="468"/>
      <c r="EBG205" s="152"/>
      <c r="EBH205" s="152"/>
      <c r="EBI205" s="152"/>
      <c r="EBJ205" s="152"/>
      <c r="EBK205" s="444"/>
      <c r="EBL205" s="450"/>
      <c r="EBM205" s="468"/>
      <c r="EBN205" s="152"/>
      <c r="EBO205" s="152"/>
      <c r="EBP205" s="152"/>
      <c r="EBQ205" s="152"/>
      <c r="EBR205" s="444"/>
      <c r="EBS205" s="450"/>
      <c r="EBT205" s="468"/>
      <c r="EBU205" s="152"/>
      <c r="EBV205" s="152"/>
      <c r="EBW205" s="152"/>
      <c r="EBX205" s="152"/>
      <c r="EBY205" s="444"/>
      <c r="EBZ205" s="450"/>
      <c r="ECA205" s="468"/>
      <c r="ECB205" s="152"/>
      <c r="ECC205" s="152"/>
      <c r="ECD205" s="152"/>
      <c r="ECE205" s="152"/>
      <c r="ECF205" s="444"/>
      <c r="ECG205" s="450"/>
      <c r="ECH205" s="468"/>
      <c r="ECI205" s="152"/>
      <c r="ECJ205" s="152"/>
      <c r="ECK205" s="152"/>
      <c r="ECL205" s="152"/>
      <c r="ECM205" s="444"/>
      <c r="ECN205" s="450"/>
      <c r="ECO205" s="468"/>
      <c r="ECP205" s="152"/>
      <c r="ECQ205" s="152"/>
      <c r="ECR205" s="152"/>
      <c r="ECS205" s="152"/>
      <c r="ECT205" s="444"/>
      <c r="ECU205" s="450"/>
      <c r="ECV205" s="468"/>
      <c r="ECW205" s="152"/>
      <c r="ECX205" s="152"/>
      <c r="ECY205" s="152"/>
      <c r="ECZ205" s="152"/>
      <c r="EDA205" s="444"/>
      <c r="EDB205" s="450"/>
      <c r="EDC205" s="468"/>
      <c r="EDD205" s="152"/>
      <c r="EDE205" s="152"/>
      <c r="EDF205" s="152"/>
      <c r="EDG205" s="152"/>
      <c r="EDH205" s="444"/>
      <c r="EDI205" s="450"/>
      <c r="EDJ205" s="468"/>
      <c r="EDK205" s="152"/>
      <c r="EDL205" s="152"/>
      <c r="EDM205" s="152"/>
      <c r="EDN205" s="152"/>
      <c r="EDO205" s="444"/>
      <c r="EDP205" s="450"/>
      <c r="EDQ205" s="468"/>
      <c r="EDR205" s="152"/>
      <c r="EDS205" s="152"/>
      <c r="EDT205" s="152"/>
      <c r="EDU205" s="152"/>
      <c r="EDV205" s="444"/>
      <c r="EDW205" s="450"/>
      <c r="EDX205" s="468"/>
      <c r="EDY205" s="152"/>
      <c r="EDZ205" s="152"/>
      <c r="EEA205" s="152"/>
      <c r="EEB205" s="152"/>
      <c r="EEC205" s="444"/>
      <c r="EED205" s="450"/>
      <c r="EEE205" s="468"/>
      <c r="EEF205" s="152"/>
      <c r="EEG205" s="152"/>
      <c r="EEH205" s="152"/>
      <c r="EEI205" s="152"/>
      <c r="EEJ205" s="444"/>
      <c r="EEK205" s="450"/>
      <c r="EEL205" s="468"/>
      <c r="EEM205" s="152"/>
      <c r="EEN205" s="152"/>
      <c r="EEO205" s="152"/>
      <c r="EEP205" s="152"/>
      <c r="EEQ205" s="444"/>
      <c r="EER205" s="450"/>
      <c r="EES205" s="468"/>
      <c r="EET205" s="152"/>
      <c r="EEU205" s="152"/>
      <c r="EEV205" s="152"/>
      <c r="EEW205" s="152"/>
      <c r="EEX205" s="444"/>
      <c r="EEY205" s="450"/>
      <c r="EEZ205" s="468"/>
      <c r="EFA205" s="152"/>
      <c r="EFB205" s="152"/>
      <c r="EFC205" s="152"/>
      <c r="EFD205" s="152"/>
      <c r="EFE205" s="444"/>
      <c r="EFF205" s="450"/>
      <c r="EFG205" s="468"/>
      <c r="EFH205" s="152"/>
      <c r="EFI205" s="152"/>
      <c r="EFJ205" s="152"/>
      <c r="EFK205" s="152"/>
      <c r="EFL205" s="444"/>
      <c r="EFM205" s="450"/>
      <c r="EFN205" s="468"/>
      <c r="EFO205" s="152"/>
      <c r="EFP205" s="152"/>
      <c r="EFQ205" s="152"/>
      <c r="EFR205" s="152"/>
      <c r="EFS205" s="444"/>
      <c r="EFT205" s="450"/>
      <c r="EFU205" s="468"/>
      <c r="EFV205" s="152"/>
      <c r="EFW205" s="152"/>
      <c r="EFX205" s="152"/>
      <c r="EFY205" s="152"/>
      <c r="EFZ205" s="444"/>
      <c r="EGA205" s="450"/>
      <c r="EGB205" s="468"/>
      <c r="EGC205" s="152"/>
      <c r="EGD205" s="152"/>
      <c r="EGE205" s="152"/>
      <c r="EGF205" s="152"/>
      <c r="EGG205" s="444"/>
      <c r="EGH205" s="450"/>
      <c r="EGI205" s="468"/>
      <c r="EGJ205" s="152"/>
      <c r="EGK205" s="152"/>
      <c r="EGL205" s="152"/>
      <c r="EGM205" s="152"/>
      <c r="EGN205" s="444"/>
      <c r="EGO205" s="450"/>
      <c r="EGP205" s="468"/>
      <c r="EGQ205" s="152"/>
      <c r="EGR205" s="152"/>
      <c r="EGS205" s="152"/>
      <c r="EGT205" s="152"/>
      <c r="EGU205" s="444"/>
      <c r="EGV205" s="450"/>
      <c r="EGW205" s="468"/>
      <c r="EGX205" s="152"/>
      <c r="EGY205" s="152"/>
      <c r="EGZ205" s="152"/>
      <c r="EHA205" s="152"/>
      <c r="EHB205" s="444"/>
      <c r="EHC205" s="450"/>
      <c r="EHD205" s="468"/>
      <c r="EHE205" s="152"/>
      <c r="EHF205" s="152"/>
      <c r="EHG205" s="152"/>
      <c r="EHH205" s="152"/>
      <c r="EHI205" s="444"/>
      <c r="EHJ205" s="450"/>
      <c r="EHK205" s="468"/>
      <c r="EHL205" s="152"/>
      <c r="EHM205" s="152"/>
      <c r="EHN205" s="152"/>
      <c r="EHO205" s="152"/>
      <c r="EHP205" s="444"/>
      <c r="EHQ205" s="450"/>
      <c r="EHR205" s="468"/>
      <c r="EHS205" s="152"/>
      <c r="EHT205" s="152"/>
      <c r="EHU205" s="152"/>
      <c r="EHV205" s="152"/>
      <c r="EHW205" s="444"/>
      <c r="EHX205" s="450"/>
      <c r="EHY205" s="468"/>
      <c r="EHZ205" s="152"/>
      <c r="EIA205" s="152"/>
      <c r="EIB205" s="152"/>
      <c r="EIC205" s="152"/>
      <c r="EID205" s="444"/>
      <c r="EIE205" s="450"/>
      <c r="EIF205" s="468"/>
      <c r="EIG205" s="152"/>
      <c r="EIH205" s="152"/>
      <c r="EII205" s="152"/>
      <c r="EIJ205" s="152"/>
      <c r="EIK205" s="444"/>
      <c r="EIL205" s="450"/>
      <c r="EIM205" s="468"/>
      <c r="EIN205" s="152"/>
      <c r="EIO205" s="152"/>
      <c r="EIP205" s="152"/>
      <c r="EIQ205" s="152"/>
      <c r="EIR205" s="444"/>
      <c r="EIS205" s="450"/>
      <c r="EIT205" s="468"/>
      <c r="EIU205" s="152"/>
      <c r="EIV205" s="152"/>
      <c r="EIW205" s="152"/>
      <c r="EIX205" s="152"/>
      <c r="EIY205" s="444"/>
      <c r="EIZ205" s="450"/>
      <c r="EJA205" s="468"/>
      <c r="EJB205" s="152"/>
      <c r="EJC205" s="152"/>
      <c r="EJD205" s="152"/>
      <c r="EJE205" s="152"/>
      <c r="EJF205" s="444"/>
      <c r="EJG205" s="450"/>
      <c r="EJH205" s="468"/>
      <c r="EJI205" s="152"/>
      <c r="EJJ205" s="152"/>
      <c r="EJK205" s="152"/>
      <c r="EJL205" s="152"/>
      <c r="EJM205" s="444"/>
      <c r="EJN205" s="450"/>
      <c r="EJO205" s="468"/>
      <c r="EJP205" s="152"/>
      <c r="EJQ205" s="152"/>
      <c r="EJR205" s="152"/>
      <c r="EJS205" s="152"/>
      <c r="EJT205" s="444"/>
      <c r="EJU205" s="450"/>
      <c r="EJV205" s="468"/>
      <c r="EJW205" s="152"/>
      <c r="EJX205" s="152"/>
      <c r="EJY205" s="152"/>
      <c r="EJZ205" s="152"/>
      <c r="EKA205" s="444"/>
      <c r="EKB205" s="450"/>
      <c r="EKC205" s="468"/>
      <c r="EKD205" s="152"/>
      <c r="EKE205" s="152"/>
      <c r="EKF205" s="152"/>
      <c r="EKG205" s="152"/>
      <c r="EKH205" s="444"/>
      <c r="EKI205" s="450"/>
      <c r="EKJ205" s="468"/>
      <c r="EKK205" s="152"/>
      <c r="EKL205" s="152"/>
      <c r="EKM205" s="152"/>
      <c r="EKN205" s="152"/>
      <c r="EKO205" s="444"/>
      <c r="EKP205" s="450"/>
      <c r="EKQ205" s="468"/>
      <c r="EKR205" s="152"/>
      <c r="EKS205" s="152"/>
      <c r="EKT205" s="152"/>
      <c r="EKU205" s="152"/>
      <c r="EKV205" s="444"/>
      <c r="EKW205" s="450"/>
      <c r="EKX205" s="468"/>
      <c r="EKY205" s="152"/>
      <c r="EKZ205" s="152"/>
      <c r="ELA205" s="152"/>
      <c r="ELB205" s="152"/>
      <c r="ELC205" s="444"/>
      <c r="ELD205" s="450"/>
      <c r="ELE205" s="468"/>
      <c r="ELF205" s="152"/>
      <c r="ELG205" s="152"/>
      <c r="ELH205" s="152"/>
      <c r="ELI205" s="152"/>
      <c r="ELJ205" s="444"/>
      <c r="ELK205" s="450"/>
      <c r="ELL205" s="468"/>
      <c r="ELM205" s="152"/>
      <c r="ELN205" s="152"/>
      <c r="ELO205" s="152"/>
      <c r="ELP205" s="152"/>
      <c r="ELQ205" s="444"/>
      <c r="ELR205" s="450"/>
      <c r="ELS205" s="468"/>
      <c r="ELT205" s="152"/>
      <c r="ELU205" s="152"/>
      <c r="ELV205" s="152"/>
      <c r="ELW205" s="152"/>
      <c r="ELX205" s="444"/>
      <c r="ELY205" s="450"/>
      <c r="ELZ205" s="468"/>
      <c r="EMA205" s="152"/>
      <c r="EMB205" s="152"/>
      <c r="EMC205" s="152"/>
      <c r="EMD205" s="152"/>
      <c r="EME205" s="444"/>
      <c r="EMF205" s="450"/>
      <c r="EMG205" s="468"/>
      <c r="EMH205" s="152"/>
      <c r="EMI205" s="152"/>
      <c r="EMJ205" s="152"/>
      <c r="EMK205" s="152"/>
      <c r="EML205" s="444"/>
      <c r="EMM205" s="450"/>
      <c r="EMN205" s="468"/>
      <c r="EMO205" s="152"/>
      <c r="EMP205" s="152"/>
      <c r="EMQ205" s="152"/>
      <c r="EMR205" s="152"/>
      <c r="EMS205" s="444"/>
      <c r="EMT205" s="450"/>
      <c r="EMU205" s="468"/>
      <c r="EMV205" s="152"/>
      <c r="EMW205" s="152"/>
      <c r="EMX205" s="152"/>
      <c r="EMY205" s="152"/>
      <c r="EMZ205" s="444"/>
      <c r="ENA205" s="450"/>
      <c r="ENB205" s="468"/>
      <c r="ENC205" s="152"/>
      <c r="END205" s="152"/>
      <c r="ENE205" s="152"/>
      <c r="ENF205" s="152"/>
      <c r="ENG205" s="444"/>
      <c r="ENH205" s="450"/>
      <c r="ENI205" s="468"/>
      <c r="ENJ205" s="152"/>
      <c r="ENK205" s="152"/>
      <c r="ENL205" s="152"/>
      <c r="ENM205" s="152"/>
      <c r="ENN205" s="444"/>
      <c r="ENO205" s="450"/>
      <c r="ENP205" s="468"/>
      <c r="ENQ205" s="152"/>
      <c r="ENR205" s="152"/>
      <c r="ENS205" s="152"/>
      <c r="ENT205" s="152"/>
      <c r="ENU205" s="444"/>
      <c r="ENV205" s="450"/>
      <c r="ENW205" s="468"/>
      <c r="ENX205" s="152"/>
      <c r="ENY205" s="152"/>
      <c r="ENZ205" s="152"/>
      <c r="EOA205" s="152"/>
      <c r="EOB205" s="444"/>
      <c r="EOC205" s="450"/>
      <c r="EOD205" s="468"/>
      <c r="EOE205" s="152"/>
      <c r="EOF205" s="152"/>
      <c r="EOG205" s="152"/>
      <c r="EOH205" s="152"/>
      <c r="EOI205" s="444"/>
      <c r="EOJ205" s="450"/>
      <c r="EOK205" s="468"/>
      <c r="EOL205" s="152"/>
      <c r="EOM205" s="152"/>
      <c r="EON205" s="152"/>
      <c r="EOO205" s="152"/>
      <c r="EOP205" s="444"/>
      <c r="EOQ205" s="450"/>
      <c r="EOR205" s="468"/>
      <c r="EOS205" s="152"/>
      <c r="EOT205" s="152"/>
      <c r="EOU205" s="152"/>
      <c r="EOV205" s="152"/>
      <c r="EOW205" s="444"/>
      <c r="EOX205" s="450"/>
      <c r="EOY205" s="468"/>
      <c r="EOZ205" s="152"/>
      <c r="EPA205" s="152"/>
      <c r="EPB205" s="152"/>
      <c r="EPC205" s="152"/>
      <c r="EPD205" s="444"/>
      <c r="EPE205" s="450"/>
      <c r="EPF205" s="468"/>
      <c r="EPG205" s="152"/>
      <c r="EPH205" s="152"/>
      <c r="EPI205" s="152"/>
      <c r="EPJ205" s="152"/>
      <c r="EPK205" s="444"/>
      <c r="EPL205" s="450"/>
      <c r="EPM205" s="468"/>
      <c r="EPN205" s="152"/>
      <c r="EPO205" s="152"/>
      <c r="EPP205" s="152"/>
      <c r="EPQ205" s="152"/>
      <c r="EPR205" s="444"/>
      <c r="EPS205" s="450"/>
      <c r="EPT205" s="468"/>
      <c r="EPU205" s="152"/>
      <c r="EPV205" s="152"/>
      <c r="EPW205" s="152"/>
      <c r="EPX205" s="152"/>
      <c r="EPY205" s="444"/>
      <c r="EPZ205" s="450"/>
      <c r="EQA205" s="468"/>
      <c r="EQB205" s="152"/>
      <c r="EQC205" s="152"/>
      <c r="EQD205" s="152"/>
      <c r="EQE205" s="152"/>
      <c r="EQF205" s="444"/>
      <c r="EQG205" s="450"/>
      <c r="EQH205" s="468"/>
      <c r="EQI205" s="152"/>
      <c r="EQJ205" s="152"/>
      <c r="EQK205" s="152"/>
      <c r="EQL205" s="152"/>
      <c r="EQM205" s="444"/>
      <c r="EQN205" s="450"/>
      <c r="EQO205" s="468"/>
      <c r="EQP205" s="152"/>
      <c r="EQQ205" s="152"/>
      <c r="EQR205" s="152"/>
      <c r="EQS205" s="152"/>
      <c r="EQT205" s="444"/>
      <c r="EQU205" s="450"/>
      <c r="EQV205" s="468"/>
      <c r="EQW205" s="152"/>
      <c r="EQX205" s="152"/>
      <c r="EQY205" s="152"/>
      <c r="EQZ205" s="152"/>
      <c r="ERA205" s="444"/>
      <c r="ERB205" s="450"/>
      <c r="ERC205" s="468"/>
      <c r="ERD205" s="152"/>
      <c r="ERE205" s="152"/>
      <c r="ERF205" s="152"/>
      <c r="ERG205" s="152"/>
      <c r="ERH205" s="444"/>
      <c r="ERI205" s="450"/>
      <c r="ERJ205" s="468"/>
      <c r="ERK205" s="152"/>
      <c r="ERL205" s="152"/>
      <c r="ERM205" s="152"/>
      <c r="ERN205" s="152"/>
      <c r="ERO205" s="444"/>
      <c r="ERP205" s="450"/>
      <c r="ERQ205" s="468"/>
      <c r="ERR205" s="152"/>
      <c r="ERS205" s="152"/>
      <c r="ERT205" s="152"/>
      <c r="ERU205" s="152"/>
      <c r="ERV205" s="444"/>
      <c r="ERW205" s="450"/>
      <c r="ERX205" s="468"/>
      <c r="ERY205" s="152"/>
      <c r="ERZ205" s="152"/>
      <c r="ESA205" s="152"/>
      <c r="ESB205" s="152"/>
      <c r="ESC205" s="444"/>
      <c r="ESD205" s="450"/>
      <c r="ESE205" s="468"/>
      <c r="ESF205" s="152"/>
      <c r="ESG205" s="152"/>
      <c r="ESH205" s="152"/>
      <c r="ESI205" s="152"/>
      <c r="ESJ205" s="444"/>
      <c r="ESK205" s="450"/>
      <c r="ESL205" s="468"/>
      <c r="ESM205" s="152"/>
      <c r="ESN205" s="152"/>
      <c r="ESO205" s="152"/>
      <c r="ESP205" s="152"/>
      <c r="ESQ205" s="444"/>
      <c r="ESR205" s="450"/>
      <c r="ESS205" s="468"/>
      <c r="EST205" s="152"/>
      <c r="ESU205" s="152"/>
      <c r="ESV205" s="152"/>
      <c r="ESW205" s="152"/>
      <c r="ESX205" s="444"/>
      <c r="ESY205" s="450"/>
      <c r="ESZ205" s="468"/>
      <c r="ETA205" s="152"/>
      <c r="ETB205" s="152"/>
      <c r="ETC205" s="152"/>
      <c r="ETD205" s="152"/>
      <c r="ETE205" s="444"/>
      <c r="ETF205" s="450"/>
      <c r="ETG205" s="468"/>
      <c r="ETH205" s="152"/>
      <c r="ETI205" s="152"/>
      <c r="ETJ205" s="152"/>
      <c r="ETK205" s="152"/>
      <c r="ETL205" s="444"/>
      <c r="ETM205" s="450"/>
      <c r="ETN205" s="468"/>
      <c r="ETO205" s="152"/>
      <c r="ETP205" s="152"/>
      <c r="ETQ205" s="152"/>
      <c r="ETR205" s="152"/>
      <c r="ETS205" s="444"/>
      <c r="ETT205" s="450"/>
      <c r="ETU205" s="468"/>
      <c r="ETV205" s="152"/>
      <c r="ETW205" s="152"/>
      <c r="ETX205" s="152"/>
      <c r="ETY205" s="152"/>
      <c r="ETZ205" s="444"/>
      <c r="EUA205" s="450"/>
      <c r="EUB205" s="468"/>
      <c r="EUC205" s="152"/>
      <c r="EUD205" s="152"/>
      <c r="EUE205" s="152"/>
      <c r="EUF205" s="152"/>
      <c r="EUG205" s="444"/>
      <c r="EUH205" s="450"/>
      <c r="EUI205" s="468"/>
      <c r="EUJ205" s="152"/>
      <c r="EUK205" s="152"/>
      <c r="EUL205" s="152"/>
      <c r="EUM205" s="152"/>
      <c r="EUN205" s="444"/>
      <c r="EUO205" s="450"/>
      <c r="EUP205" s="468"/>
      <c r="EUQ205" s="152"/>
      <c r="EUR205" s="152"/>
      <c r="EUS205" s="152"/>
      <c r="EUT205" s="152"/>
      <c r="EUU205" s="444"/>
      <c r="EUV205" s="450"/>
      <c r="EUW205" s="468"/>
      <c r="EUX205" s="152"/>
      <c r="EUY205" s="152"/>
      <c r="EUZ205" s="152"/>
      <c r="EVA205" s="152"/>
      <c r="EVB205" s="444"/>
      <c r="EVC205" s="450"/>
      <c r="EVD205" s="468"/>
      <c r="EVE205" s="152"/>
      <c r="EVF205" s="152"/>
      <c r="EVG205" s="152"/>
      <c r="EVH205" s="152"/>
      <c r="EVI205" s="444"/>
      <c r="EVJ205" s="450"/>
      <c r="EVK205" s="468"/>
      <c r="EVL205" s="152"/>
      <c r="EVM205" s="152"/>
      <c r="EVN205" s="152"/>
      <c r="EVO205" s="152"/>
      <c r="EVP205" s="444"/>
      <c r="EVQ205" s="450"/>
      <c r="EVR205" s="468"/>
      <c r="EVS205" s="152"/>
      <c r="EVT205" s="152"/>
      <c r="EVU205" s="152"/>
      <c r="EVV205" s="152"/>
      <c r="EVW205" s="444"/>
      <c r="EVX205" s="450"/>
      <c r="EVY205" s="468"/>
      <c r="EVZ205" s="152"/>
      <c r="EWA205" s="152"/>
      <c r="EWB205" s="152"/>
      <c r="EWC205" s="152"/>
      <c r="EWD205" s="444"/>
      <c r="EWE205" s="450"/>
      <c r="EWF205" s="468"/>
      <c r="EWG205" s="152"/>
      <c r="EWH205" s="152"/>
      <c r="EWI205" s="152"/>
      <c r="EWJ205" s="152"/>
      <c r="EWK205" s="444"/>
      <c r="EWL205" s="450"/>
      <c r="EWM205" s="468"/>
      <c r="EWN205" s="152"/>
      <c r="EWO205" s="152"/>
      <c r="EWP205" s="152"/>
      <c r="EWQ205" s="152"/>
      <c r="EWR205" s="444"/>
      <c r="EWS205" s="450"/>
      <c r="EWT205" s="468"/>
      <c r="EWU205" s="152"/>
      <c r="EWV205" s="152"/>
      <c r="EWW205" s="152"/>
      <c r="EWX205" s="152"/>
      <c r="EWY205" s="444"/>
      <c r="EWZ205" s="450"/>
      <c r="EXA205" s="468"/>
      <c r="EXB205" s="152"/>
      <c r="EXC205" s="152"/>
      <c r="EXD205" s="152"/>
      <c r="EXE205" s="152"/>
      <c r="EXF205" s="444"/>
      <c r="EXG205" s="450"/>
      <c r="EXH205" s="468"/>
      <c r="EXI205" s="152"/>
      <c r="EXJ205" s="152"/>
      <c r="EXK205" s="152"/>
      <c r="EXL205" s="152"/>
      <c r="EXM205" s="444"/>
      <c r="EXN205" s="450"/>
      <c r="EXO205" s="468"/>
      <c r="EXP205" s="152"/>
      <c r="EXQ205" s="152"/>
      <c r="EXR205" s="152"/>
      <c r="EXS205" s="152"/>
      <c r="EXT205" s="444"/>
      <c r="EXU205" s="450"/>
      <c r="EXV205" s="468"/>
      <c r="EXW205" s="152"/>
      <c r="EXX205" s="152"/>
      <c r="EXY205" s="152"/>
      <c r="EXZ205" s="152"/>
      <c r="EYA205" s="444"/>
      <c r="EYB205" s="450"/>
      <c r="EYC205" s="468"/>
      <c r="EYD205" s="152"/>
      <c r="EYE205" s="152"/>
      <c r="EYF205" s="152"/>
      <c r="EYG205" s="152"/>
      <c r="EYH205" s="444"/>
      <c r="EYI205" s="450"/>
      <c r="EYJ205" s="468"/>
      <c r="EYK205" s="152"/>
      <c r="EYL205" s="152"/>
      <c r="EYM205" s="152"/>
      <c r="EYN205" s="152"/>
      <c r="EYO205" s="444"/>
      <c r="EYP205" s="450"/>
      <c r="EYQ205" s="468"/>
      <c r="EYR205" s="152"/>
      <c r="EYS205" s="152"/>
      <c r="EYT205" s="152"/>
      <c r="EYU205" s="152"/>
      <c r="EYV205" s="444"/>
      <c r="EYW205" s="450"/>
      <c r="EYX205" s="468"/>
      <c r="EYY205" s="152"/>
      <c r="EYZ205" s="152"/>
      <c r="EZA205" s="152"/>
      <c r="EZB205" s="152"/>
      <c r="EZC205" s="444"/>
      <c r="EZD205" s="450"/>
      <c r="EZE205" s="468"/>
      <c r="EZF205" s="152"/>
      <c r="EZG205" s="152"/>
      <c r="EZH205" s="152"/>
      <c r="EZI205" s="152"/>
      <c r="EZJ205" s="444"/>
      <c r="EZK205" s="450"/>
      <c r="EZL205" s="468"/>
      <c r="EZM205" s="152"/>
      <c r="EZN205" s="152"/>
      <c r="EZO205" s="152"/>
      <c r="EZP205" s="152"/>
      <c r="EZQ205" s="444"/>
      <c r="EZR205" s="450"/>
      <c r="EZS205" s="468"/>
      <c r="EZT205" s="152"/>
      <c r="EZU205" s="152"/>
      <c r="EZV205" s="152"/>
      <c r="EZW205" s="152"/>
      <c r="EZX205" s="444"/>
      <c r="EZY205" s="450"/>
      <c r="EZZ205" s="468"/>
      <c r="FAA205" s="152"/>
      <c r="FAB205" s="152"/>
      <c r="FAC205" s="152"/>
      <c r="FAD205" s="152"/>
      <c r="FAE205" s="444"/>
      <c r="FAF205" s="450"/>
      <c r="FAG205" s="468"/>
      <c r="FAH205" s="152"/>
      <c r="FAI205" s="152"/>
      <c r="FAJ205" s="152"/>
      <c r="FAK205" s="152"/>
      <c r="FAL205" s="444"/>
      <c r="FAM205" s="450"/>
      <c r="FAN205" s="468"/>
      <c r="FAO205" s="152"/>
      <c r="FAP205" s="152"/>
      <c r="FAQ205" s="152"/>
      <c r="FAR205" s="152"/>
      <c r="FAS205" s="444"/>
      <c r="FAT205" s="450"/>
      <c r="FAU205" s="468"/>
      <c r="FAV205" s="152"/>
      <c r="FAW205" s="152"/>
      <c r="FAX205" s="152"/>
      <c r="FAY205" s="152"/>
      <c r="FAZ205" s="444"/>
      <c r="FBA205" s="450"/>
      <c r="FBB205" s="468"/>
      <c r="FBC205" s="152"/>
      <c r="FBD205" s="152"/>
      <c r="FBE205" s="152"/>
      <c r="FBF205" s="152"/>
      <c r="FBG205" s="444"/>
      <c r="FBH205" s="450"/>
      <c r="FBI205" s="468"/>
      <c r="FBJ205" s="152"/>
      <c r="FBK205" s="152"/>
      <c r="FBL205" s="152"/>
      <c r="FBM205" s="152"/>
      <c r="FBN205" s="444"/>
      <c r="FBO205" s="450"/>
      <c r="FBP205" s="468"/>
      <c r="FBQ205" s="152"/>
      <c r="FBR205" s="152"/>
      <c r="FBS205" s="152"/>
      <c r="FBT205" s="152"/>
      <c r="FBU205" s="444"/>
      <c r="FBV205" s="450"/>
      <c r="FBW205" s="468"/>
      <c r="FBX205" s="152"/>
      <c r="FBY205" s="152"/>
      <c r="FBZ205" s="152"/>
      <c r="FCA205" s="152"/>
      <c r="FCB205" s="444"/>
      <c r="FCC205" s="450"/>
      <c r="FCD205" s="468"/>
      <c r="FCE205" s="152"/>
      <c r="FCF205" s="152"/>
      <c r="FCG205" s="152"/>
      <c r="FCH205" s="152"/>
      <c r="FCI205" s="444"/>
      <c r="FCJ205" s="450"/>
      <c r="FCK205" s="468"/>
      <c r="FCL205" s="152"/>
      <c r="FCM205" s="152"/>
      <c r="FCN205" s="152"/>
      <c r="FCO205" s="152"/>
      <c r="FCP205" s="444"/>
      <c r="FCQ205" s="450"/>
      <c r="FCR205" s="468"/>
      <c r="FCS205" s="152"/>
      <c r="FCT205" s="152"/>
      <c r="FCU205" s="152"/>
      <c r="FCV205" s="152"/>
      <c r="FCW205" s="444"/>
      <c r="FCX205" s="450"/>
      <c r="FCY205" s="468"/>
      <c r="FCZ205" s="152"/>
      <c r="FDA205" s="152"/>
      <c r="FDB205" s="152"/>
      <c r="FDC205" s="152"/>
      <c r="FDD205" s="444"/>
      <c r="FDE205" s="450"/>
      <c r="FDF205" s="468"/>
      <c r="FDG205" s="152"/>
      <c r="FDH205" s="152"/>
      <c r="FDI205" s="152"/>
      <c r="FDJ205" s="152"/>
      <c r="FDK205" s="444"/>
      <c r="FDL205" s="450"/>
      <c r="FDM205" s="468"/>
      <c r="FDN205" s="152"/>
      <c r="FDO205" s="152"/>
      <c r="FDP205" s="152"/>
      <c r="FDQ205" s="152"/>
      <c r="FDR205" s="444"/>
      <c r="FDS205" s="450"/>
      <c r="FDT205" s="468"/>
      <c r="FDU205" s="152"/>
      <c r="FDV205" s="152"/>
      <c r="FDW205" s="152"/>
      <c r="FDX205" s="152"/>
      <c r="FDY205" s="444"/>
      <c r="FDZ205" s="450"/>
      <c r="FEA205" s="468"/>
      <c r="FEB205" s="152"/>
      <c r="FEC205" s="152"/>
      <c r="FED205" s="152"/>
      <c r="FEE205" s="152"/>
      <c r="FEF205" s="444"/>
      <c r="FEG205" s="450"/>
      <c r="FEH205" s="468"/>
      <c r="FEI205" s="152"/>
      <c r="FEJ205" s="152"/>
      <c r="FEK205" s="152"/>
      <c r="FEL205" s="152"/>
      <c r="FEM205" s="444"/>
      <c r="FEN205" s="450"/>
      <c r="FEO205" s="468"/>
      <c r="FEP205" s="152"/>
      <c r="FEQ205" s="152"/>
      <c r="FER205" s="152"/>
      <c r="FES205" s="152"/>
      <c r="FET205" s="444"/>
      <c r="FEU205" s="450"/>
      <c r="FEV205" s="468"/>
      <c r="FEW205" s="152"/>
      <c r="FEX205" s="152"/>
      <c r="FEY205" s="152"/>
      <c r="FEZ205" s="152"/>
      <c r="FFA205" s="444"/>
      <c r="FFB205" s="450"/>
      <c r="FFC205" s="468"/>
      <c r="FFD205" s="152"/>
      <c r="FFE205" s="152"/>
      <c r="FFF205" s="152"/>
      <c r="FFG205" s="152"/>
      <c r="FFH205" s="444"/>
      <c r="FFI205" s="450"/>
      <c r="FFJ205" s="468"/>
      <c r="FFK205" s="152"/>
      <c r="FFL205" s="152"/>
      <c r="FFM205" s="152"/>
      <c r="FFN205" s="152"/>
      <c r="FFO205" s="444"/>
      <c r="FFP205" s="450"/>
      <c r="FFQ205" s="468"/>
      <c r="FFR205" s="152"/>
      <c r="FFS205" s="152"/>
      <c r="FFT205" s="152"/>
      <c r="FFU205" s="152"/>
      <c r="FFV205" s="444"/>
      <c r="FFW205" s="450"/>
      <c r="FFX205" s="468"/>
      <c r="FFY205" s="152"/>
      <c r="FFZ205" s="152"/>
      <c r="FGA205" s="152"/>
      <c r="FGB205" s="152"/>
      <c r="FGC205" s="444"/>
      <c r="FGD205" s="450"/>
      <c r="FGE205" s="468"/>
      <c r="FGF205" s="152"/>
      <c r="FGG205" s="152"/>
      <c r="FGH205" s="152"/>
      <c r="FGI205" s="152"/>
      <c r="FGJ205" s="444"/>
      <c r="FGK205" s="450"/>
      <c r="FGL205" s="468"/>
      <c r="FGM205" s="152"/>
      <c r="FGN205" s="152"/>
      <c r="FGO205" s="152"/>
      <c r="FGP205" s="152"/>
      <c r="FGQ205" s="444"/>
      <c r="FGR205" s="450"/>
      <c r="FGS205" s="468"/>
      <c r="FGT205" s="152"/>
      <c r="FGU205" s="152"/>
      <c r="FGV205" s="152"/>
      <c r="FGW205" s="152"/>
      <c r="FGX205" s="444"/>
      <c r="FGY205" s="450"/>
      <c r="FGZ205" s="468"/>
      <c r="FHA205" s="152"/>
      <c r="FHB205" s="152"/>
      <c r="FHC205" s="152"/>
      <c r="FHD205" s="152"/>
      <c r="FHE205" s="444"/>
      <c r="FHF205" s="450"/>
      <c r="FHG205" s="468"/>
      <c r="FHH205" s="152"/>
      <c r="FHI205" s="152"/>
      <c r="FHJ205" s="152"/>
      <c r="FHK205" s="152"/>
      <c r="FHL205" s="444"/>
      <c r="FHM205" s="450"/>
      <c r="FHN205" s="468"/>
      <c r="FHO205" s="152"/>
      <c r="FHP205" s="152"/>
      <c r="FHQ205" s="152"/>
      <c r="FHR205" s="152"/>
      <c r="FHS205" s="444"/>
      <c r="FHT205" s="450"/>
      <c r="FHU205" s="468"/>
      <c r="FHV205" s="152"/>
      <c r="FHW205" s="152"/>
      <c r="FHX205" s="152"/>
      <c r="FHY205" s="152"/>
      <c r="FHZ205" s="444"/>
      <c r="FIA205" s="450"/>
      <c r="FIB205" s="468"/>
      <c r="FIC205" s="152"/>
      <c r="FID205" s="152"/>
      <c r="FIE205" s="152"/>
      <c r="FIF205" s="152"/>
      <c r="FIG205" s="444"/>
      <c r="FIH205" s="450"/>
      <c r="FII205" s="468"/>
      <c r="FIJ205" s="152"/>
      <c r="FIK205" s="152"/>
      <c r="FIL205" s="152"/>
      <c r="FIM205" s="152"/>
      <c r="FIN205" s="444"/>
      <c r="FIO205" s="450"/>
      <c r="FIP205" s="468"/>
      <c r="FIQ205" s="152"/>
      <c r="FIR205" s="152"/>
      <c r="FIS205" s="152"/>
      <c r="FIT205" s="152"/>
      <c r="FIU205" s="444"/>
      <c r="FIV205" s="450"/>
      <c r="FIW205" s="468"/>
      <c r="FIX205" s="152"/>
      <c r="FIY205" s="152"/>
      <c r="FIZ205" s="152"/>
      <c r="FJA205" s="152"/>
      <c r="FJB205" s="444"/>
      <c r="FJC205" s="450"/>
      <c r="FJD205" s="468"/>
      <c r="FJE205" s="152"/>
      <c r="FJF205" s="152"/>
      <c r="FJG205" s="152"/>
      <c r="FJH205" s="152"/>
      <c r="FJI205" s="444"/>
      <c r="FJJ205" s="450"/>
      <c r="FJK205" s="468"/>
      <c r="FJL205" s="152"/>
      <c r="FJM205" s="152"/>
      <c r="FJN205" s="152"/>
      <c r="FJO205" s="152"/>
      <c r="FJP205" s="444"/>
      <c r="FJQ205" s="450"/>
      <c r="FJR205" s="468"/>
      <c r="FJS205" s="152"/>
      <c r="FJT205" s="152"/>
      <c r="FJU205" s="152"/>
      <c r="FJV205" s="152"/>
      <c r="FJW205" s="444"/>
      <c r="FJX205" s="450"/>
      <c r="FJY205" s="468"/>
      <c r="FJZ205" s="152"/>
      <c r="FKA205" s="152"/>
      <c r="FKB205" s="152"/>
      <c r="FKC205" s="152"/>
      <c r="FKD205" s="444"/>
      <c r="FKE205" s="450"/>
      <c r="FKF205" s="468"/>
      <c r="FKG205" s="152"/>
      <c r="FKH205" s="152"/>
      <c r="FKI205" s="152"/>
      <c r="FKJ205" s="152"/>
      <c r="FKK205" s="444"/>
      <c r="FKL205" s="450"/>
      <c r="FKM205" s="468"/>
      <c r="FKN205" s="152"/>
      <c r="FKO205" s="152"/>
      <c r="FKP205" s="152"/>
      <c r="FKQ205" s="152"/>
      <c r="FKR205" s="444"/>
      <c r="FKS205" s="450"/>
      <c r="FKT205" s="468"/>
      <c r="FKU205" s="152"/>
      <c r="FKV205" s="152"/>
      <c r="FKW205" s="152"/>
      <c r="FKX205" s="152"/>
      <c r="FKY205" s="444"/>
      <c r="FKZ205" s="450"/>
      <c r="FLA205" s="468"/>
      <c r="FLB205" s="152"/>
      <c r="FLC205" s="152"/>
      <c r="FLD205" s="152"/>
      <c r="FLE205" s="152"/>
      <c r="FLF205" s="444"/>
      <c r="FLG205" s="450"/>
      <c r="FLH205" s="468"/>
      <c r="FLI205" s="152"/>
      <c r="FLJ205" s="152"/>
      <c r="FLK205" s="152"/>
      <c r="FLL205" s="152"/>
      <c r="FLM205" s="444"/>
      <c r="FLN205" s="450"/>
      <c r="FLO205" s="468"/>
      <c r="FLP205" s="152"/>
      <c r="FLQ205" s="152"/>
      <c r="FLR205" s="152"/>
      <c r="FLS205" s="152"/>
      <c r="FLT205" s="444"/>
      <c r="FLU205" s="450"/>
      <c r="FLV205" s="468"/>
      <c r="FLW205" s="152"/>
      <c r="FLX205" s="152"/>
      <c r="FLY205" s="152"/>
      <c r="FLZ205" s="152"/>
      <c r="FMA205" s="444"/>
      <c r="FMB205" s="450"/>
      <c r="FMC205" s="468"/>
      <c r="FMD205" s="152"/>
      <c r="FME205" s="152"/>
      <c r="FMF205" s="152"/>
      <c r="FMG205" s="152"/>
      <c r="FMH205" s="444"/>
      <c r="FMI205" s="450"/>
      <c r="FMJ205" s="468"/>
      <c r="FMK205" s="152"/>
      <c r="FML205" s="152"/>
      <c r="FMM205" s="152"/>
      <c r="FMN205" s="152"/>
      <c r="FMO205" s="444"/>
      <c r="FMP205" s="450"/>
      <c r="FMQ205" s="468"/>
      <c r="FMR205" s="152"/>
      <c r="FMS205" s="152"/>
      <c r="FMT205" s="152"/>
      <c r="FMU205" s="152"/>
      <c r="FMV205" s="444"/>
      <c r="FMW205" s="450"/>
      <c r="FMX205" s="468"/>
      <c r="FMY205" s="152"/>
      <c r="FMZ205" s="152"/>
      <c r="FNA205" s="152"/>
      <c r="FNB205" s="152"/>
      <c r="FNC205" s="444"/>
      <c r="FND205" s="450"/>
      <c r="FNE205" s="468"/>
      <c r="FNF205" s="152"/>
      <c r="FNG205" s="152"/>
      <c r="FNH205" s="152"/>
      <c r="FNI205" s="152"/>
      <c r="FNJ205" s="444"/>
      <c r="FNK205" s="450"/>
      <c r="FNL205" s="468"/>
      <c r="FNM205" s="152"/>
      <c r="FNN205" s="152"/>
      <c r="FNO205" s="152"/>
      <c r="FNP205" s="152"/>
      <c r="FNQ205" s="444"/>
      <c r="FNR205" s="450"/>
      <c r="FNS205" s="468"/>
      <c r="FNT205" s="152"/>
      <c r="FNU205" s="152"/>
      <c r="FNV205" s="152"/>
      <c r="FNW205" s="152"/>
      <c r="FNX205" s="444"/>
      <c r="FNY205" s="450"/>
      <c r="FNZ205" s="468"/>
      <c r="FOA205" s="152"/>
      <c r="FOB205" s="152"/>
      <c r="FOC205" s="152"/>
      <c r="FOD205" s="152"/>
      <c r="FOE205" s="444"/>
      <c r="FOF205" s="450"/>
      <c r="FOG205" s="468"/>
      <c r="FOH205" s="152"/>
      <c r="FOI205" s="152"/>
      <c r="FOJ205" s="152"/>
      <c r="FOK205" s="152"/>
      <c r="FOL205" s="444"/>
      <c r="FOM205" s="450"/>
      <c r="FON205" s="468"/>
      <c r="FOO205" s="152"/>
      <c r="FOP205" s="152"/>
      <c r="FOQ205" s="152"/>
      <c r="FOR205" s="152"/>
      <c r="FOS205" s="444"/>
      <c r="FOT205" s="450"/>
      <c r="FOU205" s="468"/>
      <c r="FOV205" s="152"/>
      <c r="FOW205" s="152"/>
      <c r="FOX205" s="152"/>
      <c r="FOY205" s="152"/>
      <c r="FOZ205" s="444"/>
      <c r="FPA205" s="450"/>
      <c r="FPB205" s="468"/>
      <c r="FPC205" s="152"/>
      <c r="FPD205" s="152"/>
      <c r="FPE205" s="152"/>
      <c r="FPF205" s="152"/>
      <c r="FPG205" s="444"/>
      <c r="FPH205" s="450"/>
      <c r="FPI205" s="468"/>
      <c r="FPJ205" s="152"/>
      <c r="FPK205" s="152"/>
      <c r="FPL205" s="152"/>
      <c r="FPM205" s="152"/>
      <c r="FPN205" s="444"/>
      <c r="FPO205" s="450"/>
      <c r="FPP205" s="468"/>
      <c r="FPQ205" s="152"/>
      <c r="FPR205" s="152"/>
      <c r="FPS205" s="152"/>
      <c r="FPT205" s="152"/>
      <c r="FPU205" s="444"/>
      <c r="FPV205" s="450"/>
      <c r="FPW205" s="468"/>
      <c r="FPX205" s="152"/>
      <c r="FPY205" s="152"/>
      <c r="FPZ205" s="152"/>
      <c r="FQA205" s="152"/>
      <c r="FQB205" s="444"/>
      <c r="FQC205" s="450"/>
      <c r="FQD205" s="468"/>
      <c r="FQE205" s="152"/>
      <c r="FQF205" s="152"/>
      <c r="FQG205" s="152"/>
      <c r="FQH205" s="152"/>
      <c r="FQI205" s="444"/>
      <c r="FQJ205" s="450"/>
      <c r="FQK205" s="468"/>
      <c r="FQL205" s="152"/>
      <c r="FQM205" s="152"/>
      <c r="FQN205" s="152"/>
      <c r="FQO205" s="152"/>
      <c r="FQP205" s="444"/>
      <c r="FQQ205" s="450"/>
      <c r="FQR205" s="468"/>
      <c r="FQS205" s="152"/>
      <c r="FQT205" s="152"/>
      <c r="FQU205" s="152"/>
      <c r="FQV205" s="152"/>
      <c r="FQW205" s="444"/>
      <c r="FQX205" s="450"/>
      <c r="FQY205" s="468"/>
      <c r="FQZ205" s="152"/>
      <c r="FRA205" s="152"/>
      <c r="FRB205" s="152"/>
      <c r="FRC205" s="152"/>
      <c r="FRD205" s="444"/>
      <c r="FRE205" s="450"/>
      <c r="FRF205" s="468"/>
      <c r="FRG205" s="152"/>
      <c r="FRH205" s="152"/>
      <c r="FRI205" s="152"/>
      <c r="FRJ205" s="152"/>
      <c r="FRK205" s="444"/>
      <c r="FRL205" s="450"/>
      <c r="FRM205" s="468"/>
      <c r="FRN205" s="152"/>
      <c r="FRO205" s="152"/>
      <c r="FRP205" s="152"/>
      <c r="FRQ205" s="152"/>
      <c r="FRR205" s="444"/>
      <c r="FRS205" s="450"/>
      <c r="FRT205" s="468"/>
      <c r="FRU205" s="152"/>
      <c r="FRV205" s="152"/>
      <c r="FRW205" s="152"/>
      <c r="FRX205" s="152"/>
      <c r="FRY205" s="444"/>
      <c r="FRZ205" s="450"/>
      <c r="FSA205" s="468"/>
      <c r="FSB205" s="152"/>
      <c r="FSC205" s="152"/>
      <c r="FSD205" s="152"/>
      <c r="FSE205" s="152"/>
      <c r="FSF205" s="444"/>
      <c r="FSG205" s="450"/>
      <c r="FSH205" s="468"/>
      <c r="FSI205" s="152"/>
      <c r="FSJ205" s="152"/>
      <c r="FSK205" s="152"/>
      <c r="FSL205" s="152"/>
      <c r="FSM205" s="444"/>
      <c r="FSN205" s="450"/>
      <c r="FSO205" s="468"/>
      <c r="FSP205" s="152"/>
      <c r="FSQ205" s="152"/>
      <c r="FSR205" s="152"/>
      <c r="FSS205" s="152"/>
      <c r="FST205" s="444"/>
      <c r="FSU205" s="450"/>
      <c r="FSV205" s="468"/>
      <c r="FSW205" s="152"/>
      <c r="FSX205" s="152"/>
      <c r="FSY205" s="152"/>
      <c r="FSZ205" s="152"/>
      <c r="FTA205" s="444"/>
      <c r="FTB205" s="450"/>
      <c r="FTC205" s="468"/>
      <c r="FTD205" s="152"/>
      <c r="FTE205" s="152"/>
      <c r="FTF205" s="152"/>
      <c r="FTG205" s="152"/>
      <c r="FTH205" s="444"/>
      <c r="FTI205" s="450"/>
      <c r="FTJ205" s="468"/>
      <c r="FTK205" s="152"/>
      <c r="FTL205" s="152"/>
      <c r="FTM205" s="152"/>
      <c r="FTN205" s="152"/>
      <c r="FTO205" s="444"/>
      <c r="FTP205" s="450"/>
      <c r="FTQ205" s="468"/>
      <c r="FTR205" s="152"/>
      <c r="FTS205" s="152"/>
      <c r="FTT205" s="152"/>
      <c r="FTU205" s="152"/>
      <c r="FTV205" s="444"/>
      <c r="FTW205" s="450"/>
      <c r="FTX205" s="468"/>
      <c r="FTY205" s="152"/>
      <c r="FTZ205" s="152"/>
      <c r="FUA205" s="152"/>
      <c r="FUB205" s="152"/>
      <c r="FUC205" s="444"/>
      <c r="FUD205" s="450"/>
      <c r="FUE205" s="468"/>
      <c r="FUF205" s="152"/>
      <c r="FUG205" s="152"/>
      <c r="FUH205" s="152"/>
      <c r="FUI205" s="152"/>
      <c r="FUJ205" s="444"/>
      <c r="FUK205" s="450"/>
      <c r="FUL205" s="468"/>
      <c r="FUM205" s="152"/>
      <c r="FUN205" s="152"/>
      <c r="FUO205" s="152"/>
      <c r="FUP205" s="152"/>
      <c r="FUQ205" s="444"/>
      <c r="FUR205" s="450"/>
      <c r="FUS205" s="468"/>
      <c r="FUT205" s="152"/>
      <c r="FUU205" s="152"/>
      <c r="FUV205" s="152"/>
      <c r="FUW205" s="152"/>
      <c r="FUX205" s="444"/>
      <c r="FUY205" s="450"/>
      <c r="FUZ205" s="468"/>
      <c r="FVA205" s="152"/>
      <c r="FVB205" s="152"/>
      <c r="FVC205" s="152"/>
      <c r="FVD205" s="152"/>
      <c r="FVE205" s="444"/>
      <c r="FVF205" s="450"/>
      <c r="FVG205" s="468"/>
      <c r="FVH205" s="152"/>
      <c r="FVI205" s="152"/>
      <c r="FVJ205" s="152"/>
      <c r="FVK205" s="152"/>
      <c r="FVL205" s="444"/>
      <c r="FVM205" s="450"/>
      <c r="FVN205" s="468"/>
      <c r="FVO205" s="152"/>
      <c r="FVP205" s="152"/>
      <c r="FVQ205" s="152"/>
      <c r="FVR205" s="152"/>
      <c r="FVS205" s="444"/>
      <c r="FVT205" s="450"/>
      <c r="FVU205" s="468"/>
      <c r="FVV205" s="152"/>
      <c r="FVW205" s="152"/>
      <c r="FVX205" s="152"/>
      <c r="FVY205" s="152"/>
      <c r="FVZ205" s="444"/>
      <c r="FWA205" s="450"/>
      <c r="FWB205" s="468"/>
      <c r="FWC205" s="152"/>
      <c r="FWD205" s="152"/>
      <c r="FWE205" s="152"/>
      <c r="FWF205" s="152"/>
      <c r="FWG205" s="444"/>
      <c r="FWH205" s="450"/>
      <c r="FWI205" s="468"/>
      <c r="FWJ205" s="152"/>
      <c r="FWK205" s="152"/>
      <c r="FWL205" s="152"/>
      <c r="FWM205" s="152"/>
      <c r="FWN205" s="444"/>
      <c r="FWO205" s="450"/>
      <c r="FWP205" s="468"/>
      <c r="FWQ205" s="152"/>
      <c r="FWR205" s="152"/>
      <c r="FWS205" s="152"/>
      <c r="FWT205" s="152"/>
      <c r="FWU205" s="444"/>
      <c r="FWV205" s="450"/>
      <c r="FWW205" s="468"/>
      <c r="FWX205" s="152"/>
      <c r="FWY205" s="152"/>
      <c r="FWZ205" s="152"/>
      <c r="FXA205" s="152"/>
      <c r="FXB205" s="444"/>
      <c r="FXC205" s="450"/>
      <c r="FXD205" s="468"/>
      <c r="FXE205" s="152"/>
      <c r="FXF205" s="152"/>
      <c r="FXG205" s="152"/>
      <c r="FXH205" s="152"/>
      <c r="FXI205" s="444"/>
      <c r="FXJ205" s="450"/>
      <c r="FXK205" s="468"/>
      <c r="FXL205" s="152"/>
      <c r="FXM205" s="152"/>
      <c r="FXN205" s="152"/>
      <c r="FXO205" s="152"/>
      <c r="FXP205" s="444"/>
      <c r="FXQ205" s="450"/>
      <c r="FXR205" s="468"/>
      <c r="FXS205" s="152"/>
      <c r="FXT205" s="152"/>
      <c r="FXU205" s="152"/>
      <c r="FXV205" s="152"/>
      <c r="FXW205" s="444"/>
      <c r="FXX205" s="450"/>
      <c r="FXY205" s="468"/>
      <c r="FXZ205" s="152"/>
      <c r="FYA205" s="152"/>
      <c r="FYB205" s="152"/>
      <c r="FYC205" s="152"/>
      <c r="FYD205" s="444"/>
      <c r="FYE205" s="450"/>
      <c r="FYF205" s="468"/>
      <c r="FYG205" s="152"/>
      <c r="FYH205" s="152"/>
      <c r="FYI205" s="152"/>
      <c r="FYJ205" s="152"/>
      <c r="FYK205" s="444"/>
      <c r="FYL205" s="450"/>
      <c r="FYM205" s="468"/>
      <c r="FYN205" s="152"/>
      <c r="FYO205" s="152"/>
      <c r="FYP205" s="152"/>
      <c r="FYQ205" s="152"/>
      <c r="FYR205" s="444"/>
      <c r="FYS205" s="450"/>
      <c r="FYT205" s="468"/>
      <c r="FYU205" s="152"/>
      <c r="FYV205" s="152"/>
      <c r="FYW205" s="152"/>
      <c r="FYX205" s="152"/>
      <c r="FYY205" s="444"/>
      <c r="FYZ205" s="450"/>
      <c r="FZA205" s="468"/>
      <c r="FZB205" s="152"/>
      <c r="FZC205" s="152"/>
      <c r="FZD205" s="152"/>
      <c r="FZE205" s="152"/>
      <c r="FZF205" s="444"/>
      <c r="FZG205" s="450"/>
      <c r="FZH205" s="468"/>
      <c r="FZI205" s="152"/>
      <c r="FZJ205" s="152"/>
      <c r="FZK205" s="152"/>
      <c r="FZL205" s="152"/>
      <c r="FZM205" s="444"/>
      <c r="FZN205" s="450"/>
      <c r="FZO205" s="468"/>
      <c r="FZP205" s="152"/>
      <c r="FZQ205" s="152"/>
      <c r="FZR205" s="152"/>
      <c r="FZS205" s="152"/>
      <c r="FZT205" s="444"/>
      <c r="FZU205" s="450"/>
      <c r="FZV205" s="468"/>
      <c r="FZW205" s="152"/>
      <c r="FZX205" s="152"/>
      <c r="FZY205" s="152"/>
      <c r="FZZ205" s="152"/>
      <c r="GAA205" s="444"/>
      <c r="GAB205" s="450"/>
      <c r="GAC205" s="468"/>
      <c r="GAD205" s="152"/>
      <c r="GAE205" s="152"/>
      <c r="GAF205" s="152"/>
      <c r="GAG205" s="152"/>
      <c r="GAH205" s="444"/>
      <c r="GAI205" s="450"/>
      <c r="GAJ205" s="468"/>
      <c r="GAK205" s="152"/>
      <c r="GAL205" s="152"/>
      <c r="GAM205" s="152"/>
      <c r="GAN205" s="152"/>
      <c r="GAO205" s="444"/>
      <c r="GAP205" s="450"/>
      <c r="GAQ205" s="468"/>
      <c r="GAR205" s="152"/>
      <c r="GAS205" s="152"/>
      <c r="GAT205" s="152"/>
      <c r="GAU205" s="152"/>
      <c r="GAV205" s="444"/>
      <c r="GAW205" s="450"/>
      <c r="GAX205" s="468"/>
      <c r="GAY205" s="152"/>
      <c r="GAZ205" s="152"/>
      <c r="GBA205" s="152"/>
      <c r="GBB205" s="152"/>
      <c r="GBC205" s="444"/>
      <c r="GBD205" s="450"/>
      <c r="GBE205" s="468"/>
      <c r="GBF205" s="152"/>
      <c r="GBG205" s="152"/>
      <c r="GBH205" s="152"/>
      <c r="GBI205" s="152"/>
      <c r="GBJ205" s="444"/>
      <c r="GBK205" s="450"/>
      <c r="GBL205" s="468"/>
      <c r="GBM205" s="152"/>
      <c r="GBN205" s="152"/>
      <c r="GBO205" s="152"/>
      <c r="GBP205" s="152"/>
      <c r="GBQ205" s="444"/>
      <c r="GBR205" s="450"/>
      <c r="GBS205" s="468"/>
      <c r="GBT205" s="152"/>
      <c r="GBU205" s="152"/>
      <c r="GBV205" s="152"/>
      <c r="GBW205" s="152"/>
      <c r="GBX205" s="444"/>
      <c r="GBY205" s="450"/>
      <c r="GBZ205" s="468"/>
      <c r="GCA205" s="152"/>
      <c r="GCB205" s="152"/>
      <c r="GCC205" s="152"/>
      <c r="GCD205" s="152"/>
      <c r="GCE205" s="444"/>
      <c r="GCF205" s="450"/>
      <c r="GCG205" s="468"/>
      <c r="GCH205" s="152"/>
      <c r="GCI205" s="152"/>
      <c r="GCJ205" s="152"/>
      <c r="GCK205" s="152"/>
      <c r="GCL205" s="444"/>
      <c r="GCM205" s="450"/>
      <c r="GCN205" s="468"/>
      <c r="GCO205" s="152"/>
      <c r="GCP205" s="152"/>
      <c r="GCQ205" s="152"/>
      <c r="GCR205" s="152"/>
      <c r="GCS205" s="444"/>
      <c r="GCT205" s="450"/>
      <c r="GCU205" s="468"/>
      <c r="GCV205" s="152"/>
      <c r="GCW205" s="152"/>
      <c r="GCX205" s="152"/>
      <c r="GCY205" s="152"/>
      <c r="GCZ205" s="444"/>
      <c r="GDA205" s="450"/>
      <c r="GDB205" s="468"/>
      <c r="GDC205" s="152"/>
      <c r="GDD205" s="152"/>
      <c r="GDE205" s="152"/>
      <c r="GDF205" s="152"/>
      <c r="GDG205" s="444"/>
      <c r="GDH205" s="450"/>
      <c r="GDI205" s="468"/>
      <c r="GDJ205" s="152"/>
      <c r="GDK205" s="152"/>
      <c r="GDL205" s="152"/>
      <c r="GDM205" s="152"/>
      <c r="GDN205" s="444"/>
      <c r="GDO205" s="450"/>
      <c r="GDP205" s="468"/>
      <c r="GDQ205" s="152"/>
      <c r="GDR205" s="152"/>
      <c r="GDS205" s="152"/>
      <c r="GDT205" s="152"/>
      <c r="GDU205" s="444"/>
      <c r="GDV205" s="450"/>
      <c r="GDW205" s="468"/>
      <c r="GDX205" s="152"/>
      <c r="GDY205" s="152"/>
      <c r="GDZ205" s="152"/>
      <c r="GEA205" s="152"/>
      <c r="GEB205" s="444"/>
      <c r="GEC205" s="450"/>
      <c r="GED205" s="468"/>
      <c r="GEE205" s="152"/>
      <c r="GEF205" s="152"/>
      <c r="GEG205" s="152"/>
      <c r="GEH205" s="152"/>
      <c r="GEI205" s="444"/>
      <c r="GEJ205" s="450"/>
      <c r="GEK205" s="468"/>
      <c r="GEL205" s="152"/>
      <c r="GEM205" s="152"/>
      <c r="GEN205" s="152"/>
      <c r="GEO205" s="152"/>
      <c r="GEP205" s="444"/>
      <c r="GEQ205" s="450"/>
      <c r="GER205" s="468"/>
      <c r="GES205" s="152"/>
      <c r="GET205" s="152"/>
      <c r="GEU205" s="152"/>
      <c r="GEV205" s="152"/>
      <c r="GEW205" s="444"/>
      <c r="GEX205" s="450"/>
      <c r="GEY205" s="468"/>
      <c r="GEZ205" s="152"/>
      <c r="GFA205" s="152"/>
      <c r="GFB205" s="152"/>
      <c r="GFC205" s="152"/>
      <c r="GFD205" s="444"/>
      <c r="GFE205" s="450"/>
      <c r="GFF205" s="468"/>
      <c r="GFG205" s="152"/>
      <c r="GFH205" s="152"/>
      <c r="GFI205" s="152"/>
      <c r="GFJ205" s="152"/>
      <c r="GFK205" s="444"/>
      <c r="GFL205" s="450"/>
      <c r="GFM205" s="468"/>
      <c r="GFN205" s="152"/>
      <c r="GFO205" s="152"/>
      <c r="GFP205" s="152"/>
      <c r="GFQ205" s="152"/>
      <c r="GFR205" s="444"/>
      <c r="GFS205" s="450"/>
      <c r="GFT205" s="468"/>
      <c r="GFU205" s="152"/>
      <c r="GFV205" s="152"/>
      <c r="GFW205" s="152"/>
      <c r="GFX205" s="152"/>
      <c r="GFY205" s="444"/>
      <c r="GFZ205" s="450"/>
      <c r="GGA205" s="468"/>
      <c r="GGB205" s="152"/>
      <c r="GGC205" s="152"/>
      <c r="GGD205" s="152"/>
      <c r="GGE205" s="152"/>
      <c r="GGF205" s="444"/>
      <c r="GGG205" s="450"/>
      <c r="GGH205" s="468"/>
      <c r="GGI205" s="152"/>
      <c r="GGJ205" s="152"/>
      <c r="GGK205" s="152"/>
      <c r="GGL205" s="152"/>
      <c r="GGM205" s="444"/>
      <c r="GGN205" s="450"/>
      <c r="GGO205" s="468"/>
      <c r="GGP205" s="152"/>
      <c r="GGQ205" s="152"/>
      <c r="GGR205" s="152"/>
      <c r="GGS205" s="152"/>
      <c r="GGT205" s="444"/>
      <c r="GGU205" s="450"/>
      <c r="GGV205" s="468"/>
      <c r="GGW205" s="152"/>
      <c r="GGX205" s="152"/>
      <c r="GGY205" s="152"/>
      <c r="GGZ205" s="152"/>
      <c r="GHA205" s="444"/>
      <c r="GHB205" s="450"/>
      <c r="GHC205" s="468"/>
      <c r="GHD205" s="152"/>
      <c r="GHE205" s="152"/>
      <c r="GHF205" s="152"/>
      <c r="GHG205" s="152"/>
      <c r="GHH205" s="444"/>
      <c r="GHI205" s="450"/>
      <c r="GHJ205" s="468"/>
      <c r="GHK205" s="152"/>
      <c r="GHL205" s="152"/>
      <c r="GHM205" s="152"/>
      <c r="GHN205" s="152"/>
      <c r="GHO205" s="444"/>
      <c r="GHP205" s="450"/>
      <c r="GHQ205" s="468"/>
      <c r="GHR205" s="152"/>
      <c r="GHS205" s="152"/>
      <c r="GHT205" s="152"/>
      <c r="GHU205" s="152"/>
      <c r="GHV205" s="444"/>
      <c r="GHW205" s="450"/>
      <c r="GHX205" s="468"/>
      <c r="GHY205" s="152"/>
      <c r="GHZ205" s="152"/>
      <c r="GIA205" s="152"/>
      <c r="GIB205" s="152"/>
      <c r="GIC205" s="444"/>
      <c r="GID205" s="450"/>
      <c r="GIE205" s="468"/>
      <c r="GIF205" s="152"/>
      <c r="GIG205" s="152"/>
      <c r="GIH205" s="152"/>
      <c r="GII205" s="152"/>
      <c r="GIJ205" s="444"/>
      <c r="GIK205" s="450"/>
      <c r="GIL205" s="468"/>
      <c r="GIM205" s="152"/>
      <c r="GIN205" s="152"/>
      <c r="GIO205" s="152"/>
      <c r="GIP205" s="152"/>
      <c r="GIQ205" s="444"/>
      <c r="GIR205" s="450"/>
      <c r="GIS205" s="468"/>
      <c r="GIT205" s="152"/>
      <c r="GIU205" s="152"/>
      <c r="GIV205" s="152"/>
      <c r="GIW205" s="152"/>
      <c r="GIX205" s="444"/>
      <c r="GIY205" s="450"/>
      <c r="GIZ205" s="468"/>
      <c r="GJA205" s="152"/>
      <c r="GJB205" s="152"/>
      <c r="GJC205" s="152"/>
      <c r="GJD205" s="152"/>
      <c r="GJE205" s="444"/>
      <c r="GJF205" s="450"/>
      <c r="GJG205" s="468"/>
      <c r="GJH205" s="152"/>
      <c r="GJI205" s="152"/>
      <c r="GJJ205" s="152"/>
      <c r="GJK205" s="152"/>
      <c r="GJL205" s="444"/>
      <c r="GJM205" s="450"/>
      <c r="GJN205" s="468"/>
      <c r="GJO205" s="152"/>
      <c r="GJP205" s="152"/>
      <c r="GJQ205" s="152"/>
      <c r="GJR205" s="152"/>
      <c r="GJS205" s="444"/>
      <c r="GJT205" s="450"/>
      <c r="GJU205" s="468"/>
      <c r="GJV205" s="152"/>
      <c r="GJW205" s="152"/>
      <c r="GJX205" s="152"/>
      <c r="GJY205" s="152"/>
      <c r="GJZ205" s="444"/>
      <c r="GKA205" s="450"/>
      <c r="GKB205" s="468"/>
      <c r="GKC205" s="152"/>
      <c r="GKD205" s="152"/>
      <c r="GKE205" s="152"/>
      <c r="GKF205" s="152"/>
      <c r="GKG205" s="444"/>
      <c r="GKH205" s="450"/>
      <c r="GKI205" s="468"/>
      <c r="GKJ205" s="152"/>
      <c r="GKK205" s="152"/>
      <c r="GKL205" s="152"/>
      <c r="GKM205" s="152"/>
      <c r="GKN205" s="444"/>
      <c r="GKO205" s="450"/>
      <c r="GKP205" s="468"/>
      <c r="GKQ205" s="152"/>
      <c r="GKR205" s="152"/>
      <c r="GKS205" s="152"/>
      <c r="GKT205" s="152"/>
      <c r="GKU205" s="444"/>
      <c r="GKV205" s="450"/>
      <c r="GKW205" s="468"/>
      <c r="GKX205" s="152"/>
      <c r="GKY205" s="152"/>
      <c r="GKZ205" s="152"/>
      <c r="GLA205" s="152"/>
      <c r="GLB205" s="444"/>
      <c r="GLC205" s="450"/>
      <c r="GLD205" s="468"/>
      <c r="GLE205" s="152"/>
      <c r="GLF205" s="152"/>
      <c r="GLG205" s="152"/>
      <c r="GLH205" s="152"/>
      <c r="GLI205" s="444"/>
      <c r="GLJ205" s="450"/>
      <c r="GLK205" s="468"/>
      <c r="GLL205" s="152"/>
      <c r="GLM205" s="152"/>
      <c r="GLN205" s="152"/>
      <c r="GLO205" s="152"/>
      <c r="GLP205" s="444"/>
      <c r="GLQ205" s="450"/>
      <c r="GLR205" s="468"/>
      <c r="GLS205" s="152"/>
      <c r="GLT205" s="152"/>
      <c r="GLU205" s="152"/>
      <c r="GLV205" s="152"/>
      <c r="GLW205" s="444"/>
      <c r="GLX205" s="450"/>
      <c r="GLY205" s="468"/>
      <c r="GLZ205" s="152"/>
      <c r="GMA205" s="152"/>
      <c r="GMB205" s="152"/>
      <c r="GMC205" s="152"/>
      <c r="GMD205" s="444"/>
      <c r="GME205" s="450"/>
      <c r="GMF205" s="468"/>
      <c r="GMG205" s="152"/>
      <c r="GMH205" s="152"/>
      <c r="GMI205" s="152"/>
      <c r="GMJ205" s="152"/>
      <c r="GMK205" s="444"/>
      <c r="GML205" s="450"/>
      <c r="GMM205" s="468"/>
      <c r="GMN205" s="152"/>
      <c r="GMO205" s="152"/>
      <c r="GMP205" s="152"/>
      <c r="GMQ205" s="152"/>
      <c r="GMR205" s="444"/>
      <c r="GMS205" s="450"/>
      <c r="GMT205" s="468"/>
      <c r="GMU205" s="152"/>
      <c r="GMV205" s="152"/>
      <c r="GMW205" s="152"/>
      <c r="GMX205" s="152"/>
      <c r="GMY205" s="444"/>
      <c r="GMZ205" s="450"/>
      <c r="GNA205" s="468"/>
      <c r="GNB205" s="152"/>
      <c r="GNC205" s="152"/>
      <c r="GND205" s="152"/>
      <c r="GNE205" s="152"/>
      <c r="GNF205" s="444"/>
      <c r="GNG205" s="450"/>
      <c r="GNH205" s="468"/>
      <c r="GNI205" s="152"/>
      <c r="GNJ205" s="152"/>
      <c r="GNK205" s="152"/>
      <c r="GNL205" s="152"/>
      <c r="GNM205" s="444"/>
      <c r="GNN205" s="450"/>
      <c r="GNO205" s="468"/>
      <c r="GNP205" s="152"/>
      <c r="GNQ205" s="152"/>
      <c r="GNR205" s="152"/>
      <c r="GNS205" s="152"/>
      <c r="GNT205" s="444"/>
      <c r="GNU205" s="450"/>
      <c r="GNV205" s="468"/>
      <c r="GNW205" s="152"/>
      <c r="GNX205" s="152"/>
      <c r="GNY205" s="152"/>
      <c r="GNZ205" s="152"/>
      <c r="GOA205" s="444"/>
      <c r="GOB205" s="450"/>
      <c r="GOC205" s="468"/>
      <c r="GOD205" s="152"/>
      <c r="GOE205" s="152"/>
      <c r="GOF205" s="152"/>
      <c r="GOG205" s="152"/>
      <c r="GOH205" s="444"/>
      <c r="GOI205" s="450"/>
      <c r="GOJ205" s="468"/>
      <c r="GOK205" s="152"/>
      <c r="GOL205" s="152"/>
      <c r="GOM205" s="152"/>
      <c r="GON205" s="152"/>
      <c r="GOO205" s="444"/>
      <c r="GOP205" s="450"/>
      <c r="GOQ205" s="468"/>
      <c r="GOR205" s="152"/>
      <c r="GOS205" s="152"/>
      <c r="GOT205" s="152"/>
      <c r="GOU205" s="152"/>
      <c r="GOV205" s="444"/>
      <c r="GOW205" s="450"/>
      <c r="GOX205" s="468"/>
      <c r="GOY205" s="152"/>
      <c r="GOZ205" s="152"/>
      <c r="GPA205" s="152"/>
      <c r="GPB205" s="152"/>
      <c r="GPC205" s="444"/>
      <c r="GPD205" s="450"/>
      <c r="GPE205" s="468"/>
      <c r="GPF205" s="152"/>
      <c r="GPG205" s="152"/>
      <c r="GPH205" s="152"/>
      <c r="GPI205" s="152"/>
      <c r="GPJ205" s="444"/>
      <c r="GPK205" s="450"/>
      <c r="GPL205" s="468"/>
      <c r="GPM205" s="152"/>
      <c r="GPN205" s="152"/>
      <c r="GPO205" s="152"/>
      <c r="GPP205" s="152"/>
      <c r="GPQ205" s="444"/>
      <c r="GPR205" s="450"/>
      <c r="GPS205" s="468"/>
      <c r="GPT205" s="152"/>
      <c r="GPU205" s="152"/>
      <c r="GPV205" s="152"/>
      <c r="GPW205" s="152"/>
      <c r="GPX205" s="444"/>
      <c r="GPY205" s="450"/>
      <c r="GPZ205" s="468"/>
      <c r="GQA205" s="152"/>
      <c r="GQB205" s="152"/>
      <c r="GQC205" s="152"/>
      <c r="GQD205" s="152"/>
      <c r="GQE205" s="444"/>
      <c r="GQF205" s="450"/>
      <c r="GQG205" s="468"/>
      <c r="GQH205" s="152"/>
      <c r="GQI205" s="152"/>
      <c r="GQJ205" s="152"/>
      <c r="GQK205" s="152"/>
      <c r="GQL205" s="444"/>
      <c r="GQM205" s="450"/>
      <c r="GQN205" s="468"/>
      <c r="GQO205" s="152"/>
      <c r="GQP205" s="152"/>
      <c r="GQQ205" s="152"/>
      <c r="GQR205" s="152"/>
      <c r="GQS205" s="444"/>
      <c r="GQT205" s="450"/>
      <c r="GQU205" s="468"/>
      <c r="GQV205" s="152"/>
      <c r="GQW205" s="152"/>
      <c r="GQX205" s="152"/>
      <c r="GQY205" s="152"/>
      <c r="GQZ205" s="444"/>
      <c r="GRA205" s="450"/>
      <c r="GRB205" s="468"/>
      <c r="GRC205" s="152"/>
      <c r="GRD205" s="152"/>
      <c r="GRE205" s="152"/>
      <c r="GRF205" s="152"/>
      <c r="GRG205" s="444"/>
      <c r="GRH205" s="450"/>
      <c r="GRI205" s="468"/>
      <c r="GRJ205" s="152"/>
      <c r="GRK205" s="152"/>
      <c r="GRL205" s="152"/>
      <c r="GRM205" s="152"/>
      <c r="GRN205" s="444"/>
      <c r="GRO205" s="450"/>
      <c r="GRP205" s="468"/>
      <c r="GRQ205" s="152"/>
      <c r="GRR205" s="152"/>
      <c r="GRS205" s="152"/>
      <c r="GRT205" s="152"/>
      <c r="GRU205" s="444"/>
      <c r="GRV205" s="450"/>
      <c r="GRW205" s="468"/>
      <c r="GRX205" s="152"/>
      <c r="GRY205" s="152"/>
      <c r="GRZ205" s="152"/>
      <c r="GSA205" s="152"/>
      <c r="GSB205" s="444"/>
      <c r="GSC205" s="450"/>
      <c r="GSD205" s="468"/>
      <c r="GSE205" s="152"/>
      <c r="GSF205" s="152"/>
      <c r="GSG205" s="152"/>
      <c r="GSH205" s="152"/>
      <c r="GSI205" s="444"/>
      <c r="GSJ205" s="450"/>
      <c r="GSK205" s="468"/>
      <c r="GSL205" s="152"/>
      <c r="GSM205" s="152"/>
      <c r="GSN205" s="152"/>
      <c r="GSO205" s="152"/>
      <c r="GSP205" s="444"/>
      <c r="GSQ205" s="450"/>
      <c r="GSR205" s="468"/>
      <c r="GSS205" s="152"/>
      <c r="GST205" s="152"/>
      <c r="GSU205" s="152"/>
      <c r="GSV205" s="152"/>
      <c r="GSW205" s="444"/>
      <c r="GSX205" s="450"/>
      <c r="GSY205" s="468"/>
      <c r="GSZ205" s="152"/>
      <c r="GTA205" s="152"/>
      <c r="GTB205" s="152"/>
      <c r="GTC205" s="152"/>
      <c r="GTD205" s="444"/>
      <c r="GTE205" s="450"/>
      <c r="GTF205" s="468"/>
      <c r="GTG205" s="152"/>
      <c r="GTH205" s="152"/>
      <c r="GTI205" s="152"/>
      <c r="GTJ205" s="152"/>
      <c r="GTK205" s="444"/>
      <c r="GTL205" s="450"/>
      <c r="GTM205" s="468"/>
      <c r="GTN205" s="152"/>
      <c r="GTO205" s="152"/>
      <c r="GTP205" s="152"/>
      <c r="GTQ205" s="152"/>
      <c r="GTR205" s="444"/>
      <c r="GTS205" s="450"/>
      <c r="GTT205" s="468"/>
      <c r="GTU205" s="152"/>
      <c r="GTV205" s="152"/>
      <c r="GTW205" s="152"/>
      <c r="GTX205" s="152"/>
      <c r="GTY205" s="444"/>
      <c r="GTZ205" s="450"/>
      <c r="GUA205" s="468"/>
      <c r="GUB205" s="152"/>
      <c r="GUC205" s="152"/>
      <c r="GUD205" s="152"/>
      <c r="GUE205" s="152"/>
      <c r="GUF205" s="444"/>
      <c r="GUG205" s="450"/>
      <c r="GUH205" s="468"/>
      <c r="GUI205" s="152"/>
      <c r="GUJ205" s="152"/>
      <c r="GUK205" s="152"/>
      <c r="GUL205" s="152"/>
      <c r="GUM205" s="444"/>
      <c r="GUN205" s="450"/>
      <c r="GUO205" s="468"/>
      <c r="GUP205" s="152"/>
      <c r="GUQ205" s="152"/>
      <c r="GUR205" s="152"/>
      <c r="GUS205" s="152"/>
      <c r="GUT205" s="444"/>
      <c r="GUU205" s="450"/>
      <c r="GUV205" s="468"/>
      <c r="GUW205" s="152"/>
      <c r="GUX205" s="152"/>
      <c r="GUY205" s="152"/>
      <c r="GUZ205" s="152"/>
      <c r="GVA205" s="444"/>
      <c r="GVB205" s="450"/>
      <c r="GVC205" s="468"/>
      <c r="GVD205" s="152"/>
      <c r="GVE205" s="152"/>
      <c r="GVF205" s="152"/>
      <c r="GVG205" s="152"/>
      <c r="GVH205" s="444"/>
      <c r="GVI205" s="450"/>
      <c r="GVJ205" s="468"/>
      <c r="GVK205" s="152"/>
      <c r="GVL205" s="152"/>
      <c r="GVM205" s="152"/>
      <c r="GVN205" s="152"/>
      <c r="GVO205" s="444"/>
      <c r="GVP205" s="450"/>
      <c r="GVQ205" s="468"/>
      <c r="GVR205" s="152"/>
      <c r="GVS205" s="152"/>
      <c r="GVT205" s="152"/>
      <c r="GVU205" s="152"/>
      <c r="GVV205" s="444"/>
      <c r="GVW205" s="450"/>
      <c r="GVX205" s="468"/>
      <c r="GVY205" s="152"/>
      <c r="GVZ205" s="152"/>
      <c r="GWA205" s="152"/>
      <c r="GWB205" s="152"/>
      <c r="GWC205" s="444"/>
      <c r="GWD205" s="450"/>
      <c r="GWE205" s="468"/>
      <c r="GWF205" s="152"/>
      <c r="GWG205" s="152"/>
      <c r="GWH205" s="152"/>
      <c r="GWI205" s="152"/>
      <c r="GWJ205" s="444"/>
      <c r="GWK205" s="450"/>
      <c r="GWL205" s="468"/>
      <c r="GWM205" s="152"/>
      <c r="GWN205" s="152"/>
      <c r="GWO205" s="152"/>
      <c r="GWP205" s="152"/>
      <c r="GWQ205" s="444"/>
      <c r="GWR205" s="450"/>
      <c r="GWS205" s="468"/>
      <c r="GWT205" s="152"/>
      <c r="GWU205" s="152"/>
      <c r="GWV205" s="152"/>
      <c r="GWW205" s="152"/>
      <c r="GWX205" s="444"/>
      <c r="GWY205" s="450"/>
      <c r="GWZ205" s="468"/>
      <c r="GXA205" s="152"/>
      <c r="GXB205" s="152"/>
      <c r="GXC205" s="152"/>
      <c r="GXD205" s="152"/>
      <c r="GXE205" s="444"/>
      <c r="GXF205" s="450"/>
      <c r="GXG205" s="468"/>
      <c r="GXH205" s="152"/>
      <c r="GXI205" s="152"/>
      <c r="GXJ205" s="152"/>
      <c r="GXK205" s="152"/>
      <c r="GXL205" s="444"/>
      <c r="GXM205" s="450"/>
      <c r="GXN205" s="468"/>
      <c r="GXO205" s="152"/>
      <c r="GXP205" s="152"/>
      <c r="GXQ205" s="152"/>
      <c r="GXR205" s="152"/>
      <c r="GXS205" s="444"/>
      <c r="GXT205" s="450"/>
      <c r="GXU205" s="468"/>
      <c r="GXV205" s="152"/>
      <c r="GXW205" s="152"/>
      <c r="GXX205" s="152"/>
      <c r="GXY205" s="152"/>
      <c r="GXZ205" s="444"/>
      <c r="GYA205" s="450"/>
      <c r="GYB205" s="468"/>
      <c r="GYC205" s="152"/>
      <c r="GYD205" s="152"/>
      <c r="GYE205" s="152"/>
      <c r="GYF205" s="152"/>
      <c r="GYG205" s="444"/>
      <c r="GYH205" s="450"/>
      <c r="GYI205" s="468"/>
      <c r="GYJ205" s="152"/>
      <c r="GYK205" s="152"/>
      <c r="GYL205" s="152"/>
      <c r="GYM205" s="152"/>
      <c r="GYN205" s="444"/>
      <c r="GYO205" s="450"/>
      <c r="GYP205" s="468"/>
      <c r="GYQ205" s="152"/>
      <c r="GYR205" s="152"/>
      <c r="GYS205" s="152"/>
      <c r="GYT205" s="152"/>
      <c r="GYU205" s="444"/>
      <c r="GYV205" s="450"/>
      <c r="GYW205" s="468"/>
      <c r="GYX205" s="152"/>
      <c r="GYY205" s="152"/>
      <c r="GYZ205" s="152"/>
      <c r="GZA205" s="152"/>
      <c r="GZB205" s="444"/>
      <c r="GZC205" s="450"/>
      <c r="GZD205" s="468"/>
      <c r="GZE205" s="152"/>
      <c r="GZF205" s="152"/>
      <c r="GZG205" s="152"/>
      <c r="GZH205" s="152"/>
      <c r="GZI205" s="444"/>
      <c r="GZJ205" s="450"/>
      <c r="GZK205" s="468"/>
      <c r="GZL205" s="152"/>
      <c r="GZM205" s="152"/>
      <c r="GZN205" s="152"/>
      <c r="GZO205" s="152"/>
      <c r="GZP205" s="444"/>
      <c r="GZQ205" s="450"/>
      <c r="GZR205" s="468"/>
      <c r="GZS205" s="152"/>
      <c r="GZT205" s="152"/>
      <c r="GZU205" s="152"/>
      <c r="GZV205" s="152"/>
      <c r="GZW205" s="444"/>
      <c r="GZX205" s="450"/>
      <c r="GZY205" s="468"/>
      <c r="GZZ205" s="152"/>
      <c r="HAA205" s="152"/>
      <c r="HAB205" s="152"/>
      <c r="HAC205" s="152"/>
      <c r="HAD205" s="444"/>
      <c r="HAE205" s="450"/>
      <c r="HAF205" s="468"/>
      <c r="HAG205" s="152"/>
      <c r="HAH205" s="152"/>
      <c r="HAI205" s="152"/>
      <c r="HAJ205" s="152"/>
      <c r="HAK205" s="444"/>
      <c r="HAL205" s="450"/>
      <c r="HAM205" s="468"/>
      <c r="HAN205" s="152"/>
      <c r="HAO205" s="152"/>
      <c r="HAP205" s="152"/>
      <c r="HAQ205" s="152"/>
      <c r="HAR205" s="444"/>
      <c r="HAS205" s="450"/>
      <c r="HAT205" s="468"/>
      <c r="HAU205" s="152"/>
      <c r="HAV205" s="152"/>
      <c r="HAW205" s="152"/>
      <c r="HAX205" s="152"/>
      <c r="HAY205" s="444"/>
      <c r="HAZ205" s="450"/>
      <c r="HBA205" s="468"/>
      <c r="HBB205" s="152"/>
      <c r="HBC205" s="152"/>
      <c r="HBD205" s="152"/>
      <c r="HBE205" s="152"/>
      <c r="HBF205" s="444"/>
      <c r="HBG205" s="450"/>
      <c r="HBH205" s="468"/>
      <c r="HBI205" s="152"/>
      <c r="HBJ205" s="152"/>
      <c r="HBK205" s="152"/>
      <c r="HBL205" s="152"/>
      <c r="HBM205" s="444"/>
      <c r="HBN205" s="450"/>
      <c r="HBO205" s="468"/>
      <c r="HBP205" s="152"/>
      <c r="HBQ205" s="152"/>
      <c r="HBR205" s="152"/>
      <c r="HBS205" s="152"/>
      <c r="HBT205" s="444"/>
      <c r="HBU205" s="450"/>
      <c r="HBV205" s="468"/>
      <c r="HBW205" s="152"/>
      <c r="HBX205" s="152"/>
      <c r="HBY205" s="152"/>
      <c r="HBZ205" s="152"/>
      <c r="HCA205" s="444"/>
      <c r="HCB205" s="450"/>
      <c r="HCC205" s="468"/>
      <c r="HCD205" s="152"/>
      <c r="HCE205" s="152"/>
      <c r="HCF205" s="152"/>
      <c r="HCG205" s="152"/>
      <c r="HCH205" s="444"/>
      <c r="HCI205" s="450"/>
      <c r="HCJ205" s="468"/>
      <c r="HCK205" s="152"/>
      <c r="HCL205" s="152"/>
      <c r="HCM205" s="152"/>
      <c r="HCN205" s="152"/>
      <c r="HCO205" s="444"/>
      <c r="HCP205" s="450"/>
      <c r="HCQ205" s="468"/>
      <c r="HCR205" s="152"/>
      <c r="HCS205" s="152"/>
      <c r="HCT205" s="152"/>
      <c r="HCU205" s="152"/>
      <c r="HCV205" s="444"/>
      <c r="HCW205" s="450"/>
      <c r="HCX205" s="468"/>
      <c r="HCY205" s="152"/>
      <c r="HCZ205" s="152"/>
      <c r="HDA205" s="152"/>
      <c r="HDB205" s="152"/>
      <c r="HDC205" s="444"/>
      <c r="HDD205" s="450"/>
      <c r="HDE205" s="468"/>
      <c r="HDF205" s="152"/>
      <c r="HDG205" s="152"/>
      <c r="HDH205" s="152"/>
      <c r="HDI205" s="152"/>
      <c r="HDJ205" s="444"/>
      <c r="HDK205" s="450"/>
      <c r="HDL205" s="468"/>
      <c r="HDM205" s="152"/>
      <c r="HDN205" s="152"/>
      <c r="HDO205" s="152"/>
      <c r="HDP205" s="152"/>
      <c r="HDQ205" s="444"/>
      <c r="HDR205" s="450"/>
      <c r="HDS205" s="468"/>
      <c r="HDT205" s="152"/>
      <c r="HDU205" s="152"/>
      <c r="HDV205" s="152"/>
      <c r="HDW205" s="152"/>
      <c r="HDX205" s="444"/>
      <c r="HDY205" s="450"/>
      <c r="HDZ205" s="468"/>
      <c r="HEA205" s="152"/>
      <c r="HEB205" s="152"/>
      <c r="HEC205" s="152"/>
      <c r="HED205" s="152"/>
      <c r="HEE205" s="444"/>
      <c r="HEF205" s="450"/>
      <c r="HEG205" s="468"/>
      <c r="HEH205" s="152"/>
      <c r="HEI205" s="152"/>
      <c r="HEJ205" s="152"/>
      <c r="HEK205" s="152"/>
      <c r="HEL205" s="444"/>
      <c r="HEM205" s="450"/>
      <c r="HEN205" s="468"/>
      <c r="HEO205" s="152"/>
      <c r="HEP205" s="152"/>
      <c r="HEQ205" s="152"/>
      <c r="HER205" s="152"/>
      <c r="HES205" s="444"/>
      <c r="HET205" s="450"/>
      <c r="HEU205" s="468"/>
      <c r="HEV205" s="152"/>
      <c r="HEW205" s="152"/>
      <c r="HEX205" s="152"/>
      <c r="HEY205" s="152"/>
      <c r="HEZ205" s="444"/>
      <c r="HFA205" s="450"/>
      <c r="HFB205" s="468"/>
      <c r="HFC205" s="152"/>
      <c r="HFD205" s="152"/>
      <c r="HFE205" s="152"/>
      <c r="HFF205" s="152"/>
      <c r="HFG205" s="444"/>
      <c r="HFH205" s="450"/>
      <c r="HFI205" s="468"/>
      <c r="HFJ205" s="152"/>
      <c r="HFK205" s="152"/>
      <c r="HFL205" s="152"/>
      <c r="HFM205" s="152"/>
      <c r="HFN205" s="444"/>
      <c r="HFO205" s="450"/>
      <c r="HFP205" s="468"/>
      <c r="HFQ205" s="152"/>
      <c r="HFR205" s="152"/>
      <c r="HFS205" s="152"/>
      <c r="HFT205" s="152"/>
      <c r="HFU205" s="444"/>
      <c r="HFV205" s="450"/>
      <c r="HFW205" s="468"/>
      <c r="HFX205" s="152"/>
      <c r="HFY205" s="152"/>
      <c r="HFZ205" s="152"/>
      <c r="HGA205" s="152"/>
      <c r="HGB205" s="444"/>
      <c r="HGC205" s="450"/>
      <c r="HGD205" s="468"/>
      <c r="HGE205" s="152"/>
      <c r="HGF205" s="152"/>
      <c r="HGG205" s="152"/>
      <c r="HGH205" s="152"/>
      <c r="HGI205" s="444"/>
      <c r="HGJ205" s="450"/>
      <c r="HGK205" s="468"/>
      <c r="HGL205" s="152"/>
      <c r="HGM205" s="152"/>
      <c r="HGN205" s="152"/>
      <c r="HGO205" s="152"/>
      <c r="HGP205" s="444"/>
      <c r="HGQ205" s="450"/>
      <c r="HGR205" s="468"/>
      <c r="HGS205" s="152"/>
      <c r="HGT205" s="152"/>
      <c r="HGU205" s="152"/>
      <c r="HGV205" s="152"/>
      <c r="HGW205" s="444"/>
      <c r="HGX205" s="450"/>
      <c r="HGY205" s="468"/>
      <c r="HGZ205" s="152"/>
      <c r="HHA205" s="152"/>
      <c r="HHB205" s="152"/>
      <c r="HHC205" s="152"/>
      <c r="HHD205" s="444"/>
      <c r="HHE205" s="450"/>
      <c r="HHF205" s="468"/>
      <c r="HHG205" s="152"/>
      <c r="HHH205" s="152"/>
      <c r="HHI205" s="152"/>
      <c r="HHJ205" s="152"/>
      <c r="HHK205" s="444"/>
      <c r="HHL205" s="450"/>
      <c r="HHM205" s="468"/>
      <c r="HHN205" s="152"/>
      <c r="HHO205" s="152"/>
      <c r="HHP205" s="152"/>
      <c r="HHQ205" s="152"/>
      <c r="HHR205" s="444"/>
      <c r="HHS205" s="450"/>
      <c r="HHT205" s="468"/>
      <c r="HHU205" s="152"/>
      <c r="HHV205" s="152"/>
      <c r="HHW205" s="152"/>
      <c r="HHX205" s="152"/>
      <c r="HHY205" s="444"/>
      <c r="HHZ205" s="450"/>
      <c r="HIA205" s="468"/>
      <c r="HIB205" s="152"/>
      <c r="HIC205" s="152"/>
      <c r="HID205" s="152"/>
      <c r="HIE205" s="152"/>
      <c r="HIF205" s="444"/>
      <c r="HIG205" s="450"/>
      <c r="HIH205" s="468"/>
      <c r="HII205" s="152"/>
      <c r="HIJ205" s="152"/>
      <c r="HIK205" s="152"/>
      <c r="HIL205" s="152"/>
      <c r="HIM205" s="444"/>
      <c r="HIN205" s="450"/>
      <c r="HIO205" s="468"/>
      <c r="HIP205" s="152"/>
      <c r="HIQ205" s="152"/>
      <c r="HIR205" s="152"/>
      <c r="HIS205" s="152"/>
      <c r="HIT205" s="444"/>
      <c r="HIU205" s="450"/>
      <c r="HIV205" s="468"/>
      <c r="HIW205" s="152"/>
      <c r="HIX205" s="152"/>
      <c r="HIY205" s="152"/>
      <c r="HIZ205" s="152"/>
      <c r="HJA205" s="444"/>
      <c r="HJB205" s="450"/>
      <c r="HJC205" s="468"/>
      <c r="HJD205" s="152"/>
      <c r="HJE205" s="152"/>
      <c r="HJF205" s="152"/>
      <c r="HJG205" s="152"/>
      <c r="HJH205" s="444"/>
      <c r="HJI205" s="450"/>
      <c r="HJJ205" s="468"/>
      <c r="HJK205" s="152"/>
      <c r="HJL205" s="152"/>
      <c r="HJM205" s="152"/>
      <c r="HJN205" s="152"/>
      <c r="HJO205" s="444"/>
      <c r="HJP205" s="450"/>
      <c r="HJQ205" s="468"/>
      <c r="HJR205" s="152"/>
      <c r="HJS205" s="152"/>
      <c r="HJT205" s="152"/>
      <c r="HJU205" s="152"/>
      <c r="HJV205" s="444"/>
      <c r="HJW205" s="450"/>
      <c r="HJX205" s="468"/>
      <c r="HJY205" s="152"/>
      <c r="HJZ205" s="152"/>
      <c r="HKA205" s="152"/>
      <c r="HKB205" s="152"/>
      <c r="HKC205" s="444"/>
      <c r="HKD205" s="450"/>
      <c r="HKE205" s="468"/>
      <c r="HKF205" s="152"/>
      <c r="HKG205" s="152"/>
      <c r="HKH205" s="152"/>
      <c r="HKI205" s="152"/>
      <c r="HKJ205" s="444"/>
      <c r="HKK205" s="450"/>
      <c r="HKL205" s="468"/>
      <c r="HKM205" s="152"/>
      <c r="HKN205" s="152"/>
      <c r="HKO205" s="152"/>
      <c r="HKP205" s="152"/>
      <c r="HKQ205" s="444"/>
      <c r="HKR205" s="450"/>
      <c r="HKS205" s="468"/>
      <c r="HKT205" s="152"/>
      <c r="HKU205" s="152"/>
      <c r="HKV205" s="152"/>
      <c r="HKW205" s="152"/>
      <c r="HKX205" s="444"/>
      <c r="HKY205" s="450"/>
      <c r="HKZ205" s="468"/>
      <c r="HLA205" s="152"/>
      <c r="HLB205" s="152"/>
      <c r="HLC205" s="152"/>
      <c r="HLD205" s="152"/>
      <c r="HLE205" s="444"/>
      <c r="HLF205" s="450"/>
      <c r="HLG205" s="468"/>
      <c r="HLH205" s="152"/>
      <c r="HLI205" s="152"/>
      <c r="HLJ205" s="152"/>
      <c r="HLK205" s="152"/>
      <c r="HLL205" s="444"/>
      <c r="HLM205" s="450"/>
      <c r="HLN205" s="468"/>
      <c r="HLO205" s="152"/>
      <c r="HLP205" s="152"/>
      <c r="HLQ205" s="152"/>
      <c r="HLR205" s="152"/>
      <c r="HLS205" s="444"/>
      <c r="HLT205" s="450"/>
      <c r="HLU205" s="468"/>
      <c r="HLV205" s="152"/>
      <c r="HLW205" s="152"/>
      <c r="HLX205" s="152"/>
      <c r="HLY205" s="152"/>
      <c r="HLZ205" s="444"/>
      <c r="HMA205" s="450"/>
      <c r="HMB205" s="468"/>
      <c r="HMC205" s="152"/>
      <c r="HMD205" s="152"/>
      <c r="HME205" s="152"/>
      <c r="HMF205" s="152"/>
      <c r="HMG205" s="444"/>
      <c r="HMH205" s="450"/>
      <c r="HMI205" s="468"/>
      <c r="HMJ205" s="152"/>
      <c r="HMK205" s="152"/>
      <c r="HML205" s="152"/>
      <c r="HMM205" s="152"/>
      <c r="HMN205" s="444"/>
      <c r="HMO205" s="450"/>
      <c r="HMP205" s="468"/>
      <c r="HMQ205" s="152"/>
      <c r="HMR205" s="152"/>
      <c r="HMS205" s="152"/>
      <c r="HMT205" s="152"/>
      <c r="HMU205" s="444"/>
      <c r="HMV205" s="450"/>
      <c r="HMW205" s="468"/>
      <c r="HMX205" s="152"/>
      <c r="HMY205" s="152"/>
      <c r="HMZ205" s="152"/>
      <c r="HNA205" s="152"/>
      <c r="HNB205" s="444"/>
      <c r="HNC205" s="450"/>
      <c r="HND205" s="468"/>
      <c r="HNE205" s="152"/>
      <c r="HNF205" s="152"/>
      <c r="HNG205" s="152"/>
      <c r="HNH205" s="152"/>
      <c r="HNI205" s="444"/>
      <c r="HNJ205" s="450"/>
      <c r="HNK205" s="468"/>
      <c r="HNL205" s="152"/>
      <c r="HNM205" s="152"/>
      <c r="HNN205" s="152"/>
      <c r="HNO205" s="152"/>
      <c r="HNP205" s="444"/>
      <c r="HNQ205" s="450"/>
      <c r="HNR205" s="468"/>
      <c r="HNS205" s="152"/>
      <c r="HNT205" s="152"/>
      <c r="HNU205" s="152"/>
      <c r="HNV205" s="152"/>
      <c r="HNW205" s="444"/>
      <c r="HNX205" s="450"/>
      <c r="HNY205" s="468"/>
      <c r="HNZ205" s="152"/>
      <c r="HOA205" s="152"/>
      <c r="HOB205" s="152"/>
      <c r="HOC205" s="152"/>
      <c r="HOD205" s="444"/>
      <c r="HOE205" s="450"/>
      <c r="HOF205" s="468"/>
      <c r="HOG205" s="152"/>
      <c r="HOH205" s="152"/>
      <c r="HOI205" s="152"/>
      <c r="HOJ205" s="152"/>
      <c r="HOK205" s="444"/>
      <c r="HOL205" s="450"/>
      <c r="HOM205" s="468"/>
      <c r="HON205" s="152"/>
      <c r="HOO205" s="152"/>
      <c r="HOP205" s="152"/>
      <c r="HOQ205" s="152"/>
      <c r="HOR205" s="444"/>
      <c r="HOS205" s="450"/>
      <c r="HOT205" s="468"/>
      <c r="HOU205" s="152"/>
      <c r="HOV205" s="152"/>
      <c r="HOW205" s="152"/>
      <c r="HOX205" s="152"/>
      <c r="HOY205" s="444"/>
      <c r="HOZ205" s="450"/>
      <c r="HPA205" s="468"/>
      <c r="HPB205" s="152"/>
      <c r="HPC205" s="152"/>
      <c r="HPD205" s="152"/>
      <c r="HPE205" s="152"/>
      <c r="HPF205" s="444"/>
      <c r="HPG205" s="450"/>
      <c r="HPH205" s="468"/>
      <c r="HPI205" s="152"/>
      <c r="HPJ205" s="152"/>
      <c r="HPK205" s="152"/>
      <c r="HPL205" s="152"/>
      <c r="HPM205" s="444"/>
      <c r="HPN205" s="450"/>
      <c r="HPO205" s="468"/>
      <c r="HPP205" s="152"/>
      <c r="HPQ205" s="152"/>
      <c r="HPR205" s="152"/>
      <c r="HPS205" s="152"/>
      <c r="HPT205" s="444"/>
      <c r="HPU205" s="450"/>
      <c r="HPV205" s="468"/>
      <c r="HPW205" s="152"/>
      <c r="HPX205" s="152"/>
      <c r="HPY205" s="152"/>
      <c r="HPZ205" s="152"/>
      <c r="HQA205" s="444"/>
      <c r="HQB205" s="450"/>
      <c r="HQC205" s="468"/>
      <c r="HQD205" s="152"/>
      <c r="HQE205" s="152"/>
      <c r="HQF205" s="152"/>
      <c r="HQG205" s="152"/>
      <c r="HQH205" s="444"/>
      <c r="HQI205" s="450"/>
      <c r="HQJ205" s="468"/>
      <c r="HQK205" s="152"/>
      <c r="HQL205" s="152"/>
      <c r="HQM205" s="152"/>
      <c r="HQN205" s="152"/>
      <c r="HQO205" s="444"/>
      <c r="HQP205" s="450"/>
      <c r="HQQ205" s="468"/>
      <c r="HQR205" s="152"/>
      <c r="HQS205" s="152"/>
      <c r="HQT205" s="152"/>
      <c r="HQU205" s="152"/>
      <c r="HQV205" s="444"/>
      <c r="HQW205" s="450"/>
      <c r="HQX205" s="468"/>
      <c r="HQY205" s="152"/>
      <c r="HQZ205" s="152"/>
      <c r="HRA205" s="152"/>
      <c r="HRB205" s="152"/>
      <c r="HRC205" s="444"/>
      <c r="HRD205" s="450"/>
      <c r="HRE205" s="468"/>
      <c r="HRF205" s="152"/>
      <c r="HRG205" s="152"/>
      <c r="HRH205" s="152"/>
      <c r="HRI205" s="152"/>
      <c r="HRJ205" s="444"/>
      <c r="HRK205" s="450"/>
      <c r="HRL205" s="468"/>
      <c r="HRM205" s="152"/>
      <c r="HRN205" s="152"/>
      <c r="HRO205" s="152"/>
      <c r="HRP205" s="152"/>
      <c r="HRQ205" s="444"/>
      <c r="HRR205" s="450"/>
      <c r="HRS205" s="468"/>
      <c r="HRT205" s="152"/>
      <c r="HRU205" s="152"/>
      <c r="HRV205" s="152"/>
      <c r="HRW205" s="152"/>
      <c r="HRX205" s="444"/>
      <c r="HRY205" s="450"/>
      <c r="HRZ205" s="468"/>
      <c r="HSA205" s="152"/>
      <c r="HSB205" s="152"/>
      <c r="HSC205" s="152"/>
      <c r="HSD205" s="152"/>
      <c r="HSE205" s="444"/>
      <c r="HSF205" s="450"/>
      <c r="HSG205" s="468"/>
      <c r="HSH205" s="152"/>
      <c r="HSI205" s="152"/>
      <c r="HSJ205" s="152"/>
      <c r="HSK205" s="152"/>
      <c r="HSL205" s="444"/>
      <c r="HSM205" s="450"/>
      <c r="HSN205" s="468"/>
      <c r="HSO205" s="152"/>
      <c r="HSP205" s="152"/>
      <c r="HSQ205" s="152"/>
      <c r="HSR205" s="152"/>
      <c r="HSS205" s="444"/>
      <c r="HST205" s="450"/>
      <c r="HSU205" s="468"/>
      <c r="HSV205" s="152"/>
      <c r="HSW205" s="152"/>
      <c r="HSX205" s="152"/>
      <c r="HSY205" s="152"/>
      <c r="HSZ205" s="444"/>
      <c r="HTA205" s="450"/>
      <c r="HTB205" s="468"/>
      <c r="HTC205" s="152"/>
      <c r="HTD205" s="152"/>
      <c r="HTE205" s="152"/>
      <c r="HTF205" s="152"/>
      <c r="HTG205" s="444"/>
      <c r="HTH205" s="450"/>
      <c r="HTI205" s="468"/>
      <c r="HTJ205" s="152"/>
      <c r="HTK205" s="152"/>
      <c r="HTL205" s="152"/>
      <c r="HTM205" s="152"/>
      <c r="HTN205" s="444"/>
      <c r="HTO205" s="450"/>
      <c r="HTP205" s="468"/>
      <c r="HTQ205" s="152"/>
      <c r="HTR205" s="152"/>
      <c r="HTS205" s="152"/>
      <c r="HTT205" s="152"/>
      <c r="HTU205" s="444"/>
      <c r="HTV205" s="450"/>
      <c r="HTW205" s="468"/>
      <c r="HTX205" s="152"/>
      <c r="HTY205" s="152"/>
      <c r="HTZ205" s="152"/>
      <c r="HUA205" s="152"/>
      <c r="HUB205" s="444"/>
      <c r="HUC205" s="450"/>
      <c r="HUD205" s="468"/>
      <c r="HUE205" s="152"/>
      <c r="HUF205" s="152"/>
      <c r="HUG205" s="152"/>
      <c r="HUH205" s="152"/>
      <c r="HUI205" s="444"/>
      <c r="HUJ205" s="450"/>
      <c r="HUK205" s="468"/>
      <c r="HUL205" s="152"/>
      <c r="HUM205" s="152"/>
      <c r="HUN205" s="152"/>
      <c r="HUO205" s="152"/>
      <c r="HUP205" s="444"/>
      <c r="HUQ205" s="450"/>
      <c r="HUR205" s="468"/>
      <c r="HUS205" s="152"/>
      <c r="HUT205" s="152"/>
      <c r="HUU205" s="152"/>
      <c r="HUV205" s="152"/>
      <c r="HUW205" s="444"/>
      <c r="HUX205" s="450"/>
      <c r="HUY205" s="468"/>
      <c r="HUZ205" s="152"/>
      <c r="HVA205" s="152"/>
      <c r="HVB205" s="152"/>
      <c r="HVC205" s="152"/>
      <c r="HVD205" s="444"/>
      <c r="HVE205" s="450"/>
      <c r="HVF205" s="468"/>
      <c r="HVG205" s="152"/>
      <c r="HVH205" s="152"/>
      <c r="HVI205" s="152"/>
      <c r="HVJ205" s="152"/>
      <c r="HVK205" s="444"/>
      <c r="HVL205" s="450"/>
      <c r="HVM205" s="468"/>
      <c r="HVN205" s="152"/>
      <c r="HVO205" s="152"/>
      <c r="HVP205" s="152"/>
      <c r="HVQ205" s="152"/>
      <c r="HVR205" s="444"/>
      <c r="HVS205" s="450"/>
      <c r="HVT205" s="468"/>
      <c r="HVU205" s="152"/>
      <c r="HVV205" s="152"/>
      <c r="HVW205" s="152"/>
      <c r="HVX205" s="152"/>
      <c r="HVY205" s="444"/>
      <c r="HVZ205" s="450"/>
      <c r="HWA205" s="468"/>
      <c r="HWB205" s="152"/>
      <c r="HWC205" s="152"/>
      <c r="HWD205" s="152"/>
      <c r="HWE205" s="152"/>
      <c r="HWF205" s="444"/>
      <c r="HWG205" s="450"/>
      <c r="HWH205" s="468"/>
      <c r="HWI205" s="152"/>
      <c r="HWJ205" s="152"/>
      <c r="HWK205" s="152"/>
      <c r="HWL205" s="152"/>
      <c r="HWM205" s="444"/>
      <c r="HWN205" s="450"/>
      <c r="HWO205" s="468"/>
      <c r="HWP205" s="152"/>
      <c r="HWQ205" s="152"/>
      <c r="HWR205" s="152"/>
      <c r="HWS205" s="152"/>
      <c r="HWT205" s="444"/>
      <c r="HWU205" s="450"/>
      <c r="HWV205" s="468"/>
      <c r="HWW205" s="152"/>
      <c r="HWX205" s="152"/>
      <c r="HWY205" s="152"/>
      <c r="HWZ205" s="152"/>
      <c r="HXA205" s="444"/>
      <c r="HXB205" s="450"/>
      <c r="HXC205" s="468"/>
      <c r="HXD205" s="152"/>
      <c r="HXE205" s="152"/>
      <c r="HXF205" s="152"/>
      <c r="HXG205" s="152"/>
      <c r="HXH205" s="444"/>
      <c r="HXI205" s="450"/>
      <c r="HXJ205" s="468"/>
      <c r="HXK205" s="152"/>
      <c r="HXL205" s="152"/>
      <c r="HXM205" s="152"/>
      <c r="HXN205" s="152"/>
      <c r="HXO205" s="444"/>
      <c r="HXP205" s="450"/>
      <c r="HXQ205" s="468"/>
      <c r="HXR205" s="152"/>
      <c r="HXS205" s="152"/>
      <c r="HXT205" s="152"/>
      <c r="HXU205" s="152"/>
      <c r="HXV205" s="444"/>
      <c r="HXW205" s="450"/>
      <c r="HXX205" s="468"/>
      <c r="HXY205" s="152"/>
      <c r="HXZ205" s="152"/>
      <c r="HYA205" s="152"/>
      <c r="HYB205" s="152"/>
      <c r="HYC205" s="444"/>
      <c r="HYD205" s="450"/>
      <c r="HYE205" s="468"/>
      <c r="HYF205" s="152"/>
      <c r="HYG205" s="152"/>
      <c r="HYH205" s="152"/>
      <c r="HYI205" s="152"/>
      <c r="HYJ205" s="444"/>
      <c r="HYK205" s="450"/>
      <c r="HYL205" s="468"/>
      <c r="HYM205" s="152"/>
      <c r="HYN205" s="152"/>
      <c r="HYO205" s="152"/>
      <c r="HYP205" s="152"/>
      <c r="HYQ205" s="444"/>
      <c r="HYR205" s="450"/>
      <c r="HYS205" s="468"/>
      <c r="HYT205" s="152"/>
      <c r="HYU205" s="152"/>
      <c r="HYV205" s="152"/>
      <c r="HYW205" s="152"/>
      <c r="HYX205" s="444"/>
      <c r="HYY205" s="450"/>
      <c r="HYZ205" s="468"/>
      <c r="HZA205" s="152"/>
      <c r="HZB205" s="152"/>
      <c r="HZC205" s="152"/>
      <c r="HZD205" s="152"/>
      <c r="HZE205" s="444"/>
      <c r="HZF205" s="450"/>
      <c r="HZG205" s="468"/>
      <c r="HZH205" s="152"/>
      <c r="HZI205" s="152"/>
      <c r="HZJ205" s="152"/>
      <c r="HZK205" s="152"/>
      <c r="HZL205" s="444"/>
      <c r="HZM205" s="450"/>
      <c r="HZN205" s="468"/>
      <c r="HZO205" s="152"/>
      <c r="HZP205" s="152"/>
      <c r="HZQ205" s="152"/>
      <c r="HZR205" s="152"/>
      <c r="HZS205" s="444"/>
      <c r="HZT205" s="450"/>
      <c r="HZU205" s="468"/>
      <c r="HZV205" s="152"/>
      <c r="HZW205" s="152"/>
      <c r="HZX205" s="152"/>
      <c r="HZY205" s="152"/>
      <c r="HZZ205" s="444"/>
      <c r="IAA205" s="450"/>
      <c r="IAB205" s="468"/>
      <c r="IAC205" s="152"/>
      <c r="IAD205" s="152"/>
      <c r="IAE205" s="152"/>
      <c r="IAF205" s="152"/>
      <c r="IAG205" s="444"/>
      <c r="IAH205" s="450"/>
      <c r="IAI205" s="468"/>
      <c r="IAJ205" s="152"/>
      <c r="IAK205" s="152"/>
      <c r="IAL205" s="152"/>
      <c r="IAM205" s="152"/>
      <c r="IAN205" s="444"/>
      <c r="IAO205" s="450"/>
      <c r="IAP205" s="468"/>
      <c r="IAQ205" s="152"/>
      <c r="IAR205" s="152"/>
      <c r="IAS205" s="152"/>
      <c r="IAT205" s="152"/>
      <c r="IAU205" s="444"/>
      <c r="IAV205" s="450"/>
      <c r="IAW205" s="468"/>
      <c r="IAX205" s="152"/>
      <c r="IAY205" s="152"/>
      <c r="IAZ205" s="152"/>
      <c r="IBA205" s="152"/>
      <c r="IBB205" s="444"/>
      <c r="IBC205" s="450"/>
      <c r="IBD205" s="468"/>
      <c r="IBE205" s="152"/>
      <c r="IBF205" s="152"/>
      <c r="IBG205" s="152"/>
      <c r="IBH205" s="152"/>
      <c r="IBI205" s="444"/>
      <c r="IBJ205" s="450"/>
      <c r="IBK205" s="468"/>
      <c r="IBL205" s="152"/>
      <c r="IBM205" s="152"/>
      <c r="IBN205" s="152"/>
      <c r="IBO205" s="152"/>
      <c r="IBP205" s="444"/>
      <c r="IBQ205" s="450"/>
      <c r="IBR205" s="468"/>
      <c r="IBS205" s="152"/>
      <c r="IBT205" s="152"/>
      <c r="IBU205" s="152"/>
      <c r="IBV205" s="152"/>
      <c r="IBW205" s="444"/>
      <c r="IBX205" s="450"/>
      <c r="IBY205" s="468"/>
      <c r="IBZ205" s="152"/>
      <c r="ICA205" s="152"/>
      <c r="ICB205" s="152"/>
      <c r="ICC205" s="152"/>
      <c r="ICD205" s="444"/>
      <c r="ICE205" s="450"/>
      <c r="ICF205" s="468"/>
      <c r="ICG205" s="152"/>
      <c r="ICH205" s="152"/>
      <c r="ICI205" s="152"/>
      <c r="ICJ205" s="152"/>
      <c r="ICK205" s="444"/>
      <c r="ICL205" s="450"/>
      <c r="ICM205" s="468"/>
      <c r="ICN205" s="152"/>
      <c r="ICO205" s="152"/>
      <c r="ICP205" s="152"/>
      <c r="ICQ205" s="152"/>
      <c r="ICR205" s="444"/>
      <c r="ICS205" s="450"/>
      <c r="ICT205" s="468"/>
      <c r="ICU205" s="152"/>
      <c r="ICV205" s="152"/>
      <c r="ICW205" s="152"/>
      <c r="ICX205" s="152"/>
      <c r="ICY205" s="444"/>
      <c r="ICZ205" s="450"/>
      <c r="IDA205" s="468"/>
      <c r="IDB205" s="152"/>
      <c r="IDC205" s="152"/>
      <c r="IDD205" s="152"/>
      <c r="IDE205" s="152"/>
      <c r="IDF205" s="444"/>
      <c r="IDG205" s="450"/>
      <c r="IDH205" s="468"/>
      <c r="IDI205" s="152"/>
      <c r="IDJ205" s="152"/>
      <c r="IDK205" s="152"/>
      <c r="IDL205" s="152"/>
      <c r="IDM205" s="444"/>
      <c r="IDN205" s="450"/>
      <c r="IDO205" s="468"/>
      <c r="IDP205" s="152"/>
      <c r="IDQ205" s="152"/>
      <c r="IDR205" s="152"/>
      <c r="IDS205" s="152"/>
      <c r="IDT205" s="444"/>
      <c r="IDU205" s="450"/>
      <c r="IDV205" s="468"/>
      <c r="IDW205" s="152"/>
      <c r="IDX205" s="152"/>
      <c r="IDY205" s="152"/>
      <c r="IDZ205" s="152"/>
      <c r="IEA205" s="444"/>
      <c r="IEB205" s="450"/>
      <c r="IEC205" s="468"/>
      <c r="IED205" s="152"/>
      <c r="IEE205" s="152"/>
      <c r="IEF205" s="152"/>
      <c r="IEG205" s="152"/>
      <c r="IEH205" s="444"/>
      <c r="IEI205" s="450"/>
      <c r="IEJ205" s="468"/>
      <c r="IEK205" s="152"/>
      <c r="IEL205" s="152"/>
      <c r="IEM205" s="152"/>
      <c r="IEN205" s="152"/>
      <c r="IEO205" s="444"/>
      <c r="IEP205" s="450"/>
      <c r="IEQ205" s="468"/>
      <c r="IER205" s="152"/>
      <c r="IES205" s="152"/>
      <c r="IET205" s="152"/>
      <c r="IEU205" s="152"/>
      <c r="IEV205" s="444"/>
      <c r="IEW205" s="450"/>
      <c r="IEX205" s="468"/>
      <c r="IEY205" s="152"/>
      <c r="IEZ205" s="152"/>
      <c r="IFA205" s="152"/>
      <c r="IFB205" s="152"/>
      <c r="IFC205" s="444"/>
      <c r="IFD205" s="450"/>
      <c r="IFE205" s="468"/>
      <c r="IFF205" s="152"/>
      <c r="IFG205" s="152"/>
      <c r="IFH205" s="152"/>
      <c r="IFI205" s="152"/>
      <c r="IFJ205" s="444"/>
      <c r="IFK205" s="450"/>
      <c r="IFL205" s="468"/>
      <c r="IFM205" s="152"/>
      <c r="IFN205" s="152"/>
      <c r="IFO205" s="152"/>
      <c r="IFP205" s="152"/>
      <c r="IFQ205" s="444"/>
      <c r="IFR205" s="450"/>
      <c r="IFS205" s="468"/>
      <c r="IFT205" s="152"/>
      <c r="IFU205" s="152"/>
      <c r="IFV205" s="152"/>
      <c r="IFW205" s="152"/>
      <c r="IFX205" s="444"/>
      <c r="IFY205" s="450"/>
      <c r="IFZ205" s="468"/>
      <c r="IGA205" s="152"/>
      <c r="IGB205" s="152"/>
      <c r="IGC205" s="152"/>
      <c r="IGD205" s="152"/>
      <c r="IGE205" s="444"/>
      <c r="IGF205" s="450"/>
      <c r="IGG205" s="468"/>
      <c r="IGH205" s="152"/>
      <c r="IGI205" s="152"/>
      <c r="IGJ205" s="152"/>
      <c r="IGK205" s="152"/>
      <c r="IGL205" s="444"/>
      <c r="IGM205" s="450"/>
      <c r="IGN205" s="468"/>
      <c r="IGO205" s="152"/>
      <c r="IGP205" s="152"/>
      <c r="IGQ205" s="152"/>
      <c r="IGR205" s="152"/>
      <c r="IGS205" s="444"/>
      <c r="IGT205" s="450"/>
      <c r="IGU205" s="468"/>
      <c r="IGV205" s="152"/>
      <c r="IGW205" s="152"/>
      <c r="IGX205" s="152"/>
      <c r="IGY205" s="152"/>
      <c r="IGZ205" s="444"/>
      <c r="IHA205" s="450"/>
      <c r="IHB205" s="468"/>
      <c r="IHC205" s="152"/>
      <c r="IHD205" s="152"/>
      <c r="IHE205" s="152"/>
      <c r="IHF205" s="152"/>
      <c r="IHG205" s="444"/>
      <c r="IHH205" s="450"/>
      <c r="IHI205" s="468"/>
      <c r="IHJ205" s="152"/>
      <c r="IHK205" s="152"/>
      <c r="IHL205" s="152"/>
      <c r="IHM205" s="152"/>
      <c r="IHN205" s="444"/>
      <c r="IHO205" s="450"/>
      <c r="IHP205" s="468"/>
      <c r="IHQ205" s="152"/>
      <c r="IHR205" s="152"/>
      <c r="IHS205" s="152"/>
      <c r="IHT205" s="152"/>
      <c r="IHU205" s="444"/>
      <c r="IHV205" s="450"/>
      <c r="IHW205" s="468"/>
      <c r="IHX205" s="152"/>
      <c r="IHY205" s="152"/>
      <c r="IHZ205" s="152"/>
      <c r="IIA205" s="152"/>
      <c r="IIB205" s="444"/>
      <c r="IIC205" s="450"/>
      <c r="IID205" s="468"/>
      <c r="IIE205" s="152"/>
      <c r="IIF205" s="152"/>
      <c r="IIG205" s="152"/>
      <c r="IIH205" s="152"/>
      <c r="III205" s="444"/>
      <c r="IIJ205" s="450"/>
      <c r="IIK205" s="468"/>
      <c r="IIL205" s="152"/>
      <c r="IIM205" s="152"/>
      <c r="IIN205" s="152"/>
      <c r="IIO205" s="152"/>
      <c r="IIP205" s="444"/>
      <c r="IIQ205" s="450"/>
      <c r="IIR205" s="468"/>
      <c r="IIS205" s="152"/>
      <c r="IIT205" s="152"/>
      <c r="IIU205" s="152"/>
      <c r="IIV205" s="152"/>
      <c r="IIW205" s="444"/>
      <c r="IIX205" s="450"/>
      <c r="IIY205" s="468"/>
      <c r="IIZ205" s="152"/>
      <c r="IJA205" s="152"/>
      <c r="IJB205" s="152"/>
      <c r="IJC205" s="152"/>
      <c r="IJD205" s="444"/>
      <c r="IJE205" s="450"/>
      <c r="IJF205" s="468"/>
      <c r="IJG205" s="152"/>
      <c r="IJH205" s="152"/>
      <c r="IJI205" s="152"/>
      <c r="IJJ205" s="152"/>
      <c r="IJK205" s="444"/>
      <c r="IJL205" s="450"/>
      <c r="IJM205" s="468"/>
      <c r="IJN205" s="152"/>
      <c r="IJO205" s="152"/>
      <c r="IJP205" s="152"/>
      <c r="IJQ205" s="152"/>
      <c r="IJR205" s="444"/>
      <c r="IJS205" s="450"/>
      <c r="IJT205" s="468"/>
      <c r="IJU205" s="152"/>
      <c r="IJV205" s="152"/>
      <c r="IJW205" s="152"/>
      <c r="IJX205" s="152"/>
      <c r="IJY205" s="444"/>
      <c r="IJZ205" s="450"/>
      <c r="IKA205" s="468"/>
      <c r="IKB205" s="152"/>
      <c r="IKC205" s="152"/>
      <c r="IKD205" s="152"/>
      <c r="IKE205" s="152"/>
      <c r="IKF205" s="444"/>
      <c r="IKG205" s="450"/>
      <c r="IKH205" s="468"/>
      <c r="IKI205" s="152"/>
      <c r="IKJ205" s="152"/>
      <c r="IKK205" s="152"/>
      <c r="IKL205" s="152"/>
      <c r="IKM205" s="444"/>
      <c r="IKN205" s="450"/>
      <c r="IKO205" s="468"/>
      <c r="IKP205" s="152"/>
      <c r="IKQ205" s="152"/>
      <c r="IKR205" s="152"/>
      <c r="IKS205" s="152"/>
      <c r="IKT205" s="444"/>
      <c r="IKU205" s="450"/>
      <c r="IKV205" s="468"/>
      <c r="IKW205" s="152"/>
      <c r="IKX205" s="152"/>
      <c r="IKY205" s="152"/>
      <c r="IKZ205" s="152"/>
      <c r="ILA205" s="444"/>
      <c r="ILB205" s="450"/>
      <c r="ILC205" s="468"/>
      <c r="ILD205" s="152"/>
      <c r="ILE205" s="152"/>
      <c r="ILF205" s="152"/>
      <c r="ILG205" s="152"/>
      <c r="ILH205" s="444"/>
      <c r="ILI205" s="450"/>
      <c r="ILJ205" s="468"/>
      <c r="ILK205" s="152"/>
      <c r="ILL205" s="152"/>
      <c r="ILM205" s="152"/>
      <c r="ILN205" s="152"/>
      <c r="ILO205" s="444"/>
      <c r="ILP205" s="450"/>
      <c r="ILQ205" s="468"/>
      <c r="ILR205" s="152"/>
      <c r="ILS205" s="152"/>
      <c r="ILT205" s="152"/>
      <c r="ILU205" s="152"/>
      <c r="ILV205" s="444"/>
      <c r="ILW205" s="450"/>
      <c r="ILX205" s="468"/>
      <c r="ILY205" s="152"/>
      <c r="ILZ205" s="152"/>
      <c r="IMA205" s="152"/>
      <c r="IMB205" s="152"/>
      <c r="IMC205" s="444"/>
      <c r="IMD205" s="450"/>
      <c r="IME205" s="468"/>
      <c r="IMF205" s="152"/>
      <c r="IMG205" s="152"/>
      <c r="IMH205" s="152"/>
      <c r="IMI205" s="152"/>
      <c r="IMJ205" s="444"/>
      <c r="IMK205" s="450"/>
      <c r="IML205" s="468"/>
      <c r="IMM205" s="152"/>
      <c r="IMN205" s="152"/>
      <c r="IMO205" s="152"/>
      <c r="IMP205" s="152"/>
      <c r="IMQ205" s="444"/>
      <c r="IMR205" s="450"/>
      <c r="IMS205" s="468"/>
      <c r="IMT205" s="152"/>
      <c r="IMU205" s="152"/>
      <c r="IMV205" s="152"/>
      <c r="IMW205" s="152"/>
      <c r="IMX205" s="444"/>
      <c r="IMY205" s="450"/>
      <c r="IMZ205" s="468"/>
      <c r="INA205" s="152"/>
      <c r="INB205" s="152"/>
      <c r="INC205" s="152"/>
      <c r="IND205" s="152"/>
      <c r="INE205" s="444"/>
      <c r="INF205" s="450"/>
      <c r="ING205" s="468"/>
      <c r="INH205" s="152"/>
      <c r="INI205" s="152"/>
      <c r="INJ205" s="152"/>
      <c r="INK205" s="152"/>
      <c r="INL205" s="444"/>
      <c r="INM205" s="450"/>
      <c r="INN205" s="468"/>
      <c r="INO205" s="152"/>
      <c r="INP205" s="152"/>
      <c r="INQ205" s="152"/>
      <c r="INR205" s="152"/>
      <c r="INS205" s="444"/>
      <c r="INT205" s="450"/>
      <c r="INU205" s="468"/>
      <c r="INV205" s="152"/>
      <c r="INW205" s="152"/>
      <c r="INX205" s="152"/>
      <c r="INY205" s="152"/>
      <c r="INZ205" s="444"/>
      <c r="IOA205" s="450"/>
      <c r="IOB205" s="468"/>
      <c r="IOC205" s="152"/>
      <c r="IOD205" s="152"/>
      <c r="IOE205" s="152"/>
      <c r="IOF205" s="152"/>
      <c r="IOG205" s="444"/>
      <c r="IOH205" s="450"/>
      <c r="IOI205" s="468"/>
      <c r="IOJ205" s="152"/>
      <c r="IOK205" s="152"/>
      <c r="IOL205" s="152"/>
      <c r="IOM205" s="152"/>
      <c r="ION205" s="444"/>
      <c r="IOO205" s="450"/>
      <c r="IOP205" s="468"/>
      <c r="IOQ205" s="152"/>
      <c r="IOR205" s="152"/>
      <c r="IOS205" s="152"/>
      <c r="IOT205" s="152"/>
      <c r="IOU205" s="444"/>
      <c r="IOV205" s="450"/>
      <c r="IOW205" s="468"/>
      <c r="IOX205" s="152"/>
      <c r="IOY205" s="152"/>
      <c r="IOZ205" s="152"/>
      <c r="IPA205" s="152"/>
      <c r="IPB205" s="444"/>
      <c r="IPC205" s="450"/>
      <c r="IPD205" s="468"/>
      <c r="IPE205" s="152"/>
      <c r="IPF205" s="152"/>
      <c r="IPG205" s="152"/>
      <c r="IPH205" s="152"/>
      <c r="IPI205" s="444"/>
      <c r="IPJ205" s="450"/>
      <c r="IPK205" s="468"/>
      <c r="IPL205" s="152"/>
      <c r="IPM205" s="152"/>
      <c r="IPN205" s="152"/>
      <c r="IPO205" s="152"/>
      <c r="IPP205" s="444"/>
      <c r="IPQ205" s="450"/>
      <c r="IPR205" s="468"/>
      <c r="IPS205" s="152"/>
      <c r="IPT205" s="152"/>
      <c r="IPU205" s="152"/>
      <c r="IPV205" s="152"/>
      <c r="IPW205" s="444"/>
      <c r="IPX205" s="450"/>
      <c r="IPY205" s="468"/>
      <c r="IPZ205" s="152"/>
      <c r="IQA205" s="152"/>
      <c r="IQB205" s="152"/>
      <c r="IQC205" s="152"/>
      <c r="IQD205" s="444"/>
      <c r="IQE205" s="450"/>
      <c r="IQF205" s="468"/>
      <c r="IQG205" s="152"/>
      <c r="IQH205" s="152"/>
      <c r="IQI205" s="152"/>
      <c r="IQJ205" s="152"/>
      <c r="IQK205" s="444"/>
      <c r="IQL205" s="450"/>
      <c r="IQM205" s="468"/>
      <c r="IQN205" s="152"/>
      <c r="IQO205" s="152"/>
      <c r="IQP205" s="152"/>
      <c r="IQQ205" s="152"/>
      <c r="IQR205" s="444"/>
      <c r="IQS205" s="450"/>
      <c r="IQT205" s="468"/>
      <c r="IQU205" s="152"/>
      <c r="IQV205" s="152"/>
      <c r="IQW205" s="152"/>
      <c r="IQX205" s="152"/>
      <c r="IQY205" s="444"/>
      <c r="IQZ205" s="450"/>
      <c r="IRA205" s="468"/>
      <c r="IRB205" s="152"/>
      <c r="IRC205" s="152"/>
      <c r="IRD205" s="152"/>
      <c r="IRE205" s="152"/>
      <c r="IRF205" s="444"/>
      <c r="IRG205" s="450"/>
      <c r="IRH205" s="468"/>
      <c r="IRI205" s="152"/>
      <c r="IRJ205" s="152"/>
      <c r="IRK205" s="152"/>
      <c r="IRL205" s="152"/>
      <c r="IRM205" s="444"/>
      <c r="IRN205" s="450"/>
      <c r="IRO205" s="468"/>
      <c r="IRP205" s="152"/>
      <c r="IRQ205" s="152"/>
      <c r="IRR205" s="152"/>
      <c r="IRS205" s="152"/>
      <c r="IRT205" s="444"/>
      <c r="IRU205" s="450"/>
      <c r="IRV205" s="468"/>
      <c r="IRW205" s="152"/>
      <c r="IRX205" s="152"/>
      <c r="IRY205" s="152"/>
      <c r="IRZ205" s="152"/>
      <c r="ISA205" s="444"/>
      <c r="ISB205" s="450"/>
      <c r="ISC205" s="468"/>
      <c r="ISD205" s="152"/>
      <c r="ISE205" s="152"/>
      <c r="ISF205" s="152"/>
      <c r="ISG205" s="152"/>
      <c r="ISH205" s="444"/>
      <c r="ISI205" s="450"/>
      <c r="ISJ205" s="468"/>
      <c r="ISK205" s="152"/>
      <c r="ISL205" s="152"/>
      <c r="ISM205" s="152"/>
      <c r="ISN205" s="152"/>
      <c r="ISO205" s="444"/>
      <c r="ISP205" s="450"/>
      <c r="ISQ205" s="468"/>
      <c r="ISR205" s="152"/>
      <c r="ISS205" s="152"/>
      <c r="IST205" s="152"/>
      <c r="ISU205" s="152"/>
      <c r="ISV205" s="444"/>
      <c r="ISW205" s="450"/>
      <c r="ISX205" s="468"/>
      <c r="ISY205" s="152"/>
      <c r="ISZ205" s="152"/>
      <c r="ITA205" s="152"/>
      <c r="ITB205" s="152"/>
      <c r="ITC205" s="444"/>
      <c r="ITD205" s="450"/>
      <c r="ITE205" s="468"/>
      <c r="ITF205" s="152"/>
      <c r="ITG205" s="152"/>
      <c r="ITH205" s="152"/>
      <c r="ITI205" s="152"/>
      <c r="ITJ205" s="444"/>
      <c r="ITK205" s="450"/>
      <c r="ITL205" s="468"/>
      <c r="ITM205" s="152"/>
      <c r="ITN205" s="152"/>
      <c r="ITO205" s="152"/>
      <c r="ITP205" s="152"/>
      <c r="ITQ205" s="444"/>
      <c r="ITR205" s="450"/>
      <c r="ITS205" s="468"/>
      <c r="ITT205" s="152"/>
      <c r="ITU205" s="152"/>
      <c r="ITV205" s="152"/>
      <c r="ITW205" s="152"/>
      <c r="ITX205" s="444"/>
      <c r="ITY205" s="450"/>
      <c r="ITZ205" s="468"/>
      <c r="IUA205" s="152"/>
      <c r="IUB205" s="152"/>
      <c r="IUC205" s="152"/>
      <c r="IUD205" s="152"/>
      <c r="IUE205" s="444"/>
      <c r="IUF205" s="450"/>
      <c r="IUG205" s="468"/>
      <c r="IUH205" s="152"/>
      <c r="IUI205" s="152"/>
      <c r="IUJ205" s="152"/>
      <c r="IUK205" s="152"/>
      <c r="IUL205" s="444"/>
      <c r="IUM205" s="450"/>
      <c r="IUN205" s="468"/>
      <c r="IUO205" s="152"/>
      <c r="IUP205" s="152"/>
      <c r="IUQ205" s="152"/>
      <c r="IUR205" s="152"/>
      <c r="IUS205" s="444"/>
      <c r="IUT205" s="450"/>
      <c r="IUU205" s="468"/>
      <c r="IUV205" s="152"/>
      <c r="IUW205" s="152"/>
      <c r="IUX205" s="152"/>
      <c r="IUY205" s="152"/>
      <c r="IUZ205" s="444"/>
      <c r="IVA205" s="450"/>
      <c r="IVB205" s="468"/>
      <c r="IVC205" s="152"/>
      <c r="IVD205" s="152"/>
      <c r="IVE205" s="152"/>
      <c r="IVF205" s="152"/>
      <c r="IVG205" s="444"/>
      <c r="IVH205" s="450"/>
      <c r="IVI205" s="468"/>
      <c r="IVJ205" s="152"/>
      <c r="IVK205" s="152"/>
      <c r="IVL205" s="152"/>
      <c r="IVM205" s="152"/>
      <c r="IVN205" s="444"/>
      <c r="IVO205" s="450"/>
      <c r="IVP205" s="468"/>
      <c r="IVQ205" s="152"/>
      <c r="IVR205" s="152"/>
      <c r="IVS205" s="152"/>
      <c r="IVT205" s="152"/>
      <c r="IVU205" s="444"/>
      <c r="IVV205" s="450"/>
      <c r="IVW205" s="468"/>
      <c r="IVX205" s="152"/>
      <c r="IVY205" s="152"/>
      <c r="IVZ205" s="152"/>
      <c r="IWA205" s="152"/>
      <c r="IWB205" s="444"/>
      <c r="IWC205" s="450"/>
      <c r="IWD205" s="468"/>
      <c r="IWE205" s="152"/>
      <c r="IWF205" s="152"/>
      <c r="IWG205" s="152"/>
      <c r="IWH205" s="152"/>
      <c r="IWI205" s="444"/>
      <c r="IWJ205" s="450"/>
      <c r="IWK205" s="468"/>
      <c r="IWL205" s="152"/>
      <c r="IWM205" s="152"/>
      <c r="IWN205" s="152"/>
      <c r="IWO205" s="152"/>
      <c r="IWP205" s="444"/>
      <c r="IWQ205" s="450"/>
      <c r="IWR205" s="468"/>
      <c r="IWS205" s="152"/>
      <c r="IWT205" s="152"/>
      <c r="IWU205" s="152"/>
      <c r="IWV205" s="152"/>
      <c r="IWW205" s="444"/>
      <c r="IWX205" s="450"/>
      <c r="IWY205" s="468"/>
      <c r="IWZ205" s="152"/>
      <c r="IXA205" s="152"/>
      <c r="IXB205" s="152"/>
      <c r="IXC205" s="152"/>
      <c r="IXD205" s="444"/>
      <c r="IXE205" s="450"/>
      <c r="IXF205" s="468"/>
      <c r="IXG205" s="152"/>
      <c r="IXH205" s="152"/>
      <c r="IXI205" s="152"/>
      <c r="IXJ205" s="152"/>
      <c r="IXK205" s="444"/>
      <c r="IXL205" s="450"/>
      <c r="IXM205" s="468"/>
      <c r="IXN205" s="152"/>
      <c r="IXO205" s="152"/>
      <c r="IXP205" s="152"/>
      <c r="IXQ205" s="152"/>
      <c r="IXR205" s="444"/>
      <c r="IXS205" s="450"/>
      <c r="IXT205" s="468"/>
      <c r="IXU205" s="152"/>
      <c r="IXV205" s="152"/>
      <c r="IXW205" s="152"/>
      <c r="IXX205" s="152"/>
      <c r="IXY205" s="444"/>
      <c r="IXZ205" s="450"/>
      <c r="IYA205" s="468"/>
      <c r="IYB205" s="152"/>
      <c r="IYC205" s="152"/>
      <c r="IYD205" s="152"/>
      <c r="IYE205" s="152"/>
      <c r="IYF205" s="444"/>
      <c r="IYG205" s="450"/>
      <c r="IYH205" s="468"/>
      <c r="IYI205" s="152"/>
      <c r="IYJ205" s="152"/>
      <c r="IYK205" s="152"/>
      <c r="IYL205" s="152"/>
      <c r="IYM205" s="444"/>
      <c r="IYN205" s="450"/>
      <c r="IYO205" s="468"/>
      <c r="IYP205" s="152"/>
      <c r="IYQ205" s="152"/>
      <c r="IYR205" s="152"/>
      <c r="IYS205" s="152"/>
      <c r="IYT205" s="444"/>
      <c r="IYU205" s="450"/>
      <c r="IYV205" s="468"/>
      <c r="IYW205" s="152"/>
      <c r="IYX205" s="152"/>
      <c r="IYY205" s="152"/>
      <c r="IYZ205" s="152"/>
      <c r="IZA205" s="444"/>
      <c r="IZB205" s="450"/>
      <c r="IZC205" s="468"/>
      <c r="IZD205" s="152"/>
      <c r="IZE205" s="152"/>
      <c r="IZF205" s="152"/>
      <c r="IZG205" s="152"/>
      <c r="IZH205" s="444"/>
      <c r="IZI205" s="450"/>
      <c r="IZJ205" s="468"/>
      <c r="IZK205" s="152"/>
      <c r="IZL205" s="152"/>
      <c r="IZM205" s="152"/>
      <c r="IZN205" s="152"/>
      <c r="IZO205" s="444"/>
      <c r="IZP205" s="450"/>
      <c r="IZQ205" s="468"/>
      <c r="IZR205" s="152"/>
      <c r="IZS205" s="152"/>
      <c r="IZT205" s="152"/>
      <c r="IZU205" s="152"/>
      <c r="IZV205" s="444"/>
      <c r="IZW205" s="450"/>
      <c r="IZX205" s="468"/>
      <c r="IZY205" s="152"/>
      <c r="IZZ205" s="152"/>
      <c r="JAA205" s="152"/>
      <c r="JAB205" s="152"/>
      <c r="JAC205" s="444"/>
      <c r="JAD205" s="450"/>
      <c r="JAE205" s="468"/>
      <c r="JAF205" s="152"/>
      <c r="JAG205" s="152"/>
      <c r="JAH205" s="152"/>
      <c r="JAI205" s="152"/>
      <c r="JAJ205" s="444"/>
      <c r="JAK205" s="450"/>
      <c r="JAL205" s="468"/>
      <c r="JAM205" s="152"/>
      <c r="JAN205" s="152"/>
      <c r="JAO205" s="152"/>
      <c r="JAP205" s="152"/>
      <c r="JAQ205" s="444"/>
      <c r="JAR205" s="450"/>
      <c r="JAS205" s="468"/>
      <c r="JAT205" s="152"/>
      <c r="JAU205" s="152"/>
      <c r="JAV205" s="152"/>
      <c r="JAW205" s="152"/>
      <c r="JAX205" s="444"/>
      <c r="JAY205" s="450"/>
      <c r="JAZ205" s="468"/>
      <c r="JBA205" s="152"/>
      <c r="JBB205" s="152"/>
      <c r="JBC205" s="152"/>
      <c r="JBD205" s="152"/>
      <c r="JBE205" s="444"/>
      <c r="JBF205" s="450"/>
      <c r="JBG205" s="468"/>
      <c r="JBH205" s="152"/>
      <c r="JBI205" s="152"/>
      <c r="JBJ205" s="152"/>
      <c r="JBK205" s="152"/>
      <c r="JBL205" s="444"/>
      <c r="JBM205" s="450"/>
      <c r="JBN205" s="468"/>
      <c r="JBO205" s="152"/>
      <c r="JBP205" s="152"/>
      <c r="JBQ205" s="152"/>
      <c r="JBR205" s="152"/>
      <c r="JBS205" s="444"/>
      <c r="JBT205" s="450"/>
      <c r="JBU205" s="468"/>
      <c r="JBV205" s="152"/>
      <c r="JBW205" s="152"/>
      <c r="JBX205" s="152"/>
      <c r="JBY205" s="152"/>
      <c r="JBZ205" s="444"/>
      <c r="JCA205" s="450"/>
      <c r="JCB205" s="468"/>
      <c r="JCC205" s="152"/>
      <c r="JCD205" s="152"/>
      <c r="JCE205" s="152"/>
      <c r="JCF205" s="152"/>
      <c r="JCG205" s="444"/>
      <c r="JCH205" s="450"/>
      <c r="JCI205" s="468"/>
      <c r="JCJ205" s="152"/>
      <c r="JCK205" s="152"/>
      <c r="JCL205" s="152"/>
      <c r="JCM205" s="152"/>
      <c r="JCN205" s="444"/>
      <c r="JCO205" s="450"/>
      <c r="JCP205" s="468"/>
      <c r="JCQ205" s="152"/>
      <c r="JCR205" s="152"/>
      <c r="JCS205" s="152"/>
      <c r="JCT205" s="152"/>
      <c r="JCU205" s="444"/>
      <c r="JCV205" s="450"/>
      <c r="JCW205" s="468"/>
      <c r="JCX205" s="152"/>
      <c r="JCY205" s="152"/>
      <c r="JCZ205" s="152"/>
      <c r="JDA205" s="152"/>
      <c r="JDB205" s="444"/>
      <c r="JDC205" s="450"/>
      <c r="JDD205" s="468"/>
      <c r="JDE205" s="152"/>
      <c r="JDF205" s="152"/>
      <c r="JDG205" s="152"/>
      <c r="JDH205" s="152"/>
      <c r="JDI205" s="444"/>
      <c r="JDJ205" s="450"/>
      <c r="JDK205" s="468"/>
      <c r="JDL205" s="152"/>
      <c r="JDM205" s="152"/>
      <c r="JDN205" s="152"/>
      <c r="JDO205" s="152"/>
      <c r="JDP205" s="444"/>
      <c r="JDQ205" s="450"/>
      <c r="JDR205" s="468"/>
      <c r="JDS205" s="152"/>
      <c r="JDT205" s="152"/>
      <c r="JDU205" s="152"/>
      <c r="JDV205" s="152"/>
      <c r="JDW205" s="444"/>
      <c r="JDX205" s="450"/>
      <c r="JDY205" s="468"/>
      <c r="JDZ205" s="152"/>
      <c r="JEA205" s="152"/>
      <c r="JEB205" s="152"/>
      <c r="JEC205" s="152"/>
      <c r="JED205" s="444"/>
      <c r="JEE205" s="450"/>
      <c r="JEF205" s="468"/>
      <c r="JEG205" s="152"/>
      <c r="JEH205" s="152"/>
      <c r="JEI205" s="152"/>
      <c r="JEJ205" s="152"/>
      <c r="JEK205" s="444"/>
      <c r="JEL205" s="450"/>
      <c r="JEM205" s="468"/>
      <c r="JEN205" s="152"/>
      <c r="JEO205" s="152"/>
      <c r="JEP205" s="152"/>
      <c r="JEQ205" s="152"/>
      <c r="JER205" s="444"/>
      <c r="JES205" s="450"/>
      <c r="JET205" s="468"/>
      <c r="JEU205" s="152"/>
      <c r="JEV205" s="152"/>
      <c r="JEW205" s="152"/>
      <c r="JEX205" s="152"/>
      <c r="JEY205" s="444"/>
      <c r="JEZ205" s="450"/>
      <c r="JFA205" s="468"/>
      <c r="JFB205" s="152"/>
      <c r="JFC205" s="152"/>
      <c r="JFD205" s="152"/>
      <c r="JFE205" s="152"/>
      <c r="JFF205" s="444"/>
      <c r="JFG205" s="450"/>
      <c r="JFH205" s="468"/>
      <c r="JFI205" s="152"/>
      <c r="JFJ205" s="152"/>
      <c r="JFK205" s="152"/>
      <c r="JFL205" s="152"/>
      <c r="JFM205" s="444"/>
      <c r="JFN205" s="450"/>
      <c r="JFO205" s="468"/>
      <c r="JFP205" s="152"/>
      <c r="JFQ205" s="152"/>
      <c r="JFR205" s="152"/>
      <c r="JFS205" s="152"/>
      <c r="JFT205" s="444"/>
      <c r="JFU205" s="450"/>
      <c r="JFV205" s="468"/>
      <c r="JFW205" s="152"/>
      <c r="JFX205" s="152"/>
      <c r="JFY205" s="152"/>
      <c r="JFZ205" s="152"/>
      <c r="JGA205" s="444"/>
      <c r="JGB205" s="450"/>
      <c r="JGC205" s="468"/>
      <c r="JGD205" s="152"/>
      <c r="JGE205" s="152"/>
      <c r="JGF205" s="152"/>
      <c r="JGG205" s="152"/>
      <c r="JGH205" s="444"/>
      <c r="JGI205" s="450"/>
      <c r="JGJ205" s="468"/>
      <c r="JGK205" s="152"/>
      <c r="JGL205" s="152"/>
      <c r="JGM205" s="152"/>
      <c r="JGN205" s="152"/>
      <c r="JGO205" s="444"/>
      <c r="JGP205" s="450"/>
      <c r="JGQ205" s="468"/>
      <c r="JGR205" s="152"/>
      <c r="JGS205" s="152"/>
      <c r="JGT205" s="152"/>
      <c r="JGU205" s="152"/>
      <c r="JGV205" s="444"/>
      <c r="JGW205" s="450"/>
      <c r="JGX205" s="468"/>
      <c r="JGY205" s="152"/>
      <c r="JGZ205" s="152"/>
      <c r="JHA205" s="152"/>
      <c r="JHB205" s="152"/>
      <c r="JHC205" s="444"/>
      <c r="JHD205" s="450"/>
      <c r="JHE205" s="468"/>
      <c r="JHF205" s="152"/>
      <c r="JHG205" s="152"/>
      <c r="JHH205" s="152"/>
      <c r="JHI205" s="152"/>
      <c r="JHJ205" s="444"/>
      <c r="JHK205" s="450"/>
      <c r="JHL205" s="468"/>
      <c r="JHM205" s="152"/>
      <c r="JHN205" s="152"/>
      <c r="JHO205" s="152"/>
      <c r="JHP205" s="152"/>
      <c r="JHQ205" s="444"/>
      <c r="JHR205" s="450"/>
      <c r="JHS205" s="468"/>
      <c r="JHT205" s="152"/>
      <c r="JHU205" s="152"/>
      <c r="JHV205" s="152"/>
      <c r="JHW205" s="152"/>
      <c r="JHX205" s="444"/>
      <c r="JHY205" s="450"/>
      <c r="JHZ205" s="468"/>
      <c r="JIA205" s="152"/>
      <c r="JIB205" s="152"/>
      <c r="JIC205" s="152"/>
      <c r="JID205" s="152"/>
      <c r="JIE205" s="444"/>
      <c r="JIF205" s="450"/>
      <c r="JIG205" s="468"/>
      <c r="JIH205" s="152"/>
      <c r="JII205" s="152"/>
      <c r="JIJ205" s="152"/>
      <c r="JIK205" s="152"/>
      <c r="JIL205" s="444"/>
      <c r="JIM205" s="450"/>
      <c r="JIN205" s="468"/>
      <c r="JIO205" s="152"/>
      <c r="JIP205" s="152"/>
      <c r="JIQ205" s="152"/>
      <c r="JIR205" s="152"/>
      <c r="JIS205" s="444"/>
      <c r="JIT205" s="450"/>
      <c r="JIU205" s="468"/>
      <c r="JIV205" s="152"/>
      <c r="JIW205" s="152"/>
      <c r="JIX205" s="152"/>
      <c r="JIY205" s="152"/>
      <c r="JIZ205" s="444"/>
      <c r="JJA205" s="450"/>
      <c r="JJB205" s="468"/>
      <c r="JJC205" s="152"/>
      <c r="JJD205" s="152"/>
      <c r="JJE205" s="152"/>
      <c r="JJF205" s="152"/>
      <c r="JJG205" s="444"/>
      <c r="JJH205" s="450"/>
      <c r="JJI205" s="468"/>
      <c r="JJJ205" s="152"/>
      <c r="JJK205" s="152"/>
      <c r="JJL205" s="152"/>
      <c r="JJM205" s="152"/>
      <c r="JJN205" s="444"/>
      <c r="JJO205" s="450"/>
      <c r="JJP205" s="468"/>
      <c r="JJQ205" s="152"/>
      <c r="JJR205" s="152"/>
      <c r="JJS205" s="152"/>
      <c r="JJT205" s="152"/>
      <c r="JJU205" s="444"/>
      <c r="JJV205" s="450"/>
      <c r="JJW205" s="468"/>
      <c r="JJX205" s="152"/>
      <c r="JJY205" s="152"/>
      <c r="JJZ205" s="152"/>
      <c r="JKA205" s="152"/>
      <c r="JKB205" s="444"/>
      <c r="JKC205" s="450"/>
      <c r="JKD205" s="468"/>
      <c r="JKE205" s="152"/>
      <c r="JKF205" s="152"/>
      <c r="JKG205" s="152"/>
      <c r="JKH205" s="152"/>
      <c r="JKI205" s="444"/>
      <c r="JKJ205" s="450"/>
      <c r="JKK205" s="468"/>
      <c r="JKL205" s="152"/>
      <c r="JKM205" s="152"/>
      <c r="JKN205" s="152"/>
      <c r="JKO205" s="152"/>
      <c r="JKP205" s="444"/>
      <c r="JKQ205" s="450"/>
      <c r="JKR205" s="468"/>
      <c r="JKS205" s="152"/>
      <c r="JKT205" s="152"/>
      <c r="JKU205" s="152"/>
      <c r="JKV205" s="152"/>
      <c r="JKW205" s="444"/>
      <c r="JKX205" s="450"/>
      <c r="JKY205" s="468"/>
      <c r="JKZ205" s="152"/>
      <c r="JLA205" s="152"/>
      <c r="JLB205" s="152"/>
      <c r="JLC205" s="152"/>
      <c r="JLD205" s="444"/>
      <c r="JLE205" s="450"/>
      <c r="JLF205" s="468"/>
      <c r="JLG205" s="152"/>
      <c r="JLH205" s="152"/>
      <c r="JLI205" s="152"/>
      <c r="JLJ205" s="152"/>
      <c r="JLK205" s="444"/>
      <c r="JLL205" s="450"/>
      <c r="JLM205" s="468"/>
      <c r="JLN205" s="152"/>
      <c r="JLO205" s="152"/>
      <c r="JLP205" s="152"/>
      <c r="JLQ205" s="152"/>
      <c r="JLR205" s="444"/>
      <c r="JLS205" s="450"/>
      <c r="JLT205" s="468"/>
      <c r="JLU205" s="152"/>
      <c r="JLV205" s="152"/>
      <c r="JLW205" s="152"/>
      <c r="JLX205" s="152"/>
      <c r="JLY205" s="444"/>
      <c r="JLZ205" s="450"/>
      <c r="JMA205" s="468"/>
      <c r="JMB205" s="152"/>
      <c r="JMC205" s="152"/>
      <c r="JMD205" s="152"/>
      <c r="JME205" s="152"/>
      <c r="JMF205" s="444"/>
      <c r="JMG205" s="450"/>
      <c r="JMH205" s="468"/>
      <c r="JMI205" s="152"/>
      <c r="JMJ205" s="152"/>
      <c r="JMK205" s="152"/>
      <c r="JML205" s="152"/>
      <c r="JMM205" s="444"/>
      <c r="JMN205" s="450"/>
      <c r="JMO205" s="468"/>
      <c r="JMP205" s="152"/>
      <c r="JMQ205" s="152"/>
      <c r="JMR205" s="152"/>
      <c r="JMS205" s="152"/>
      <c r="JMT205" s="444"/>
      <c r="JMU205" s="450"/>
      <c r="JMV205" s="468"/>
      <c r="JMW205" s="152"/>
      <c r="JMX205" s="152"/>
      <c r="JMY205" s="152"/>
      <c r="JMZ205" s="152"/>
      <c r="JNA205" s="444"/>
      <c r="JNB205" s="450"/>
      <c r="JNC205" s="468"/>
      <c r="JND205" s="152"/>
      <c r="JNE205" s="152"/>
      <c r="JNF205" s="152"/>
      <c r="JNG205" s="152"/>
      <c r="JNH205" s="444"/>
      <c r="JNI205" s="450"/>
      <c r="JNJ205" s="468"/>
      <c r="JNK205" s="152"/>
      <c r="JNL205" s="152"/>
      <c r="JNM205" s="152"/>
      <c r="JNN205" s="152"/>
      <c r="JNO205" s="444"/>
      <c r="JNP205" s="450"/>
      <c r="JNQ205" s="468"/>
      <c r="JNR205" s="152"/>
      <c r="JNS205" s="152"/>
      <c r="JNT205" s="152"/>
      <c r="JNU205" s="152"/>
      <c r="JNV205" s="444"/>
      <c r="JNW205" s="450"/>
      <c r="JNX205" s="468"/>
      <c r="JNY205" s="152"/>
      <c r="JNZ205" s="152"/>
      <c r="JOA205" s="152"/>
      <c r="JOB205" s="152"/>
      <c r="JOC205" s="444"/>
      <c r="JOD205" s="450"/>
      <c r="JOE205" s="468"/>
      <c r="JOF205" s="152"/>
      <c r="JOG205" s="152"/>
      <c r="JOH205" s="152"/>
      <c r="JOI205" s="152"/>
      <c r="JOJ205" s="444"/>
      <c r="JOK205" s="450"/>
      <c r="JOL205" s="468"/>
      <c r="JOM205" s="152"/>
      <c r="JON205" s="152"/>
      <c r="JOO205" s="152"/>
      <c r="JOP205" s="152"/>
      <c r="JOQ205" s="444"/>
      <c r="JOR205" s="450"/>
      <c r="JOS205" s="468"/>
      <c r="JOT205" s="152"/>
      <c r="JOU205" s="152"/>
      <c r="JOV205" s="152"/>
      <c r="JOW205" s="152"/>
      <c r="JOX205" s="444"/>
      <c r="JOY205" s="450"/>
      <c r="JOZ205" s="468"/>
      <c r="JPA205" s="152"/>
      <c r="JPB205" s="152"/>
      <c r="JPC205" s="152"/>
      <c r="JPD205" s="152"/>
      <c r="JPE205" s="444"/>
      <c r="JPF205" s="450"/>
      <c r="JPG205" s="468"/>
      <c r="JPH205" s="152"/>
      <c r="JPI205" s="152"/>
      <c r="JPJ205" s="152"/>
      <c r="JPK205" s="152"/>
      <c r="JPL205" s="444"/>
      <c r="JPM205" s="450"/>
      <c r="JPN205" s="468"/>
      <c r="JPO205" s="152"/>
      <c r="JPP205" s="152"/>
      <c r="JPQ205" s="152"/>
      <c r="JPR205" s="152"/>
      <c r="JPS205" s="444"/>
      <c r="JPT205" s="450"/>
      <c r="JPU205" s="468"/>
      <c r="JPV205" s="152"/>
      <c r="JPW205" s="152"/>
      <c r="JPX205" s="152"/>
      <c r="JPY205" s="152"/>
      <c r="JPZ205" s="444"/>
      <c r="JQA205" s="450"/>
      <c r="JQB205" s="468"/>
      <c r="JQC205" s="152"/>
      <c r="JQD205" s="152"/>
      <c r="JQE205" s="152"/>
      <c r="JQF205" s="152"/>
      <c r="JQG205" s="444"/>
      <c r="JQH205" s="450"/>
      <c r="JQI205" s="468"/>
      <c r="JQJ205" s="152"/>
      <c r="JQK205" s="152"/>
      <c r="JQL205" s="152"/>
      <c r="JQM205" s="152"/>
      <c r="JQN205" s="444"/>
      <c r="JQO205" s="450"/>
      <c r="JQP205" s="468"/>
      <c r="JQQ205" s="152"/>
      <c r="JQR205" s="152"/>
      <c r="JQS205" s="152"/>
      <c r="JQT205" s="152"/>
      <c r="JQU205" s="444"/>
      <c r="JQV205" s="450"/>
      <c r="JQW205" s="468"/>
      <c r="JQX205" s="152"/>
      <c r="JQY205" s="152"/>
      <c r="JQZ205" s="152"/>
      <c r="JRA205" s="152"/>
      <c r="JRB205" s="444"/>
      <c r="JRC205" s="450"/>
      <c r="JRD205" s="468"/>
      <c r="JRE205" s="152"/>
      <c r="JRF205" s="152"/>
      <c r="JRG205" s="152"/>
      <c r="JRH205" s="152"/>
      <c r="JRI205" s="444"/>
      <c r="JRJ205" s="450"/>
      <c r="JRK205" s="468"/>
      <c r="JRL205" s="152"/>
      <c r="JRM205" s="152"/>
      <c r="JRN205" s="152"/>
      <c r="JRO205" s="152"/>
      <c r="JRP205" s="444"/>
      <c r="JRQ205" s="450"/>
      <c r="JRR205" s="468"/>
      <c r="JRS205" s="152"/>
      <c r="JRT205" s="152"/>
      <c r="JRU205" s="152"/>
      <c r="JRV205" s="152"/>
      <c r="JRW205" s="444"/>
      <c r="JRX205" s="450"/>
      <c r="JRY205" s="468"/>
      <c r="JRZ205" s="152"/>
      <c r="JSA205" s="152"/>
      <c r="JSB205" s="152"/>
      <c r="JSC205" s="152"/>
      <c r="JSD205" s="444"/>
      <c r="JSE205" s="450"/>
      <c r="JSF205" s="468"/>
      <c r="JSG205" s="152"/>
      <c r="JSH205" s="152"/>
      <c r="JSI205" s="152"/>
      <c r="JSJ205" s="152"/>
      <c r="JSK205" s="444"/>
      <c r="JSL205" s="450"/>
      <c r="JSM205" s="468"/>
      <c r="JSN205" s="152"/>
      <c r="JSO205" s="152"/>
      <c r="JSP205" s="152"/>
      <c r="JSQ205" s="152"/>
      <c r="JSR205" s="444"/>
      <c r="JSS205" s="450"/>
      <c r="JST205" s="468"/>
      <c r="JSU205" s="152"/>
      <c r="JSV205" s="152"/>
      <c r="JSW205" s="152"/>
      <c r="JSX205" s="152"/>
      <c r="JSY205" s="444"/>
      <c r="JSZ205" s="450"/>
      <c r="JTA205" s="468"/>
      <c r="JTB205" s="152"/>
      <c r="JTC205" s="152"/>
      <c r="JTD205" s="152"/>
      <c r="JTE205" s="152"/>
      <c r="JTF205" s="444"/>
      <c r="JTG205" s="450"/>
      <c r="JTH205" s="468"/>
      <c r="JTI205" s="152"/>
      <c r="JTJ205" s="152"/>
      <c r="JTK205" s="152"/>
      <c r="JTL205" s="152"/>
      <c r="JTM205" s="444"/>
      <c r="JTN205" s="450"/>
      <c r="JTO205" s="468"/>
      <c r="JTP205" s="152"/>
      <c r="JTQ205" s="152"/>
      <c r="JTR205" s="152"/>
      <c r="JTS205" s="152"/>
      <c r="JTT205" s="444"/>
      <c r="JTU205" s="450"/>
      <c r="JTV205" s="468"/>
      <c r="JTW205" s="152"/>
      <c r="JTX205" s="152"/>
      <c r="JTY205" s="152"/>
      <c r="JTZ205" s="152"/>
      <c r="JUA205" s="444"/>
      <c r="JUB205" s="450"/>
      <c r="JUC205" s="468"/>
      <c r="JUD205" s="152"/>
      <c r="JUE205" s="152"/>
      <c r="JUF205" s="152"/>
      <c r="JUG205" s="152"/>
      <c r="JUH205" s="444"/>
      <c r="JUI205" s="450"/>
      <c r="JUJ205" s="468"/>
      <c r="JUK205" s="152"/>
      <c r="JUL205" s="152"/>
      <c r="JUM205" s="152"/>
      <c r="JUN205" s="152"/>
      <c r="JUO205" s="444"/>
      <c r="JUP205" s="450"/>
      <c r="JUQ205" s="468"/>
      <c r="JUR205" s="152"/>
      <c r="JUS205" s="152"/>
      <c r="JUT205" s="152"/>
      <c r="JUU205" s="152"/>
      <c r="JUV205" s="444"/>
      <c r="JUW205" s="450"/>
      <c r="JUX205" s="468"/>
      <c r="JUY205" s="152"/>
      <c r="JUZ205" s="152"/>
      <c r="JVA205" s="152"/>
      <c r="JVB205" s="152"/>
      <c r="JVC205" s="444"/>
      <c r="JVD205" s="450"/>
      <c r="JVE205" s="468"/>
      <c r="JVF205" s="152"/>
      <c r="JVG205" s="152"/>
      <c r="JVH205" s="152"/>
      <c r="JVI205" s="152"/>
      <c r="JVJ205" s="444"/>
      <c r="JVK205" s="450"/>
      <c r="JVL205" s="468"/>
      <c r="JVM205" s="152"/>
      <c r="JVN205" s="152"/>
      <c r="JVO205" s="152"/>
      <c r="JVP205" s="152"/>
      <c r="JVQ205" s="444"/>
      <c r="JVR205" s="450"/>
      <c r="JVS205" s="468"/>
      <c r="JVT205" s="152"/>
      <c r="JVU205" s="152"/>
      <c r="JVV205" s="152"/>
      <c r="JVW205" s="152"/>
      <c r="JVX205" s="444"/>
      <c r="JVY205" s="450"/>
      <c r="JVZ205" s="468"/>
      <c r="JWA205" s="152"/>
      <c r="JWB205" s="152"/>
      <c r="JWC205" s="152"/>
      <c r="JWD205" s="152"/>
      <c r="JWE205" s="444"/>
      <c r="JWF205" s="450"/>
      <c r="JWG205" s="468"/>
      <c r="JWH205" s="152"/>
      <c r="JWI205" s="152"/>
      <c r="JWJ205" s="152"/>
      <c r="JWK205" s="152"/>
      <c r="JWL205" s="444"/>
      <c r="JWM205" s="450"/>
      <c r="JWN205" s="468"/>
      <c r="JWO205" s="152"/>
      <c r="JWP205" s="152"/>
      <c r="JWQ205" s="152"/>
      <c r="JWR205" s="152"/>
      <c r="JWS205" s="444"/>
      <c r="JWT205" s="450"/>
      <c r="JWU205" s="468"/>
      <c r="JWV205" s="152"/>
      <c r="JWW205" s="152"/>
      <c r="JWX205" s="152"/>
      <c r="JWY205" s="152"/>
      <c r="JWZ205" s="444"/>
      <c r="JXA205" s="450"/>
      <c r="JXB205" s="468"/>
      <c r="JXC205" s="152"/>
      <c r="JXD205" s="152"/>
      <c r="JXE205" s="152"/>
      <c r="JXF205" s="152"/>
      <c r="JXG205" s="444"/>
      <c r="JXH205" s="450"/>
      <c r="JXI205" s="468"/>
      <c r="JXJ205" s="152"/>
      <c r="JXK205" s="152"/>
      <c r="JXL205" s="152"/>
      <c r="JXM205" s="152"/>
      <c r="JXN205" s="444"/>
      <c r="JXO205" s="450"/>
      <c r="JXP205" s="468"/>
      <c r="JXQ205" s="152"/>
      <c r="JXR205" s="152"/>
      <c r="JXS205" s="152"/>
      <c r="JXT205" s="152"/>
      <c r="JXU205" s="444"/>
      <c r="JXV205" s="450"/>
      <c r="JXW205" s="468"/>
      <c r="JXX205" s="152"/>
      <c r="JXY205" s="152"/>
      <c r="JXZ205" s="152"/>
      <c r="JYA205" s="152"/>
      <c r="JYB205" s="444"/>
      <c r="JYC205" s="450"/>
      <c r="JYD205" s="468"/>
      <c r="JYE205" s="152"/>
      <c r="JYF205" s="152"/>
      <c r="JYG205" s="152"/>
      <c r="JYH205" s="152"/>
      <c r="JYI205" s="444"/>
      <c r="JYJ205" s="450"/>
      <c r="JYK205" s="468"/>
      <c r="JYL205" s="152"/>
      <c r="JYM205" s="152"/>
      <c r="JYN205" s="152"/>
      <c r="JYO205" s="152"/>
      <c r="JYP205" s="444"/>
      <c r="JYQ205" s="450"/>
      <c r="JYR205" s="468"/>
      <c r="JYS205" s="152"/>
      <c r="JYT205" s="152"/>
      <c r="JYU205" s="152"/>
      <c r="JYV205" s="152"/>
      <c r="JYW205" s="444"/>
      <c r="JYX205" s="450"/>
      <c r="JYY205" s="468"/>
      <c r="JYZ205" s="152"/>
      <c r="JZA205" s="152"/>
      <c r="JZB205" s="152"/>
      <c r="JZC205" s="152"/>
      <c r="JZD205" s="444"/>
      <c r="JZE205" s="450"/>
      <c r="JZF205" s="468"/>
      <c r="JZG205" s="152"/>
      <c r="JZH205" s="152"/>
      <c r="JZI205" s="152"/>
      <c r="JZJ205" s="152"/>
      <c r="JZK205" s="444"/>
      <c r="JZL205" s="450"/>
      <c r="JZM205" s="468"/>
      <c r="JZN205" s="152"/>
      <c r="JZO205" s="152"/>
      <c r="JZP205" s="152"/>
      <c r="JZQ205" s="152"/>
      <c r="JZR205" s="444"/>
      <c r="JZS205" s="450"/>
      <c r="JZT205" s="468"/>
      <c r="JZU205" s="152"/>
      <c r="JZV205" s="152"/>
      <c r="JZW205" s="152"/>
      <c r="JZX205" s="152"/>
      <c r="JZY205" s="444"/>
      <c r="JZZ205" s="450"/>
      <c r="KAA205" s="468"/>
      <c r="KAB205" s="152"/>
      <c r="KAC205" s="152"/>
      <c r="KAD205" s="152"/>
      <c r="KAE205" s="152"/>
      <c r="KAF205" s="444"/>
      <c r="KAG205" s="450"/>
      <c r="KAH205" s="468"/>
      <c r="KAI205" s="152"/>
      <c r="KAJ205" s="152"/>
      <c r="KAK205" s="152"/>
      <c r="KAL205" s="152"/>
      <c r="KAM205" s="444"/>
      <c r="KAN205" s="450"/>
      <c r="KAO205" s="468"/>
      <c r="KAP205" s="152"/>
      <c r="KAQ205" s="152"/>
      <c r="KAR205" s="152"/>
      <c r="KAS205" s="152"/>
      <c r="KAT205" s="444"/>
      <c r="KAU205" s="450"/>
      <c r="KAV205" s="468"/>
      <c r="KAW205" s="152"/>
      <c r="KAX205" s="152"/>
      <c r="KAY205" s="152"/>
      <c r="KAZ205" s="152"/>
      <c r="KBA205" s="444"/>
      <c r="KBB205" s="450"/>
      <c r="KBC205" s="468"/>
      <c r="KBD205" s="152"/>
      <c r="KBE205" s="152"/>
      <c r="KBF205" s="152"/>
      <c r="KBG205" s="152"/>
      <c r="KBH205" s="444"/>
      <c r="KBI205" s="450"/>
      <c r="KBJ205" s="468"/>
      <c r="KBK205" s="152"/>
      <c r="KBL205" s="152"/>
      <c r="KBM205" s="152"/>
      <c r="KBN205" s="152"/>
      <c r="KBO205" s="444"/>
      <c r="KBP205" s="450"/>
      <c r="KBQ205" s="468"/>
      <c r="KBR205" s="152"/>
      <c r="KBS205" s="152"/>
      <c r="KBT205" s="152"/>
      <c r="KBU205" s="152"/>
      <c r="KBV205" s="444"/>
      <c r="KBW205" s="450"/>
      <c r="KBX205" s="468"/>
      <c r="KBY205" s="152"/>
      <c r="KBZ205" s="152"/>
      <c r="KCA205" s="152"/>
      <c r="KCB205" s="152"/>
      <c r="KCC205" s="444"/>
      <c r="KCD205" s="450"/>
      <c r="KCE205" s="468"/>
      <c r="KCF205" s="152"/>
      <c r="KCG205" s="152"/>
      <c r="KCH205" s="152"/>
      <c r="KCI205" s="152"/>
      <c r="KCJ205" s="444"/>
      <c r="KCK205" s="450"/>
      <c r="KCL205" s="468"/>
      <c r="KCM205" s="152"/>
      <c r="KCN205" s="152"/>
      <c r="KCO205" s="152"/>
      <c r="KCP205" s="152"/>
      <c r="KCQ205" s="444"/>
      <c r="KCR205" s="450"/>
      <c r="KCS205" s="468"/>
      <c r="KCT205" s="152"/>
      <c r="KCU205" s="152"/>
      <c r="KCV205" s="152"/>
      <c r="KCW205" s="152"/>
      <c r="KCX205" s="444"/>
      <c r="KCY205" s="450"/>
      <c r="KCZ205" s="468"/>
      <c r="KDA205" s="152"/>
      <c r="KDB205" s="152"/>
      <c r="KDC205" s="152"/>
      <c r="KDD205" s="152"/>
      <c r="KDE205" s="444"/>
      <c r="KDF205" s="450"/>
      <c r="KDG205" s="468"/>
      <c r="KDH205" s="152"/>
      <c r="KDI205" s="152"/>
      <c r="KDJ205" s="152"/>
      <c r="KDK205" s="152"/>
      <c r="KDL205" s="444"/>
      <c r="KDM205" s="450"/>
      <c r="KDN205" s="468"/>
      <c r="KDO205" s="152"/>
      <c r="KDP205" s="152"/>
      <c r="KDQ205" s="152"/>
      <c r="KDR205" s="152"/>
      <c r="KDS205" s="444"/>
      <c r="KDT205" s="450"/>
      <c r="KDU205" s="468"/>
      <c r="KDV205" s="152"/>
      <c r="KDW205" s="152"/>
      <c r="KDX205" s="152"/>
      <c r="KDY205" s="152"/>
      <c r="KDZ205" s="444"/>
      <c r="KEA205" s="450"/>
      <c r="KEB205" s="468"/>
      <c r="KEC205" s="152"/>
      <c r="KED205" s="152"/>
      <c r="KEE205" s="152"/>
      <c r="KEF205" s="152"/>
      <c r="KEG205" s="444"/>
      <c r="KEH205" s="450"/>
      <c r="KEI205" s="468"/>
      <c r="KEJ205" s="152"/>
      <c r="KEK205" s="152"/>
      <c r="KEL205" s="152"/>
      <c r="KEM205" s="152"/>
      <c r="KEN205" s="444"/>
      <c r="KEO205" s="450"/>
      <c r="KEP205" s="468"/>
      <c r="KEQ205" s="152"/>
      <c r="KER205" s="152"/>
      <c r="KES205" s="152"/>
      <c r="KET205" s="152"/>
      <c r="KEU205" s="444"/>
      <c r="KEV205" s="450"/>
      <c r="KEW205" s="468"/>
      <c r="KEX205" s="152"/>
      <c r="KEY205" s="152"/>
      <c r="KEZ205" s="152"/>
      <c r="KFA205" s="152"/>
      <c r="KFB205" s="444"/>
      <c r="KFC205" s="450"/>
      <c r="KFD205" s="468"/>
      <c r="KFE205" s="152"/>
      <c r="KFF205" s="152"/>
      <c r="KFG205" s="152"/>
      <c r="KFH205" s="152"/>
      <c r="KFI205" s="444"/>
      <c r="KFJ205" s="450"/>
      <c r="KFK205" s="468"/>
      <c r="KFL205" s="152"/>
      <c r="KFM205" s="152"/>
      <c r="KFN205" s="152"/>
      <c r="KFO205" s="152"/>
      <c r="KFP205" s="444"/>
      <c r="KFQ205" s="450"/>
      <c r="KFR205" s="468"/>
      <c r="KFS205" s="152"/>
      <c r="KFT205" s="152"/>
      <c r="KFU205" s="152"/>
      <c r="KFV205" s="152"/>
      <c r="KFW205" s="444"/>
      <c r="KFX205" s="450"/>
      <c r="KFY205" s="468"/>
      <c r="KFZ205" s="152"/>
      <c r="KGA205" s="152"/>
      <c r="KGB205" s="152"/>
      <c r="KGC205" s="152"/>
      <c r="KGD205" s="444"/>
      <c r="KGE205" s="450"/>
      <c r="KGF205" s="468"/>
      <c r="KGG205" s="152"/>
      <c r="KGH205" s="152"/>
      <c r="KGI205" s="152"/>
      <c r="KGJ205" s="152"/>
      <c r="KGK205" s="444"/>
      <c r="KGL205" s="450"/>
      <c r="KGM205" s="468"/>
      <c r="KGN205" s="152"/>
      <c r="KGO205" s="152"/>
      <c r="KGP205" s="152"/>
      <c r="KGQ205" s="152"/>
      <c r="KGR205" s="444"/>
      <c r="KGS205" s="450"/>
      <c r="KGT205" s="468"/>
      <c r="KGU205" s="152"/>
      <c r="KGV205" s="152"/>
      <c r="KGW205" s="152"/>
      <c r="KGX205" s="152"/>
      <c r="KGY205" s="444"/>
      <c r="KGZ205" s="450"/>
      <c r="KHA205" s="468"/>
      <c r="KHB205" s="152"/>
      <c r="KHC205" s="152"/>
      <c r="KHD205" s="152"/>
      <c r="KHE205" s="152"/>
      <c r="KHF205" s="444"/>
      <c r="KHG205" s="450"/>
      <c r="KHH205" s="468"/>
      <c r="KHI205" s="152"/>
      <c r="KHJ205" s="152"/>
      <c r="KHK205" s="152"/>
      <c r="KHL205" s="152"/>
      <c r="KHM205" s="444"/>
      <c r="KHN205" s="450"/>
      <c r="KHO205" s="468"/>
      <c r="KHP205" s="152"/>
      <c r="KHQ205" s="152"/>
      <c r="KHR205" s="152"/>
      <c r="KHS205" s="152"/>
      <c r="KHT205" s="444"/>
      <c r="KHU205" s="450"/>
      <c r="KHV205" s="468"/>
      <c r="KHW205" s="152"/>
      <c r="KHX205" s="152"/>
      <c r="KHY205" s="152"/>
      <c r="KHZ205" s="152"/>
      <c r="KIA205" s="444"/>
      <c r="KIB205" s="450"/>
      <c r="KIC205" s="468"/>
      <c r="KID205" s="152"/>
      <c r="KIE205" s="152"/>
      <c r="KIF205" s="152"/>
      <c r="KIG205" s="152"/>
      <c r="KIH205" s="444"/>
      <c r="KII205" s="450"/>
      <c r="KIJ205" s="468"/>
      <c r="KIK205" s="152"/>
      <c r="KIL205" s="152"/>
      <c r="KIM205" s="152"/>
      <c r="KIN205" s="152"/>
      <c r="KIO205" s="444"/>
      <c r="KIP205" s="450"/>
      <c r="KIQ205" s="468"/>
      <c r="KIR205" s="152"/>
      <c r="KIS205" s="152"/>
      <c r="KIT205" s="152"/>
      <c r="KIU205" s="152"/>
      <c r="KIV205" s="444"/>
      <c r="KIW205" s="450"/>
      <c r="KIX205" s="468"/>
      <c r="KIY205" s="152"/>
      <c r="KIZ205" s="152"/>
      <c r="KJA205" s="152"/>
      <c r="KJB205" s="152"/>
      <c r="KJC205" s="444"/>
      <c r="KJD205" s="450"/>
      <c r="KJE205" s="468"/>
      <c r="KJF205" s="152"/>
      <c r="KJG205" s="152"/>
      <c r="KJH205" s="152"/>
      <c r="KJI205" s="152"/>
      <c r="KJJ205" s="444"/>
      <c r="KJK205" s="450"/>
      <c r="KJL205" s="468"/>
      <c r="KJM205" s="152"/>
      <c r="KJN205" s="152"/>
      <c r="KJO205" s="152"/>
      <c r="KJP205" s="152"/>
      <c r="KJQ205" s="444"/>
      <c r="KJR205" s="450"/>
      <c r="KJS205" s="468"/>
      <c r="KJT205" s="152"/>
      <c r="KJU205" s="152"/>
      <c r="KJV205" s="152"/>
      <c r="KJW205" s="152"/>
      <c r="KJX205" s="444"/>
      <c r="KJY205" s="450"/>
      <c r="KJZ205" s="468"/>
      <c r="KKA205" s="152"/>
      <c r="KKB205" s="152"/>
      <c r="KKC205" s="152"/>
      <c r="KKD205" s="152"/>
      <c r="KKE205" s="444"/>
      <c r="KKF205" s="450"/>
      <c r="KKG205" s="468"/>
      <c r="KKH205" s="152"/>
      <c r="KKI205" s="152"/>
      <c r="KKJ205" s="152"/>
      <c r="KKK205" s="152"/>
      <c r="KKL205" s="444"/>
      <c r="KKM205" s="450"/>
      <c r="KKN205" s="468"/>
      <c r="KKO205" s="152"/>
      <c r="KKP205" s="152"/>
      <c r="KKQ205" s="152"/>
      <c r="KKR205" s="152"/>
      <c r="KKS205" s="444"/>
      <c r="KKT205" s="450"/>
      <c r="KKU205" s="468"/>
      <c r="KKV205" s="152"/>
      <c r="KKW205" s="152"/>
      <c r="KKX205" s="152"/>
      <c r="KKY205" s="152"/>
      <c r="KKZ205" s="444"/>
      <c r="KLA205" s="450"/>
      <c r="KLB205" s="468"/>
      <c r="KLC205" s="152"/>
      <c r="KLD205" s="152"/>
      <c r="KLE205" s="152"/>
      <c r="KLF205" s="152"/>
      <c r="KLG205" s="444"/>
      <c r="KLH205" s="450"/>
      <c r="KLI205" s="468"/>
      <c r="KLJ205" s="152"/>
      <c r="KLK205" s="152"/>
      <c r="KLL205" s="152"/>
      <c r="KLM205" s="152"/>
      <c r="KLN205" s="444"/>
      <c r="KLO205" s="450"/>
      <c r="KLP205" s="468"/>
      <c r="KLQ205" s="152"/>
      <c r="KLR205" s="152"/>
      <c r="KLS205" s="152"/>
      <c r="KLT205" s="152"/>
      <c r="KLU205" s="444"/>
      <c r="KLV205" s="450"/>
      <c r="KLW205" s="468"/>
      <c r="KLX205" s="152"/>
      <c r="KLY205" s="152"/>
      <c r="KLZ205" s="152"/>
      <c r="KMA205" s="152"/>
      <c r="KMB205" s="444"/>
      <c r="KMC205" s="450"/>
      <c r="KMD205" s="468"/>
      <c r="KME205" s="152"/>
      <c r="KMF205" s="152"/>
      <c r="KMG205" s="152"/>
      <c r="KMH205" s="152"/>
      <c r="KMI205" s="444"/>
      <c r="KMJ205" s="450"/>
      <c r="KMK205" s="468"/>
      <c r="KML205" s="152"/>
      <c r="KMM205" s="152"/>
      <c r="KMN205" s="152"/>
      <c r="KMO205" s="152"/>
      <c r="KMP205" s="444"/>
      <c r="KMQ205" s="450"/>
      <c r="KMR205" s="468"/>
      <c r="KMS205" s="152"/>
      <c r="KMT205" s="152"/>
      <c r="KMU205" s="152"/>
      <c r="KMV205" s="152"/>
      <c r="KMW205" s="444"/>
      <c r="KMX205" s="450"/>
      <c r="KMY205" s="468"/>
      <c r="KMZ205" s="152"/>
      <c r="KNA205" s="152"/>
      <c r="KNB205" s="152"/>
      <c r="KNC205" s="152"/>
      <c r="KND205" s="444"/>
      <c r="KNE205" s="450"/>
      <c r="KNF205" s="468"/>
      <c r="KNG205" s="152"/>
      <c r="KNH205" s="152"/>
      <c r="KNI205" s="152"/>
      <c r="KNJ205" s="152"/>
      <c r="KNK205" s="444"/>
      <c r="KNL205" s="450"/>
      <c r="KNM205" s="468"/>
      <c r="KNN205" s="152"/>
      <c r="KNO205" s="152"/>
      <c r="KNP205" s="152"/>
      <c r="KNQ205" s="152"/>
      <c r="KNR205" s="444"/>
      <c r="KNS205" s="450"/>
      <c r="KNT205" s="468"/>
      <c r="KNU205" s="152"/>
      <c r="KNV205" s="152"/>
      <c r="KNW205" s="152"/>
      <c r="KNX205" s="152"/>
      <c r="KNY205" s="444"/>
      <c r="KNZ205" s="450"/>
      <c r="KOA205" s="468"/>
      <c r="KOB205" s="152"/>
      <c r="KOC205" s="152"/>
      <c r="KOD205" s="152"/>
      <c r="KOE205" s="152"/>
      <c r="KOF205" s="444"/>
      <c r="KOG205" s="450"/>
      <c r="KOH205" s="468"/>
      <c r="KOI205" s="152"/>
      <c r="KOJ205" s="152"/>
      <c r="KOK205" s="152"/>
      <c r="KOL205" s="152"/>
      <c r="KOM205" s="444"/>
      <c r="KON205" s="450"/>
      <c r="KOO205" s="468"/>
      <c r="KOP205" s="152"/>
      <c r="KOQ205" s="152"/>
      <c r="KOR205" s="152"/>
      <c r="KOS205" s="152"/>
      <c r="KOT205" s="444"/>
      <c r="KOU205" s="450"/>
      <c r="KOV205" s="468"/>
      <c r="KOW205" s="152"/>
      <c r="KOX205" s="152"/>
      <c r="KOY205" s="152"/>
      <c r="KOZ205" s="152"/>
      <c r="KPA205" s="444"/>
      <c r="KPB205" s="450"/>
      <c r="KPC205" s="468"/>
      <c r="KPD205" s="152"/>
      <c r="KPE205" s="152"/>
      <c r="KPF205" s="152"/>
      <c r="KPG205" s="152"/>
      <c r="KPH205" s="444"/>
      <c r="KPI205" s="450"/>
      <c r="KPJ205" s="468"/>
      <c r="KPK205" s="152"/>
      <c r="KPL205" s="152"/>
      <c r="KPM205" s="152"/>
      <c r="KPN205" s="152"/>
      <c r="KPO205" s="444"/>
      <c r="KPP205" s="450"/>
      <c r="KPQ205" s="468"/>
      <c r="KPR205" s="152"/>
      <c r="KPS205" s="152"/>
      <c r="KPT205" s="152"/>
      <c r="KPU205" s="152"/>
      <c r="KPV205" s="444"/>
      <c r="KPW205" s="450"/>
      <c r="KPX205" s="468"/>
      <c r="KPY205" s="152"/>
      <c r="KPZ205" s="152"/>
      <c r="KQA205" s="152"/>
      <c r="KQB205" s="152"/>
      <c r="KQC205" s="444"/>
      <c r="KQD205" s="450"/>
      <c r="KQE205" s="468"/>
      <c r="KQF205" s="152"/>
      <c r="KQG205" s="152"/>
      <c r="KQH205" s="152"/>
      <c r="KQI205" s="152"/>
      <c r="KQJ205" s="444"/>
      <c r="KQK205" s="450"/>
      <c r="KQL205" s="468"/>
      <c r="KQM205" s="152"/>
      <c r="KQN205" s="152"/>
      <c r="KQO205" s="152"/>
      <c r="KQP205" s="152"/>
      <c r="KQQ205" s="444"/>
      <c r="KQR205" s="450"/>
      <c r="KQS205" s="468"/>
      <c r="KQT205" s="152"/>
      <c r="KQU205" s="152"/>
      <c r="KQV205" s="152"/>
      <c r="KQW205" s="152"/>
      <c r="KQX205" s="444"/>
      <c r="KQY205" s="450"/>
      <c r="KQZ205" s="468"/>
      <c r="KRA205" s="152"/>
      <c r="KRB205" s="152"/>
      <c r="KRC205" s="152"/>
      <c r="KRD205" s="152"/>
      <c r="KRE205" s="444"/>
      <c r="KRF205" s="450"/>
      <c r="KRG205" s="468"/>
      <c r="KRH205" s="152"/>
      <c r="KRI205" s="152"/>
      <c r="KRJ205" s="152"/>
      <c r="KRK205" s="152"/>
      <c r="KRL205" s="444"/>
      <c r="KRM205" s="450"/>
      <c r="KRN205" s="468"/>
      <c r="KRO205" s="152"/>
      <c r="KRP205" s="152"/>
      <c r="KRQ205" s="152"/>
      <c r="KRR205" s="152"/>
      <c r="KRS205" s="444"/>
      <c r="KRT205" s="450"/>
      <c r="KRU205" s="468"/>
      <c r="KRV205" s="152"/>
      <c r="KRW205" s="152"/>
      <c r="KRX205" s="152"/>
      <c r="KRY205" s="152"/>
      <c r="KRZ205" s="444"/>
      <c r="KSA205" s="450"/>
      <c r="KSB205" s="468"/>
      <c r="KSC205" s="152"/>
      <c r="KSD205" s="152"/>
      <c r="KSE205" s="152"/>
      <c r="KSF205" s="152"/>
      <c r="KSG205" s="444"/>
      <c r="KSH205" s="450"/>
      <c r="KSI205" s="468"/>
      <c r="KSJ205" s="152"/>
      <c r="KSK205" s="152"/>
      <c r="KSL205" s="152"/>
      <c r="KSM205" s="152"/>
      <c r="KSN205" s="444"/>
      <c r="KSO205" s="450"/>
      <c r="KSP205" s="468"/>
      <c r="KSQ205" s="152"/>
      <c r="KSR205" s="152"/>
      <c r="KSS205" s="152"/>
      <c r="KST205" s="152"/>
      <c r="KSU205" s="444"/>
      <c r="KSV205" s="450"/>
      <c r="KSW205" s="468"/>
      <c r="KSX205" s="152"/>
      <c r="KSY205" s="152"/>
      <c r="KSZ205" s="152"/>
      <c r="KTA205" s="152"/>
      <c r="KTB205" s="444"/>
      <c r="KTC205" s="450"/>
      <c r="KTD205" s="468"/>
      <c r="KTE205" s="152"/>
      <c r="KTF205" s="152"/>
      <c r="KTG205" s="152"/>
      <c r="KTH205" s="152"/>
      <c r="KTI205" s="444"/>
      <c r="KTJ205" s="450"/>
      <c r="KTK205" s="468"/>
      <c r="KTL205" s="152"/>
      <c r="KTM205" s="152"/>
      <c r="KTN205" s="152"/>
      <c r="KTO205" s="152"/>
      <c r="KTP205" s="444"/>
      <c r="KTQ205" s="450"/>
      <c r="KTR205" s="468"/>
      <c r="KTS205" s="152"/>
      <c r="KTT205" s="152"/>
      <c r="KTU205" s="152"/>
      <c r="KTV205" s="152"/>
      <c r="KTW205" s="444"/>
      <c r="KTX205" s="450"/>
      <c r="KTY205" s="468"/>
      <c r="KTZ205" s="152"/>
      <c r="KUA205" s="152"/>
      <c r="KUB205" s="152"/>
      <c r="KUC205" s="152"/>
      <c r="KUD205" s="444"/>
      <c r="KUE205" s="450"/>
      <c r="KUF205" s="468"/>
      <c r="KUG205" s="152"/>
      <c r="KUH205" s="152"/>
      <c r="KUI205" s="152"/>
      <c r="KUJ205" s="152"/>
      <c r="KUK205" s="444"/>
      <c r="KUL205" s="450"/>
      <c r="KUM205" s="468"/>
      <c r="KUN205" s="152"/>
      <c r="KUO205" s="152"/>
      <c r="KUP205" s="152"/>
      <c r="KUQ205" s="152"/>
      <c r="KUR205" s="444"/>
      <c r="KUS205" s="450"/>
      <c r="KUT205" s="468"/>
      <c r="KUU205" s="152"/>
      <c r="KUV205" s="152"/>
      <c r="KUW205" s="152"/>
      <c r="KUX205" s="152"/>
      <c r="KUY205" s="444"/>
      <c r="KUZ205" s="450"/>
      <c r="KVA205" s="468"/>
      <c r="KVB205" s="152"/>
      <c r="KVC205" s="152"/>
      <c r="KVD205" s="152"/>
      <c r="KVE205" s="152"/>
      <c r="KVF205" s="444"/>
      <c r="KVG205" s="450"/>
      <c r="KVH205" s="468"/>
      <c r="KVI205" s="152"/>
      <c r="KVJ205" s="152"/>
      <c r="KVK205" s="152"/>
      <c r="KVL205" s="152"/>
      <c r="KVM205" s="444"/>
      <c r="KVN205" s="450"/>
      <c r="KVO205" s="468"/>
      <c r="KVP205" s="152"/>
      <c r="KVQ205" s="152"/>
      <c r="KVR205" s="152"/>
      <c r="KVS205" s="152"/>
      <c r="KVT205" s="444"/>
      <c r="KVU205" s="450"/>
      <c r="KVV205" s="468"/>
      <c r="KVW205" s="152"/>
      <c r="KVX205" s="152"/>
      <c r="KVY205" s="152"/>
      <c r="KVZ205" s="152"/>
      <c r="KWA205" s="444"/>
      <c r="KWB205" s="450"/>
      <c r="KWC205" s="468"/>
      <c r="KWD205" s="152"/>
      <c r="KWE205" s="152"/>
      <c r="KWF205" s="152"/>
      <c r="KWG205" s="152"/>
      <c r="KWH205" s="444"/>
      <c r="KWI205" s="450"/>
      <c r="KWJ205" s="468"/>
      <c r="KWK205" s="152"/>
      <c r="KWL205" s="152"/>
      <c r="KWM205" s="152"/>
      <c r="KWN205" s="152"/>
      <c r="KWO205" s="444"/>
      <c r="KWP205" s="450"/>
      <c r="KWQ205" s="468"/>
      <c r="KWR205" s="152"/>
      <c r="KWS205" s="152"/>
      <c r="KWT205" s="152"/>
      <c r="KWU205" s="152"/>
      <c r="KWV205" s="444"/>
      <c r="KWW205" s="450"/>
      <c r="KWX205" s="468"/>
      <c r="KWY205" s="152"/>
      <c r="KWZ205" s="152"/>
      <c r="KXA205" s="152"/>
      <c r="KXB205" s="152"/>
      <c r="KXC205" s="444"/>
      <c r="KXD205" s="450"/>
      <c r="KXE205" s="468"/>
      <c r="KXF205" s="152"/>
      <c r="KXG205" s="152"/>
      <c r="KXH205" s="152"/>
      <c r="KXI205" s="152"/>
      <c r="KXJ205" s="444"/>
      <c r="KXK205" s="450"/>
      <c r="KXL205" s="468"/>
      <c r="KXM205" s="152"/>
      <c r="KXN205" s="152"/>
      <c r="KXO205" s="152"/>
      <c r="KXP205" s="152"/>
      <c r="KXQ205" s="444"/>
      <c r="KXR205" s="450"/>
      <c r="KXS205" s="468"/>
      <c r="KXT205" s="152"/>
      <c r="KXU205" s="152"/>
      <c r="KXV205" s="152"/>
      <c r="KXW205" s="152"/>
      <c r="KXX205" s="444"/>
      <c r="KXY205" s="450"/>
      <c r="KXZ205" s="468"/>
      <c r="KYA205" s="152"/>
      <c r="KYB205" s="152"/>
      <c r="KYC205" s="152"/>
      <c r="KYD205" s="152"/>
      <c r="KYE205" s="444"/>
      <c r="KYF205" s="450"/>
      <c r="KYG205" s="468"/>
      <c r="KYH205" s="152"/>
      <c r="KYI205" s="152"/>
      <c r="KYJ205" s="152"/>
      <c r="KYK205" s="152"/>
      <c r="KYL205" s="444"/>
      <c r="KYM205" s="450"/>
      <c r="KYN205" s="468"/>
      <c r="KYO205" s="152"/>
      <c r="KYP205" s="152"/>
      <c r="KYQ205" s="152"/>
      <c r="KYR205" s="152"/>
      <c r="KYS205" s="444"/>
      <c r="KYT205" s="450"/>
      <c r="KYU205" s="468"/>
      <c r="KYV205" s="152"/>
      <c r="KYW205" s="152"/>
      <c r="KYX205" s="152"/>
      <c r="KYY205" s="152"/>
      <c r="KYZ205" s="444"/>
      <c r="KZA205" s="450"/>
      <c r="KZB205" s="468"/>
      <c r="KZC205" s="152"/>
      <c r="KZD205" s="152"/>
      <c r="KZE205" s="152"/>
      <c r="KZF205" s="152"/>
      <c r="KZG205" s="444"/>
      <c r="KZH205" s="450"/>
      <c r="KZI205" s="468"/>
      <c r="KZJ205" s="152"/>
      <c r="KZK205" s="152"/>
      <c r="KZL205" s="152"/>
      <c r="KZM205" s="152"/>
      <c r="KZN205" s="444"/>
      <c r="KZO205" s="450"/>
      <c r="KZP205" s="468"/>
      <c r="KZQ205" s="152"/>
      <c r="KZR205" s="152"/>
      <c r="KZS205" s="152"/>
      <c r="KZT205" s="152"/>
      <c r="KZU205" s="444"/>
      <c r="KZV205" s="450"/>
      <c r="KZW205" s="468"/>
      <c r="KZX205" s="152"/>
      <c r="KZY205" s="152"/>
      <c r="KZZ205" s="152"/>
      <c r="LAA205" s="152"/>
      <c r="LAB205" s="444"/>
      <c r="LAC205" s="450"/>
      <c r="LAD205" s="468"/>
      <c r="LAE205" s="152"/>
      <c r="LAF205" s="152"/>
      <c r="LAG205" s="152"/>
      <c r="LAH205" s="152"/>
      <c r="LAI205" s="444"/>
      <c r="LAJ205" s="450"/>
      <c r="LAK205" s="468"/>
      <c r="LAL205" s="152"/>
      <c r="LAM205" s="152"/>
      <c r="LAN205" s="152"/>
      <c r="LAO205" s="152"/>
      <c r="LAP205" s="444"/>
      <c r="LAQ205" s="450"/>
      <c r="LAR205" s="468"/>
      <c r="LAS205" s="152"/>
      <c r="LAT205" s="152"/>
      <c r="LAU205" s="152"/>
      <c r="LAV205" s="152"/>
      <c r="LAW205" s="444"/>
      <c r="LAX205" s="450"/>
      <c r="LAY205" s="468"/>
      <c r="LAZ205" s="152"/>
      <c r="LBA205" s="152"/>
      <c r="LBB205" s="152"/>
      <c r="LBC205" s="152"/>
      <c r="LBD205" s="444"/>
      <c r="LBE205" s="450"/>
      <c r="LBF205" s="468"/>
      <c r="LBG205" s="152"/>
      <c r="LBH205" s="152"/>
      <c r="LBI205" s="152"/>
      <c r="LBJ205" s="152"/>
      <c r="LBK205" s="444"/>
      <c r="LBL205" s="450"/>
      <c r="LBM205" s="468"/>
      <c r="LBN205" s="152"/>
      <c r="LBO205" s="152"/>
      <c r="LBP205" s="152"/>
      <c r="LBQ205" s="152"/>
      <c r="LBR205" s="444"/>
      <c r="LBS205" s="450"/>
      <c r="LBT205" s="468"/>
      <c r="LBU205" s="152"/>
      <c r="LBV205" s="152"/>
      <c r="LBW205" s="152"/>
      <c r="LBX205" s="152"/>
      <c r="LBY205" s="444"/>
      <c r="LBZ205" s="450"/>
      <c r="LCA205" s="468"/>
      <c r="LCB205" s="152"/>
      <c r="LCC205" s="152"/>
      <c r="LCD205" s="152"/>
      <c r="LCE205" s="152"/>
      <c r="LCF205" s="444"/>
      <c r="LCG205" s="450"/>
      <c r="LCH205" s="468"/>
      <c r="LCI205" s="152"/>
      <c r="LCJ205" s="152"/>
      <c r="LCK205" s="152"/>
      <c r="LCL205" s="152"/>
      <c r="LCM205" s="444"/>
      <c r="LCN205" s="450"/>
      <c r="LCO205" s="468"/>
      <c r="LCP205" s="152"/>
      <c r="LCQ205" s="152"/>
      <c r="LCR205" s="152"/>
      <c r="LCS205" s="152"/>
      <c r="LCT205" s="444"/>
      <c r="LCU205" s="450"/>
      <c r="LCV205" s="468"/>
      <c r="LCW205" s="152"/>
      <c r="LCX205" s="152"/>
      <c r="LCY205" s="152"/>
      <c r="LCZ205" s="152"/>
      <c r="LDA205" s="444"/>
      <c r="LDB205" s="450"/>
      <c r="LDC205" s="468"/>
      <c r="LDD205" s="152"/>
      <c r="LDE205" s="152"/>
      <c r="LDF205" s="152"/>
      <c r="LDG205" s="152"/>
      <c r="LDH205" s="444"/>
      <c r="LDI205" s="450"/>
      <c r="LDJ205" s="468"/>
      <c r="LDK205" s="152"/>
      <c r="LDL205" s="152"/>
      <c r="LDM205" s="152"/>
      <c r="LDN205" s="152"/>
      <c r="LDO205" s="444"/>
      <c r="LDP205" s="450"/>
      <c r="LDQ205" s="468"/>
      <c r="LDR205" s="152"/>
      <c r="LDS205" s="152"/>
      <c r="LDT205" s="152"/>
      <c r="LDU205" s="152"/>
      <c r="LDV205" s="444"/>
      <c r="LDW205" s="450"/>
      <c r="LDX205" s="468"/>
      <c r="LDY205" s="152"/>
      <c r="LDZ205" s="152"/>
      <c r="LEA205" s="152"/>
      <c r="LEB205" s="152"/>
      <c r="LEC205" s="444"/>
      <c r="LED205" s="450"/>
      <c r="LEE205" s="468"/>
      <c r="LEF205" s="152"/>
      <c r="LEG205" s="152"/>
      <c r="LEH205" s="152"/>
      <c r="LEI205" s="152"/>
      <c r="LEJ205" s="444"/>
      <c r="LEK205" s="450"/>
      <c r="LEL205" s="468"/>
      <c r="LEM205" s="152"/>
      <c r="LEN205" s="152"/>
      <c r="LEO205" s="152"/>
      <c r="LEP205" s="152"/>
      <c r="LEQ205" s="444"/>
      <c r="LER205" s="450"/>
      <c r="LES205" s="468"/>
      <c r="LET205" s="152"/>
      <c r="LEU205" s="152"/>
      <c r="LEV205" s="152"/>
      <c r="LEW205" s="152"/>
      <c r="LEX205" s="444"/>
      <c r="LEY205" s="450"/>
      <c r="LEZ205" s="468"/>
      <c r="LFA205" s="152"/>
      <c r="LFB205" s="152"/>
      <c r="LFC205" s="152"/>
      <c r="LFD205" s="152"/>
      <c r="LFE205" s="444"/>
      <c r="LFF205" s="450"/>
      <c r="LFG205" s="468"/>
      <c r="LFH205" s="152"/>
      <c r="LFI205" s="152"/>
      <c r="LFJ205" s="152"/>
      <c r="LFK205" s="152"/>
      <c r="LFL205" s="444"/>
      <c r="LFM205" s="450"/>
      <c r="LFN205" s="468"/>
      <c r="LFO205" s="152"/>
      <c r="LFP205" s="152"/>
      <c r="LFQ205" s="152"/>
      <c r="LFR205" s="152"/>
      <c r="LFS205" s="444"/>
      <c r="LFT205" s="450"/>
      <c r="LFU205" s="468"/>
      <c r="LFV205" s="152"/>
      <c r="LFW205" s="152"/>
      <c r="LFX205" s="152"/>
      <c r="LFY205" s="152"/>
      <c r="LFZ205" s="444"/>
      <c r="LGA205" s="450"/>
      <c r="LGB205" s="468"/>
      <c r="LGC205" s="152"/>
      <c r="LGD205" s="152"/>
      <c r="LGE205" s="152"/>
      <c r="LGF205" s="152"/>
      <c r="LGG205" s="444"/>
      <c r="LGH205" s="450"/>
      <c r="LGI205" s="468"/>
      <c r="LGJ205" s="152"/>
      <c r="LGK205" s="152"/>
      <c r="LGL205" s="152"/>
      <c r="LGM205" s="152"/>
      <c r="LGN205" s="444"/>
      <c r="LGO205" s="450"/>
      <c r="LGP205" s="468"/>
      <c r="LGQ205" s="152"/>
      <c r="LGR205" s="152"/>
      <c r="LGS205" s="152"/>
      <c r="LGT205" s="152"/>
      <c r="LGU205" s="444"/>
      <c r="LGV205" s="450"/>
      <c r="LGW205" s="468"/>
      <c r="LGX205" s="152"/>
      <c r="LGY205" s="152"/>
      <c r="LGZ205" s="152"/>
      <c r="LHA205" s="152"/>
      <c r="LHB205" s="444"/>
      <c r="LHC205" s="450"/>
      <c r="LHD205" s="468"/>
      <c r="LHE205" s="152"/>
      <c r="LHF205" s="152"/>
      <c r="LHG205" s="152"/>
      <c r="LHH205" s="152"/>
      <c r="LHI205" s="444"/>
      <c r="LHJ205" s="450"/>
      <c r="LHK205" s="468"/>
      <c r="LHL205" s="152"/>
      <c r="LHM205" s="152"/>
      <c r="LHN205" s="152"/>
      <c r="LHO205" s="152"/>
      <c r="LHP205" s="444"/>
      <c r="LHQ205" s="450"/>
      <c r="LHR205" s="468"/>
      <c r="LHS205" s="152"/>
      <c r="LHT205" s="152"/>
      <c r="LHU205" s="152"/>
      <c r="LHV205" s="152"/>
      <c r="LHW205" s="444"/>
      <c r="LHX205" s="450"/>
      <c r="LHY205" s="468"/>
      <c r="LHZ205" s="152"/>
      <c r="LIA205" s="152"/>
      <c r="LIB205" s="152"/>
      <c r="LIC205" s="152"/>
      <c r="LID205" s="444"/>
      <c r="LIE205" s="450"/>
      <c r="LIF205" s="468"/>
      <c r="LIG205" s="152"/>
      <c r="LIH205" s="152"/>
      <c r="LII205" s="152"/>
      <c r="LIJ205" s="152"/>
      <c r="LIK205" s="444"/>
      <c r="LIL205" s="450"/>
      <c r="LIM205" s="468"/>
      <c r="LIN205" s="152"/>
      <c r="LIO205" s="152"/>
      <c r="LIP205" s="152"/>
      <c r="LIQ205" s="152"/>
      <c r="LIR205" s="444"/>
      <c r="LIS205" s="450"/>
      <c r="LIT205" s="468"/>
      <c r="LIU205" s="152"/>
      <c r="LIV205" s="152"/>
      <c r="LIW205" s="152"/>
      <c r="LIX205" s="152"/>
      <c r="LIY205" s="444"/>
      <c r="LIZ205" s="450"/>
      <c r="LJA205" s="468"/>
      <c r="LJB205" s="152"/>
      <c r="LJC205" s="152"/>
      <c r="LJD205" s="152"/>
      <c r="LJE205" s="152"/>
      <c r="LJF205" s="444"/>
      <c r="LJG205" s="450"/>
      <c r="LJH205" s="468"/>
      <c r="LJI205" s="152"/>
      <c r="LJJ205" s="152"/>
      <c r="LJK205" s="152"/>
      <c r="LJL205" s="152"/>
      <c r="LJM205" s="444"/>
      <c r="LJN205" s="450"/>
      <c r="LJO205" s="468"/>
      <c r="LJP205" s="152"/>
      <c r="LJQ205" s="152"/>
      <c r="LJR205" s="152"/>
      <c r="LJS205" s="152"/>
      <c r="LJT205" s="444"/>
      <c r="LJU205" s="450"/>
      <c r="LJV205" s="468"/>
      <c r="LJW205" s="152"/>
      <c r="LJX205" s="152"/>
      <c r="LJY205" s="152"/>
      <c r="LJZ205" s="152"/>
      <c r="LKA205" s="444"/>
      <c r="LKB205" s="450"/>
      <c r="LKC205" s="468"/>
      <c r="LKD205" s="152"/>
      <c r="LKE205" s="152"/>
      <c r="LKF205" s="152"/>
      <c r="LKG205" s="152"/>
      <c r="LKH205" s="444"/>
      <c r="LKI205" s="450"/>
      <c r="LKJ205" s="468"/>
      <c r="LKK205" s="152"/>
      <c r="LKL205" s="152"/>
      <c r="LKM205" s="152"/>
      <c r="LKN205" s="152"/>
      <c r="LKO205" s="444"/>
      <c r="LKP205" s="450"/>
      <c r="LKQ205" s="468"/>
      <c r="LKR205" s="152"/>
      <c r="LKS205" s="152"/>
      <c r="LKT205" s="152"/>
      <c r="LKU205" s="152"/>
      <c r="LKV205" s="444"/>
      <c r="LKW205" s="450"/>
      <c r="LKX205" s="468"/>
      <c r="LKY205" s="152"/>
      <c r="LKZ205" s="152"/>
      <c r="LLA205" s="152"/>
      <c r="LLB205" s="152"/>
      <c r="LLC205" s="444"/>
      <c r="LLD205" s="450"/>
      <c r="LLE205" s="468"/>
      <c r="LLF205" s="152"/>
      <c r="LLG205" s="152"/>
      <c r="LLH205" s="152"/>
      <c r="LLI205" s="152"/>
      <c r="LLJ205" s="444"/>
      <c r="LLK205" s="450"/>
      <c r="LLL205" s="468"/>
      <c r="LLM205" s="152"/>
      <c r="LLN205" s="152"/>
      <c r="LLO205" s="152"/>
      <c r="LLP205" s="152"/>
      <c r="LLQ205" s="444"/>
      <c r="LLR205" s="450"/>
      <c r="LLS205" s="468"/>
      <c r="LLT205" s="152"/>
      <c r="LLU205" s="152"/>
      <c r="LLV205" s="152"/>
      <c r="LLW205" s="152"/>
      <c r="LLX205" s="444"/>
      <c r="LLY205" s="450"/>
      <c r="LLZ205" s="468"/>
      <c r="LMA205" s="152"/>
      <c r="LMB205" s="152"/>
      <c r="LMC205" s="152"/>
      <c r="LMD205" s="152"/>
      <c r="LME205" s="444"/>
      <c r="LMF205" s="450"/>
      <c r="LMG205" s="468"/>
      <c r="LMH205" s="152"/>
      <c r="LMI205" s="152"/>
      <c r="LMJ205" s="152"/>
      <c r="LMK205" s="152"/>
      <c r="LML205" s="444"/>
      <c r="LMM205" s="450"/>
      <c r="LMN205" s="468"/>
      <c r="LMO205" s="152"/>
      <c r="LMP205" s="152"/>
      <c r="LMQ205" s="152"/>
      <c r="LMR205" s="152"/>
      <c r="LMS205" s="444"/>
      <c r="LMT205" s="450"/>
      <c r="LMU205" s="468"/>
      <c r="LMV205" s="152"/>
      <c r="LMW205" s="152"/>
      <c r="LMX205" s="152"/>
      <c r="LMY205" s="152"/>
      <c r="LMZ205" s="444"/>
      <c r="LNA205" s="450"/>
      <c r="LNB205" s="468"/>
      <c r="LNC205" s="152"/>
      <c r="LND205" s="152"/>
      <c r="LNE205" s="152"/>
      <c r="LNF205" s="152"/>
      <c r="LNG205" s="444"/>
      <c r="LNH205" s="450"/>
      <c r="LNI205" s="468"/>
      <c r="LNJ205" s="152"/>
      <c r="LNK205" s="152"/>
      <c r="LNL205" s="152"/>
      <c r="LNM205" s="152"/>
      <c r="LNN205" s="444"/>
      <c r="LNO205" s="450"/>
      <c r="LNP205" s="468"/>
      <c r="LNQ205" s="152"/>
      <c r="LNR205" s="152"/>
      <c r="LNS205" s="152"/>
      <c r="LNT205" s="152"/>
      <c r="LNU205" s="444"/>
      <c r="LNV205" s="450"/>
      <c r="LNW205" s="468"/>
      <c r="LNX205" s="152"/>
      <c r="LNY205" s="152"/>
      <c r="LNZ205" s="152"/>
      <c r="LOA205" s="152"/>
      <c r="LOB205" s="444"/>
      <c r="LOC205" s="450"/>
      <c r="LOD205" s="468"/>
      <c r="LOE205" s="152"/>
      <c r="LOF205" s="152"/>
      <c r="LOG205" s="152"/>
      <c r="LOH205" s="152"/>
      <c r="LOI205" s="444"/>
      <c r="LOJ205" s="450"/>
      <c r="LOK205" s="468"/>
      <c r="LOL205" s="152"/>
      <c r="LOM205" s="152"/>
      <c r="LON205" s="152"/>
      <c r="LOO205" s="152"/>
      <c r="LOP205" s="444"/>
      <c r="LOQ205" s="450"/>
      <c r="LOR205" s="468"/>
      <c r="LOS205" s="152"/>
      <c r="LOT205" s="152"/>
      <c r="LOU205" s="152"/>
      <c r="LOV205" s="152"/>
      <c r="LOW205" s="444"/>
      <c r="LOX205" s="450"/>
      <c r="LOY205" s="468"/>
      <c r="LOZ205" s="152"/>
      <c r="LPA205" s="152"/>
      <c r="LPB205" s="152"/>
      <c r="LPC205" s="152"/>
      <c r="LPD205" s="444"/>
      <c r="LPE205" s="450"/>
      <c r="LPF205" s="468"/>
      <c r="LPG205" s="152"/>
      <c r="LPH205" s="152"/>
      <c r="LPI205" s="152"/>
      <c r="LPJ205" s="152"/>
      <c r="LPK205" s="444"/>
      <c r="LPL205" s="450"/>
      <c r="LPM205" s="468"/>
      <c r="LPN205" s="152"/>
      <c r="LPO205" s="152"/>
      <c r="LPP205" s="152"/>
      <c r="LPQ205" s="152"/>
      <c r="LPR205" s="444"/>
      <c r="LPS205" s="450"/>
      <c r="LPT205" s="468"/>
      <c r="LPU205" s="152"/>
      <c r="LPV205" s="152"/>
      <c r="LPW205" s="152"/>
      <c r="LPX205" s="152"/>
      <c r="LPY205" s="444"/>
      <c r="LPZ205" s="450"/>
      <c r="LQA205" s="468"/>
      <c r="LQB205" s="152"/>
      <c r="LQC205" s="152"/>
      <c r="LQD205" s="152"/>
      <c r="LQE205" s="152"/>
      <c r="LQF205" s="444"/>
      <c r="LQG205" s="450"/>
      <c r="LQH205" s="468"/>
      <c r="LQI205" s="152"/>
      <c r="LQJ205" s="152"/>
      <c r="LQK205" s="152"/>
      <c r="LQL205" s="152"/>
      <c r="LQM205" s="444"/>
      <c r="LQN205" s="450"/>
      <c r="LQO205" s="468"/>
      <c r="LQP205" s="152"/>
      <c r="LQQ205" s="152"/>
      <c r="LQR205" s="152"/>
      <c r="LQS205" s="152"/>
      <c r="LQT205" s="444"/>
      <c r="LQU205" s="450"/>
      <c r="LQV205" s="468"/>
      <c r="LQW205" s="152"/>
      <c r="LQX205" s="152"/>
      <c r="LQY205" s="152"/>
      <c r="LQZ205" s="152"/>
      <c r="LRA205" s="444"/>
      <c r="LRB205" s="450"/>
      <c r="LRC205" s="468"/>
      <c r="LRD205" s="152"/>
      <c r="LRE205" s="152"/>
      <c r="LRF205" s="152"/>
      <c r="LRG205" s="152"/>
      <c r="LRH205" s="444"/>
      <c r="LRI205" s="450"/>
      <c r="LRJ205" s="468"/>
      <c r="LRK205" s="152"/>
      <c r="LRL205" s="152"/>
      <c r="LRM205" s="152"/>
      <c r="LRN205" s="152"/>
      <c r="LRO205" s="444"/>
      <c r="LRP205" s="450"/>
      <c r="LRQ205" s="468"/>
      <c r="LRR205" s="152"/>
      <c r="LRS205" s="152"/>
      <c r="LRT205" s="152"/>
      <c r="LRU205" s="152"/>
      <c r="LRV205" s="444"/>
      <c r="LRW205" s="450"/>
      <c r="LRX205" s="468"/>
      <c r="LRY205" s="152"/>
      <c r="LRZ205" s="152"/>
      <c r="LSA205" s="152"/>
      <c r="LSB205" s="152"/>
      <c r="LSC205" s="444"/>
      <c r="LSD205" s="450"/>
      <c r="LSE205" s="468"/>
      <c r="LSF205" s="152"/>
      <c r="LSG205" s="152"/>
      <c r="LSH205" s="152"/>
      <c r="LSI205" s="152"/>
      <c r="LSJ205" s="444"/>
      <c r="LSK205" s="450"/>
      <c r="LSL205" s="468"/>
      <c r="LSM205" s="152"/>
      <c r="LSN205" s="152"/>
      <c r="LSO205" s="152"/>
      <c r="LSP205" s="152"/>
      <c r="LSQ205" s="444"/>
      <c r="LSR205" s="450"/>
      <c r="LSS205" s="468"/>
      <c r="LST205" s="152"/>
      <c r="LSU205" s="152"/>
      <c r="LSV205" s="152"/>
      <c r="LSW205" s="152"/>
      <c r="LSX205" s="444"/>
      <c r="LSY205" s="450"/>
      <c r="LSZ205" s="468"/>
      <c r="LTA205" s="152"/>
      <c r="LTB205" s="152"/>
      <c r="LTC205" s="152"/>
      <c r="LTD205" s="152"/>
      <c r="LTE205" s="444"/>
      <c r="LTF205" s="450"/>
      <c r="LTG205" s="468"/>
      <c r="LTH205" s="152"/>
      <c r="LTI205" s="152"/>
      <c r="LTJ205" s="152"/>
      <c r="LTK205" s="152"/>
      <c r="LTL205" s="444"/>
      <c r="LTM205" s="450"/>
      <c r="LTN205" s="468"/>
      <c r="LTO205" s="152"/>
      <c r="LTP205" s="152"/>
      <c r="LTQ205" s="152"/>
      <c r="LTR205" s="152"/>
      <c r="LTS205" s="444"/>
      <c r="LTT205" s="450"/>
      <c r="LTU205" s="468"/>
      <c r="LTV205" s="152"/>
      <c r="LTW205" s="152"/>
      <c r="LTX205" s="152"/>
      <c r="LTY205" s="152"/>
      <c r="LTZ205" s="444"/>
      <c r="LUA205" s="450"/>
      <c r="LUB205" s="468"/>
      <c r="LUC205" s="152"/>
      <c r="LUD205" s="152"/>
      <c r="LUE205" s="152"/>
      <c r="LUF205" s="152"/>
      <c r="LUG205" s="444"/>
      <c r="LUH205" s="450"/>
      <c r="LUI205" s="468"/>
      <c r="LUJ205" s="152"/>
      <c r="LUK205" s="152"/>
      <c r="LUL205" s="152"/>
      <c r="LUM205" s="152"/>
      <c r="LUN205" s="444"/>
      <c r="LUO205" s="450"/>
      <c r="LUP205" s="468"/>
      <c r="LUQ205" s="152"/>
      <c r="LUR205" s="152"/>
      <c r="LUS205" s="152"/>
      <c r="LUT205" s="152"/>
      <c r="LUU205" s="444"/>
      <c r="LUV205" s="450"/>
      <c r="LUW205" s="468"/>
      <c r="LUX205" s="152"/>
      <c r="LUY205" s="152"/>
      <c r="LUZ205" s="152"/>
      <c r="LVA205" s="152"/>
      <c r="LVB205" s="444"/>
      <c r="LVC205" s="450"/>
      <c r="LVD205" s="468"/>
      <c r="LVE205" s="152"/>
      <c r="LVF205" s="152"/>
      <c r="LVG205" s="152"/>
      <c r="LVH205" s="152"/>
      <c r="LVI205" s="444"/>
      <c r="LVJ205" s="450"/>
      <c r="LVK205" s="468"/>
      <c r="LVL205" s="152"/>
      <c r="LVM205" s="152"/>
      <c r="LVN205" s="152"/>
      <c r="LVO205" s="152"/>
      <c r="LVP205" s="444"/>
      <c r="LVQ205" s="450"/>
      <c r="LVR205" s="468"/>
      <c r="LVS205" s="152"/>
      <c r="LVT205" s="152"/>
      <c r="LVU205" s="152"/>
      <c r="LVV205" s="152"/>
      <c r="LVW205" s="444"/>
      <c r="LVX205" s="450"/>
      <c r="LVY205" s="468"/>
      <c r="LVZ205" s="152"/>
      <c r="LWA205" s="152"/>
      <c r="LWB205" s="152"/>
      <c r="LWC205" s="152"/>
      <c r="LWD205" s="444"/>
      <c r="LWE205" s="450"/>
      <c r="LWF205" s="468"/>
      <c r="LWG205" s="152"/>
      <c r="LWH205" s="152"/>
      <c r="LWI205" s="152"/>
      <c r="LWJ205" s="152"/>
      <c r="LWK205" s="444"/>
      <c r="LWL205" s="450"/>
      <c r="LWM205" s="468"/>
      <c r="LWN205" s="152"/>
      <c r="LWO205" s="152"/>
      <c r="LWP205" s="152"/>
      <c r="LWQ205" s="152"/>
      <c r="LWR205" s="444"/>
      <c r="LWS205" s="450"/>
      <c r="LWT205" s="468"/>
      <c r="LWU205" s="152"/>
      <c r="LWV205" s="152"/>
      <c r="LWW205" s="152"/>
      <c r="LWX205" s="152"/>
      <c r="LWY205" s="444"/>
      <c r="LWZ205" s="450"/>
      <c r="LXA205" s="468"/>
      <c r="LXB205" s="152"/>
      <c r="LXC205" s="152"/>
      <c r="LXD205" s="152"/>
      <c r="LXE205" s="152"/>
      <c r="LXF205" s="444"/>
      <c r="LXG205" s="450"/>
      <c r="LXH205" s="468"/>
      <c r="LXI205" s="152"/>
      <c r="LXJ205" s="152"/>
      <c r="LXK205" s="152"/>
      <c r="LXL205" s="152"/>
      <c r="LXM205" s="444"/>
      <c r="LXN205" s="450"/>
      <c r="LXO205" s="468"/>
      <c r="LXP205" s="152"/>
      <c r="LXQ205" s="152"/>
      <c r="LXR205" s="152"/>
      <c r="LXS205" s="152"/>
      <c r="LXT205" s="444"/>
      <c r="LXU205" s="450"/>
      <c r="LXV205" s="468"/>
      <c r="LXW205" s="152"/>
      <c r="LXX205" s="152"/>
      <c r="LXY205" s="152"/>
      <c r="LXZ205" s="152"/>
      <c r="LYA205" s="444"/>
      <c r="LYB205" s="450"/>
      <c r="LYC205" s="468"/>
      <c r="LYD205" s="152"/>
      <c r="LYE205" s="152"/>
      <c r="LYF205" s="152"/>
      <c r="LYG205" s="152"/>
      <c r="LYH205" s="444"/>
      <c r="LYI205" s="450"/>
      <c r="LYJ205" s="468"/>
      <c r="LYK205" s="152"/>
      <c r="LYL205" s="152"/>
      <c r="LYM205" s="152"/>
      <c r="LYN205" s="152"/>
      <c r="LYO205" s="444"/>
      <c r="LYP205" s="450"/>
      <c r="LYQ205" s="468"/>
      <c r="LYR205" s="152"/>
      <c r="LYS205" s="152"/>
      <c r="LYT205" s="152"/>
      <c r="LYU205" s="152"/>
      <c r="LYV205" s="444"/>
      <c r="LYW205" s="450"/>
      <c r="LYX205" s="468"/>
      <c r="LYY205" s="152"/>
      <c r="LYZ205" s="152"/>
      <c r="LZA205" s="152"/>
      <c r="LZB205" s="152"/>
      <c r="LZC205" s="444"/>
      <c r="LZD205" s="450"/>
      <c r="LZE205" s="468"/>
      <c r="LZF205" s="152"/>
      <c r="LZG205" s="152"/>
      <c r="LZH205" s="152"/>
      <c r="LZI205" s="152"/>
      <c r="LZJ205" s="444"/>
      <c r="LZK205" s="450"/>
      <c r="LZL205" s="468"/>
      <c r="LZM205" s="152"/>
      <c r="LZN205" s="152"/>
      <c r="LZO205" s="152"/>
      <c r="LZP205" s="152"/>
      <c r="LZQ205" s="444"/>
      <c r="LZR205" s="450"/>
      <c r="LZS205" s="468"/>
      <c r="LZT205" s="152"/>
      <c r="LZU205" s="152"/>
      <c r="LZV205" s="152"/>
      <c r="LZW205" s="152"/>
      <c r="LZX205" s="444"/>
      <c r="LZY205" s="450"/>
      <c r="LZZ205" s="468"/>
      <c r="MAA205" s="152"/>
      <c r="MAB205" s="152"/>
      <c r="MAC205" s="152"/>
      <c r="MAD205" s="152"/>
      <c r="MAE205" s="444"/>
      <c r="MAF205" s="450"/>
      <c r="MAG205" s="468"/>
      <c r="MAH205" s="152"/>
      <c r="MAI205" s="152"/>
      <c r="MAJ205" s="152"/>
      <c r="MAK205" s="152"/>
      <c r="MAL205" s="444"/>
      <c r="MAM205" s="450"/>
      <c r="MAN205" s="468"/>
      <c r="MAO205" s="152"/>
      <c r="MAP205" s="152"/>
      <c r="MAQ205" s="152"/>
      <c r="MAR205" s="152"/>
      <c r="MAS205" s="444"/>
      <c r="MAT205" s="450"/>
      <c r="MAU205" s="468"/>
      <c r="MAV205" s="152"/>
      <c r="MAW205" s="152"/>
      <c r="MAX205" s="152"/>
      <c r="MAY205" s="152"/>
      <c r="MAZ205" s="444"/>
      <c r="MBA205" s="450"/>
      <c r="MBB205" s="468"/>
      <c r="MBC205" s="152"/>
      <c r="MBD205" s="152"/>
      <c r="MBE205" s="152"/>
      <c r="MBF205" s="152"/>
      <c r="MBG205" s="444"/>
      <c r="MBH205" s="450"/>
      <c r="MBI205" s="468"/>
      <c r="MBJ205" s="152"/>
      <c r="MBK205" s="152"/>
      <c r="MBL205" s="152"/>
      <c r="MBM205" s="152"/>
      <c r="MBN205" s="444"/>
      <c r="MBO205" s="450"/>
      <c r="MBP205" s="468"/>
      <c r="MBQ205" s="152"/>
      <c r="MBR205" s="152"/>
      <c r="MBS205" s="152"/>
      <c r="MBT205" s="152"/>
      <c r="MBU205" s="444"/>
      <c r="MBV205" s="450"/>
      <c r="MBW205" s="468"/>
      <c r="MBX205" s="152"/>
      <c r="MBY205" s="152"/>
      <c r="MBZ205" s="152"/>
      <c r="MCA205" s="152"/>
      <c r="MCB205" s="444"/>
      <c r="MCC205" s="450"/>
      <c r="MCD205" s="468"/>
      <c r="MCE205" s="152"/>
      <c r="MCF205" s="152"/>
      <c r="MCG205" s="152"/>
      <c r="MCH205" s="152"/>
      <c r="MCI205" s="444"/>
      <c r="MCJ205" s="450"/>
      <c r="MCK205" s="468"/>
      <c r="MCL205" s="152"/>
      <c r="MCM205" s="152"/>
      <c r="MCN205" s="152"/>
      <c r="MCO205" s="152"/>
      <c r="MCP205" s="444"/>
      <c r="MCQ205" s="450"/>
      <c r="MCR205" s="468"/>
      <c r="MCS205" s="152"/>
      <c r="MCT205" s="152"/>
      <c r="MCU205" s="152"/>
      <c r="MCV205" s="152"/>
      <c r="MCW205" s="444"/>
      <c r="MCX205" s="450"/>
      <c r="MCY205" s="468"/>
      <c r="MCZ205" s="152"/>
      <c r="MDA205" s="152"/>
      <c r="MDB205" s="152"/>
      <c r="MDC205" s="152"/>
      <c r="MDD205" s="444"/>
      <c r="MDE205" s="450"/>
      <c r="MDF205" s="468"/>
      <c r="MDG205" s="152"/>
      <c r="MDH205" s="152"/>
      <c r="MDI205" s="152"/>
      <c r="MDJ205" s="152"/>
      <c r="MDK205" s="444"/>
      <c r="MDL205" s="450"/>
      <c r="MDM205" s="468"/>
      <c r="MDN205" s="152"/>
      <c r="MDO205" s="152"/>
      <c r="MDP205" s="152"/>
      <c r="MDQ205" s="152"/>
      <c r="MDR205" s="444"/>
      <c r="MDS205" s="450"/>
      <c r="MDT205" s="468"/>
      <c r="MDU205" s="152"/>
      <c r="MDV205" s="152"/>
      <c r="MDW205" s="152"/>
      <c r="MDX205" s="152"/>
      <c r="MDY205" s="444"/>
      <c r="MDZ205" s="450"/>
      <c r="MEA205" s="468"/>
      <c r="MEB205" s="152"/>
      <c r="MEC205" s="152"/>
      <c r="MED205" s="152"/>
      <c r="MEE205" s="152"/>
      <c r="MEF205" s="444"/>
      <c r="MEG205" s="450"/>
      <c r="MEH205" s="468"/>
      <c r="MEI205" s="152"/>
      <c r="MEJ205" s="152"/>
      <c r="MEK205" s="152"/>
      <c r="MEL205" s="152"/>
      <c r="MEM205" s="444"/>
      <c r="MEN205" s="450"/>
      <c r="MEO205" s="468"/>
      <c r="MEP205" s="152"/>
      <c r="MEQ205" s="152"/>
      <c r="MER205" s="152"/>
      <c r="MES205" s="152"/>
      <c r="MET205" s="444"/>
      <c r="MEU205" s="450"/>
      <c r="MEV205" s="468"/>
      <c r="MEW205" s="152"/>
      <c r="MEX205" s="152"/>
      <c r="MEY205" s="152"/>
      <c r="MEZ205" s="152"/>
      <c r="MFA205" s="444"/>
      <c r="MFB205" s="450"/>
      <c r="MFC205" s="468"/>
      <c r="MFD205" s="152"/>
      <c r="MFE205" s="152"/>
      <c r="MFF205" s="152"/>
      <c r="MFG205" s="152"/>
      <c r="MFH205" s="444"/>
      <c r="MFI205" s="450"/>
      <c r="MFJ205" s="468"/>
      <c r="MFK205" s="152"/>
      <c r="MFL205" s="152"/>
      <c r="MFM205" s="152"/>
      <c r="MFN205" s="152"/>
      <c r="MFO205" s="444"/>
      <c r="MFP205" s="450"/>
      <c r="MFQ205" s="468"/>
      <c r="MFR205" s="152"/>
      <c r="MFS205" s="152"/>
      <c r="MFT205" s="152"/>
      <c r="MFU205" s="152"/>
      <c r="MFV205" s="444"/>
      <c r="MFW205" s="450"/>
      <c r="MFX205" s="468"/>
      <c r="MFY205" s="152"/>
      <c r="MFZ205" s="152"/>
      <c r="MGA205" s="152"/>
      <c r="MGB205" s="152"/>
      <c r="MGC205" s="444"/>
      <c r="MGD205" s="450"/>
      <c r="MGE205" s="468"/>
      <c r="MGF205" s="152"/>
      <c r="MGG205" s="152"/>
      <c r="MGH205" s="152"/>
      <c r="MGI205" s="152"/>
      <c r="MGJ205" s="444"/>
      <c r="MGK205" s="450"/>
      <c r="MGL205" s="468"/>
      <c r="MGM205" s="152"/>
      <c r="MGN205" s="152"/>
      <c r="MGO205" s="152"/>
      <c r="MGP205" s="152"/>
      <c r="MGQ205" s="444"/>
      <c r="MGR205" s="450"/>
      <c r="MGS205" s="468"/>
      <c r="MGT205" s="152"/>
      <c r="MGU205" s="152"/>
      <c r="MGV205" s="152"/>
      <c r="MGW205" s="152"/>
      <c r="MGX205" s="444"/>
      <c r="MGY205" s="450"/>
      <c r="MGZ205" s="468"/>
      <c r="MHA205" s="152"/>
      <c r="MHB205" s="152"/>
      <c r="MHC205" s="152"/>
      <c r="MHD205" s="152"/>
      <c r="MHE205" s="444"/>
      <c r="MHF205" s="450"/>
      <c r="MHG205" s="468"/>
      <c r="MHH205" s="152"/>
      <c r="MHI205" s="152"/>
      <c r="MHJ205" s="152"/>
      <c r="MHK205" s="152"/>
      <c r="MHL205" s="444"/>
      <c r="MHM205" s="450"/>
      <c r="MHN205" s="468"/>
      <c r="MHO205" s="152"/>
      <c r="MHP205" s="152"/>
      <c r="MHQ205" s="152"/>
      <c r="MHR205" s="152"/>
      <c r="MHS205" s="444"/>
      <c r="MHT205" s="450"/>
      <c r="MHU205" s="468"/>
      <c r="MHV205" s="152"/>
      <c r="MHW205" s="152"/>
      <c r="MHX205" s="152"/>
      <c r="MHY205" s="152"/>
      <c r="MHZ205" s="444"/>
      <c r="MIA205" s="450"/>
      <c r="MIB205" s="468"/>
      <c r="MIC205" s="152"/>
      <c r="MID205" s="152"/>
      <c r="MIE205" s="152"/>
      <c r="MIF205" s="152"/>
      <c r="MIG205" s="444"/>
      <c r="MIH205" s="450"/>
      <c r="MII205" s="468"/>
      <c r="MIJ205" s="152"/>
      <c r="MIK205" s="152"/>
      <c r="MIL205" s="152"/>
      <c r="MIM205" s="152"/>
      <c r="MIN205" s="444"/>
      <c r="MIO205" s="450"/>
      <c r="MIP205" s="468"/>
      <c r="MIQ205" s="152"/>
      <c r="MIR205" s="152"/>
      <c r="MIS205" s="152"/>
      <c r="MIT205" s="152"/>
      <c r="MIU205" s="444"/>
      <c r="MIV205" s="450"/>
      <c r="MIW205" s="468"/>
      <c r="MIX205" s="152"/>
      <c r="MIY205" s="152"/>
      <c r="MIZ205" s="152"/>
      <c r="MJA205" s="152"/>
      <c r="MJB205" s="444"/>
      <c r="MJC205" s="450"/>
      <c r="MJD205" s="468"/>
      <c r="MJE205" s="152"/>
      <c r="MJF205" s="152"/>
      <c r="MJG205" s="152"/>
      <c r="MJH205" s="152"/>
      <c r="MJI205" s="444"/>
      <c r="MJJ205" s="450"/>
      <c r="MJK205" s="468"/>
      <c r="MJL205" s="152"/>
      <c r="MJM205" s="152"/>
      <c r="MJN205" s="152"/>
      <c r="MJO205" s="152"/>
      <c r="MJP205" s="444"/>
      <c r="MJQ205" s="450"/>
      <c r="MJR205" s="468"/>
      <c r="MJS205" s="152"/>
      <c r="MJT205" s="152"/>
      <c r="MJU205" s="152"/>
      <c r="MJV205" s="152"/>
      <c r="MJW205" s="444"/>
      <c r="MJX205" s="450"/>
      <c r="MJY205" s="468"/>
      <c r="MJZ205" s="152"/>
      <c r="MKA205" s="152"/>
      <c r="MKB205" s="152"/>
      <c r="MKC205" s="152"/>
      <c r="MKD205" s="444"/>
      <c r="MKE205" s="450"/>
      <c r="MKF205" s="468"/>
      <c r="MKG205" s="152"/>
      <c r="MKH205" s="152"/>
      <c r="MKI205" s="152"/>
      <c r="MKJ205" s="152"/>
      <c r="MKK205" s="444"/>
      <c r="MKL205" s="450"/>
      <c r="MKM205" s="468"/>
      <c r="MKN205" s="152"/>
      <c r="MKO205" s="152"/>
      <c r="MKP205" s="152"/>
      <c r="MKQ205" s="152"/>
      <c r="MKR205" s="444"/>
      <c r="MKS205" s="450"/>
      <c r="MKT205" s="468"/>
      <c r="MKU205" s="152"/>
      <c r="MKV205" s="152"/>
      <c r="MKW205" s="152"/>
      <c r="MKX205" s="152"/>
      <c r="MKY205" s="444"/>
      <c r="MKZ205" s="450"/>
      <c r="MLA205" s="468"/>
      <c r="MLB205" s="152"/>
      <c r="MLC205" s="152"/>
      <c r="MLD205" s="152"/>
      <c r="MLE205" s="152"/>
      <c r="MLF205" s="444"/>
      <c r="MLG205" s="450"/>
      <c r="MLH205" s="468"/>
      <c r="MLI205" s="152"/>
      <c r="MLJ205" s="152"/>
      <c r="MLK205" s="152"/>
      <c r="MLL205" s="152"/>
      <c r="MLM205" s="444"/>
      <c r="MLN205" s="450"/>
      <c r="MLO205" s="468"/>
      <c r="MLP205" s="152"/>
      <c r="MLQ205" s="152"/>
      <c r="MLR205" s="152"/>
      <c r="MLS205" s="152"/>
      <c r="MLT205" s="444"/>
      <c r="MLU205" s="450"/>
      <c r="MLV205" s="468"/>
      <c r="MLW205" s="152"/>
      <c r="MLX205" s="152"/>
      <c r="MLY205" s="152"/>
      <c r="MLZ205" s="152"/>
      <c r="MMA205" s="444"/>
      <c r="MMB205" s="450"/>
      <c r="MMC205" s="468"/>
      <c r="MMD205" s="152"/>
      <c r="MME205" s="152"/>
      <c r="MMF205" s="152"/>
      <c r="MMG205" s="152"/>
      <c r="MMH205" s="444"/>
      <c r="MMI205" s="450"/>
      <c r="MMJ205" s="468"/>
      <c r="MMK205" s="152"/>
      <c r="MML205" s="152"/>
      <c r="MMM205" s="152"/>
      <c r="MMN205" s="152"/>
      <c r="MMO205" s="444"/>
      <c r="MMP205" s="450"/>
      <c r="MMQ205" s="468"/>
      <c r="MMR205" s="152"/>
      <c r="MMS205" s="152"/>
      <c r="MMT205" s="152"/>
      <c r="MMU205" s="152"/>
      <c r="MMV205" s="444"/>
      <c r="MMW205" s="450"/>
      <c r="MMX205" s="468"/>
      <c r="MMY205" s="152"/>
      <c r="MMZ205" s="152"/>
      <c r="MNA205" s="152"/>
      <c r="MNB205" s="152"/>
      <c r="MNC205" s="444"/>
      <c r="MND205" s="450"/>
      <c r="MNE205" s="468"/>
      <c r="MNF205" s="152"/>
      <c r="MNG205" s="152"/>
      <c r="MNH205" s="152"/>
      <c r="MNI205" s="152"/>
      <c r="MNJ205" s="444"/>
      <c r="MNK205" s="450"/>
      <c r="MNL205" s="468"/>
      <c r="MNM205" s="152"/>
      <c r="MNN205" s="152"/>
      <c r="MNO205" s="152"/>
      <c r="MNP205" s="152"/>
      <c r="MNQ205" s="444"/>
      <c r="MNR205" s="450"/>
      <c r="MNS205" s="468"/>
      <c r="MNT205" s="152"/>
      <c r="MNU205" s="152"/>
      <c r="MNV205" s="152"/>
      <c r="MNW205" s="152"/>
      <c r="MNX205" s="444"/>
      <c r="MNY205" s="450"/>
      <c r="MNZ205" s="468"/>
      <c r="MOA205" s="152"/>
      <c r="MOB205" s="152"/>
      <c r="MOC205" s="152"/>
      <c r="MOD205" s="152"/>
      <c r="MOE205" s="444"/>
      <c r="MOF205" s="450"/>
      <c r="MOG205" s="468"/>
      <c r="MOH205" s="152"/>
      <c r="MOI205" s="152"/>
      <c r="MOJ205" s="152"/>
      <c r="MOK205" s="152"/>
      <c r="MOL205" s="444"/>
      <c r="MOM205" s="450"/>
      <c r="MON205" s="468"/>
      <c r="MOO205" s="152"/>
      <c r="MOP205" s="152"/>
      <c r="MOQ205" s="152"/>
      <c r="MOR205" s="152"/>
      <c r="MOS205" s="444"/>
      <c r="MOT205" s="450"/>
      <c r="MOU205" s="468"/>
      <c r="MOV205" s="152"/>
      <c r="MOW205" s="152"/>
      <c r="MOX205" s="152"/>
      <c r="MOY205" s="152"/>
      <c r="MOZ205" s="444"/>
      <c r="MPA205" s="450"/>
      <c r="MPB205" s="468"/>
      <c r="MPC205" s="152"/>
      <c r="MPD205" s="152"/>
      <c r="MPE205" s="152"/>
      <c r="MPF205" s="152"/>
      <c r="MPG205" s="444"/>
      <c r="MPH205" s="450"/>
      <c r="MPI205" s="468"/>
      <c r="MPJ205" s="152"/>
      <c r="MPK205" s="152"/>
      <c r="MPL205" s="152"/>
      <c r="MPM205" s="152"/>
      <c r="MPN205" s="444"/>
      <c r="MPO205" s="450"/>
      <c r="MPP205" s="468"/>
      <c r="MPQ205" s="152"/>
      <c r="MPR205" s="152"/>
      <c r="MPS205" s="152"/>
      <c r="MPT205" s="152"/>
      <c r="MPU205" s="444"/>
      <c r="MPV205" s="450"/>
      <c r="MPW205" s="468"/>
      <c r="MPX205" s="152"/>
      <c r="MPY205" s="152"/>
      <c r="MPZ205" s="152"/>
      <c r="MQA205" s="152"/>
      <c r="MQB205" s="444"/>
      <c r="MQC205" s="450"/>
      <c r="MQD205" s="468"/>
      <c r="MQE205" s="152"/>
      <c r="MQF205" s="152"/>
      <c r="MQG205" s="152"/>
      <c r="MQH205" s="152"/>
      <c r="MQI205" s="444"/>
      <c r="MQJ205" s="450"/>
      <c r="MQK205" s="468"/>
      <c r="MQL205" s="152"/>
      <c r="MQM205" s="152"/>
      <c r="MQN205" s="152"/>
      <c r="MQO205" s="152"/>
      <c r="MQP205" s="444"/>
      <c r="MQQ205" s="450"/>
      <c r="MQR205" s="468"/>
      <c r="MQS205" s="152"/>
      <c r="MQT205" s="152"/>
      <c r="MQU205" s="152"/>
      <c r="MQV205" s="152"/>
      <c r="MQW205" s="444"/>
      <c r="MQX205" s="450"/>
      <c r="MQY205" s="468"/>
      <c r="MQZ205" s="152"/>
      <c r="MRA205" s="152"/>
      <c r="MRB205" s="152"/>
      <c r="MRC205" s="152"/>
      <c r="MRD205" s="444"/>
      <c r="MRE205" s="450"/>
      <c r="MRF205" s="468"/>
      <c r="MRG205" s="152"/>
      <c r="MRH205" s="152"/>
      <c r="MRI205" s="152"/>
      <c r="MRJ205" s="152"/>
      <c r="MRK205" s="444"/>
      <c r="MRL205" s="450"/>
      <c r="MRM205" s="468"/>
      <c r="MRN205" s="152"/>
      <c r="MRO205" s="152"/>
      <c r="MRP205" s="152"/>
      <c r="MRQ205" s="152"/>
      <c r="MRR205" s="444"/>
      <c r="MRS205" s="450"/>
      <c r="MRT205" s="468"/>
      <c r="MRU205" s="152"/>
      <c r="MRV205" s="152"/>
      <c r="MRW205" s="152"/>
      <c r="MRX205" s="152"/>
      <c r="MRY205" s="444"/>
      <c r="MRZ205" s="450"/>
      <c r="MSA205" s="468"/>
      <c r="MSB205" s="152"/>
      <c r="MSC205" s="152"/>
      <c r="MSD205" s="152"/>
      <c r="MSE205" s="152"/>
      <c r="MSF205" s="444"/>
      <c r="MSG205" s="450"/>
      <c r="MSH205" s="468"/>
      <c r="MSI205" s="152"/>
      <c r="MSJ205" s="152"/>
      <c r="MSK205" s="152"/>
      <c r="MSL205" s="152"/>
      <c r="MSM205" s="444"/>
      <c r="MSN205" s="450"/>
      <c r="MSO205" s="468"/>
      <c r="MSP205" s="152"/>
      <c r="MSQ205" s="152"/>
      <c r="MSR205" s="152"/>
      <c r="MSS205" s="152"/>
      <c r="MST205" s="444"/>
      <c r="MSU205" s="450"/>
      <c r="MSV205" s="468"/>
      <c r="MSW205" s="152"/>
      <c r="MSX205" s="152"/>
      <c r="MSY205" s="152"/>
      <c r="MSZ205" s="152"/>
      <c r="MTA205" s="444"/>
      <c r="MTB205" s="450"/>
      <c r="MTC205" s="468"/>
      <c r="MTD205" s="152"/>
      <c r="MTE205" s="152"/>
      <c r="MTF205" s="152"/>
      <c r="MTG205" s="152"/>
      <c r="MTH205" s="444"/>
      <c r="MTI205" s="450"/>
      <c r="MTJ205" s="468"/>
      <c r="MTK205" s="152"/>
      <c r="MTL205" s="152"/>
      <c r="MTM205" s="152"/>
      <c r="MTN205" s="152"/>
      <c r="MTO205" s="444"/>
      <c r="MTP205" s="450"/>
      <c r="MTQ205" s="468"/>
      <c r="MTR205" s="152"/>
      <c r="MTS205" s="152"/>
      <c r="MTT205" s="152"/>
      <c r="MTU205" s="152"/>
      <c r="MTV205" s="444"/>
      <c r="MTW205" s="450"/>
      <c r="MTX205" s="468"/>
      <c r="MTY205" s="152"/>
      <c r="MTZ205" s="152"/>
      <c r="MUA205" s="152"/>
      <c r="MUB205" s="152"/>
      <c r="MUC205" s="444"/>
      <c r="MUD205" s="450"/>
      <c r="MUE205" s="468"/>
      <c r="MUF205" s="152"/>
      <c r="MUG205" s="152"/>
      <c r="MUH205" s="152"/>
      <c r="MUI205" s="152"/>
      <c r="MUJ205" s="444"/>
      <c r="MUK205" s="450"/>
      <c r="MUL205" s="468"/>
      <c r="MUM205" s="152"/>
      <c r="MUN205" s="152"/>
      <c r="MUO205" s="152"/>
      <c r="MUP205" s="152"/>
      <c r="MUQ205" s="444"/>
      <c r="MUR205" s="450"/>
      <c r="MUS205" s="468"/>
      <c r="MUT205" s="152"/>
      <c r="MUU205" s="152"/>
      <c r="MUV205" s="152"/>
      <c r="MUW205" s="152"/>
      <c r="MUX205" s="444"/>
      <c r="MUY205" s="450"/>
      <c r="MUZ205" s="468"/>
      <c r="MVA205" s="152"/>
      <c r="MVB205" s="152"/>
      <c r="MVC205" s="152"/>
      <c r="MVD205" s="152"/>
      <c r="MVE205" s="444"/>
      <c r="MVF205" s="450"/>
      <c r="MVG205" s="468"/>
      <c r="MVH205" s="152"/>
      <c r="MVI205" s="152"/>
      <c r="MVJ205" s="152"/>
      <c r="MVK205" s="152"/>
      <c r="MVL205" s="444"/>
      <c r="MVM205" s="450"/>
      <c r="MVN205" s="468"/>
      <c r="MVO205" s="152"/>
      <c r="MVP205" s="152"/>
      <c r="MVQ205" s="152"/>
      <c r="MVR205" s="152"/>
      <c r="MVS205" s="444"/>
      <c r="MVT205" s="450"/>
      <c r="MVU205" s="468"/>
      <c r="MVV205" s="152"/>
      <c r="MVW205" s="152"/>
      <c r="MVX205" s="152"/>
      <c r="MVY205" s="152"/>
      <c r="MVZ205" s="444"/>
      <c r="MWA205" s="450"/>
      <c r="MWB205" s="468"/>
      <c r="MWC205" s="152"/>
      <c r="MWD205" s="152"/>
      <c r="MWE205" s="152"/>
      <c r="MWF205" s="152"/>
      <c r="MWG205" s="444"/>
      <c r="MWH205" s="450"/>
      <c r="MWI205" s="468"/>
      <c r="MWJ205" s="152"/>
      <c r="MWK205" s="152"/>
      <c r="MWL205" s="152"/>
      <c r="MWM205" s="152"/>
      <c r="MWN205" s="444"/>
      <c r="MWO205" s="450"/>
      <c r="MWP205" s="468"/>
      <c r="MWQ205" s="152"/>
      <c r="MWR205" s="152"/>
      <c r="MWS205" s="152"/>
      <c r="MWT205" s="152"/>
      <c r="MWU205" s="444"/>
      <c r="MWV205" s="450"/>
      <c r="MWW205" s="468"/>
      <c r="MWX205" s="152"/>
      <c r="MWY205" s="152"/>
      <c r="MWZ205" s="152"/>
      <c r="MXA205" s="152"/>
      <c r="MXB205" s="444"/>
      <c r="MXC205" s="450"/>
      <c r="MXD205" s="468"/>
      <c r="MXE205" s="152"/>
      <c r="MXF205" s="152"/>
      <c r="MXG205" s="152"/>
      <c r="MXH205" s="152"/>
      <c r="MXI205" s="444"/>
      <c r="MXJ205" s="450"/>
      <c r="MXK205" s="468"/>
      <c r="MXL205" s="152"/>
      <c r="MXM205" s="152"/>
      <c r="MXN205" s="152"/>
      <c r="MXO205" s="152"/>
      <c r="MXP205" s="444"/>
      <c r="MXQ205" s="450"/>
      <c r="MXR205" s="468"/>
      <c r="MXS205" s="152"/>
      <c r="MXT205" s="152"/>
      <c r="MXU205" s="152"/>
      <c r="MXV205" s="152"/>
      <c r="MXW205" s="444"/>
      <c r="MXX205" s="450"/>
      <c r="MXY205" s="468"/>
      <c r="MXZ205" s="152"/>
      <c r="MYA205" s="152"/>
      <c r="MYB205" s="152"/>
      <c r="MYC205" s="152"/>
      <c r="MYD205" s="444"/>
      <c r="MYE205" s="450"/>
      <c r="MYF205" s="468"/>
      <c r="MYG205" s="152"/>
      <c r="MYH205" s="152"/>
      <c r="MYI205" s="152"/>
      <c r="MYJ205" s="152"/>
      <c r="MYK205" s="444"/>
      <c r="MYL205" s="450"/>
      <c r="MYM205" s="468"/>
      <c r="MYN205" s="152"/>
      <c r="MYO205" s="152"/>
      <c r="MYP205" s="152"/>
      <c r="MYQ205" s="152"/>
      <c r="MYR205" s="444"/>
      <c r="MYS205" s="450"/>
      <c r="MYT205" s="468"/>
      <c r="MYU205" s="152"/>
      <c r="MYV205" s="152"/>
      <c r="MYW205" s="152"/>
      <c r="MYX205" s="152"/>
      <c r="MYY205" s="444"/>
      <c r="MYZ205" s="450"/>
      <c r="MZA205" s="468"/>
      <c r="MZB205" s="152"/>
      <c r="MZC205" s="152"/>
      <c r="MZD205" s="152"/>
      <c r="MZE205" s="152"/>
      <c r="MZF205" s="444"/>
      <c r="MZG205" s="450"/>
      <c r="MZH205" s="468"/>
      <c r="MZI205" s="152"/>
      <c r="MZJ205" s="152"/>
      <c r="MZK205" s="152"/>
      <c r="MZL205" s="152"/>
      <c r="MZM205" s="444"/>
      <c r="MZN205" s="450"/>
      <c r="MZO205" s="468"/>
      <c r="MZP205" s="152"/>
      <c r="MZQ205" s="152"/>
      <c r="MZR205" s="152"/>
      <c r="MZS205" s="152"/>
      <c r="MZT205" s="444"/>
      <c r="MZU205" s="450"/>
      <c r="MZV205" s="468"/>
      <c r="MZW205" s="152"/>
      <c r="MZX205" s="152"/>
      <c r="MZY205" s="152"/>
      <c r="MZZ205" s="152"/>
      <c r="NAA205" s="444"/>
      <c r="NAB205" s="450"/>
      <c r="NAC205" s="468"/>
      <c r="NAD205" s="152"/>
      <c r="NAE205" s="152"/>
      <c r="NAF205" s="152"/>
      <c r="NAG205" s="152"/>
      <c r="NAH205" s="444"/>
      <c r="NAI205" s="450"/>
      <c r="NAJ205" s="468"/>
      <c r="NAK205" s="152"/>
      <c r="NAL205" s="152"/>
      <c r="NAM205" s="152"/>
      <c r="NAN205" s="152"/>
      <c r="NAO205" s="444"/>
      <c r="NAP205" s="450"/>
      <c r="NAQ205" s="468"/>
      <c r="NAR205" s="152"/>
      <c r="NAS205" s="152"/>
      <c r="NAT205" s="152"/>
      <c r="NAU205" s="152"/>
      <c r="NAV205" s="444"/>
      <c r="NAW205" s="450"/>
      <c r="NAX205" s="468"/>
      <c r="NAY205" s="152"/>
      <c r="NAZ205" s="152"/>
      <c r="NBA205" s="152"/>
      <c r="NBB205" s="152"/>
      <c r="NBC205" s="444"/>
      <c r="NBD205" s="450"/>
      <c r="NBE205" s="468"/>
      <c r="NBF205" s="152"/>
      <c r="NBG205" s="152"/>
      <c r="NBH205" s="152"/>
      <c r="NBI205" s="152"/>
      <c r="NBJ205" s="444"/>
      <c r="NBK205" s="450"/>
      <c r="NBL205" s="468"/>
      <c r="NBM205" s="152"/>
      <c r="NBN205" s="152"/>
      <c r="NBO205" s="152"/>
      <c r="NBP205" s="152"/>
      <c r="NBQ205" s="444"/>
      <c r="NBR205" s="450"/>
      <c r="NBS205" s="468"/>
      <c r="NBT205" s="152"/>
      <c r="NBU205" s="152"/>
      <c r="NBV205" s="152"/>
      <c r="NBW205" s="152"/>
      <c r="NBX205" s="444"/>
      <c r="NBY205" s="450"/>
      <c r="NBZ205" s="468"/>
      <c r="NCA205" s="152"/>
      <c r="NCB205" s="152"/>
      <c r="NCC205" s="152"/>
      <c r="NCD205" s="152"/>
      <c r="NCE205" s="444"/>
      <c r="NCF205" s="450"/>
      <c r="NCG205" s="468"/>
      <c r="NCH205" s="152"/>
      <c r="NCI205" s="152"/>
      <c r="NCJ205" s="152"/>
      <c r="NCK205" s="152"/>
      <c r="NCL205" s="444"/>
      <c r="NCM205" s="450"/>
      <c r="NCN205" s="468"/>
      <c r="NCO205" s="152"/>
      <c r="NCP205" s="152"/>
      <c r="NCQ205" s="152"/>
      <c r="NCR205" s="152"/>
      <c r="NCS205" s="444"/>
      <c r="NCT205" s="450"/>
      <c r="NCU205" s="468"/>
      <c r="NCV205" s="152"/>
      <c r="NCW205" s="152"/>
      <c r="NCX205" s="152"/>
      <c r="NCY205" s="152"/>
      <c r="NCZ205" s="444"/>
      <c r="NDA205" s="450"/>
      <c r="NDB205" s="468"/>
      <c r="NDC205" s="152"/>
      <c r="NDD205" s="152"/>
      <c r="NDE205" s="152"/>
      <c r="NDF205" s="152"/>
      <c r="NDG205" s="444"/>
      <c r="NDH205" s="450"/>
      <c r="NDI205" s="468"/>
      <c r="NDJ205" s="152"/>
      <c r="NDK205" s="152"/>
      <c r="NDL205" s="152"/>
      <c r="NDM205" s="152"/>
      <c r="NDN205" s="444"/>
      <c r="NDO205" s="450"/>
      <c r="NDP205" s="468"/>
      <c r="NDQ205" s="152"/>
      <c r="NDR205" s="152"/>
      <c r="NDS205" s="152"/>
      <c r="NDT205" s="152"/>
      <c r="NDU205" s="444"/>
      <c r="NDV205" s="450"/>
      <c r="NDW205" s="468"/>
      <c r="NDX205" s="152"/>
      <c r="NDY205" s="152"/>
      <c r="NDZ205" s="152"/>
      <c r="NEA205" s="152"/>
      <c r="NEB205" s="444"/>
      <c r="NEC205" s="450"/>
      <c r="NED205" s="468"/>
      <c r="NEE205" s="152"/>
      <c r="NEF205" s="152"/>
      <c r="NEG205" s="152"/>
      <c r="NEH205" s="152"/>
      <c r="NEI205" s="444"/>
      <c r="NEJ205" s="450"/>
      <c r="NEK205" s="468"/>
      <c r="NEL205" s="152"/>
      <c r="NEM205" s="152"/>
      <c r="NEN205" s="152"/>
      <c r="NEO205" s="152"/>
      <c r="NEP205" s="444"/>
      <c r="NEQ205" s="450"/>
      <c r="NER205" s="468"/>
      <c r="NES205" s="152"/>
      <c r="NET205" s="152"/>
      <c r="NEU205" s="152"/>
      <c r="NEV205" s="152"/>
      <c r="NEW205" s="444"/>
      <c r="NEX205" s="450"/>
      <c r="NEY205" s="468"/>
      <c r="NEZ205" s="152"/>
      <c r="NFA205" s="152"/>
      <c r="NFB205" s="152"/>
      <c r="NFC205" s="152"/>
      <c r="NFD205" s="444"/>
      <c r="NFE205" s="450"/>
      <c r="NFF205" s="468"/>
      <c r="NFG205" s="152"/>
      <c r="NFH205" s="152"/>
      <c r="NFI205" s="152"/>
      <c r="NFJ205" s="152"/>
      <c r="NFK205" s="444"/>
      <c r="NFL205" s="450"/>
      <c r="NFM205" s="468"/>
      <c r="NFN205" s="152"/>
      <c r="NFO205" s="152"/>
      <c r="NFP205" s="152"/>
      <c r="NFQ205" s="152"/>
      <c r="NFR205" s="444"/>
      <c r="NFS205" s="450"/>
      <c r="NFT205" s="468"/>
      <c r="NFU205" s="152"/>
      <c r="NFV205" s="152"/>
      <c r="NFW205" s="152"/>
      <c r="NFX205" s="152"/>
      <c r="NFY205" s="444"/>
      <c r="NFZ205" s="450"/>
      <c r="NGA205" s="468"/>
      <c r="NGB205" s="152"/>
      <c r="NGC205" s="152"/>
      <c r="NGD205" s="152"/>
      <c r="NGE205" s="152"/>
      <c r="NGF205" s="444"/>
      <c r="NGG205" s="450"/>
      <c r="NGH205" s="468"/>
      <c r="NGI205" s="152"/>
      <c r="NGJ205" s="152"/>
      <c r="NGK205" s="152"/>
      <c r="NGL205" s="152"/>
      <c r="NGM205" s="444"/>
      <c r="NGN205" s="450"/>
      <c r="NGO205" s="468"/>
      <c r="NGP205" s="152"/>
      <c r="NGQ205" s="152"/>
      <c r="NGR205" s="152"/>
      <c r="NGS205" s="152"/>
      <c r="NGT205" s="444"/>
      <c r="NGU205" s="450"/>
      <c r="NGV205" s="468"/>
      <c r="NGW205" s="152"/>
      <c r="NGX205" s="152"/>
      <c r="NGY205" s="152"/>
      <c r="NGZ205" s="152"/>
      <c r="NHA205" s="444"/>
      <c r="NHB205" s="450"/>
      <c r="NHC205" s="468"/>
      <c r="NHD205" s="152"/>
      <c r="NHE205" s="152"/>
      <c r="NHF205" s="152"/>
      <c r="NHG205" s="152"/>
      <c r="NHH205" s="444"/>
      <c r="NHI205" s="450"/>
      <c r="NHJ205" s="468"/>
      <c r="NHK205" s="152"/>
      <c r="NHL205" s="152"/>
      <c r="NHM205" s="152"/>
      <c r="NHN205" s="152"/>
      <c r="NHO205" s="444"/>
      <c r="NHP205" s="450"/>
      <c r="NHQ205" s="468"/>
      <c r="NHR205" s="152"/>
      <c r="NHS205" s="152"/>
      <c r="NHT205" s="152"/>
      <c r="NHU205" s="152"/>
      <c r="NHV205" s="444"/>
      <c r="NHW205" s="450"/>
      <c r="NHX205" s="468"/>
      <c r="NHY205" s="152"/>
      <c r="NHZ205" s="152"/>
      <c r="NIA205" s="152"/>
      <c r="NIB205" s="152"/>
      <c r="NIC205" s="444"/>
      <c r="NID205" s="450"/>
      <c r="NIE205" s="468"/>
      <c r="NIF205" s="152"/>
      <c r="NIG205" s="152"/>
      <c r="NIH205" s="152"/>
      <c r="NII205" s="152"/>
      <c r="NIJ205" s="444"/>
      <c r="NIK205" s="450"/>
      <c r="NIL205" s="468"/>
      <c r="NIM205" s="152"/>
      <c r="NIN205" s="152"/>
      <c r="NIO205" s="152"/>
      <c r="NIP205" s="152"/>
      <c r="NIQ205" s="444"/>
      <c r="NIR205" s="450"/>
      <c r="NIS205" s="468"/>
      <c r="NIT205" s="152"/>
      <c r="NIU205" s="152"/>
      <c r="NIV205" s="152"/>
      <c r="NIW205" s="152"/>
      <c r="NIX205" s="444"/>
      <c r="NIY205" s="450"/>
      <c r="NIZ205" s="468"/>
      <c r="NJA205" s="152"/>
      <c r="NJB205" s="152"/>
      <c r="NJC205" s="152"/>
      <c r="NJD205" s="152"/>
      <c r="NJE205" s="444"/>
      <c r="NJF205" s="450"/>
      <c r="NJG205" s="468"/>
      <c r="NJH205" s="152"/>
      <c r="NJI205" s="152"/>
      <c r="NJJ205" s="152"/>
      <c r="NJK205" s="152"/>
      <c r="NJL205" s="444"/>
      <c r="NJM205" s="450"/>
      <c r="NJN205" s="468"/>
      <c r="NJO205" s="152"/>
      <c r="NJP205" s="152"/>
      <c r="NJQ205" s="152"/>
      <c r="NJR205" s="152"/>
      <c r="NJS205" s="444"/>
      <c r="NJT205" s="450"/>
      <c r="NJU205" s="468"/>
      <c r="NJV205" s="152"/>
      <c r="NJW205" s="152"/>
      <c r="NJX205" s="152"/>
      <c r="NJY205" s="152"/>
      <c r="NJZ205" s="444"/>
      <c r="NKA205" s="450"/>
      <c r="NKB205" s="468"/>
      <c r="NKC205" s="152"/>
      <c r="NKD205" s="152"/>
      <c r="NKE205" s="152"/>
      <c r="NKF205" s="152"/>
      <c r="NKG205" s="444"/>
      <c r="NKH205" s="450"/>
      <c r="NKI205" s="468"/>
      <c r="NKJ205" s="152"/>
      <c r="NKK205" s="152"/>
      <c r="NKL205" s="152"/>
      <c r="NKM205" s="152"/>
      <c r="NKN205" s="444"/>
      <c r="NKO205" s="450"/>
      <c r="NKP205" s="468"/>
      <c r="NKQ205" s="152"/>
      <c r="NKR205" s="152"/>
      <c r="NKS205" s="152"/>
      <c r="NKT205" s="152"/>
      <c r="NKU205" s="444"/>
      <c r="NKV205" s="450"/>
      <c r="NKW205" s="468"/>
      <c r="NKX205" s="152"/>
      <c r="NKY205" s="152"/>
      <c r="NKZ205" s="152"/>
      <c r="NLA205" s="152"/>
      <c r="NLB205" s="444"/>
      <c r="NLC205" s="450"/>
      <c r="NLD205" s="468"/>
      <c r="NLE205" s="152"/>
      <c r="NLF205" s="152"/>
      <c r="NLG205" s="152"/>
      <c r="NLH205" s="152"/>
      <c r="NLI205" s="444"/>
      <c r="NLJ205" s="450"/>
      <c r="NLK205" s="468"/>
      <c r="NLL205" s="152"/>
      <c r="NLM205" s="152"/>
      <c r="NLN205" s="152"/>
      <c r="NLO205" s="152"/>
      <c r="NLP205" s="444"/>
      <c r="NLQ205" s="450"/>
      <c r="NLR205" s="468"/>
      <c r="NLS205" s="152"/>
      <c r="NLT205" s="152"/>
      <c r="NLU205" s="152"/>
      <c r="NLV205" s="152"/>
      <c r="NLW205" s="444"/>
      <c r="NLX205" s="450"/>
      <c r="NLY205" s="468"/>
      <c r="NLZ205" s="152"/>
      <c r="NMA205" s="152"/>
      <c r="NMB205" s="152"/>
      <c r="NMC205" s="152"/>
      <c r="NMD205" s="444"/>
      <c r="NME205" s="450"/>
      <c r="NMF205" s="468"/>
      <c r="NMG205" s="152"/>
      <c r="NMH205" s="152"/>
      <c r="NMI205" s="152"/>
      <c r="NMJ205" s="152"/>
      <c r="NMK205" s="444"/>
      <c r="NML205" s="450"/>
      <c r="NMM205" s="468"/>
      <c r="NMN205" s="152"/>
      <c r="NMO205" s="152"/>
      <c r="NMP205" s="152"/>
      <c r="NMQ205" s="152"/>
      <c r="NMR205" s="444"/>
      <c r="NMS205" s="450"/>
      <c r="NMT205" s="468"/>
      <c r="NMU205" s="152"/>
      <c r="NMV205" s="152"/>
      <c r="NMW205" s="152"/>
      <c r="NMX205" s="152"/>
      <c r="NMY205" s="444"/>
      <c r="NMZ205" s="450"/>
      <c r="NNA205" s="468"/>
      <c r="NNB205" s="152"/>
      <c r="NNC205" s="152"/>
      <c r="NND205" s="152"/>
      <c r="NNE205" s="152"/>
      <c r="NNF205" s="444"/>
      <c r="NNG205" s="450"/>
      <c r="NNH205" s="468"/>
      <c r="NNI205" s="152"/>
      <c r="NNJ205" s="152"/>
      <c r="NNK205" s="152"/>
      <c r="NNL205" s="152"/>
      <c r="NNM205" s="444"/>
      <c r="NNN205" s="450"/>
      <c r="NNO205" s="468"/>
      <c r="NNP205" s="152"/>
      <c r="NNQ205" s="152"/>
      <c r="NNR205" s="152"/>
      <c r="NNS205" s="152"/>
      <c r="NNT205" s="444"/>
      <c r="NNU205" s="450"/>
      <c r="NNV205" s="468"/>
      <c r="NNW205" s="152"/>
      <c r="NNX205" s="152"/>
      <c r="NNY205" s="152"/>
      <c r="NNZ205" s="152"/>
      <c r="NOA205" s="444"/>
      <c r="NOB205" s="450"/>
      <c r="NOC205" s="468"/>
      <c r="NOD205" s="152"/>
      <c r="NOE205" s="152"/>
      <c r="NOF205" s="152"/>
      <c r="NOG205" s="152"/>
      <c r="NOH205" s="444"/>
      <c r="NOI205" s="450"/>
      <c r="NOJ205" s="468"/>
      <c r="NOK205" s="152"/>
      <c r="NOL205" s="152"/>
      <c r="NOM205" s="152"/>
      <c r="NON205" s="152"/>
      <c r="NOO205" s="444"/>
      <c r="NOP205" s="450"/>
      <c r="NOQ205" s="468"/>
      <c r="NOR205" s="152"/>
      <c r="NOS205" s="152"/>
      <c r="NOT205" s="152"/>
      <c r="NOU205" s="152"/>
      <c r="NOV205" s="444"/>
      <c r="NOW205" s="450"/>
      <c r="NOX205" s="468"/>
      <c r="NOY205" s="152"/>
      <c r="NOZ205" s="152"/>
      <c r="NPA205" s="152"/>
      <c r="NPB205" s="152"/>
      <c r="NPC205" s="444"/>
      <c r="NPD205" s="450"/>
      <c r="NPE205" s="468"/>
      <c r="NPF205" s="152"/>
      <c r="NPG205" s="152"/>
      <c r="NPH205" s="152"/>
      <c r="NPI205" s="152"/>
      <c r="NPJ205" s="444"/>
      <c r="NPK205" s="450"/>
      <c r="NPL205" s="468"/>
      <c r="NPM205" s="152"/>
      <c r="NPN205" s="152"/>
      <c r="NPO205" s="152"/>
      <c r="NPP205" s="152"/>
      <c r="NPQ205" s="444"/>
      <c r="NPR205" s="450"/>
      <c r="NPS205" s="468"/>
      <c r="NPT205" s="152"/>
      <c r="NPU205" s="152"/>
      <c r="NPV205" s="152"/>
      <c r="NPW205" s="152"/>
      <c r="NPX205" s="444"/>
      <c r="NPY205" s="450"/>
      <c r="NPZ205" s="468"/>
      <c r="NQA205" s="152"/>
      <c r="NQB205" s="152"/>
      <c r="NQC205" s="152"/>
      <c r="NQD205" s="152"/>
      <c r="NQE205" s="444"/>
      <c r="NQF205" s="450"/>
      <c r="NQG205" s="468"/>
      <c r="NQH205" s="152"/>
      <c r="NQI205" s="152"/>
      <c r="NQJ205" s="152"/>
      <c r="NQK205" s="152"/>
      <c r="NQL205" s="444"/>
      <c r="NQM205" s="450"/>
      <c r="NQN205" s="468"/>
      <c r="NQO205" s="152"/>
      <c r="NQP205" s="152"/>
      <c r="NQQ205" s="152"/>
      <c r="NQR205" s="152"/>
      <c r="NQS205" s="444"/>
      <c r="NQT205" s="450"/>
      <c r="NQU205" s="468"/>
      <c r="NQV205" s="152"/>
      <c r="NQW205" s="152"/>
      <c r="NQX205" s="152"/>
      <c r="NQY205" s="152"/>
      <c r="NQZ205" s="444"/>
      <c r="NRA205" s="450"/>
      <c r="NRB205" s="468"/>
      <c r="NRC205" s="152"/>
      <c r="NRD205" s="152"/>
      <c r="NRE205" s="152"/>
      <c r="NRF205" s="152"/>
      <c r="NRG205" s="444"/>
      <c r="NRH205" s="450"/>
      <c r="NRI205" s="468"/>
      <c r="NRJ205" s="152"/>
      <c r="NRK205" s="152"/>
      <c r="NRL205" s="152"/>
      <c r="NRM205" s="152"/>
      <c r="NRN205" s="444"/>
      <c r="NRO205" s="450"/>
      <c r="NRP205" s="468"/>
      <c r="NRQ205" s="152"/>
      <c r="NRR205" s="152"/>
      <c r="NRS205" s="152"/>
      <c r="NRT205" s="152"/>
      <c r="NRU205" s="444"/>
      <c r="NRV205" s="450"/>
      <c r="NRW205" s="468"/>
      <c r="NRX205" s="152"/>
      <c r="NRY205" s="152"/>
      <c r="NRZ205" s="152"/>
      <c r="NSA205" s="152"/>
      <c r="NSB205" s="444"/>
      <c r="NSC205" s="450"/>
      <c r="NSD205" s="468"/>
      <c r="NSE205" s="152"/>
      <c r="NSF205" s="152"/>
      <c r="NSG205" s="152"/>
      <c r="NSH205" s="152"/>
      <c r="NSI205" s="444"/>
      <c r="NSJ205" s="450"/>
      <c r="NSK205" s="468"/>
      <c r="NSL205" s="152"/>
      <c r="NSM205" s="152"/>
      <c r="NSN205" s="152"/>
      <c r="NSO205" s="152"/>
      <c r="NSP205" s="444"/>
      <c r="NSQ205" s="450"/>
      <c r="NSR205" s="468"/>
      <c r="NSS205" s="152"/>
      <c r="NST205" s="152"/>
      <c r="NSU205" s="152"/>
      <c r="NSV205" s="152"/>
      <c r="NSW205" s="444"/>
      <c r="NSX205" s="450"/>
      <c r="NSY205" s="468"/>
      <c r="NSZ205" s="152"/>
      <c r="NTA205" s="152"/>
      <c r="NTB205" s="152"/>
      <c r="NTC205" s="152"/>
      <c r="NTD205" s="444"/>
      <c r="NTE205" s="450"/>
      <c r="NTF205" s="468"/>
      <c r="NTG205" s="152"/>
      <c r="NTH205" s="152"/>
      <c r="NTI205" s="152"/>
      <c r="NTJ205" s="152"/>
      <c r="NTK205" s="444"/>
      <c r="NTL205" s="450"/>
      <c r="NTM205" s="468"/>
      <c r="NTN205" s="152"/>
      <c r="NTO205" s="152"/>
      <c r="NTP205" s="152"/>
      <c r="NTQ205" s="152"/>
      <c r="NTR205" s="444"/>
      <c r="NTS205" s="450"/>
      <c r="NTT205" s="468"/>
      <c r="NTU205" s="152"/>
      <c r="NTV205" s="152"/>
      <c r="NTW205" s="152"/>
      <c r="NTX205" s="152"/>
      <c r="NTY205" s="444"/>
      <c r="NTZ205" s="450"/>
      <c r="NUA205" s="468"/>
      <c r="NUB205" s="152"/>
      <c r="NUC205" s="152"/>
      <c r="NUD205" s="152"/>
      <c r="NUE205" s="152"/>
      <c r="NUF205" s="444"/>
      <c r="NUG205" s="450"/>
      <c r="NUH205" s="468"/>
      <c r="NUI205" s="152"/>
      <c r="NUJ205" s="152"/>
      <c r="NUK205" s="152"/>
      <c r="NUL205" s="152"/>
      <c r="NUM205" s="444"/>
      <c r="NUN205" s="450"/>
      <c r="NUO205" s="468"/>
      <c r="NUP205" s="152"/>
      <c r="NUQ205" s="152"/>
      <c r="NUR205" s="152"/>
      <c r="NUS205" s="152"/>
      <c r="NUT205" s="444"/>
      <c r="NUU205" s="450"/>
      <c r="NUV205" s="468"/>
      <c r="NUW205" s="152"/>
      <c r="NUX205" s="152"/>
      <c r="NUY205" s="152"/>
      <c r="NUZ205" s="152"/>
      <c r="NVA205" s="444"/>
      <c r="NVB205" s="450"/>
      <c r="NVC205" s="468"/>
      <c r="NVD205" s="152"/>
      <c r="NVE205" s="152"/>
      <c r="NVF205" s="152"/>
      <c r="NVG205" s="152"/>
      <c r="NVH205" s="444"/>
      <c r="NVI205" s="450"/>
      <c r="NVJ205" s="468"/>
      <c r="NVK205" s="152"/>
      <c r="NVL205" s="152"/>
      <c r="NVM205" s="152"/>
      <c r="NVN205" s="152"/>
      <c r="NVO205" s="444"/>
      <c r="NVP205" s="450"/>
      <c r="NVQ205" s="468"/>
      <c r="NVR205" s="152"/>
      <c r="NVS205" s="152"/>
      <c r="NVT205" s="152"/>
      <c r="NVU205" s="152"/>
      <c r="NVV205" s="444"/>
      <c r="NVW205" s="450"/>
      <c r="NVX205" s="468"/>
      <c r="NVY205" s="152"/>
      <c r="NVZ205" s="152"/>
      <c r="NWA205" s="152"/>
      <c r="NWB205" s="152"/>
      <c r="NWC205" s="444"/>
      <c r="NWD205" s="450"/>
      <c r="NWE205" s="468"/>
      <c r="NWF205" s="152"/>
      <c r="NWG205" s="152"/>
      <c r="NWH205" s="152"/>
      <c r="NWI205" s="152"/>
      <c r="NWJ205" s="444"/>
      <c r="NWK205" s="450"/>
      <c r="NWL205" s="468"/>
      <c r="NWM205" s="152"/>
      <c r="NWN205" s="152"/>
      <c r="NWO205" s="152"/>
      <c r="NWP205" s="152"/>
      <c r="NWQ205" s="444"/>
      <c r="NWR205" s="450"/>
      <c r="NWS205" s="468"/>
      <c r="NWT205" s="152"/>
      <c r="NWU205" s="152"/>
      <c r="NWV205" s="152"/>
      <c r="NWW205" s="152"/>
      <c r="NWX205" s="444"/>
      <c r="NWY205" s="450"/>
      <c r="NWZ205" s="468"/>
      <c r="NXA205" s="152"/>
      <c r="NXB205" s="152"/>
      <c r="NXC205" s="152"/>
      <c r="NXD205" s="152"/>
      <c r="NXE205" s="444"/>
      <c r="NXF205" s="450"/>
      <c r="NXG205" s="468"/>
      <c r="NXH205" s="152"/>
      <c r="NXI205" s="152"/>
      <c r="NXJ205" s="152"/>
      <c r="NXK205" s="152"/>
      <c r="NXL205" s="444"/>
      <c r="NXM205" s="450"/>
      <c r="NXN205" s="468"/>
      <c r="NXO205" s="152"/>
      <c r="NXP205" s="152"/>
      <c r="NXQ205" s="152"/>
      <c r="NXR205" s="152"/>
      <c r="NXS205" s="444"/>
      <c r="NXT205" s="450"/>
      <c r="NXU205" s="468"/>
      <c r="NXV205" s="152"/>
      <c r="NXW205" s="152"/>
      <c r="NXX205" s="152"/>
      <c r="NXY205" s="152"/>
      <c r="NXZ205" s="444"/>
      <c r="NYA205" s="450"/>
      <c r="NYB205" s="468"/>
      <c r="NYC205" s="152"/>
      <c r="NYD205" s="152"/>
      <c r="NYE205" s="152"/>
      <c r="NYF205" s="152"/>
      <c r="NYG205" s="444"/>
      <c r="NYH205" s="450"/>
      <c r="NYI205" s="468"/>
      <c r="NYJ205" s="152"/>
      <c r="NYK205" s="152"/>
      <c r="NYL205" s="152"/>
      <c r="NYM205" s="152"/>
      <c r="NYN205" s="444"/>
      <c r="NYO205" s="450"/>
      <c r="NYP205" s="468"/>
      <c r="NYQ205" s="152"/>
      <c r="NYR205" s="152"/>
      <c r="NYS205" s="152"/>
      <c r="NYT205" s="152"/>
      <c r="NYU205" s="444"/>
      <c r="NYV205" s="450"/>
      <c r="NYW205" s="468"/>
      <c r="NYX205" s="152"/>
      <c r="NYY205" s="152"/>
      <c r="NYZ205" s="152"/>
      <c r="NZA205" s="152"/>
      <c r="NZB205" s="444"/>
      <c r="NZC205" s="450"/>
      <c r="NZD205" s="468"/>
      <c r="NZE205" s="152"/>
      <c r="NZF205" s="152"/>
      <c r="NZG205" s="152"/>
      <c r="NZH205" s="152"/>
      <c r="NZI205" s="444"/>
      <c r="NZJ205" s="450"/>
      <c r="NZK205" s="468"/>
      <c r="NZL205" s="152"/>
      <c r="NZM205" s="152"/>
      <c r="NZN205" s="152"/>
      <c r="NZO205" s="152"/>
      <c r="NZP205" s="444"/>
      <c r="NZQ205" s="450"/>
      <c r="NZR205" s="468"/>
      <c r="NZS205" s="152"/>
      <c r="NZT205" s="152"/>
      <c r="NZU205" s="152"/>
      <c r="NZV205" s="152"/>
      <c r="NZW205" s="444"/>
      <c r="NZX205" s="450"/>
      <c r="NZY205" s="468"/>
      <c r="NZZ205" s="152"/>
      <c r="OAA205" s="152"/>
      <c r="OAB205" s="152"/>
      <c r="OAC205" s="152"/>
      <c r="OAD205" s="444"/>
      <c r="OAE205" s="450"/>
      <c r="OAF205" s="468"/>
      <c r="OAG205" s="152"/>
      <c r="OAH205" s="152"/>
      <c r="OAI205" s="152"/>
      <c r="OAJ205" s="152"/>
      <c r="OAK205" s="444"/>
      <c r="OAL205" s="450"/>
      <c r="OAM205" s="468"/>
      <c r="OAN205" s="152"/>
      <c r="OAO205" s="152"/>
      <c r="OAP205" s="152"/>
      <c r="OAQ205" s="152"/>
      <c r="OAR205" s="444"/>
      <c r="OAS205" s="450"/>
      <c r="OAT205" s="468"/>
      <c r="OAU205" s="152"/>
      <c r="OAV205" s="152"/>
      <c r="OAW205" s="152"/>
      <c r="OAX205" s="152"/>
      <c r="OAY205" s="444"/>
      <c r="OAZ205" s="450"/>
      <c r="OBA205" s="468"/>
      <c r="OBB205" s="152"/>
      <c r="OBC205" s="152"/>
      <c r="OBD205" s="152"/>
      <c r="OBE205" s="152"/>
      <c r="OBF205" s="444"/>
      <c r="OBG205" s="450"/>
      <c r="OBH205" s="468"/>
      <c r="OBI205" s="152"/>
      <c r="OBJ205" s="152"/>
      <c r="OBK205" s="152"/>
      <c r="OBL205" s="152"/>
      <c r="OBM205" s="444"/>
      <c r="OBN205" s="450"/>
      <c r="OBO205" s="468"/>
      <c r="OBP205" s="152"/>
      <c r="OBQ205" s="152"/>
      <c r="OBR205" s="152"/>
      <c r="OBS205" s="152"/>
      <c r="OBT205" s="444"/>
      <c r="OBU205" s="450"/>
      <c r="OBV205" s="468"/>
      <c r="OBW205" s="152"/>
      <c r="OBX205" s="152"/>
      <c r="OBY205" s="152"/>
      <c r="OBZ205" s="152"/>
      <c r="OCA205" s="444"/>
      <c r="OCB205" s="450"/>
      <c r="OCC205" s="468"/>
      <c r="OCD205" s="152"/>
      <c r="OCE205" s="152"/>
      <c r="OCF205" s="152"/>
      <c r="OCG205" s="152"/>
      <c r="OCH205" s="444"/>
      <c r="OCI205" s="450"/>
      <c r="OCJ205" s="468"/>
      <c r="OCK205" s="152"/>
      <c r="OCL205" s="152"/>
      <c r="OCM205" s="152"/>
      <c r="OCN205" s="152"/>
      <c r="OCO205" s="444"/>
      <c r="OCP205" s="450"/>
      <c r="OCQ205" s="468"/>
      <c r="OCR205" s="152"/>
      <c r="OCS205" s="152"/>
      <c r="OCT205" s="152"/>
      <c r="OCU205" s="152"/>
      <c r="OCV205" s="444"/>
      <c r="OCW205" s="450"/>
      <c r="OCX205" s="468"/>
      <c r="OCY205" s="152"/>
      <c r="OCZ205" s="152"/>
      <c r="ODA205" s="152"/>
      <c r="ODB205" s="152"/>
      <c r="ODC205" s="444"/>
      <c r="ODD205" s="450"/>
      <c r="ODE205" s="468"/>
      <c r="ODF205" s="152"/>
      <c r="ODG205" s="152"/>
      <c r="ODH205" s="152"/>
      <c r="ODI205" s="152"/>
      <c r="ODJ205" s="444"/>
      <c r="ODK205" s="450"/>
      <c r="ODL205" s="468"/>
      <c r="ODM205" s="152"/>
      <c r="ODN205" s="152"/>
      <c r="ODO205" s="152"/>
      <c r="ODP205" s="152"/>
      <c r="ODQ205" s="444"/>
      <c r="ODR205" s="450"/>
      <c r="ODS205" s="468"/>
      <c r="ODT205" s="152"/>
      <c r="ODU205" s="152"/>
      <c r="ODV205" s="152"/>
      <c r="ODW205" s="152"/>
      <c r="ODX205" s="444"/>
      <c r="ODY205" s="450"/>
      <c r="ODZ205" s="468"/>
      <c r="OEA205" s="152"/>
      <c r="OEB205" s="152"/>
      <c r="OEC205" s="152"/>
      <c r="OED205" s="152"/>
      <c r="OEE205" s="444"/>
      <c r="OEF205" s="450"/>
      <c r="OEG205" s="468"/>
      <c r="OEH205" s="152"/>
      <c r="OEI205" s="152"/>
      <c r="OEJ205" s="152"/>
      <c r="OEK205" s="152"/>
      <c r="OEL205" s="444"/>
      <c r="OEM205" s="450"/>
      <c r="OEN205" s="468"/>
      <c r="OEO205" s="152"/>
      <c r="OEP205" s="152"/>
      <c r="OEQ205" s="152"/>
      <c r="OER205" s="152"/>
      <c r="OES205" s="444"/>
      <c r="OET205" s="450"/>
      <c r="OEU205" s="468"/>
      <c r="OEV205" s="152"/>
      <c r="OEW205" s="152"/>
      <c r="OEX205" s="152"/>
      <c r="OEY205" s="152"/>
      <c r="OEZ205" s="444"/>
      <c r="OFA205" s="450"/>
      <c r="OFB205" s="468"/>
      <c r="OFC205" s="152"/>
      <c r="OFD205" s="152"/>
      <c r="OFE205" s="152"/>
      <c r="OFF205" s="152"/>
      <c r="OFG205" s="444"/>
      <c r="OFH205" s="450"/>
      <c r="OFI205" s="468"/>
      <c r="OFJ205" s="152"/>
      <c r="OFK205" s="152"/>
      <c r="OFL205" s="152"/>
      <c r="OFM205" s="152"/>
      <c r="OFN205" s="444"/>
      <c r="OFO205" s="450"/>
      <c r="OFP205" s="468"/>
      <c r="OFQ205" s="152"/>
      <c r="OFR205" s="152"/>
      <c r="OFS205" s="152"/>
      <c r="OFT205" s="152"/>
      <c r="OFU205" s="444"/>
      <c r="OFV205" s="450"/>
      <c r="OFW205" s="468"/>
      <c r="OFX205" s="152"/>
      <c r="OFY205" s="152"/>
      <c r="OFZ205" s="152"/>
      <c r="OGA205" s="152"/>
      <c r="OGB205" s="444"/>
      <c r="OGC205" s="450"/>
      <c r="OGD205" s="468"/>
      <c r="OGE205" s="152"/>
      <c r="OGF205" s="152"/>
      <c r="OGG205" s="152"/>
      <c r="OGH205" s="152"/>
      <c r="OGI205" s="444"/>
      <c r="OGJ205" s="450"/>
      <c r="OGK205" s="468"/>
      <c r="OGL205" s="152"/>
      <c r="OGM205" s="152"/>
      <c r="OGN205" s="152"/>
      <c r="OGO205" s="152"/>
      <c r="OGP205" s="444"/>
      <c r="OGQ205" s="450"/>
      <c r="OGR205" s="468"/>
      <c r="OGS205" s="152"/>
      <c r="OGT205" s="152"/>
      <c r="OGU205" s="152"/>
      <c r="OGV205" s="152"/>
      <c r="OGW205" s="444"/>
      <c r="OGX205" s="450"/>
      <c r="OGY205" s="468"/>
      <c r="OGZ205" s="152"/>
      <c r="OHA205" s="152"/>
      <c r="OHB205" s="152"/>
      <c r="OHC205" s="152"/>
      <c r="OHD205" s="444"/>
      <c r="OHE205" s="450"/>
      <c r="OHF205" s="468"/>
      <c r="OHG205" s="152"/>
      <c r="OHH205" s="152"/>
      <c r="OHI205" s="152"/>
      <c r="OHJ205" s="152"/>
      <c r="OHK205" s="444"/>
      <c r="OHL205" s="450"/>
      <c r="OHM205" s="468"/>
      <c r="OHN205" s="152"/>
      <c r="OHO205" s="152"/>
      <c r="OHP205" s="152"/>
      <c r="OHQ205" s="152"/>
      <c r="OHR205" s="444"/>
      <c r="OHS205" s="450"/>
      <c r="OHT205" s="468"/>
      <c r="OHU205" s="152"/>
      <c r="OHV205" s="152"/>
      <c r="OHW205" s="152"/>
      <c r="OHX205" s="152"/>
      <c r="OHY205" s="444"/>
      <c r="OHZ205" s="450"/>
      <c r="OIA205" s="468"/>
      <c r="OIB205" s="152"/>
      <c r="OIC205" s="152"/>
      <c r="OID205" s="152"/>
      <c r="OIE205" s="152"/>
      <c r="OIF205" s="444"/>
      <c r="OIG205" s="450"/>
      <c r="OIH205" s="468"/>
      <c r="OII205" s="152"/>
      <c r="OIJ205" s="152"/>
      <c r="OIK205" s="152"/>
      <c r="OIL205" s="152"/>
      <c r="OIM205" s="444"/>
      <c r="OIN205" s="450"/>
      <c r="OIO205" s="468"/>
      <c r="OIP205" s="152"/>
      <c r="OIQ205" s="152"/>
      <c r="OIR205" s="152"/>
      <c r="OIS205" s="152"/>
      <c r="OIT205" s="444"/>
      <c r="OIU205" s="450"/>
      <c r="OIV205" s="468"/>
      <c r="OIW205" s="152"/>
      <c r="OIX205" s="152"/>
      <c r="OIY205" s="152"/>
      <c r="OIZ205" s="152"/>
      <c r="OJA205" s="444"/>
      <c r="OJB205" s="450"/>
      <c r="OJC205" s="468"/>
      <c r="OJD205" s="152"/>
      <c r="OJE205" s="152"/>
      <c r="OJF205" s="152"/>
      <c r="OJG205" s="152"/>
      <c r="OJH205" s="444"/>
      <c r="OJI205" s="450"/>
      <c r="OJJ205" s="468"/>
      <c r="OJK205" s="152"/>
      <c r="OJL205" s="152"/>
      <c r="OJM205" s="152"/>
      <c r="OJN205" s="152"/>
      <c r="OJO205" s="444"/>
      <c r="OJP205" s="450"/>
      <c r="OJQ205" s="468"/>
      <c r="OJR205" s="152"/>
      <c r="OJS205" s="152"/>
      <c r="OJT205" s="152"/>
      <c r="OJU205" s="152"/>
      <c r="OJV205" s="444"/>
      <c r="OJW205" s="450"/>
      <c r="OJX205" s="468"/>
      <c r="OJY205" s="152"/>
      <c r="OJZ205" s="152"/>
      <c r="OKA205" s="152"/>
      <c r="OKB205" s="152"/>
      <c r="OKC205" s="444"/>
      <c r="OKD205" s="450"/>
      <c r="OKE205" s="468"/>
      <c r="OKF205" s="152"/>
      <c r="OKG205" s="152"/>
      <c r="OKH205" s="152"/>
      <c r="OKI205" s="152"/>
      <c r="OKJ205" s="444"/>
      <c r="OKK205" s="450"/>
      <c r="OKL205" s="468"/>
      <c r="OKM205" s="152"/>
      <c r="OKN205" s="152"/>
      <c r="OKO205" s="152"/>
      <c r="OKP205" s="152"/>
      <c r="OKQ205" s="444"/>
      <c r="OKR205" s="450"/>
      <c r="OKS205" s="468"/>
      <c r="OKT205" s="152"/>
      <c r="OKU205" s="152"/>
      <c r="OKV205" s="152"/>
      <c r="OKW205" s="152"/>
      <c r="OKX205" s="444"/>
      <c r="OKY205" s="450"/>
      <c r="OKZ205" s="468"/>
      <c r="OLA205" s="152"/>
      <c r="OLB205" s="152"/>
      <c r="OLC205" s="152"/>
      <c r="OLD205" s="152"/>
      <c r="OLE205" s="444"/>
      <c r="OLF205" s="450"/>
      <c r="OLG205" s="468"/>
      <c r="OLH205" s="152"/>
      <c r="OLI205" s="152"/>
      <c r="OLJ205" s="152"/>
      <c r="OLK205" s="152"/>
      <c r="OLL205" s="444"/>
      <c r="OLM205" s="450"/>
      <c r="OLN205" s="468"/>
      <c r="OLO205" s="152"/>
      <c r="OLP205" s="152"/>
      <c r="OLQ205" s="152"/>
      <c r="OLR205" s="152"/>
      <c r="OLS205" s="444"/>
      <c r="OLT205" s="450"/>
      <c r="OLU205" s="468"/>
      <c r="OLV205" s="152"/>
      <c r="OLW205" s="152"/>
      <c r="OLX205" s="152"/>
      <c r="OLY205" s="152"/>
      <c r="OLZ205" s="444"/>
      <c r="OMA205" s="450"/>
      <c r="OMB205" s="468"/>
      <c r="OMC205" s="152"/>
      <c r="OMD205" s="152"/>
      <c r="OME205" s="152"/>
      <c r="OMF205" s="152"/>
      <c r="OMG205" s="444"/>
      <c r="OMH205" s="450"/>
      <c r="OMI205" s="468"/>
      <c r="OMJ205" s="152"/>
      <c r="OMK205" s="152"/>
      <c r="OML205" s="152"/>
      <c r="OMM205" s="152"/>
      <c r="OMN205" s="444"/>
      <c r="OMO205" s="450"/>
      <c r="OMP205" s="468"/>
      <c r="OMQ205" s="152"/>
      <c r="OMR205" s="152"/>
      <c r="OMS205" s="152"/>
      <c r="OMT205" s="152"/>
      <c r="OMU205" s="444"/>
      <c r="OMV205" s="450"/>
      <c r="OMW205" s="468"/>
      <c r="OMX205" s="152"/>
      <c r="OMY205" s="152"/>
      <c r="OMZ205" s="152"/>
      <c r="ONA205" s="152"/>
      <c r="ONB205" s="444"/>
      <c r="ONC205" s="450"/>
      <c r="OND205" s="468"/>
      <c r="ONE205" s="152"/>
      <c r="ONF205" s="152"/>
      <c r="ONG205" s="152"/>
      <c r="ONH205" s="152"/>
      <c r="ONI205" s="444"/>
      <c r="ONJ205" s="450"/>
      <c r="ONK205" s="468"/>
      <c r="ONL205" s="152"/>
      <c r="ONM205" s="152"/>
      <c r="ONN205" s="152"/>
      <c r="ONO205" s="152"/>
      <c r="ONP205" s="444"/>
      <c r="ONQ205" s="450"/>
      <c r="ONR205" s="468"/>
      <c r="ONS205" s="152"/>
      <c r="ONT205" s="152"/>
      <c r="ONU205" s="152"/>
      <c r="ONV205" s="152"/>
      <c r="ONW205" s="444"/>
      <c r="ONX205" s="450"/>
      <c r="ONY205" s="468"/>
      <c r="ONZ205" s="152"/>
      <c r="OOA205" s="152"/>
      <c r="OOB205" s="152"/>
      <c r="OOC205" s="152"/>
      <c r="OOD205" s="444"/>
      <c r="OOE205" s="450"/>
      <c r="OOF205" s="468"/>
      <c r="OOG205" s="152"/>
      <c r="OOH205" s="152"/>
      <c r="OOI205" s="152"/>
      <c r="OOJ205" s="152"/>
      <c r="OOK205" s="444"/>
      <c r="OOL205" s="450"/>
      <c r="OOM205" s="468"/>
      <c r="OON205" s="152"/>
      <c r="OOO205" s="152"/>
      <c r="OOP205" s="152"/>
      <c r="OOQ205" s="152"/>
      <c r="OOR205" s="444"/>
      <c r="OOS205" s="450"/>
      <c r="OOT205" s="468"/>
      <c r="OOU205" s="152"/>
      <c r="OOV205" s="152"/>
      <c r="OOW205" s="152"/>
      <c r="OOX205" s="152"/>
      <c r="OOY205" s="444"/>
      <c r="OOZ205" s="450"/>
      <c r="OPA205" s="468"/>
      <c r="OPB205" s="152"/>
      <c r="OPC205" s="152"/>
      <c r="OPD205" s="152"/>
      <c r="OPE205" s="152"/>
      <c r="OPF205" s="444"/>
      <c r="OPG205" s="450"/>
      <c r="OPH205" s="468"/>
      <c r="OPI205" s="152"/>
      <c r="OPJ205" s="152"/>
      <c r="OPK205" s="152"/>
      <c r="OPL205" s="152"/>
      <c r="OPM205" s="444"/>
      <c r="OPN205" s="450"/>
      <c r="OPO205" s="468"/>
      <c r="OPP205" s="152"/>
      <c r="OPQ205" s="152"/>
      <c r="OPR205" s="152"/>
      <c r="OPS205" s="152"/>
      <c r="OPT205" s="444"/>
      <c r="OPU205" s="450"/>
      <c r="OPV205" s="468"/>
      <c r="OPW205" s="152"/>
      <c r="OPX205" s="152"/>
      <c r="OPY205" s="152"/>
      <c r="OPZ205" s="152"/>
      <c r="OQA205" s="444"/>
      <c r="OQB205" s="450"/>
      <c r="OQC205" s="468"/>
      <c r="OQD205" s="152"/>
      <c r="OQE205" s="152"/>
      <c r="OQF205" s="152"/>
      <c r="OQG205" s="152"/>
      <c r="OQH205" s="444"/>
      <c r="OQI205" s="450"/>
      <c r="OQJ205" s="468"/>
      <c r="OQK205" s="152"/>
      <c r="OQL205" s="152"/>
      <c r="OQM205" s="152"/>
      <c r="OQN205" s="152"/>
      <c r="OQO205" s="444"/>
      <c r="OQP205" s="450"/>
      <c r="OQQ205" s="468"/>
      <c r="OQR205" s="152"/>
      <c r="OQS205" s="152"/>
      <c r="OQT205" s="152"/>
      <c r="OQU205" s="152"/>
      <c r="OQV205" s="444"/>
      <c r="OQW205" s="450"/>
      <c r="OQX205" s="468"/>
      <c r="OQY205" s="152"/>
      <c r="OQZ205" s="152"/>
      <c r="ORA205" s="152"/>
      <c r="ORB205" s="152"/>
      <c r="ORC205" s="444"/>
      <c r="ORD205" s="450"/>
      <c r="ORE205" s="468"/>
      <c r="ORF205" s="152"/>
      <c r="ORG205" s="152"/>
      <c r="ORH205" s="152"/>
      <c r="ORI205" s="152"/>
      <c r="ORJ205" s="444"/>
      <c r="ORK205" s="450"/>
      <c r="ORL205" s="468"/>
      <c r="ORM205" s="152"/>
      <c r="ORN205" s="152"/>
      <c r="ORO205" s="152"/>
      <c r="ORP205" s="152"/>
      <c r="ORQ205" s="444"/>
      <c r="ORR205" s="450"/>
      <c r="ORS205" s="468"/>
      <c r="ORT205" s="152"/>
      <c r="ORU205" s="152"/>
      <c r="ORV205" s="152"/>
      <c r="ORW205" s="152"/>
      <c r="ORX205" s="444"/>
      <c r="ORY205" s="450"/>
      <c r="ORZ205" s="468"/>
      <c r="OSA205" s="152"/>
      <c r="OSB205" s="152"/>
      <c r="OSC205" s="152"/>
      <c r="OSD205" s="152"/>
      <c r="OSE205" s="444"/>
      <c r="OSF205" s="450"/>
      <c r="OSG205" s="468"/>
      <c r="OSH205" s="152"/>
      <c r="OSI205" s="152"/>
      <c r="OSJ205" s="152"/>
      <c r="OSK205" s="152"/>
      <c r="OSL205" s="444"/>
      <c r="OSM205" s="450"/>
      <c r="OSN205" s="468"/>
      <c r="OSO205" s="152"/>
      <c r="OSP205" s="152"/>
      <c r="OSQ205" s="152"/>
      <c r="OSR205" s="152"/>
      <c r="OSS205" s="444"/>
      <c r="OST205" s="450"/>
      <c r="OSU205" s="468"/>
      <c r="OSV205" s="152"/>
      <c r="OSW205" s="152"/>
      <c r="OSX205" s="152"/>
      <c r="OSY205" s="152"/>
      <c r="OSZ205" s="444"/>
      <c r="OTA205" s="450"/>
      <c r="OTB205" s="468"/>
      <c r="OTC205" s="152"/>
      <c r="OTD205" s="152"/>
      <c r="OTE205" s="152"/>
      <c r="OTF205" s="152"/>
      <c r="OTG205" s="444"/>
      <c r="OTH205" s="450"/>
      <c r="OTI205" s="468"/>
      <c r="OTJ205" s="152"/>
      <c r="OTK205" s="152"/>
      <c r="OTL205" s="152"/>
      <c r="OTM205" s="152"/>
      <c r="OTN205" s="444"/>
      <c r="OTO205" s="450"/>
      <c r="OTP205" s="468"/>
      <c r="OTQ205" s="152"/>
      <c r="OTR205" s="152"/>
      <c r="OTS205" s="152"/>
      <c r="OTT205" s="152"/>
      <c r="OTU205" s="444"/>
      <c r="OTV205" s="450"/>
      <c r="OTW205" s="468"/>
      <c r="OTX205" s="152"/>
      <c r="OTY205" s="152"/>
      <c r="OTZ205" s="152"/>
      <c r="OUA205" s="152"/>
      <c r="OUB205" s="444"/>
      <c r="OUC205" s="450"/>
      <c r="OUD205" s="468"/>
      <c r="OUE205" s="152"/>
      <c r="OUF205" s="152"/>
      <c r="OUG205" s="152"/>
      <c r="OUH205" s="152"/>
      <c r="OUI205" s="444"/>
      <c r="OUJ205" s="450"/>
      <c r="OUK205" s="468"/>
      <c r="OUL205" s="152"/>
      <c r="OUM205" s="152"/>
      <c r="OUN205" s="152"/>
      <c r="OUO205" s="152"/>
      <c r="OUP205" s="444"/>
      <c r="OUQ205" s="450"/>
      <c r="OUR205" s="468"/>
      <c r="OUS205" s="152"/>
      <c r="OUT205" s="152"/>
      <c r="OUU205" s="152"/>
      <c r="OUV205" s="152"/>
      <c r="OUW205" s="444"/>
      <c r="OUX205" s="450"/>
      <c r="OUY205" s="468"/>
      <c r="OUZ205" s="152"/>
      <c r="OVA205" s="152"/>
      <c r="OVB205" s="152"/>
      <c r="OVC205" s="152"/>
      <c r="OVD205" s="444"/>
      <c r="OVE205" s="450"/>
      <c r="OVF205" s="468"/>
      <c r="OVG205" s="152"/>
      <c r="OVH205" s="152"/>
      <c r="OVI205" s="152"/>
      <c r="OVJ205" s="152"/>
      <c r="OVK205" s="444"/>
      <c r="OVL205" s="450"/>
      <c r="OVM205" s="468"/>
      <c r="OVN205" s="152"/>
      <c r="OVO205" s="152"/>
      <c r="OVP205" s="152"/>
      <c r="OVQ205" s="152"/>
      <c r="OVR205" s="444"/>
      <c r="OVS205" s="450"/>
      <c r="OVT205" s="468"/>
      <c r="OVU205" s="152"/>
      <c r="OVV205" s="152"/>
      <c r="OVW205" s="152"/>
      <c r="OVX205" s="152"/>
      <c r="OVY205" s="444"/>
      <c r="OVZ205" s="450"/>
      <c r="OWA205" s="468"/>
      <c r="OWB205" s="152"/>
      <c r="OWC205" s="152"/>
      <c r="OWD205" s="152"/>
      <c r="OWE205" s="152"/>
      <c r="OWF205" s="444"/>
      <c r="OWG205" s="450"/>
      <c r="OWH205" s="468"/>
      <c r="OWI205" s="152"/>
      <c r="OWJ205" s="152"/>
      <c r="OWK205" s="152"/>
      <c r="OWL205" s="152"/>
      <c r="OWM205" s="444"/>
      <c r="OWN205" s="450"/>
      <c r="OWO205" s="468"/>
      <c r="OWP205" s="152"/>
      <c r="OWQ205" s="152"/>
      <c r="OWR205" s="152"/>
      <c r="OWS205" s="152"/>
      <c r="OWT205" s="444"/>
      <c r="OWU205" s="450"/>
      <c r="OWV205" s="468"/>
      <c r="OWW205" s="152"/>
      <c r="OWX205" s="152"/>
      <c r="OWY205" s="152"/>
      <c r="OWZ205" s="152"/>
      <c r="OXA205" s="444"/>
      <c r="OXB205" s="450"/>
      <c r="OXC205" s="468"/>
      <c r="OXD205" s="152"/>
      <c r="OXE205" s="152"/>
      <c r="OXF205" s="152"/>
      <c r="OXG205" s="152"/>
      <c r="OXH205" s="444"/>
      <c r="OXI205" s="450"/>
      <c r="OXJ205" s="468"/>
      <c r="OXK205" s="152"/>
      <c r="OXL205" s="152"/>
      <c r="OXM205" s="152"/>
      <c r="OXN205" s="152"/>
      <c r="OXO205" s="444"/>
      <c r="OXP205" s="450"/>
      <c r="OXQ205" s="468"/>
      <c r="OXR205" s="152"/>
      <c r="OXS205" s="152"/>
      <c r="OXT205" s="152"/>
      <c r="OXU205" s="152"/>
      <c r="OXV205" s="444"/>
      <c r="OXW205" s="450"/>
      <c r="OXX205" s="468"/>
      <c r="OXY205" s="152"/>
      <c r="OXZ205" s="152"/>
      <c r="OYA205" s="152"/>
      <c r="OYB205" s="152"/>
      <c r="OYC205" s="444"/>
      <c r="OYD205" s="450"/>
      <c r="OYE205" s="468"/>
      <c r="OYF205" s="152"/>
      <c r="OYG205" s="152"/>
      <c r="OYH205" s="152"/>
      <c r="OYI205" s="152"/>
      <c r="OYJ205" s="444"/>
      <c r="OYK205" s="450"/>
      <c r="OYL205" s="468"/>
      <c r="OYM205" s="152"/>
      <c r="OYN205" s="152"/>
      <c r="OYO205" s="152"/>
      <c r="OYP205" s="152"/>
      <c r="OYQ205" s="444"/>
      <c r="OYR205" s="450"/>
      <c r="OYS205" s="468"/>
      <c r="OYT205" s="152"/>
      <c r="OYU205" s="152"/>
      <c r="OYV205" s="152"/>
      <c r="OYW205" s="152"/>
      <c r="OYX205" s="444"/>
      <c r="OYY205" s="450"/>
      <c r="OYZ205" s="468"/>
      <c r="OZA205" s="152"/>
      <c r="OZB205" s="152"/>
      <c r="OZC205" s="152"/>
      <c r="OZD205" s="152"/>
      <c r="OZE205" s="444"/>
      <c r="OZF205" s="450"/>
      <c r="OZG205" s="468"/>
      <c r="OZH205" s="152"/>
      <c r="OZI205" s="152"/>
      <c r="OZJ205" s="152"/>
      <c r="OZK205" s="152"/>
      <c r="OZL205" s="444"/>
      <c r="OZM205" s="450"/>
      <c r="OZN205" s="468"/>
      <c r="OZO205" s="152"/>
      <c r="OZP205" s="152"/>
      <c r="OZQ205" s="152"/>
      <c r="OZR205" s="152"/>
      <c r="OZS205" s="444"/>
      <c r="OZT205" s="450"/>
      <c r="OZU205" s="468"/>
      <c r="OZV205" s="152"/>
      <c r="OZW205" s="152"/>
      <c r="OZX205" s="152"/>
      <c r="OZY205" s="152"/>
      <c r="OZZ205" s="444"/>
      <c r="PAA205" s="450"/>
      <c r="PAB205" s="468"/>
      <c r="PAC205" s="152"/>
      <c r="PAD205" s="152"/>
      <c r="PAE205" s="152"/>
      <c r="PAF205" s="152"/>
      <c r="PAG205" s="444"/>
      <c r="PAH205" s="450"/>
      <c r="PAI205" s="468"/>
      <c r="PAJ205" s="152"/>
      <c r="PAK205" s="152"/>
      <c r="PAL205" s="152"/>
      <c r="PAM205" s="152"/>
      <c r="PAN205" s="444"/>
      <c r="PAO205" s="450"/>
      <c r="PAP205" s="468"/>
      <c r="PAQ205" s="152"/>
      <c r="PAR205" s="152"/>
      <c r="PAS205" s="152"/>
      <c r="PAT205" s="152"/>
      <c r="PAU205" s="444"/>
      <c r="PAV205" s="450"/>
      <c r="PAW205" s="468"/>
      <c r="PAX205" s="152"/>
      <c r="PAY205" s="152"/>
      <c r="PAZ205" s="152"/>
      <c r="PBA205" s="152"/>
      <c r="PBB205" s="444"/>
      <c r="PBC205" s="450"/>
      <c r="PBD205" s="468"/>
      <c r="PBE205" s="152"/>
      <c r="PBF205" s="152"/>
      <c r="PBG205" s="152"/>
      <c r="PBH205" s="152"/>
      <c r="PBI205" s="444"/>
      <c r="PBJ205" s="450"/>
      <c r="PBK205" s="468"/>
      <c r="PBL205" s="152"/>
      <c r="PBM205" s="152"/>
      <c r="PBN205" s="152"/>
      <c r="PBO205" s="152"/>
      <c r="PBP205" s="444"/>
      <c r="PBQ205" s="450"/>
      <c r="PBR205" s="468"/>
      <c r="PBS205" s="152"/>
      <c r="PBT205" s="152"/>
      <c r="PBU205" s="152"/>
      <c r="PBV205" s="152"/>
      <c r="PBW205" s="444"/>
      <c r="PBX205" s="450"/>
      <c r="PBY205" s="468"/>
      <c r="PBZ205" s="152"/>
      <c r="PCA205" s="152"/>
      <c r="PCB205" s="152"/>
      <c r="PCC205" s="152"/>
      <c r="PCD205" s="444"/>
      <c r="PCE205" s="450"/>
      <c r="PCF205" s="468"/>
      <c r="PCG205" s="152"/>
      <c r="PCH205" s="152"/>
      <c r="PCI205" s="152"/>
      <c r="PCJ205" s="152"/>
      <c r="PCK205" s="444"/>
      <c r="PCL205" s="450"/>
      <c r="PCM205" s="468"/>
      <c r="PCN205" s="152"/>
      <c r="PCO205" s="152"/>
      <c r="PCP205" s="152"/>
      <c r="PCQ205" s="152"/>
      <c r="PCR205" s="444"/>
      <c r="PCS205" s="450"/>
      <c r="PCT205" s="468"/>
      <c r="PCU205" s="152"/>
      <c r="PCV205" s="152"/>
      <c r="PCW205" s="152"/>
      <c r="PCX205" s="152"/>
      <c r="PCY205" s="444"/>
      <c r="PCZ205" s="450"/>
      <c r="PDA205" s="468"/>
      <c r="PDB205" s="152"/>
      <c r="PDC205" s="152"/>
      <c r="PDD205" s="152"/>
      <c r="PDE205" s="152"/>
      <c r="PDF205" s="444"/>
      <c r="PDG205" s="450"/>
      <c r="PDH205" s="468"/>
      <c r="PDI205" s="152"/>
      <c r="PDJ205" s="152"/>
      <c r="PDK205" s="152"/>
      <c r="PDL205" s="152"/>
      <c r="PDM205" s="444"/>
      <c r="PDN205" s="450"/>
      <c r="PDO205" s="468"/>
      <c r="PDP205" s="152"/>
      <c r="PDQ205" s="152"/>
      <c r="PDR205" s="152"/>
      <c r="PDS205" s="152"/>
      <c r="PDT205" s="444"/>
      <c r="PDU205" s="450"/>
      <c r="PDV205" s="468"/>
      <c r="PDW205" s="152"/>
      <c r="PDX205" s="152"/>
      <c r="PDY205" s="152"/>
      <c r="PDZ205" s="152"/>
      <c r="PEA205" s="444"/>
      <c r="PEB205" s="450"/>
      <c r="PEC205" s="468"/>
      <c r="PED205" s="152"/>
      <c r="PEE205" s="152"/>
      <c r="PEF205" s="152"/>
      <c r="PEG205" s="152"/>
      <c r="PEH205" s="444"/>
      <c r="PEI205" s="450"/>
      <c r="PEJ205" s="468"/>
      <c r="PEK205" s="152"/>
      <c r="PEL205" s="152"/>
      <c r="PEM205" s="152"/>
      <c r="PEN205" s="152"/>
      <c r="PEO205" s="444"/>
      <c r="PEP205" s="450"/>
      <c r="PEQ205" s="468"/>
      <c r="PER205" s="152"/>
      <c r="PES205" s="152"/>
      <c r="PET205" s="152"/>
      <c r="PEU205" s="152"/>
      <c r="PEV205" s="444"/>
      <c r="PEW205" s="450"/>
      <c r="PEX205" s="468"/>
      <c r="PEY205" s="152"/>
      <c r="PEZ205" s="152"/>
      <c r="PFA205" s="152"/>
      <c r="PFB205" s="152"/>
      <c r="PFC205" s="444"/>
      <c r="PFD205" s="450"/>
      <c r="PFE205" s="468"/>
      <c r="PFF205" s="152"/>
      <c r="PFG205" s="152"/>
      <c r="PFH205" s="152"/>
      <c r="PFI205" s="152"/>
      <c r="PFJ205" s="444"/>
      <c r="PFK205" s="450"/>
      <c r="PFL205" s="468"/>
      <c r="PFM205" s="152"/>
      <c r="PFN205" s="152"/>
      <c r="PFO205" s="152"/>
      <c r="PFP205" s="152"/>
      <c r="PFQ205" s="444"/>
      <c r="PFR205" s="450"/>
      <c r="PFS205" s="468"/>
      <c r="PFT205" s="152"/>
      <c r="PFU205" s="152"/>
      <c r="PFV205" s="152"/>
      <c r="PFW205" s="152"/>
      <c r="PFX205" s="444"/>
      <c r="PFY205" s="450"/>
      <c r="PFZ205" s="468"/>
      <c r="PGA205" s="152"/>
      <c r="PGB205" s="152"/>
      <c r="PGC205" s="152"/>
      <c r="PGD205" s="152"/>
      <c r="PGE205" s="444"/>
      <c r="PGF205" s="450"/>
      <c r="PGG205" s="468"/>
      <c r="PGH205" s="152"/>
      <c r="PGI205" s="152"/>
      <c r="PGJ205" s="152"/>
      <c r="PGK205" s="152"/>
      <c r="PGL205" s="444"/>
      <c r="PGM205" s="450"/>
      <c r="PGN205" s="468"/>
      <c r="PGO205" s="152"/>
      <c r="PGP205" s="152"/>
      <c r="PGQ205" s="152"/>
      <c r="PGR205" s="152"/>
      <c r="PGS205" s="444"/>
      <c r="PGT205" s="450"/>
      <c r="PGU205" s="468"/>
      <c r="PGV205" s="152"/>
      <c r="PGW205" s="152"/>
      <c r="PGX205" s="152"/>
      <c r="PGY205" s="152"/>
      <c r="PGZ205" s="444"/>
      <c r="PHA205" s="450"/>
      <c r="PHB205" s="468"/>
      <c r="PHC205" s="152"/>
      <c r="PHD205" s="152"/>
      <c r="PHE205" s="152"/>
      <c r="PHF205" s="152"/>
      <c r="PHG205" s="444"/>
      <c r="PHH205" s="450"/>
      <c r="PHI205" s="468"/>
      <c r="PHJ205" s="152"/>
      <c r="PHK205" s="152"/>
      <c r="PHL205" s="152"/>
      <c r="PHM205" s="152"/>
      <c r="PHN205" s="444"/>
      <c r="PHO205" s="450"/>
      <c r="PHP205" s="468"/>
      <c r="PHQ205" s="152"/>
      <c r="PHR205" s="152"/>
      <c r="PHS205" s="152"/>
      <c r="PHT205" s="152"/>
      <c r="PHU205" s="444"/>
      <c r="PHV205" s="450"/>
      <c r="PHW205" s="468"/>
      <c r="PHX205" s="152"/>
      <c r="PHY205" s="152"/>
      <c r="PHZ205" s="152"/>
      <c r="PIA205" s="152"/>
      <c r="PIB205" s="444"/>
      <c r="PIC205" s="450"/>
      <c r="PID205" s="468"/>
      <c r="PIE205" s="152"/>
      <c r="PIF205" s="152"/>
      <c r="PIG205" s="152"/>
      <c r="PIH205" s="152"/>
      <c r="PII205" s="444"/>
      <c r="PIJ205" s="450"/>
      <c r="PIK205" s="468"/>
      <c r="PIL205" s="152"/>
      <c r="PIM205" s="152"/>
      <c r="PIN205" s="152"/>
      <c r="PIO205" s="152"/>
      <c r="PIP205" s="444"/>
      <c r="PIQ205" s="450"/>
      <c r="PIR205" s="468"/>
      <c r="PIS205" s="152"/>
      <c r="PIT205" s="152"/>
      <c r="PIU205" s="152"/>
      <c r="PIV205" s="152"/>
      <c r="PIW205" s="444"/>
      <c r="PIX205" s="450"/>
      <c r="PIY205" s="468"/>
      <c r="PIZ205" s="152"/>
      <c r="PJA205" s="152"/>
      <c r="PJB205" s="152"/>
      <c r="PJC205" s="152"/>
      <c r="PJD205" s="444"/>
      <c r="PJE205" s="450"/>
      <c r="PJF205" s="468"/>
      <c r="PJG205" s="152"/>
      <c r="PJH205" s="152"/>
      <c r="PJI205" s="152"/>
      <c r="PJJ205" s="152"/>
      <c r="PJK205" s="444"/>
      <c r="PJL205" s="450"/>
      <c r="PJM205" s="468"/>
      <c r="PJN205" s="152"/>
      <c r="PJO205" s="152"/>
      <c r="PJP205" s="152"/>
      <c r="PJQ205" s="152"/>
      <c r="PJR205" s="444"/>
      <c r="PJS205" s="450"/>
      <c r="PJT205" s="468"/>
      <c r="PJU205" s="152"/>
      <c r="PJV205" s="152"/>
      <c r="PJW205" s="152"/>
      <c r="PJX205" s="152"/>
      <c r="PJY205" s="444"/>
      <c r="PJZ205" s="450"/>
      <c r="PKA205" s="468"/>
      <c r="PKB205" s="152"/>
      <c r="PKC205" s="152"/>
      <c r="PKD205" s="152"/>
      <c r="PKE205" s="152"/>
      <c r="PKF205" s="444"/>
      <c r="PKG205" s="450"/>
      <c r="PKH205" s="468"/>
      <c r="PKI205" s="152"/>
      <c r="PKJ205" s="152"/>
      <c r="PKK205" s="152"/>
      <c r="PKL205" s="152"/>
      <c r="PKM205" s="444"/>
      <c r="PKN205" s="450"/>
      <c r="PKO205" s="468"/>
      <c r="PKP205" s="152"/>
      <c r="PKQ205" s="152"/>
      <c r="PKR205" s="152"/>
      <c r="PKS205" s="152"/>
      <c r="PKT205" s="444"/>
      <c r="PKU205" s="450"/>
      <c r="PKV205" s="468"/>
      <c r="PKW205" s="152"/>
      <c r="PKX205" s="152"/>
      <c r="PKY205" s="152"/>
      <c r="PKZ205" s="152"/>
      <c r="PLA205" s="444"/>
      <c r="PLB205" s="450"/>
      <c r="PLC205" s="468"/>
      <c r="PLD205" s="152"/>
      <c r="PLE205" s="152"/>
      <c r="PLF205" s="152"/>
      <c r="PLG205" s="152"/>
      <c r="PLH205" s="444"/>
      <c r="PLI205" s="450"/>
      <c r="PLJ205" s="468"/>
      <c r="PLK205" s="152"/>
      <c r="PLL205" s="152"/>
      <c r="PLM205" s="152"/>
      <c r="PLN205" s="152"/>
      <c r="PLO205" s="444"/>
      <c r="PLP205" s="450"/>
      <c r="PLQ205" s="468"/>
      <c r="PLR205" s="152"/>
      <c r="PLS205" s="152"/>
      <c r="PLT205" s="152"/>
      <c r="PLU205" s="152"/>
      <c r="PLV205" s="444"/>
      <c r="PLW205" s="450"/>
      <c r="PLX205" s="468"/>
      <c r="PLY205" s="152"/>
      <c r="PLZ205" s="152"/>
      <c r="PMA205" s="152"/>
      <c r="PMB205" s="152"/>
      <c r="PMC205" s="444"/>
      <c r="PMD205" s="450"/>
      <c r="PME205" s="468"/>
      <c r="PMF205" s="152"/>
      <c r="PMG205" s="152"/>
      <c r="PMH205" s="152"/>
      <c r="PMI205" s="152"/>
      <c r="PMJ205" s="444"/>
      <c r="PMK205" s="450"/>
      <c r="PML205" s="468"/>
      <c r="PMM205" s="152"/>
      <c r="PMN205" s="152"/>
      <c r="PMO205" s="152"/>
      <c r="PMP205" s="152"/>
      <c r="PMQ205" s="444"/>
      <c r="PMR205" s="450"/>
      <c r="PMS205" s="468"/>
      <c r="PMT205" s="152"/>
      <c r="PMU205" s="152"/>
      <c r="PMV205" s="152"/>
      <c r="PMW205" s="152"/>
      <c r="PMX205" s="444"/>
      <c r="PMY205" s="450"/>
      <c r="PMZ205" s="468"/>
      <c r="PNA205" s="152"/>
      <c r="PNB205" s="152"/>
      <c r="PNC205" s="152"/>
      <c r="PND205" s="152"/>
      <c r="PNE205" s="444"/>
      <c r="PNF205" s="450"/>
      <c r="PNG205" s="468"/>
      <c r="PNH205" s="152"/>
      <c r="PNI205" s="152"/>
      <c r="PNJ205" s="152"/>
      <c r="PNK205" s="152"/>
      <c r="PNL205" s="444"/>
      <c r="PNM205" s="450"/>
      <c r="PNN205" s="468"/>
      <c r="PNO205" s="152"/>
      <c r="PNP205" s="152"/>
      <c r="PNQ205" s="152"/>
      <c r="PNR205" s="152"/>
      <c r="PNS205" s="444"/>
      <c r="PNT205" s="450"/>
      <c r="PNU205" s="468"/>
      <c r="PNV205" s="152"/>
      <c r="PNW205" s="152"/>
      <c r="PNX205" s="152"/>
      <c r="PNY205" s="152"/>
      <c r="PNZ205" s="444"/>
      <c r="POA205" s="450"/>
      <c r="POB205" s="468"/>
      <c r="POC205" s="152"/>
      <c r="POD205" s="152"/>
      <c r="POE205" s="152"/>
      <c r="POF205" s="152"/>
      <c r="POG205" s="444"/>
      <c r="POH205" s="450"/>
      <c r="POI205" s="468"/>
      <c r="POJ205" s="152"/>
      <c r="POK205" s="152"/>
      <c r="POL205" s="152"/>
      <c r="POM205" s="152"/>
      <c r="PON205" s="444"/>
      <c r="POO205" s="450"/>
      <c r="POP205" s="468"/>
      <c r="POQ205" s="152"/>
      <c r="POR205" s="152"/>
      <c r="POS205" s="152"/>
      <c r="POT205" s="152"/>
      <c r="POU205" s="444"/>
      <c r="POV205" s="450"/>
      <c r="POW205" s="468"/>
      <c r="POX205" s="152"/>
      <c r="POY205" s="152"/>
      <c r="POZ205" s="152"/>
      <c r="PPA205" s="152"/>
      <c r="PPB205" s="444"/>
      <c r="PPC205" s="450"/>
      <c r="PPD205" s="468"/>
      <c r="PPE205" s="152"/>
      <c r="PPF205" s="152"/>
      <c r="PPG205" s="152"/>
      <c r="PPH205" s="152"/>
      <c r="PPI205" s="444"/>
      <c r="PPJ205" s="450"/>
      <c r="PPK205" s="468"/>
      <c r="PPL205" s="152"/>
      <c r="PPM205" s="152"/>
      <c r="PPN205" s="152"/>
      <c r="PPO205" s="152"/>
      <c r="PPP205" s="444"/>
      <c r="PPQ205" s="450"/>
      <c r="PPR205" s="468"/>
      <c r="PPS205" s="152"/>
      <c r="PPT205" s="152"/>
      <c r="PPU205" s="152"/>
      <c r="PPV205" s="152"/>
      <c r="PPW205" s="444"/>
      <c r="PPX205" s="450"/>
      <c r="PPY205" s="468"/>
      <c r="PPZ205" s="152"/>
      <c r="PQA205" s="152"/>
      <c r="PQB205" s="152"/>
      <c r="PQC205" s="152"/>
      <c r="PQD205" s="444"/>
      <c r="PQE205" s="450"/>
      <c r="PQF205" s="468"/>
      <c r="PQG205" s="152"/>
      <c r="PQH205" s="152"/>
      <c r="PQI205" s="152"/>
      <c r="PQJ205" s="152"/>
      <c r="PQK205" s="444"/>
      <c r="PQL205" s="450"/>
      <c r="PQM205" s="468"/>
      <c r="PQN205" s="152"/>
      <c r="PQO205" s="152"/>
      <c r="PQP205" s="152"/>
      <c r="PQQ205" s="152"/>
      <c r="PQR205" s="444"/>
      <c r="PQS205" s="450"/>
      <c r="PQT205" s="468"/>
      <c r="PQU205" s="152"/>
      <c r="PQV205" s="152"/>
      <c r="PQW205" s="152"/>
      <c r="PQX205" s="152"/>
      <c r="PQY205" s="444"/>
      <c r="PQZ205" s="450"/>
      <c r="PRA205" s="468"/>
      <c r="PRB205" s="152"/>
      <c r="PRC205" s="152"/>
      <c r="PRD205" s="152"/>
      <c r="PRE205" s="152"/>
      <c r="PRF205" s="444"/>
      <c r="PRG205" s="450"/>
      <c r="PRH205" s="468"/>
      <c r="PRI205" s="152"/>
      <c r="PRJ205" s="152"/>
      <c r="PRK205" s="152"/>
      <c r="PRL205" s="152"/>
      <c r="PRM205" s="444"/>
      <c r="PRN205" s="450"/>
      <c r="PRO205" s="468"/>
      <c r="PRP205" s="152"/>
      <c r="PRQ205" s="152"/>
      <c r="PRR205" s="152"/>
      <c r="PRS205" s="152"/>
      <c r="PRT205" s="444"/>
      <c r="PRU205" s="450"/>
      <c r="PRV205" s="468"/>
      <c r="PRW205" s="152"/>
      <c r="PRX205" s="152"/>
      <c r="PRY205" s="152"/>
      <c r="PRZ205" s="152"/>
      <c r="PSA205" s="444"/>
      <c r="PSB205" s="450"/>
      <c r="PSC205" s="468"/>
      <c r="PSD205" s="152"/>
      <c r="PSE205" s="152"/>
      <c r="PSF205" s="152"/>
      <c r="PSG205" s="152"/>
      <c r="PSH205" s="444"/>
      <c r="PSI205" s="450"/>
      <c r="PSJ205" s="468"/>
      <c r="PSK205" s="152"/>
      <c r="PSL205" s="152"/>
      <c r="PSM205" s="152"/>
      <c r="PSN205" s="152"/>
      <c r="PSO205" s="444"/>
      <c r="PSP205" s="450"/>
      <c r="PSQ205" s="468"/>
      <c r="PSR205" s="152"/>
      <c r="PSS205" s="152"/>
      <c r="PST205" s="152"/>
      <c r="PSU205" s="152"/>
      <c r="PSV205" s="444"/>
      <c r="PSW205" s="450"/>
      <c r="PSX205" s="468"/>
      <c r="PSY205" s="152"/>
      <c r="PSZ205" s="152"/>
      <c r="PTA205" s="152"/>
      <c r="PTB205" s="152"/>
      <c r="PTC205" s="444"/>
      <c r="PTD205" s="450"/>
      <c r="PTE205" s="468"/>
      <c r="PTF205" s="152"/>
      <c r="PTG205" s="152"/>
      <c r="PTH205" s="152"/>
      <c r="PTI205" s="152"/>
      <c r="PTJ205" s="444"/>
      <c r="PTK205" s="450"/>
      <c r="PTL205" s="468"/>
      <c r="PTM205" s="152"/>
      <c r="PTN205" s="152"/>
      <c r="PTO205" s="152"/>
      <c r="PTP205" s="152"/>
      <c r="PTQ205" s="444"/>
      <c r="PTR205" s="450"/>
      <c r="PTS205" s="468"/>
      <c r="PTT205" s="152"/>
      <c r="PTU205" s="152"/>
      <c r="PTV205" s="152"/>
      <c r="PTW205" s="152"/>
      <c r="PTX205" s="444"/>
      <c r="PTY205" s="450"/>
      <c r="PTZ205" s="468"/>
      <c r="PUA205" s="152"/>
      <c r="PUB205" s="152"/>
      <c r="PUC205" s="152"/>
      <c r="PUD205" s="152"/>
      <c r="PUE205" s="444"/>
      <c r="PUF205" s="450"/>
      <c r="PUG205" s="468"/>
      <c r="PUH205" s="152"/>
      <c r="PUI205" s="152"/>
      <c r="PUJ205" s="152"/>
      <c r="PUK205" s="152"/>
      <c r="PUL205" s="444"/>
      <c r="PUM205" s="450"/>
      <c r="PUN205" s="468"/>
      <c r="PUO205" s="152"/>
      <c r="PUP205" s="152"/>
      <c r="PUQ205" s="152"/>
      <c r="PUR205" s="152"/>
      <c r="PUS205" s="444"/>
      <c r="PUT205" s="450"/>
      <c r="PUU205" s="468"/>
      <c r="PUV205" s="152"/>
      <c r="PUW205" s="152"/>
      <c r="PUX205" s="152"/>
      <c r="PUY205" s="152"/>
      <c r="PUZ205" s="444"/>
      <c r="PVA205" s="450"/>
      <c r="PVB205" s="468"/>
      <c r="PVC205" s="152"/>
      <c r="PVD205" s="152"/>
      <c r="PVE205" s="152"/>
      <c r="PVF205" s="152"/>
      <c r="PVG205" s="444"/>
      <c r="PVH205" s="450"/>
      <c r="PVI205" s="468"/>
      <c r="PVJ205" s="152"/>
      <c r="PVK205" s="152"/>
      <c r="PVL205" s="152"/>
      <c r="PVM205" s="152"/>
      <c r="PVN205" s="444"/>
      <c r="PVO205" s="450"/>
      <c r="PVP205" s="468"/>
      <c r="PVQ205" s="152"/>
      <c r="PVR205" s="152"/>
      <c r="PVS205" s="152"/>
      <c r="PVT205" s="152"/>
      <c r="PVU205" s="444"/>
      <c r="PVV205" s="450"/>
      <c r="PVW205" s="468"/>
      <c r="PVX205" s="152"/>
      <c r="PVY205" s="152"/>
      <c r="PVZ205" s="152"/>
      <c r="PWA205" s="152"/>
      <c r="PWB205" s="444"/>
      <c r="PWC205" s="450"/>
      <c r="PWD205" s="468"/>
      <c r="PWE205" s="152"/>
      <c r="PWF205" s="152"/>
      <c r="PWG205" s="152"/>
      <c r="PWH205" s="152"/>
      <c r="PWI205" s="444"/>
      <c r="PWJ205" s="450"/>
      <c r="PWK205" s="468"/>
      <c r="PWL205" s="152"/>
      <c r="PWM205" s="152"/>
      <c r="PWN205" s="152"/>
      <c r="PWO205" s="152"/>
      <c r="PWP205" s="444"/>
      <c r="PWQ205" s="450"/>
      <c r="PWR205" s="468"/>
      <c r="PWS205" s="152"/>
      <c r="PWT205" s="152"/>
      <c r="PWU205" s="152"/>
      <c r="PWV205" s="152"/>
      <c r="PWW205" s="444"/>
      <c r="PWX205" s="450"/>
      <c r="PWY205" s="468"/>
      <c r="PWZ205" s="152"/>
      <c r="PXA205" s="152"/>
      <c r="PXB205" s="152"/>
      <c r="PXC205" s="152"/>
      <c r="PXD205" s="444"/>
      <c r="PXE205" s="450"/>
      <c r="PXF205" s="468"/>
      <c r="PXG205" s="152"/>
      <c r="PXH205" s="152"/>
      <c r="PXI205" s="152"/>
      <c r="PXJ205" s="152"/>
      <c r="PXK205" s="444"/>
      <c r="PXL205" s="450"/>
      <c r="PXM205" s="468"/>
      <c r="PXN205" s="152"/>
      <c r="PXO205" s="152"/>
      <c r="PXP205" s="152"/>
      <c r="PXQ205" s="152"/>
      <c r="PXR205" s="444"/>
      <c r="PXS205" s="450"/>
      <c r="PXT205" s="468"/>
      <c r="PXU205" s="152"/>
      <c r="PXV205" s="152"/>
      <c r="PXW205" s="152"/>
      <c r="PXX205" s="152"/>
      <c r="PXY205" s="444"/>
      <c r="PXZ205" s="450"/>
      <c r="PYA205" s="468"/>
      <c r="PYB205" s="152"/>
      <c r="PYC205" s="152"/>
      <c r="PYD205" s="152"/>
      <c r="PYE205" s="152"/>
      <c r="PYF205" s="444"/>
      <c r="PYG205" s="450"/>
      <c r="PYH205" s="468"/>
      <c r="PYI205" s="152"/>
      <c r="PYJ205" s="152"/>
      <c r="PYK205" s="152"/>
      <c r="PYL205" s="152"/>
      <c r="PYM205" s="444"/>
      <c r="PYN205" s="450"/>
      <c r="PYO205" s="468"/>
      <c r="PYP205" s="152"/>
      <c r="PYQ205" s="152"/>
      <c r="PYR205" s="152"/>
      <c r="PYS205" s="152"/>
      <c r="PYT205" s="444"/>
      <c r="PYU205" s="450"/>
      <c r="PYV205" s="468"/>
      <c r="PYW205" s="152"/>
      <c r="PYX205" s="152"/>
      <c r="PYY205" s="152"/>
      <c r="PYZ205" s="152"/>
      <c r="PZA205" s="444"/>
      <c r="PZB205" s="450"/>
      <c r="PZC205" s="468"/>
      <c r="PZD205" s="152"/>
      <c r="PZE205" s="152"/>
      <c r="PZF205" s="152"/>
      <c r="PZG205" s="152"/>
      <c r="PZH205" s="444"/>
      <c r="PZI205" s="450"/>
      <c r="PZJ205" s="468"/>
      <c r="PZK205" s="152"/>
      <c r="PZL205" s="152"/>
      <c r="PZM205" s="152"/>
      <c r="PZN205" s="152"/>
      <c r="PZO205" s="444"/>
      <c r="PZP205" s="450"/>
      <c r="PZQ205" s="468"/>
      <c r="PZR205" s="152"/>
      <c r="PZS205" s="152"/>
      <c r="PZT205" s="152"/>
      <c r="PZU205" s="152"/>
      <c r="PZV205" s="444"/>
      <c r="PZW205" s="450"/>
      <c r="PZX205" s="468"/>
      <c r="PZY205" s="152"/>
      <c r="PZZ205" s="152"/>
      <c r="QAA205" s="152"/>
      <c r="QAB205" s="152"/>
      <c r="QAC205" s="444"/>
      <c r="QAD205" s="450"/>
      <c r="QAE205" s="468"/>
      <c r="QAF205" s="152"/>
      <c r="QAG205" s="152"/>
      <c r="QAH205" s="152"/>
      <c r="QAI205" s="152"/>
      <c r="QAJ205" s="444"/>
      <c r="QAK205" s="450"/>
      <c r="QAL205" s="468"/>
      <c r="QAM205" s="152"/>
      <c r="QAN205" s="152"/>
      <c r="QAO205" s="152"/>
      <c r="QAP205" s="152"/>
      <c r="QAQ205" s="444"/>
      <c r="QAR205" s="450"/>
      <c r="QAS205" s="468"/>
      <c r="QAT205" s="152"/>
      <c r="QAU205" s="152"/>
      <c r="QAV205" s="152"/>
      <c r="QAW205" s="152"/>
      <c r="QAX205" s="444"/>
      <c r="QAY205" s="450"/>
      <c r="QAZ205" s="468"/>
      <c r="QBA205" s="152"/>
      <c r="QBB205" s="152"/>
      <c r="QBC205" s="152"/>
      <c r="QBD205" s="152"/>
      <c r="QBE205" s="444"/>
      <c r="QBF205" s="450"/>
      <c r="QBG205" s="468"/>
      <c r="QBH205" s="152"/>
      <c r="QBI205" s="152"/>
      <c r="QBJ205" s="152"/>
      <c r="QBK205" s="152"/>
      <c r="QBL205" s="444"/>
      <c r="QBM205" s="450"/>
      <c r="QBN205" s="468"/>
      <c r="QBO205" s="152"/>
      <c r="QBP205" s="152"/>
      <c r="QBQ205" s="152"/>
      <c r="QBR205" s="152"/>
      <c r="QBS205" s="444"/>
      <c r="QBT205" s="450"/>
      <c r="QBU205" s="468"/>
      <c r="QBV205" s="152"/>
      <c r="QBW205" s="152"/>
      <c r="QBX205" s="152"/>
      <c r="QBY205" s="152"/>
      <c r="QBZ205" s="444"/>
      <c r="QCA205" s="450"/>
      <c r="QCB205" s="468"/>
      <c r="QCC205" s="152"/>
      <c r="QCD205" s="152"/>
      <c r="QCE205" s="152"/>
      <c r="QCF205" s="152"/>
      <c r="QCG205" s="444"/>
      <c r="QCH205" s="450"/>
      <c r="QCI205" s="468"/>
      <c r="QCJ205" s="152"/>
      <c r="QCK205" s="152"/>
      <c r="QCL205" s="152"/>
      <c r="QCM205" s="152"/>
      <c r="QCN205" s="444"/>
      <c r="QCO205" s="450"/>
      <c r="QCP205" s="468"/>
      <c r="QCQ205" s="152"/>
      <c r="QCR205" s="152"/>
      <c r="QCS205" s="152"/>
      <c r="QCT205" s="152"/>
      <c r="QCU205" s="444"/>
      <c r="QCV205" s="450"/>
      <c r="QCW205" s="468"/>
      <c r="QCX205" s="152"/>
      <c r="QCY205" s="152"/>
      <c r="QCZ205" s="152"/>
      <c r="QDA205" s="152"/>
      <c r="QDB205" s="444"/>
      <c r="QDC205" s="450"/>
      <c r="QDD205" s="468"/>
      <c r="QDE205" s="152"/>
      <c r="QDF205" s="152"/>
      <c r="QDG205" s="152"/>
      <c r="QDH205" s="152"/>
      <c r="QDI205" s="444"/>
      <c r="QDJ205" s="450"/>
      <c r="QDK205" s="468"/>
      <c r="QDL205" s="152"/>
      <c r="QDM205" s="152"/>
      <c r="QDN205" s="152"/>
      <c r="QDO205" s="152"/>
      <c r="QDP205" s="444"/>
      <c r="QDQ205" s="450"/>
      <c r="QDR205" s="468"/>
      <c r="QDS205" s="152"/>
      <c r="QDT205" s="152"/>
      <c r="QDU205" s="152"/>
      <c r="QDV205" s="152"/>
      <c r="QDW205" s="444"/>
      <c r="QDX205" s="450"/>
      <c r="QDY205" s="468"/>
      <c r="QDZ205" s="152"/>
      <c r="QEA205" s="152"/>
      <c r="QEB205" s="152"/>
      <c r="QEC205" s="152"/>
      <c r="QED205" s="444"/>
      <c r="QEE205" s="450"/>
      <c r="QEF205" s="468"/>
      <c r="QEG205" s="152"/>
      <c r="QEH205" s="152"/>
      <c r="QEI205" s="152"/>
      <c r="QEJ205" s="152"/>
      <c r="QEK205" s="444"/>
      <c r="QEL205" s="450"/>
      <c r="QEM205" s="468"/>
      <c r="QEN205" s="152"/>
      <c r="QEO205" s="152"/>
      <c r="QEP205" s="152"/>
      <c r="QEQ205" s="152"/>
      <c r="QER205" s="444"/>
      <c r="QES205" s="450"/>
      <c r="QET205" s="468"/>
      <c r="QEU205" s="152"/>
      <c r="QEV205" s="152"/>
      <c r="QEW205" s="152"/>
      <c r="QEX205" s="152"/>
      <c r="QEY205" s="444"/>
      <c r="QEZ205" s="450"/>
      <c r="QFA205" s="468"/>
      <c r="QFB205" s="152"/>
      <c r="QFC205" s="152"/>
      <c r="QFD205" s="152"/>
      <c r="QFE205" s="152"/>
      <c r="QFF205" s="444"/>
      <c r="QFG205" s="450"/>
      <c r="QFH205" s="468"/>
      <c r="QFI205" s="152"/>
      <c r="QFJ205" s="152"/>
      <c r="QFK205" s="152"/>
      <c r="QFL205" s="152"/>
      <c r="QFM205" s="444"/>
      <c r="QFN205" s="450"/>
      <c r="QFO205" s="468"/>
      <c r="QFP205" s="152"/>
      <c r="QFQ205" s="152"/>
      <c r="QFR205" s="152"/>
      <c r="QFS205" s="152"/>
      <c r="QFT205" s="444"/>
      <c r="QFU205" s="450"/>
      <c r="QFV205" s="468"/>
      <c r="QFW205" s="152"/>
      <c r="QFX205" s="152"/>
      <c r="QFY205" s="152"/>
      <c r="QFZ205" s="152"/>
      <c r="QGA205" s="444"/>
      <c r="QGB205" s="450"/>
      <c r="QGC205" s="468"/>
      <c r="QGD205" s="152"/>
      <c r="QGE205" s="152"/>
      <c r="QGF205" s="152"/>
      <c r="QGG205" s="152"/>
      <c r="QGH205" s="444"/>
      <c r="QGI205" s="450"/>
      <c r="QGJ205" s="468"/>
      <c r="QGK205" s="152"/>
      <c r="QGL205" s="152"/>
      <c r="QGM205" s="152"/>
      <c r="QGN205" s="152"/>
      <c r="QGO205" s="444"/>
      <c r="QGP205" s="450"/>
      <c r="QGQ205" s="468"/>
      <c r="QGR205" s="152"/>
      <c r="QGS205" s="152"/>
      <c r="QGT205" s="152"/>
      <c r="QGU205" s="152"/>
      <c r="QGV205" s="444"/>
      <c r="QGW205" s="450"/>
      <c r="QGX205" s="468"/>
      <c r="QGY205" s="152"/>
      <c r="QGZ205" s="152"/>
      <c r="QHA205" s="152"/>
      <c r="QHB205" s="152"/>
      <c r="QHC205" s="444"/>
      <c r="QHD205" s="450"/>
      <c r="QHE205" s="468"/>
      <c r="QHF205" s="152"/>
      <c r="QHG205" s="152"/>
      <c r="QHH205" s="152"/>
      <c r="QHI205" s="152"/>
      <c r="QHJ205" s="444"/>
      <c r="QHK205" s="450"/>
      <c r="QHL205" s="468"/>
      <c r="QHM205" s="152"/>
      <c r="QHN205" s="152"/>
      <c r="QHO205" s="152"/>
      <c r="QHP205" s="152"/>
      <c r="QHQ205" s="444"/>
      <c r="QHR205" s="450"/>
      <c r="QHS205" s="468"/>
      <c r="QHT205" s="152"/>
      <c r="QHU205" s="152"/>
      <c r="QHV205" s="152"/>
      <c r="QHW205" s="152"/>
      <c r="QHX205" s="444"/>
      <c r="QHY205" s="450"/>
      <c r="QHZ205" s="468"/>
      <c r="QIA205" s="152"/>
      <c r="QIB205" s="152"/>
      <c r="QIC205" s="152"/>
      <c r="QID205" s="152"/>
      <c r="QIE205" s="444"/>
      <c r="QIF205" s="450"/>
      <c r="QIG205" s="468"/>
      <c r="QIH205" s="152"/>
      <c r="QII205" s="152"/>
      <c r="QIJ205" s="152"/>
      <c r="QIK205" s="152"/>
      <c r="QIL205" s="444"/>
      <c r="QIM205" s="450"/>
      <c r="QIN205" s="468"/>
      <c r="QIO205" s="152"/>
      <c r="QIP205" s="152"/>
      <c r="QIQ205" s="152"/>
      <c r="QIR205" s="152"/>
      <c r="QIS205" s="444"/>
      <c r="QIT205" s="450"/>
      <c r="QIU205" s="468"/>
      <c r="QIV205" s="152"/>
      <c r="QIW205" s="152"/>
      <c r="QIX205" s="152"/>
      <c r="QIY205" s="152"/>
      <c r="QIZ205" s="444"/>
      <c r="QJA205" s="450"/>
      <c r="QJB205" s="468"/>
      <c r="QJC205" s="152"/>
      <c r="QJD205" s="152"/>
      <c r="QJE205" s="152"/>
      <c r="QJF205" s="152"/>
      <c r="QJG205" s="444"/>
      <c r="QJH205" s="450"/>
      <c r="QJI205" s="468"/>
      <c r="QJJ205" s="152"/>
      <c r="QJK205" s="152"/>
      <c r="QJL205" s="152"/>
      <c r="QJM205" s="152"/>
      <c r="QJN205" s="444"/>
      <c r="QJO205" s="450"/>
      <c r="QJP205" s="468"/>
      <c r="QJQ205" s="152"/>
      <c r="QJR205" s="152"/>
      <c r="QJS205" s="152"/>
      <c r="QJT205" s="152"/>
      <c r="QJU205" s="444"/>
      <c r="QJV205" s="450"/>
      <c r="QJW205" s="468"/>
      <c r="QJX205" s="152"/>
      <c r="QJY205" s="152"/>
      <c r="QJZ205" s="152"/>
      <c r="QKA205" s="152"/>
      <c r="QKB205" s="444"/>
      <c r="QKC205" s="450"/>
      <c r="QKD205" s="468"/>
      <c r="QKE205" s="152"/>
      <c r="QKF205" s="152"/>
      <c r="QKG205" s="152"/>
      <c r="QKH205" s="152"/>
      <c r="QKI205" s="444"/>
      <c r="QKJ205" s="450"/>
      <c r="QKK205" s="468"/>
      <c r="QKL205" s="152"/>
      <c r="QKM205" s="152"/>
      <c r="QKN205" s="152"/>
      <c r="QKO205" s="152"/>
      <c r="QKP205" s="444"/>
      <c r="QKQ205" s="450"/>
      <c r="QKR205" s="468"/>
      <c r="QKS205" s="152"/>
      <c r="QKT205" s="152"/>
      <c r="QKU205" s="152"/>
      <c r="QKV205" s="152"/>
      <c r="QKW205" s="444"/>
      <c r="QKX205" s="450"/>
      <c r="QKY205" s="468"/>
      <c r="QKZ205" s="152"/>
      <c r="QLA205" s="152"/>
      <c r="QLB205" s="152"/>
      <c r="QLC205" s="152"/>
      <c r="QLD205" s="444"/>
      <c r="QLE205" s="450"/>
      <c r="QLF205" s="468"/>
      <c r="QLG205" s="152"/>
      <c r="QLH205" s="152"/>
      <c r="QLI205" s="152"/>
      <c r="QLJ205" s="152"/>
      <c r="QLK205" s="444"/>
      <c r="QLL205" s="450"/>
      <c r="QLM205" s="468"/>
      <c r="QLN205" s="152"/>
      <c r="QLO205" s="152"/>
      <c r="QLP205" s="152"/>
      <c r="QLQ205" s="152"/>
      <c r="QLR205" s="444"/>
      <c r="QLS205" s="450"/>
      <c r="QLT205" s="468"/>
      <c r="QLU205" s="152"/>
      <c r="QLV205" s="152"/>
      <c r="QLW205" s="152"/>
      <c r="QLX205" s="152"/>
      <c r="QLY205" s="444"/>
      <c r="QLZ205" s="450"/>
      <c r="QMA205" s="468"/>
      <c r="QMB205" s="152"/>
      <c r="QMC205" s="152"/>
      <c r="QMD205" s="152"/>
      <c r="QME205" s="152"/>
      <c r="QMF205" s="444"/>
      <c r="QMG205" s="450"/>
      <c r="QMH205" s="468"/>
      <c r="QMI205" s="152"/>
      <c r="QMJ205" s="152"/>
      <c r="QMK205" s="152"/>
      <c r="QML205" s="152"/>
      <c r="QMM205" s="444"/>
      <c r="QMN205" s="450"/>
      <c r="QMO205" s="468"/>
      <c r="QMP205" s="152"/>
      <c r="QMQ205" s="152"/>
      <c r="QMR205" s="152"/>
      <c r="QMS205" s="152"/>
      <c r="QMT205" s="444"/>
      <c r="QMU205" s="450"/>
      <c r="QMV205" s="468"/>
      <c r="QMW205" s="152"/>
      <c r="QMX205" s="152"/>
      <c r="QMY205" s="152"/>
      <c r="QMZ205" s="152"/>
      <c r="QNA205" s="444"/>
      <c r="QNB205" s="450"/>
      <c r="QNC205" s="468"/>
      <c r="QND205" s="152"/>
      <c r="QNE205" s="152"/>
      <c r="QNF205" s="152"/>
      <c r="QNG205" s="152"/>
      <c r="QNH205" s="444"/>
      <c r="QNI205" s="450"/>
      <c r="QNJ205" s="468"/>
      <c r="QNK205" s="152"/>
      <c r="QNL205" s="152"/>
      <c r="QNM205" s="152"/>
      <c r="QNN205" s="152"/>
      <c r="QNO205" s="444"/>
      <c r="QNP205" s="450"/>
      <c r="QNQ205" s="468"/>
      <c r="QNR205" s="152"/>
      <c r="QNS205" s="152"/>
      <c r="QNT205" s="152"/>
      <c r="QNU205" s="152"/>
      <c r="QNV205" s="444"/>
      <c r="QNW205" s="450"/>
      <c r="QNX205" s="468"/>
      <c r="QNY205" s="152"/>
      <c r="QNZ205" s="152"/>
      <c r="QOA205" s="152"/>
      <c r="QOB205" s="152"/>
      <c r="QOC205" s="444"/>
      <c r="QOD205" s="450"/>
      <c r="QOE205" s="468"/>
      <c r="QOF205" s="152"/>
      <c r="QOG205" s="152"/>
      <c r="QOH205" s="152"/>
      <c r="QOI205" s="152"/>
      <c r="QOJ205" s="444"/>
      <c r="QOK205" s="450"/>
      <c r="QOL205" s="468"/>
      <c r="QOM205" s="152"/>
      <c r="QON205" s="152"/>
      <c r="QOO205" s="152"/>
      <c r="QOP205" s="152"/>
      <c r="QOQ205" s="444"/>
      <c r="QOR205" s="450"/>
      <c r="QOS205" s="468"/>
      <c r="QOT205" s="152"/>
      <c r="QOU205" s="152"/>
      <c r="QOV205" s="152"/>
      <c r="QOW205" s="152"/>
      <c r="QOX205" s="444"/>
      <c r="QOY205" s="450"/>
      <c r="QOZ205" s="468"/>
      <c r="QPA205" s="152"/>
      <c r="QPB205" s="152"/>
      <c r="QPC205" s="152"/>
      <c r="QPD205" s="152"/>
      <c r="QPE205" s="444"/>
      <c r="QPF205" s="450"/>
      <c r="QPG205" s="468"/>
      <c r="QPH205" s="152"/>
      <c r="QPI205" s="152"/>
      <c r="QPJ205" s="152"/>
      <c r="QPK205" s="152"/>
      <c r="QPL205" s="444"/>
      <c r="QPM205" s="450"/>
      <c r="QPN205" s="468"/>
      <c r="QPO205" s="152"/>
      <c r="QPP205" s="152"/>
      <c r="QPQ205" s="152"/>
      <c r="QPR205" s="152"/>
      <c r="QPS205" s="444"/>
      <c r="QPT205" s="450"/>
      <c r="QPU205" s="468"/>
      <c r="QPV205" s="152"/>
      <c r="QPW205" s="152"/>
      <c r="QPX205" s="152"/>
      <c r="QPY205" s="152"/>
      <c r="QPZ205" s="444"/>
      <c r="QQA205" s="450"/>
      <c r="QQB205" s="468"/>
      <c r="QQC205" s="152"/>
      <c r="QQD205" s="152"/>
      <c r="QQE205" s="152"/>
      <c r="QQF205" s="152"/>
      <c r="QQG205" s="444"/>
      <c r="QQH205" s="450"/>
      <c r="QQI205" s="468"/>
      <c r="QQJ205" s="152"/>
      <c r="QQK205" s="152"/>
      <c r="QQL205" s="152"/>
      <c r="QQM205" s="152"/>
      <c r="QQN205" s="444"/>
      <c r="QQO205" s="450"/>
      <c r="QQP205" s="468"/>
      <c r="QQQ205" s="152"/>
      <c r="QQR205" s="152"/>
      <c r="QQS205" s="152"/>
      <c r="QQT205" s="152"/>
      <c r="QQU205" s="444"/>
      <c r="QQV205" s="450"/>
      <c r="QQW205" s="468"/>
      <c r="QQX205" s="152"/>
      <c r="QQY205" s="152"/>
      <c r="QQZ205" s="152"/>
      <c r="QRA205" s="152"/>
      <c r="QRB205" s="444"/>
      <c r="QRC205" s="450"/>
      <c r="QRD205" s="468"/>
      <c r="QRE205" s="152"/>
      <c r="QRF205" s="152"/>
      <c r="QRG205" s="152"/>
      <c r="QRH205" s="152"/>
      <c r="QRI205" s="444"/>
      <c r="QRJ205" s="450"/>
      <c r="QRK205" s="468"/>
      <c r="QRL205" s="152"/>
      <c r="QRM205" s="152"/>
      <c r="QRN205" s="152"/>
      <c r="QRO205" s="152"/>
      <c r="QRP205" s="444"/>
      <c r="QRQ205" s="450"/>
      <c r="QRR205" s="468"/>
      <c r="QRS205" s="152"/>
      <c r="QRT205" s="152"/>
      <c r="QRU205" s="152"/>
      <c r="QRV205" s="152"/>
      <c r="QRW205" s="444"/>
      <c r="QRX205" s="450"/>
      <c r="QRY205" s="468"/>
      <c r="QRZ205" s="152"/>
      <c r="QSA205" s="152"/>
      <c r="QSB205" s="152"/>
      <c r="QSC205" s="152"/>
      <c r="QSD205" s="444"/>
      <c r="QSE205" s="450"/>
      <c r="QSF205" s="468"/>
      <c r="QSG205" s="152"/>
      <c r="QSH205" s="152"/>
      <c r="QSI205" s="152"/>
      <c r="QSJ205" s="152"/>
      <c r="QSK205" s="444"/>
      <c r="QSL205" s="450"/>
      <c r="QSM205" s="468"/>
      <c r="QSN205" s="152"/>
      <c r="QSO205" s="152"/>
      <c r="QSP205" s="152"/>
      <c r="QSQ205" s="152"/>
      <c r="QSR205" s="444"/>
      <c r="QSS205" s="450"/>
      <c r="QST205" s="468"/>
      <c r="QSU205" s="152"/>
      <c r="QSV205" s="152"/>
      <c r="QSW205" s="152"/>
      <c r="QSX205" s="152"/>
      <c r="QSY205" s="444"/>
      <c r="QSZ205" s="450"/>
      <c r="QTA205" s="468"/>
      <c r="QTB205" s="152"/>
      <c r="QTC205" s="152"/>
      <c r="QTD205" s="152"/>
      <c r="QTE205" s="152"/>
      <c r="QTF205" s="444"/>
      <c r="QTG205" s="450"/>
      <c r="QTH205" s="468"/>
      <c r="QTI205" s="152"/>
      <c r="QTJ205" s="152"/>
      <c r="QTK205" s="152"/>
      <c r="QTL205" s="152"/>
      <c r="QTM205" s="444"/>
      <c r="QTN205" s="450"/>
      <c r="QTO205" s="468"/>
      <c r="QTP205" s="152"/>
      <c r="QTQ205" s="152"/>
      <c r="QTR205" s="152"/>
      <c r="QTS205" s="152"/>
      <c r="QTT205" s="444"/>
      <c r="QTU205" s="450"/>
      <c r="QTV205" s="468"/>
      <c r="QTW205" s="152"/>
      <c r="QTX205" s="152"/>
      <c r="QTY205" s="152"/>
      <c r="QTZ205" s="152"/>
      <c r="QUA205" s="444"/>
      <c r="QUB205" s="450"/>
      <c r="QUC205" s="468"/>
      <c r="QUD205" s="152"/>
      <c r="QUE205" s="152"/>
      <c r="QUF205" s="152"/>
      <c r="QUG205" s="152"/>
      <c r="QUH205" s="444"/>
      <c r="QUI205" s="450"/>
      <c r="QUJ205" s="468"/>
      <c r="QUK205" s="152"/>
      <c r="QUL205" s="152"/>
      <c r="QUM205" s="152"/>
      <c r="QUN205" s="152"/>
      <c r="QUO205" s="444"/>
      <c r="QUP205" s="450"/>
      <c r="QUQ205" s="468"/>
      <c r="QUR205" s="152"/>
      <c r="QUS205" s="152"/>
      <c r="QUT205" s="152"/>
      <c r="QUU205" s="152"/>
      <c r="QUV205" s="444"/>
      <c r="QUW205" s="450"/>
      <c r="QUX205" s="468"/>
      <c r="QUY205" s="152"/>
      <c r="QUZ205" s="152"/>
      <c r="QVA205" s="152"/>
      <c r="QVB205" s="152"/>
      <c r="QVC205" s="444"/>
      <c r="QVD205" s="450"/>
      <c r="QVE205" s="468"/>
      <c r="QVF205" s="152"/>
      <c r="QVG205" s="152"/>
      <c r="QVH205" s="152"/>
      <c r="QVI205" s="152"/>
      <c r="QVJ205" s="444"/>
      <c r="QVK205" s="450"/>
      <c r="QVL205" s="468"/>
      <c r="QVM205" s="152"/>
      <c r="QVN205" s="152"/>
      <c r="QVO205" s="152"/>
      <c r="QVP205" s="152"/>
      <c r="QVQ205" s="444"/>
      <c r="QVR205" s="450"/>
      <c r="QVS205" s="468"/>
      <c r="QVT205" s="152"/>
      <c r="QVU205" s="152"/>
      <c r="QVV205" s="152"/>
      <c r="QVW205" s="152"/>
      <c r="QVX205" s="444"/>
      <c r="QVY205" s="450"/>
      <c r="QVZ205" s="468"/>
      <c r="QWA205" s="152"/>
      <c r="QWB205" s="152"/>
      <c r="QWC205" s="152"/>
      <c r="QWD205" s="152"/>
      <c r="QWE205" s="444"/>
      <c r="QWF205" s="450"/>
      <c r="QWG205" s="468"/>
      <c r="QWH205" s="152"/>
      <c r="QWI205" s="152"/>
      <c r="QWJ205" s="152"/>
      <c r="QWK205" s="152"/>
      <c r="QWL205" s="444"/>
      <c r="QWM205" s="450"/>
      <c r="QWN205" s="468"/>
      <c r="QWO205" s="152"/>
      <c r="QWP205" s="152"/>
      <c r="QWQ205" s="152"/>
      <c r="QWR205" s="152"/>
      <c r="QWS205" s="444"/>
      <c r="QWT205" s="450"/>
      <c r="QWU205" s="468"/>
      <c r="QWV205" s="152"/>
      <c r="QWW205" s="152"/>
      <c r="QWX205" s="152"/>
      <c r="QWY205" s="152"/>
      <c r="QWZ205" s="444"/>
      <c r="QXA205" s="450"/>
      <c r="QXB205" s="468"/>
      <c r="QXC205" s="152"/>
      <c r="QXD205" s="152"/>
      <c r="QXE205" s="152"/>
      <c r="QXF205" s="152"/>
      <c r="QXG205" s="444"/>
      <c r="QXH205" s="450"/>
      <c r="QXI205" s="468"/>
      <c r="QXJ205" s="152"/>
      <c r="QXK205" s="152"/>
      <c r="QXL205" s="152"/>
      <c r="QXM205" s="152"/>
      <c r="QXN205" s="444"/>
      <c r="QXO205" s="450"/>
      <c r="QXP205" s="468"/>
      <c r="QXQ205" s="152"/>
      <c r="QXR205" s="152"/>
      <c r="QXS205" s="152"/>
      <c r="QXT205" s="152"/>
      <c r="QXU205" s="444"/>
      <c r="QXV205" s="450"/>
      <c r="QXW205" s="468"/>
      <c r="QXX205" s="152"/>
      <c r="QXY205" s="152"/>
      <c r="QXZ205" s="152"/>
      <c r="QYA205" s="152"/>
      <c r="QYB205" s="444"/>
      <c r="QYC205" s="450"/>
      <c r="QYD205" s="468"/>
      <c r="QYE205" s="152"/>
      <c r="QYF205" s="152"/>
      <c r="QYG205" s="152"/>
      <c r="QYH205" s="152"/>
      <c r="QYI205" s="444"/>
      <c r="QYJ205" s="450"/>
      <c r="QYK205" s="468"/>
      <c r="QYL205" s="152"/>
      <c r="QYM205" s="152"/>
      <c r="QYN205" s="152"/>
      <c r="QYO205" s="152"/>
      <c r="QYP205" s="444"/>
      <c r="QYQ205" s="450"/>
      <c r="QYR205" s="468"/>
      <c r="QYS205" s="152"/>
      <c r="QYT205" s="152"/>
      <c r="QYU205" s="152"/>
      <c r="QYV205" s="152"/>
      <c r="QYW205" s="444"/>
      <c r="QYX205" s="450"/>
      <c r="QYY205" s="468"/>
      <c r="QYZ205" s="152"/>
      <c r="QZA205" s="152"/>
      <c r="QZB205" s="152"/>
      <c r="QZC205" s="152"/>
      <c r="QZD205" s="444"/>
      <c r="QZE205" s="450"/>
      <c r="QZF205" s="468"/>
      <c r="QZG205" s="152"/>
      <c r="QZH205" s="152"/>
      <c r="QZI205" s="152"/>
      <c r="QZJ205" s="152"/>
      <c r="QZK205" s="444"/>
      <c r="QZL205" s="450"/>
      <c r="QZM205" s="468"/>
      <c r="QZN205" s="152"/>
      <c r="QZO205" s="152"/>
      <c r="QZP205" s="152"/>
      <c r="QZQ205" s="152"/>
      <c r="QZR205" s="444"/>
      <c r="QZS205" s="450"/>
      <c r="QZT205" s="468"/>
      <c r="QZU205" s="152"/>
      <c r="QZV205" s="152"/>
      <c r="QZW205" s="152"/>
      <c r="QZX205" s="152"/>
      <c r="QZY205" s="444"/>
      <c r="QZZ205" s="450"/>
      <c r="RAA205" s="468"/>
      <c r="RAB205" s="152"/>
      <c r="RAC205" s="152"/>
      <c r="RAD205" s="152"/>
      <c r="RAE205" s="152"/>
      <c r="RAF205" s="444"/>
      <c r="RAG205" s="450"/>
      <c r="RAH205" s="468"/>
      <c r="RAI205" s="152"/>
      <c r="RAJ205" s="152"/>
      <c r="RAK205" s="152"/>
      <c r="RAL205" s="152"/>
      <c r="RAM205" s="444"/>
      <c r="RAN205" s="450"/>
      <c r="RAO205" s="468"/>
      <c r="RAP205" s="152"/>
      <c r="RAQ205" s="152"/>
      <c r="RAR205" s="152"/>
      <c r="RAS205" s="152"/>
      <c r="RAT205" s="444"/>
      <c r="RAU205" s="450"/>
      <c r="RAV205" s="468"/>
      <c r="RAW205" s="152"/>
      <c r="RAX205" s="152"/>
      <c r="RAY205" s="152"/>
      <c r="RAZ205" s="152"/>
      <c r="RBA205" s="444"/>
      <c r="RBB205" s="450"/>
      <c r="RBC205" s="468"/>
      <c r="RBD205" s="152"/>
      <c r="RBE205" s="152"/>
      <c r="RBF205" s="152"/>
      <c r="RBG205" s="152"/>
      <c r="RBH205" s="444"/>
      <c r="RBI205" s="450"/>
      <c r="RBJ205" s="468"/>
      <c r="RBK205" s="152"/>
      <c r="RBL205" s="152"/>
      <c r="RBM205" s="152"/>
      <c r="RBN205" s="152"/>
      <c r="RBO205" s="444"/>
      <c r="RBP205" s="450"/>
      <c r="RBQ205" s="468"/>
      <c r="RBR205" s="152"/>
      <c r="RBS205" s="152"/>
      <c r="RBT205" s="152"/>
      <c r="RBU205" s="152"/>
      <c r="RBV205" s="444"/>
      <c r="RBW205" s="450"/>
      <c r="RBX205" s="468"/>
      <c r="RBY205" s="152"/>
      <c r="RBZ205" s="152"/>
      <c r="RCA205" s="152"/>
      <c r="RCB205" s="152"/>
      <c r="RCC205" s="444"/>
      <c r="RCD205" s="450"/>
      <c r="RCE205" s="468"/>
      <c r="RCF205" s="152"/>
      <c r="RCG205" s="152"/>
      <c r="RCH205" s="152"/>
      <c r="RCI205" s="152"/>
      <c r="RCJ205" s="444"/>
      <c r="RCK205" s="450"/>
      <c r="RCL205" s="468"/>
      <c r="RCM205" s="152"/>
      <c r="RCN205" s="152"/>
      <c r="RCO205" s="152"/>
      <c r="RCP205" s="152"/>
      <c r="RCQ205" s="444"/>
      <c r="RCR205" s="450"/>
      <c r="RCS205" s="468"/>
      <c r="RCT205" s="152"/>
      <c r="RCU205" s="152"/>
      <c r="RCV205" s="152"/>
      <c r="RCW205" s="152"/>
      <c r="RCX205" s="444"/>
      <c r="RCY205" s="450"/>
      <c r="RCZ205" s="468"/>
      <c r="RDA205" s="152"/>
      <c r="RDB205" s="152"/>
      <c r="RDC205" s="152"/>
      <c r="RDD205" s="152"/>
      <c r="RDE205" s="444"/>
      <c r="RDF205" s="450"/>
      <c r="RDG205" s="468"/>
      <c r="RDH205" s="152"/>
      <c r="RDI205" s="152"/>
      <c r="RDJ205" s="152"/>
      <c r="RDK205" s="152"/>
      <c r="RDL205" s="444"/>
      <c r="RDM205" s="450"/>
      <c r="RDN205" s="468"/>
      <c r="RDO205" s="152"/>
      <c r="RDP205" s="152"/>
      <c r="RDQ205" s="152"/>
      <c r="RDR205" s="152"/>
      <c r="RDS205" s="444"/>
      <c r="RDT205" s="450"/>
      <c r="RDU205" s="468"/>
      <c r="RDV205" s="152"/>
      <c r="RDW205" s="152"/>
      <c r="RDX205" s="152"/>
      <c r="RDY205" s="152"/>
      <c r="RDZ205" s="444"/>
      <c r="REA205" s="450"/>
      <c r="REB205" s="468"/>
      <c r="REC205" s="152"/>
      <c r="RED205" s="152"/>
      <c r="REE205" s="152"/>
      <c r="REF205" s="152"/>
      <c r="REG205" s="444"/>
      <c r="REH205" s="450"/>
      <c r="REI205" s="468"/>
      <c r="REJ205" s="152"/>
      <c r="REK205" s="152"/>
      <c r="REL205" s="152"/>
      <c r="REM205" s="152"/>
      <c r="REN205" s="444"/>
      <c r="REO205" s="450"/>
      <c r="REP205" s="468"/>
      <c r="REQ205" s="152"/>
      <c r="RER205" s="152"/>
      <c r="RES205" s="152"/>
      <c r="RET205" s="152"/>
      <c r="REU205" s="444"/>
      <c r="REV205" s="450"/>
      <c r="REW205" s="468"/>
      <c r="REX205" s="152"/>
      <c r="REY205" s="152"/>
      <c r="REZ205" s="152"/>
      <c r="RFA205" s="152"/>
      <c r="RFB205" s="444"/>
      <c r="RFC205" s="450"/>
      <c r="RFD205" s="468"/>
      <c r="RFE205" s="152"/>
      <c r="RFF205" s="152"/>
      <c r="RFG205" s="152"/>
      <c r="RFH205" s="152"/>
      <c r="RFI205" s="444"/>
      <c r="RFJ205" s="450"/>
      <c r="RFK205" s="468"/>
      <c r="RFL205" s="152"/>
      <c r="RFM205" s="152"/>
      <c r="RFN205" s="152"/>
      <c r="RFO205" s="152"/>
      <c r="RFP205" s="444"/>
      <c r="RFQ205" s="450"/>
      <c r="RFR205" s="468"/>
      <c r="RFS205" s="152"/>
      <c r="RFT205" s="152"/>
      <c r="RFU205" s="152"/>
      <c r="RFV205" s="152"/>
      <c r="RFW205" s="444"/>
      <c r="RFX205" s="450"/>
      <c r="RFY205" s="468"/>
      <c r="RFZ205" s="152"/>
      <c r="RGA205" s="152"/>
      <c r="RGB205" s="152"/>
      <c r="RGC205" s="152"/>
      <c r="RGD205" s="444"/>
      <c r="RGE205" s="450"/>
      <c r="RGF205" s="468"/>
      <c r="RGG205" s="152"/>
      <c r="RGH205" s="152"/>
      <c r="RGI205" s="152"/>
      <c r="RGJ205" s="152"/>
      <c r="RGK205" s="444"/>
      <c r="RGL205" s="450"/>
      <c r="RGM205" s="468"/>
      <c r="RGN205" s="152"/>
      <c r="RGO205" s="152"/>
      <c r="RGP205" s="152"/>
      <c r="RGQ205" s="152"/>
      <c r="RGR205" s="444"/>
      <c r="RGS205" s="450"/>
      <c r="RGT205" s="468"/>
      <c r="RGU205" s="152"/>
      <c r="RGV205" s="152"/>
      <c r="RGW205" s="152"/>
      <c r="RGX205" s="152"/>
      <c r="RGY205" s="444"/>
      <c r="RGZ205" s="450"/>
      <c r="RHA205" s="468"/>
      <c r="RHB205" s="152"/>
      <c r="RHC205" s="152"/>
      <c r="RHD205" s="152"/>
      <c r="RHE205" s="152"/>
      <c r="RHF205" s="444"/>
      <c r="RHG205" s="450"/>
      <c r="RHH205" s="468"/>
      <c r="RHI205" s="152"/>
      <c r="RHJ205" s="152"/>
      <c r="RHK205" s="152"/>
      <c r="RHL205" s="152"/>
      <c r="RHM205" s="444"/>
      <c r="RHN205" s="450"/>
      <c r="RHO205" s="468"/>
      <c r="RHP205" s="152"/>
      <c r="RHQ205" s="152"/>
      <c r="RHR205" s="152"/>
      <c r="RHS205" s="152"/>
      <c r="RHT205" s="444"/>
      <c r="RHU205" s="450"/>
      <c r="RHV205" s="468"/>
      <c r="RHW205" s="152"/>
      <c r="RHX205" s="152"/>
      <c r="RHY205" s="152"/>
      <c r="RHZ205" s="152"/>
      <c r="RIA205" s="444"/>
      <c r="RIB205" s="450"/>
      <c r="RIC205" s="468"/>
      <c r="RID205" s="152"/>
      <c r="RIE205" s="152"/>
      <c r="RIF205" s="152"/>
      <c r="RIG205" s="152"/>
      <c r="RIH205" s="444"/>
      <c r="RII205" s="450"/>
      <c r="RIJ205" s="468"/>
      <c r="RIK205" s="152"/>
      <c r="RIL205" s="152"/>
      <c r="RIM205" s="152"/>
      <c r="RIN205" s="152"/>
      <c r="RIO205" s="444"/>
      <c r="RIP205" s="450"/>
      <c r="RIQ205" s="468"/>
      <c r="RIR205" s="152"/>
      <c r="RIS205" s="152"/>
      <c r="RIT205" s="152"/>
      <c r="RIU205" s="152"/>
      <c r="RIV205" s="444"/>
      <c r="RIW205" s="450"/>
      <c r="RIX205" s="468"/>
      <c r="RIY205" s="152"/>
      <c r="RIZ205" s="152"/>
      <c r="RJA205" s="152"/>
      <c r="RJB205" s="152"/>
      <c r="RJC205" s="444"/>
      <c r="RJD205" s="450"/>
      <c r="RJE205" s="468"/>
      <c r="RJF205" s="152"/>
      <c r="RJG205" s="152"/>
      <c r="RJH205" s="152"/>
      <c r="RJI205" s="152"/>
      <c r="RJJ205" s="444"/>
      <c r="RJK205" s="450"/>
      <c r="RJL205" s="468"/>
      <c r="RJM205" s="152"/>
      <c r="RJN205" s="152"/>
      <c r="RJO205" s="152"/>
      <c r="RJP205" s="152"/>
      <c r="RJQ205" s="444"/>
      <c r="RJR205" s="450"/>
      <c r="RJS205" s="468"/>
      <c r="RJT205" s="152"/>
      <c r="RJU205" s="152"/>
      <c r="RJV205" s="152"/>
      <c r="RJW205" s="152"/>
      <c r="RJX205" s="444"/>
      <c r="RJY205" s="450"/>
      <c r="RJZ205" s="468"/>
      <c r="RKA205" s="152"/>
      <c r="RKB205" s="152"/>
      <c r="RKC205" s="152"/>
      <c r="RKD205" s="152"/>
      <c r="RKE205" s="444"/>
      <c r="RKF205" s="450"/>
      <c r="RKG205" s="468"/>
      <c r="RKH205" s="152"/>
      <c r="RKI205" s="152"/>
      <c r="RKJ205" s="152"/>
      <c r="RKK205" s="152"/>
      <c r="RKL205" s="444"/>
      <c r="RKM205" s="450"/>
      <c r="RKN205" s="468"/>
      <c r="RKO205" s="152"/>
      <c r="RKP205" s="152"/>
      <c r="RKQ205" s="152"/>
      <c r="RKR205" s="152"/>
      <c r="RKS205" s="444"/>
      <c r="RKT205" s="450"/>
      <c r="RKU205" s="468"/>
      <c r="RKV205" s="152"/>
      <c r="RKW205" s="152"/>
      <c r="RKX205" s="152"/>
      <c r="RKY205" s="152"/>
      <c r="RKZ205" s="444"/>
      <c r="RLA205" s="450"/>
      <c r="RLB205" s="468"/>
      <c r="RLC205" s="152"/>
      <c r="RLD205" s="152"/>
      <c r="RLE205" s="152"/>
      <c r="RLF205" s="152"/>
      <c r="RLG205" s="444"/>
      <c r="RLH205" s="450"/>
      <c r="RLI205" s="468"/>
      <c r="RLJ205" s="152"/>
      <c r="RLK205" s="152"/>
      <c r="RLL205" s="152"/>
      <c r="RLM205" s="152"/>
      <c r="RLN205" s="444"/>
      <c r="RLO205" s="450"/>
      <c r="RLP205" s="468"/>
      <c r="RLQ205" s="152"/>
      <c r="RLR205" s="152"/>
      <c r="RLS205" s="152"/>
      <c r="RLT205" s="152"/>
      <c r="RLU205" s="444"/>
      <c r="RLV205" s="450"/>
      <c r="RLW205" s="468"/>
      <c r="RLX205" s="152"/>
      <c r="RLY205" s="152"/>
      <c r="RLZ205" s="152"/>
      <c r="RMA205" s="152"/>
      <c r="RMB205" s="444"/>
      <c r="RMC205" s="450"/>
      <c r="RMD205" s="468"/>
      <c r="RME205" s="152"/>
      <c r="RMF205" s="152"/>
      <c r="RMG205" s="152"/>
      <c r="RMH205" s="152"/>
      <c r="RMI205" s="444"/>
      <c r="RMJ205" s="450"/>
      <c r="RMK205" s="468"/>
      <c r="RML205" s="152"/>
      <c r="RMM205" s="152"/>
      <c r="RMN205" s="152"/>
      <c r="RMO205" s="152"/>
      <c r="RMP205" s="444"/>
      <c r="RMQ205" s="450"/>
      <c r="RMR205" s="468"/>
      <c r="RMS205" s="152"/>
      <c r="RMT205" s="152"/>
      <c r="RMU205" s="152"/>
      <c r="RMV205" s="152"/>
      <c r="RMW205" s="444"/>
      <c r="RMX205" s="450"/>
      <c r="RMY205" s="468"/>
      <c r="RMZ205" s="152"/>
      <c r="RNA205" s="152"/>
      <c r="RNB205" s="152"/>
      <c r="RNC205" s="152"/>
      <c r="RND205" s="444"/>
      <c r="RNE205" s="450"/>
      <c r="RNF205" s="468"/>
      <c r="RNG205" s="152"/>
      <c r="RNH205" s="152"/>
      <c r="RNI205" s="152"/>
      <c r="RNJ205" s="152"/>
      <c r="RNK205" s="444"/>
      <c r="RNL205" s="450"/>
      <c r="RNM205" s="468"/>
      <c r="RNN205" s="152"/>
      <c r="RNO205" s="152"/>
      <c r="RNP205" s="152"/>
      <c r="RNQ205" s="152"/>
      <c r="RNR205" s="444"/>
      <c r="RNS205" s="450"/>
      <c r="RNT205" s="468"/>
      <c r="RNU205" s="152"/>
      <c r="RNV205" s="152"/>
      <c r="RNW205" s="152"/>
      <c r="RNX205" s="152"/>
      <c r="RNY205" s="444"/>
      <c r="RNZ205" s="450"/>
      <c r="ROA205" s="468"/>
      <c r="ROB205" s="152"/>
      <c r="ROC205" s="152"/>
      <c r="ROD205" s="152"/>
      <c r="ROE205" s="152"/>
      <c r="ROF205" s="444"/>
      <c r="ROG205" s="450"/>
      <c r="ROH205" s="468"/>
      <c r="ROI205" s="152"/>
      <c r="ROJ205" s="152"/>
      <c r="ROK205" s="152"/>
      <c r="ROL205" s="152"/>
      <c r="ROM205" s="444"/>
      <c r="RON205" s="450"/>
      <c r="ROO205" s="468"/>
      <c r="ROP205" s="152"/>
      <c r="ROQ205" s="152"/>
      <c r="ROR205" s="152"/>
      <c r="ROS205" s="152"/>
      <c r="ROT205" s="444"/>
      <c r="ROU205" s="450"/>
      <c r="ROV205" s="468"/>
      <c r="ROW205" s="152"/>
      <c r="ROX205" s="152"/>
      <c r="ROY205" s="152"/>
      <c r="ROZ205" s="152"/>
      <c r="RPA205" s="444"/>
      <c r="RPB205" s="450"/>
      <c r="RPC205" s="468"/>
      <c r="RPD205" s="152"/>
      <c r="RPE205" s="152"/>
      <c r="RPF205" s="152"/>
      <c r="RPG205" s="152"/>
      <c r="RPH205" s="444"/>
      <c r="RPI205" s="450"/>
      <c r="RPJ205" s="468"/>
      <c r="RPK205" s="152"/>
      <c r="RPL205" s="152"/>
      <c r="RPM205" s="152"/>
      <c r="RPN205" s="152"/>
      <c r="RPO205" s="444"/>
      <c r="RPP205" s="450"/>
      <c r="RPQ205" s="468"/>
      <c r="RPR205" s="152"/>
      <c r="RPS205" s="152"/>
      <c r="RPT205" s="152"/>
      <c r="RPU205" s="152"/>
      <c r="RPV205" s="444"/>
      <c r="RPW205" s="450"/>
      <c r="RPX205" s="468"/>
      <c r="RPY205" s="152"/>
      <c r="RPZ205" s="152"/>
      <c r="RQA205" s="152"/>
      <c r="RQB205" s="152"/>
      <c r="RQC205" s="444"/>
      <c r="RQD205" s="450"/>
      <c r="RQE205" s="468"/>
      <c r="RQF205" s="152"/>
      <c r="RQG205" s="152"/>
      <c r="RQH205" s="152"/>
      <c r="RQI205" s="152"/>
      <c r="RQJ205" s="444"/>
      <c r="RQK205" s="450"/>
      <c r="RQL205" s="468"/>
      <c r="RQM205" s="152"/>
      <c r="RQN205" s="152"/>
      <c r="RQO205" s="152"/>
      <c r="RQP205" s="152"/>
      <c r="RQQ205" s="444"/>
      <c r="RQR205" s="450"/>
      <c r="RQS205" s="468"/>
      <c r="RQT205" s="152"/>
      <c r="RQU205" s="152"/>
      <c r="RQV205" s="152"/>
      <c r="RQW205" s="152"/>
      <c r="RQX205" s="444"/>
      <c r="RQY205" s="450"/>
      <c r="RQZ205" s="468"/>
      <c r="RRA205" s="152"/>
      <c r="RRB205" s="152"/>
      <c r="RRC205" s="152"/>
      <c r="RRD205" s="152"/>
      <c r="RRE205" s="444"/>
      <c r="RRF205" s="450"/>
      <c r="RRG205" s="468"/>
      <c r="RRH205" s="152"/>
      <c r="RRI205" s="152"/>
      <c r="RRJ205" s="152"/>
      <c r="RRK205" s="152"/>
      <c r="RRL205" s="444"/>
      <c r="RRM205" s="450"/>
      <c r="RRN205" s="468"/>
      <c r="RRO205" s="152"/>
      <c r="RRP205" s="152"/>
      <c r="RRQ205" s="152"/>
      <c r="RRR205" s="152"/>
      <c r="RRS205" s="444"/>
      <c r="RRT205" s="450"/>
      <c r="RRU205" s="468"/>
      <c r="RRV205" s="152"/>
      <c r="RRW205" s="152"/>
      <c r="RRX205" s="152"/>
      <c r="RRY205" s="152"/>
      <c r="RRZ205" s="444"/>
      <c r="RSA205" s="450"/>
      <c r="RSB205" s="468"/>
      <c r="RSC205" s="152"/>
      <c r="RSD205" s="152"/>
      <c r="RSE205" s="152"/>
      <c r="RSF205" s="152"/>
      <c r="RSG205" s="444"/>
      <c r="RSH205" s="450"/>
      <c r="RSI205" s="468"/>
      <c r="RSJ205" s="152"/>
      <c r="RSK205" s="152"/>
      <c r="RSL205" s="152"/>
      <c r="RSM205" s="152"/>
      <c r="RSN205" s="444"/>
      <c r="RSO205" s="450"/>
      <c r="RSP205" s="468"/>
      <c r="RSQ205" s="152"/>
      <c r="RSR205" s="152"/>
      <c r="RSS205" s="152"/>
      <c r="RST205" s="152"/>
      <c r="RSU205" s="444"/>
      <c r="RSV205" s="450"/>
      <c r="RSW205" s="468"/>
      <c r="RSX205" s="152"/>
      <c r="RSY205" s="152"/>
      <c r="RSZ205" s="152"/>
      <c r="RTA205" s="152"/>
      <c r="RTB205" s="444"/>
      <c r="RTC205" s="450"/>
      <c r="RTD205" s="468"/>
      <c r="RTE205" s="152"/>
      <c r="RTF205" s="152"/>
      <c r="RTG205" s="152"/>
      <c r="RTH205" s="152"/>
      <c r="RTI205" s="444"/>
      <c r="RTJ205" s="450"/>
      <c r="RTK205" s="468"/>
      <c r="RTL205" s="152"/>
      <c r="RTM205" s="152"/>
      <c r="RTN205" s="152"/>
      <c r="RTO205" s="152"/>
      <c r="RTP205" s="444"/>
      <c r="RTQ205" s="450"/>
      <c r="RTR205" s="468"/>
      <c r="RTS205" s="152"/>
      <c r="RTT205" s="152"/>
      <c r="RTU205" s="152"/>
      <c r="RTV205" s="152"/>
      <c r="RTW205" s="444"/>
      <c r="RTX205" s="450"/>
      <c r="RTY205" s="468"/>
      <c r="RTZ205" s="152"/>
      <c r="RUA205" s="152"/>
      <c r="RUB205" s="152"/>
      <c r="RUC205" s="152"/>
      <c r="RUD205" s="444"/>
      <c r="RUE205" s="450"/>
      <c r="RUF205" s="468"/>
      <c r="RUG205" s="152"/>
      <c r="RUH205" s="152"/>
      <c r="RUI205" s="152"/>
      <c r="RUJ205" s="152"/>
      <c r="RUK205" s="444"/>
      <c r="RUL205" s="450"/>
      <c r="RUM205" s="468"/>
      <c r="RUN205" s="152"/>
      <c r="RUO205" s="152"/>
      <c r="RUP205" s="152"/>
      <c r="RUQ205" s="152"/>
      <c r="RUR205" s="444"/>
      <c r="RUS205" s="450"/>
      <c r="RUT205" s="468"/>
      <c r="RUU205" s="152"/>
      <c r="RUV205" s="152"/>
      <c r="RUW205" s="152"/>
      <c r="RUX205" s="152"/>
      <c r="RUY205" s="444"/>
      <c r="RUZ205" s="450"/>
      <c r="RVA205" s="468"/>
      <c r="RVB205" s="152"/>
      <c r="RVC205" s="152"/>
      <c r="RVD205" s="152"/>
      <c r="RVE205" s="152"/>
      <c r="RVF205" s="444"/>
      <c r="RVG205" s="450"/>
      <c r="RVH205" s="468"/>
      <c r="RVI205" s="152"/>
      <c r="RVJ205" s="152"/>
      <c r="RVK205" s="152"/>
      <c r="RVL205" s="152"/>
      <c r="RVM205" s="444"/>
      <c r="RVN205" s="450"/>
      <c r="RVO205" s="468"/>
      <c r="RVP205" s="152"/>
      <c r="RVQ205" s="152"/>
      <c r="RVR205" s="152"/>
      <c r="RVS205" s="152"/>
      <c r="RVT205" s="444"/>
      <c r="RVU205" s="450"/>
      <c r="RVV205" s="468"/>
      <c r="RVW205" s="152"/>
      <c r="RVX205" s="152"/>
      <c r="RVY205" s="152"/>
      <c r="RVZ205" s="152"/>
      <c r="RWA205" s="444"/>
      <c r="RWB205" s="450"/>
      <c r="RWC205" s="468"/>
      <c r="RWD205" s="152"/>
      <c r="RWE205" s="152"/>
      <c r="RWF205" s="152"/>
      <c r="RWG205" s="152"/>
      <c r="RWH205" s="444"/>
      <c r="RWI205" s="450"/>
      <c r="RWJ205" s="468"/>
      <c r="RWK205" s="152"/>
      <c r="RWL205" s="152"/>
      <c r="RWM205" s="152"/>
      <c r="RWN205" s="152"/>
      <c r="RWO205" s="444"/>
      <c r="RWP205" s="450"/>
      <c r="RWQ205" s="468"/>
      <c r="RWR205" s="152"/>
      <c r="RWS205" s="152"/>
      <c r="RWT205" s="152"/>
      <c r="RWU205" s="152"/>
      <c r="RWV205" s="444"/>
      <c r="RWW205" s="450"/>
      <c r="RWX205" s="468"/>
      <c r="RWY205" s="152"/>
      <c r="RWZ205" s="152"/>
      <c r="RXA205" s="152"/>
      <c r="RXB205" s="152"/>
      <c r="RXC205" s="444"/>
      <c r="RXD205" s="450"/>
      <c r="RXE205" s="468"/>
      <c r="RXF205" s="152"/>
      <c r="RXG205" s="152"/>
      <c r="RXH205" s="152"/>
      <c r="RXI205" s="152"/>
      <c r="RXJ205" s="444"/>
      <c r="RXK205" s="450"/>
      <c r="RXL205" s="468"/>
      <c r="RXM205" s="152"/>
      <c r="RXN205" s="152"/>
      <c r="RXO205" s="152"/>
      <c r="RXP205" s="152"/>
      <c r="RXQ205" s="444"/>
      <c r="RXR205" s="450"/>
      <c r="RXS205" s="468"/>
      <c r="RXT205" s="152"/>
      <c r="RXU205" s="152"/>
      <c r="RXV205" s="152"/>
      <c r="RXW205" s="152"/>
      <c r="RXX205" s="444"/>
      <c r="RXY205" s="450"/>
      <c r="RXZ205" s="468"/>
      <c r="RYA205" s="152"/>
      <c r="RYB205" s="152"/>
      <c r="RYC205" s="152"/>
      <c r="RYD205" s="152"/>
      <c r="RYE205" s="444"/>
      <c r="RYF205" s="450"/>
      <c r="RYG205" s="468"/>
      <c r="RYH205" s="152"/>
      <c r="RYI205" s="152"/>
      <c r="RYJ205" s="152"/>
      <c r="RYK205" s="152"/>
      <c r="RYL205" s="444"/>
      <c r="RYM205" s="450"/>
      <c r="RYN205" s="468"/>
      <c r="RYO205" s="152"/>
      <c r="RYP205" s="152"/>
      <c r="RYQ205" s="152"/>
      <c r="RYR205" s="152"/>
      <c r="RYS205" s="444"/>
      <c r="RYT205" s="450"/>
      <c r="RYU205" s="468"/>
      <c r="RYV205" s="152"/>
      <c r="RYW205" s="152"/>
      <c r="RYX205" s="152"/>
      <c r="RYY205" s="152"/>
      <c r="RYZ205" s="444"/>
      <c r="RZA205" s="450"/>
      <c r="RZB205" s="468"/>
      <c r="RZC205" s="152"/>
      <c r="RZD205" s="152"/>
      <c r="RZE205" s="152"/>
      <c r="RZF205" s="152"/>
      <c r="RZG205" s="444"/>
      <c r="RZH205" s="450"/>
      <c r="RZI205" s="468"/>
      <c r="RZJ205" s="152"/>
      <c r="RZK205" s="152"/>
      <c r="RZL205" s="152"/>
      <c r="RZM205" s="152"/>
      <c r="RZN205" s="444"/>
      <c r="RZO205" s="450"/>
      <c r="RZP205" s="468"/>
      <c r="RZQ205" s="152"/>
      <c r="RZR205" s="152"/>
      <c r="RZS205" s="152"/>
      <c r="RZT205" s="152"/>
      <c r="RZU205" s="444"/>
      <c r="RZV205" s="450"/>
      <c r="RZW205" s="468"/>
      <c r="RZX205" s="152"/>
      <c r="RZY205" s="152"/>
      <c r="RZZ205" s="152"/>
      <c r="SAA205" s="152"/>
      <c r="SAB205" s="444"/>
      <c r="SAC205" s="450"/>
      <c r="SAD205" s="468"/>
      <c r="SAE205" s="152"/>
      <c r="SAF205" s="152"/>
      <c r="SAG205" s="152"/>
      <c r="SAH205" s="152"/>
      <c r="SAI205" s="444"/>
      <c r="SAJ205" s="450"/>
      <c r="SAK205" s="468"/>
      <c r="SAL205" s="152"/>
      <c r="SAM205" s="152"/>
      <c r="SAN205" s="152"/>
      <c r="SAO205" s="152"/>
      <c r="SAP205" s="444"/>
      <c r="SAQ205" s="450"/>
      <c r="SAR205" s="468"/>
      <c r="SAS205" s="152"/>
      <c r="SAT205" s="152"/>
      <c r="SAU205" s="152"/>
      <c r="SAV205" s="152"/>
      <c r="SAW205" s="444"/>
      <c r="SAX205" s="450"/>
      <c r="SAY205" s="468"/>
      <c r="SAZ205" s="152"/>
      <c r="SBA205" s="152"/>
      <c r="SBB205" s="152"/>
      <c r="SBC205" s="152"/>
      <c r="SBD205" s="444"/>
      <c r="SBE205" s="450"/>
      <c r="SBF205" s="468"/>
      <c r="SBG205" s="152"/>
      <c r="SBH205" s="152"/>
      <c r="SBI205" s="152"/>
      <c r="SBJ205" s="152"/>
      <c r="SBK205" s="444"/>
      <c r="SBL205" s="450"/>
      <c r="SBM205" s="468"/>
      <c r="SBN205" s="152"/>
      <c r="SBO205" s="152"/>
      <c r="SBP205" s="152"/>
      <c r="SBQ205" s="152"/>
      <c r="SBR205" s="444"/>
      <c r="SBS205" s="450"/>
      <c r="SBT205" s="468"/>
      <c r="SBU205" s="152"/>
      <c r="SBV205" s="152"/>
      <c r="SBW205" s="152"/>
      <c r="SBX205" s="152"/>
      <c r="SBY205" s="444"/>
      <c r="SBZ205" s="450"/>
      <c r="SCA205" s="468"/>
      <c r="SCB205" s="152"/>
      <c r="SCC205" s="152"/>
      <c r="SCD205" s="152"/>
      <c r="SCE205" s="152"/>
      <c r="SCF205" s="444"/>
      <c r="SCG205" s="450"/>
      <c r="SCH205" s="468"/>
      <c r="SCI205" s="152"/>
      <c r="SCJ205" s="152"/>
      <c r="SCK205" s="152"/>
      <c r="SCL205" s="152"/>
      <c r="SCM205" s="444"/>
      <c r="SCN205" s="450"/>
      <c r="SCO205" s="468"/>
      <c r="SCP205" s="152"/>
      <c r="SCQ205" s="152"/>
      <c r="SCR205" s="152"/>
      <c r="SCS205" s="152"/>
      <c r="SCT205" s="444"/>
      <c r="SCU205" s="450"/>
      <c r="SCV205" s="468"/>
      <c r="SCW205" s="152"/>
      <c r="SCX205" s="152"/>
      <c r="SCY205" s="152"/>
      <c r="SCZ205" s="152"/>
      <c r="SDA205" s="444"/>
      <c r="SDB205" s="450"/>
      <c r="SDC205" s="468"/>
      <c r="SDD205" s="152"/>
      <c r="SDE205" s="152"/>
      <c r="SDF205" s="152"/>
      <c r="SDG205" s="152"/>
      <c r="SDH205" s="444"/>
      <c r="SDI205" s="450"/>
      <c r="SDJ205" s="468"/>
      <c r="SDK205" s="152"/>
      <c r="SDL205" s="152"/>
      <c r="SDM205" s="152"/>
      <c r="SDN205" s="152"/>
      <c r="SDO205" s="444"/>
      <c r="SDP205" s="450"/>
      <c r="SDQ205" s="468"/>
      <c r="SDR205" s="152"/>
      <c r="SDS205" s="152"/>
      <c r="SDT205" s="152"/>
      <c r="SDU205" s="152"/>
      <c r="SDV205" s="444"/>
      <c r="SDW205" s="450"/>
      <c r="SDX205" s="468"/>
      <c r="SDY205" s="152"/>
      <c r="SDZ205" s="152"/>
      <c r="SEA205" s="152"/>
      <c r="SEB205" s="152"/>
      <c r="SEC205" s="444"/>
      <c r="SED205" s="450"/>
      <c r="SEE205" s="468"/>
      <c r="SEF205" s="152"/>
      <c r="SEG205" s="152"/>
      <c r="SEH205" s="152"/>
      <c r="SEI205" s="152"/>
      <c r="SEJ205" s="444"/>
      <c r="SEK205" s="450"/>
      <c r="SEL205" s="468"/>
      <c r="SEM205" s="152"/>
      <c r="SEN205" s="152"/>
      <c r="SEO205" s="152"/>
      <c r="SEP205" s="152"/>
      <c r="SEQ205" s="444"/>
      <c r="SER205" s="450"/>
      <c r="SES205" s="468"/>
      <c r="SET205" s="152"/>
      <c r="SEU205" s="152"/>
      <c r="SEV205" s="152"/>
      <c r="SEW205" s="152"/>
      <c r="SEX205" s="444"/>
      <c r="SEY205" s="450"/>
      <c r="SEZ205" s="468"/>
      <c r="SFA205" s="152"/>
      <c r="SFB205" s="152"/>
      <c r="SFC205" s="152"/>
      <c r="SFD205" s="152"/>
      <c r="SFE205" s="444"/>
      <c r="SFF205" s="450"/>
      <c r="SFG205" s="468"/>
      <c r="SFH205" s="152"/>
      <c r="SFI205" s="152"/>
      <c r="SFJ205" s="152"/>
      <c r="SFK205" s="152"/>
      <c r="SFL205" s="444"/>
      <c r="SFM205" s="450"/>
      <c r="SFN205" s="468"/>
      <c r="SFO205" s="152"/>
      <c r="SFP205" s="152"/>
      <c r="SFQ205" s="152"/>
      <c r="SFR205" s="152"/>
      <c r="SFS205" s="444"/>
      <c r="SFT205" s="450"/>
      <c r="SFU205" s="468"/>
      <c r="SFV205" s="152"/>
      <c r="SFW205" s="152"/>
      <c r="SFX205" s="152"/>
      <c r="SFY205" s="152"/>
      <c r="SFZ205" s="444"/>
      <c r="SGA205" s="450"/>
      <c r="SGB205" s="468"/>
      <c r="SGC205" s="152"/>
      <c r="SGD205" s="152"/>
      <c r="SGE205" s="152"/>
      <c r="SGF205" s="152"/>
      <c r="SGG205" s="444"/>
      <c r="SGH205" s="450"/>
      <c r="SGI205" s="468"/>
      <c r="SGJ205" s="152"/>
      <c r="SGK205" s="152"/>
      <c r="SGL205" s="152"/>
      <c r="SGM205" s="152"/>
      <c r="SGN205" s="444"/>
      <c r="SGO205" s="450"/>
      <c r="SGP205" s="468"/>
      <c r="SGQ205" s="152"/>
      <c r="SGR205" s="152"/>
      <c r="SGS205" s="152"/>
      <c r="SGT205" s="152"/>
      <c r="SGU205" s="444"/>
      <c r="SGV205" s="450"/>
      <c r="SGW205" s="468"/>
      <c r="SGX205" s="152"/>
      <c r="SGY205" s="152"/>
      <c r="SGZ205" s="152"/>
      <c r="SHA205" s="152"/>
      <c r="SHB205" s="444"/>
      <c r="SHC205" s="450"/>
      <c r="SHD205" s="468"/>
      <c r="SHE205" s="152"/>
      <c r="SHF205" s="152"/>
      <c r="SHG205" s="152"/>
      <c r="SHH205" s="152"/>
      <c r="SHI205" s="444"/>
      <c r="SHJ205" s="450"/>
      <c r="SHK205" s="468"/>
      <c r="SHL205" s="152"/>
      <c r="SHM205" s="152"/>
      <c r="SHN205" s="152"/>
      <c r="SHO205" s="152"/>
      <c r="SHP205" s="444"/>
      <c r="SHQ205" s="450"/>
      <c r="SHR205" s="468"/>
      <c r="SHS205" s="152"/>
      <c r="SHT205" s="152"/>
      <c r="SHU205" s="152"/>
      <c r="SHV205" s="152"/>
      <c r="SHW205" s="444"/>
      <c r="SHX205" s="450"/>
      <c r="SHY205" s="468"/>
      <c r="SHZ205" s="152"/>
      <c r="SIA205" s="152"/>
      <c r="SIB205" s="152"/>
      <c r="SIC205" s="152"/>
      <c r="SID205" s="444"/>
      <c r="SIE205" s="450"/>
      <c r="SIF205" s="468"/>
      <c r="SIG205" s="152"/>
      <c r="SIH205" s="152"/>
      <c r="SII205" s="152"/>
      <c r="SIJ205" s="152"/>
      <c r="SIK205" s="444"/>
      <c r="SIL205" s="450"/>
      <c r="SIM205" s="468"/>
      <c r="SIN205" s="152"/>
      <c r="SIO205" s="152"/>
      <c r="SIP205" s="152"/>
      <c r="SIQ205" s="152"/>
      <c r="SIR205" s="444"/>
      <c r="SIS205" s="450"/>
      <c r="SIT205" s="468"/>
      <c r="SIU205" s="152"/>
      <c r="SIV205" s="152"/>
      <c r="SIW205" s="152"/>
      <c r="SIX205" s="152"/>
      <c r="SIY205" s="444"/>
      <c r="SIZ205" s="450"/>
      <c r="SJA205" s="468"/>
      <c r="SJB205" s="152"/>
      <c r="SJC205" s="152"/>
      <c r="SJD205" s="152"/>
      <c r="SJE205" s="152"/>
      <c r="SJF205" s="444"/>
      <c r="SJG205" s="450"/>
      <c r="SJH205" s="468"/>
      <c r="SJI205" s="152"/>
      <c r="SJJ205" s="152"/>
      <c r="SJK205" s="152"/>
      <c r="SJL205" s="152"/>
      <c r="SJM205" s="444"/>
      <c r="SJN205" s="450"/>
      <c r="SJO205" s="468"/>
      <c r="SJP205" s="152"/>
      <c r="SJQ205" s="152"/>
      <c r="SJR205" s="152"/>
      <c r="SJS205" s="152"/>
      <c r="SJT205" s="444"/>
      <c r="SJU205" s="450"/>
      <c r="SJV205" s="468"/>
      <c r="SJW205" s="152"/>
      <c r="SJX205" s="152"/>
      <c r="SJY205" s="152"/>
      <c r="SJZ205" s="152"/>
      <c r="SKA205" s="444"/>
      <c r="SKB205" s="450"/>
      <c r="SKC205" s="468"/>
      <c r="SKD205" s="152"/>
      <c r="SKE205" s="152"/>
      <c r="SKF205" s="152"/>
      <c r="SKG205" s="152"/>
      <c r="SKH205" s="444"/>
      <c r="SKI205" s="450"/>
      <c r="SKJ205" s="468"/>
      <c r="SKK205" s="152"/>
      <c r="SKL205" s="152"/>
      <c r="SKM205" s="152"/>
      <c r="SKN205" s="152"/>
      <c r="SKO205" s="444"/>
      <c r="SKP205" s="450"/>
      <c r="SKQ205" s="468"/>
      <c r="SKR205" s="152"/>
      <c r="SKS205" s="152"/>
      <c r="SKT205" s="152"/>
      <c r="SKU205" s="152"/>
      <c r="SKV205" s="444"/>
      <c r="SKW205" s="450"/>
      <c r="SKX205" s="468"/>
      <c r="SKY205" s="152"/>
      <c r="SKZ205" s="152"/>
      <c r="SLA205" s="152"/>
      <c r="SLB205" s="152"/>
      <c r="SLC205" s="444"/>
      <c r="SLD205" s="450"/>
      <c r="SLE205" s="468"/>
      <c r="SLF205" s="152"/>
      <c r="SLG205" s="152"/>
      <c r="SLH205" s="152"/>
      <c r="SLI205" s="152"/>
      <c r="SLJ205" s="444"/>
      <c r="SLK205" s="450"/>
      <c r="SLL205" s="468"/>
      <c r="SLM205" s="152"/>
      <c r="SLN205" s="152"/>
      <c r="SLO205" s="152"/>
      <c r="SLP205" s="152"/>
      <c r="SLQ205" s="444"/>
      <c r="SLR205" s="450"/>
      <c r="SLS205" s="468"/>
      <c r="SLT205" s="152"/>
      <c r="SLU205" s="152"/>
      <c r="SLV205" s="152"/>
      <c r="SLW205" s="152"/>
      <c r="SLX205" s="444"/>
      <c r="SLY205" s="450"/>
      <c r="SLZ205" s="468"/>
      <c r="SMA205" s="152"/>
      <c r="SMB205" s="152"/>
      <c r="SMC205" s="152"/>
      <c r="SMD205" s="152"/>
      <c r="SME205" s="444"/>
      <c r="SMF205" s="450"/>
      <c r="SMG205" s="468"/>
      <c r="SMH205" s="152"/>
      <c r="SMI205" s="152"/>
      <c r="SMJ205" s="152"/>
      <c r="SMK205" s="152"/>
      <c r="SML205" s="444"/>
      <c r="SMM205" s="450"/>
      <c r="SMN205" s="468"/>
      <c r="SMO205" s="152"/>
      <c r="SMP205" s="152"/>
      <c r="SMQ205" s="152"/>
      <c r="SMR205" s="152"/>
      <c r="SMS205" s="444"/>
      <c r="SMT205" s="450"/>
      <c r="SMU205" s="468"/>
      <c r="SMV205" s="152"/>
      <c r="SMW205" s="152"/>
      <c r="SMX205" s="152"/>
      <c r="SMY205" s="152"/>
      <c r="SMZ205" s="444"/>
      <c r="SNA205" s="450"/>
      <c r="SNB205" s="468"/>
      <c r="SNC205" s="152"/>
      <c r="SND205" s="152"/>
      <c r="SNE205" s="152"/>
      <c r="SNF205" s="152"/>
      <c r="SNG205" s="444"/>
      <c r="SNH205" s="450"/>
      <c r="SNI205" s="468"/>
      <c r="SNJ205" s="152"/>
      <c r="SNK205" s="152"/>
      <c r="SNL205" s="152"/>
      <c r="SNM205" s="152"/>
      <c r="SNN205" s="444"/>
      <c r="SNO205" s="450"/>
      <c r="SNP205" s="468"/>
      <c r="SNQ205" s="152"/>
      <c r="SNR205" s="152"/>
      <c r="SNS205" s="152"/>
      <c r="SNT205" s="152"/>
      <c r="SNU205" s="444"/>
      <c r="SNV205" s="450"/>
      <c r="SNW205" s="468"/>
      <c r="SNX205" s="152"/>
      <c r="SNY205" s="152"/>
      <c r="SNZ205" s="152"/>
      <c r="SOA205" s="152"/>
      <c r="SOB205" s="444"/>
      <c r="SOC205" s="450"/>
      <c r="SOD205" s="468"/>
      <c r="SOE205" s="152"/>
      <c r="SOF205" s="152"/>
      <c r="SOG205" s="152"/>
      <c r="SOH205" s="152"/>
      <c r="SOI205" s="444"/>
      <c r="SOJ205" s="450"/>
      <c r="SOK205" s="468"/>
      <c r="SOL205" s="152"/>
      <c r="SOM205" s="152"/>
      <c r="SON205" s="152"/>
      <c r="SOO205" s="152"/>
      <c r="SOP205" s="444"/>
      <c r="SOQ205" s="450"/>
      <c r="SOR205" s="468"/>
      <c r="SOS205" s="152"/>
      <c r="SOT205" s="152"/>
      <c r="SOU205" s="152"/>
      <c r="SOV205" s="152"/>
      <c r="SOW205" s="444"/>
      <c r="SOX205" s="450"/>
      <c r="SOY205" s="468"/>
      <c r="SOZ205" s="152"/>
      <c r="SPA205" s="152"/>
      <c r="SPB205" s="152"/>
      <c r="SPC205" s="152"/>
      <c r="SPD205" s="444"/>
      <c r="SPE205" s="450"/>
      <c r="SPF205" s="468"/>
      <c r="SPG205" s="152"/>
      <c r="SPH205" s="152"/>
      <c r="SPI205" s="152"/>
      <c r="SPJ205" s="152"/>
      <c r="SPK205" s="444"/>
      <c r="SPL205" s="450"/>
      <c r="SPM205" s="468"/>
      <c r="SPN205" s="152"/>
      <c r="SPO205" s="152"/>
      <c r="SPP205" s="152"/>
      <c r="SPQ205" s="152"/>
      <c r="SPR205" s="444"/>
      <c r="SPS205" s="450"/>
      <c r="SPT205" s="468"/>
      <c r="SPU205" s="152"/>
      <c r="SPV205" s="152"/>
      <c r="SPW205" s="152"/>
      <c r="SPX205" s="152"/>
      <c r="SPY205" s="444"/>
      <c r="SPZ205" s="450"/>
      <c r="SQA205" s="468"/>
      <c r="SQB205" s="152"/>
      <c r="SQC205" s="152"/>
      <c r="SQD205" s="152"/>
      <c r="SQE205" s="152"/>
      <c r="SQF205" s="444"/>
      <c r="SQG205" s="450"/>
      <c r="SQH205" s="468"/>
      <c r="SQI205" s="152"/>
      <c r="SQJ205" s="152"/>
      <c r="SQK205" s="152"/>
      <c r="SQL205" s="152"/>
      <c r="SQM205" s="444"/>
      <c r="SQN205" s="450"/>
      <c r="SQO205" s="468"/>
      <c r="SQP205" s="152"/>
      <c r="SQQ205" s="152"/>
      <c r="SQR205" s="152"/>
      <c r="SQS205" s="152"/>
      <c r="SQT205" s="444"/>
      <c r="SQU205" s="450"/>
      <c r="SQV205" s="468"/>
      <c r="SQW205" s="152"/>
      <c r="SQX205" s="152"/>
      <c r="SQY205" s="152"/>
      <c r="SQZ205" s="152"/>
      <c r="SRA205" s="444"/>
      <c r="SRB205" s="450"/>
      <c r="SRC205" s="468"/>
      <c r="SRD205" s="152"/>
      <c r="SRE205" s="152"/>
      <c r="SRF205" s="152"/>
      <c r="SRG205" s="152"/>
      <c r="SRH205" s="444"/>
      <c r="SRI205" s="450"/>
      <c r="SRJ205" s="468"/>
      <c r="SRK205" s="152"/>
      <c r="SRL205" s="152"/>
      <c r="SRM205" s="152"/>
      <c r="SRN205" s="152"/>
      <c r="SRO205" s="444"/>
      <c r="SRP205" s="450"/>
      <c r="SRQ205" s="468"/>
      <c r="SRR205" s="152"/>
      <c r="SRS205" s="152"/>
      <c r="SRT205" s="152"/>
      <c r="SRU205" s="152"/>
      <c r="SRV205" s="444"/>
      <c r="SRW205" s="450"/>
      <c r="SRX205" s="468"/>
      <c r="SRY205" s="152"/>
      <c r="SRZ205" s="152"/>
      <c r="SSA205" s="152"/>
      <c r="SSB205" s="152"/>
      <c r="SSC205" s="444"/>
      <c r="SSD205" s="450"/>
      <c r="SSE205" s="468"/>
      <c r="SSF205" s="152"/>
      <c r="SSG205" s="152"/>
      <c r="SSH205" s="152"/>
      <c r="SSI205" s="152"/>
      <c r="SSJ205" s="444"/>
      <c r="SSK205" s="450"/>
      <c r="SSL205" s="468"/>
      <c r="SSM205" s="152"/>
      <c r="SSN205" s="152"/>
      <c r="SSO205" s="152"/>
      <c r="SSP205" s="152"/>
      <c r="SSQ205" s="444"/>
      <c r="SSR205" s="450"/>
      <c r="SSS205" s="468"/>
      <c r="SST205" s="152"/>
      <c r="SSU205" s="152"/>
      <c r="SSV205" s="152"/>
      <c r="SSW205" s="152"/>
      <c r="SSX205" s="444"/>
      <c r="SSY205" s="450"/>
      <c r="SSZ205" s="468"/>
      <c r="STA205" s="152"/>
      <c r="STB205" s="152"/>
      <c r="STC205" s="152"/>
      <c r="STD205" s="152"/>
      <c r="STE205" s="444"/>
      <c r="STF205" s="450"/>
      <c r="STG205" s="468"/>
      <c r="STH205" s="152"/>
      <c r="STI205" s="152"/>
      <c r="STJ205" s="152"/>
      <c r="STK205" s="152"/>
      <c r="STL205" s="444"/>
      <c r="STM205" s="450"/>
      <c r="STN205" s="468"/>
      <c r="STO205" s="152"/>
      <c r="STP205" s="152"/>
      <c r="STQ205" s="152"/>
      <c r="STR205" s="152"/>
      <c r="STS205" s="444"/>
      <c r="STT205" s="450"/>
      <c r="STU205" s="468"/>
      <c r="STV205" s="152"/>
      <c r="STW205" s="152"/>
      <c r="STX205" s="152"/>
      <c r="STY205" s="152"/>
      <c r="STZ205" s="444"/>
      <c r="SUA205" s="450"/>
      <c r="SUB205" s="468"/>
      <c r="SUC205" s="152"/>
      <c r="SUD205" s="152"/>
      <c r="SUE205" s="152"/>
      <c r="SUF205" s="152"/>
      <c r="SUG205" s="444"/>
      <c r="SUH205" s="450"/>
      <c r="SUI205" s="468"/>
      <c r="SUJ205" s="152"/>
      <c r="SUK205" s="152"/>
      <c r="SUL205" s="152"/>
      <c r="SUM205" s="152"/>
      <c r="SUN205" s="444"/>
      <c r="SUO205" s="450"/>
      <c r="SUP205" s="468"/>
      <c r="SUQ205" s="152"/>
      <c r="SUR205" s="152"/>
      <c r="SUS205" s="152"/>
      <c r="SUT205" s="152"/>
      <c r="SUU205" s="444"/>
      <c r="SUV205" s="450"/>
      <c r="SUW205" s="468"/>
      <c r="SUX205" s="152"/>
      <c r="SUY205" s="152"/>
      <c r="SUZ205" s="152"/>
      <c r="SVA205" s="152"/>
      <c r="SVB205" s="444"/>
      <c r="SVC205" s="450"/>
      <c r="SVD205" s="468"/>
      <c r="SVE205" s="152"/>
      <c r="SVF205" s="152"/>
      <c r="SVG205" s="152"/>
      <c r="SVH205" s="152"/>
      <c r="SVI205" s="444"/>
      <c r="SVJ205" s="450"/>
      <c r="SVK205" s="468"/>
      <c r="SVL205" s="152"/>
      <c r="SVM205" s="152"/>
      <c r="SVN205" s="152"/>
      <c r="SVO205" s="152"/>
      <c r="SVP205" s="444"/>
      <c r="SVQ205" s="450"/>
      <c r="SVR205" s="468"/>
      <c r="SVS205" s="152"/>
      <c r="SVT205" s="152"/>
      <c r="SVU205" s="152"/>
      <c r="SVV205" s="152"/>
      <c r="SVW205" s="444"/>
      <c r="SVX205" s="450"/>
      <c r="SVY205" s="468"/>
      <c r="SVZ205" s="152"/>
      <c r="SWA205" s="152"/>
      <c r="SWB205" s="152"/>
      <c r="SWC205" s="152"/>
      <c r="SWD205" s="444"/>
      <c r="SWE205" s="450"/>
      <c r="SWF205" s="468"/>
      <c r="SWG205" s="152"/>
      <c r="SWH205" s="152"/>
      <c r="SWI205" s="152"/>
      <c r="SWJ205" s="152"/>
      <c r="SWK205" s="444"/>
      <c r="SWL205" s="450"/>
      <c r="SWM205" s="468"/>
      <c r="SWN205" s="152"/>
      <c r="SWO205" s="152"/>
      <c r="SWP205" s="152"/>
      <c r="SWQ205" s="152"/>
      <c r="SWR205" s="444"/>
      <c r="SWS205" s="450"/>
      <c r="SWT205" s="468"/>
      <c r="SWU205" s="152"/>
      <c r="SWV205" s="152"/>
      <c r="SWW205" s="152"/>
      <c r="SWX205" s="152"/>
      <c r="SWY205" s="444"/>
      <c r="SWZ205" s="450"/>
      <c r="SXA205" s="468"/>
      <c r="SXB205" s="152"/>
      <c r="SXC205" s="152"/>
      <c r="SXD205" s="152"/>
      <c r="SXE205" s="152"/>
      <c r="SXF205" s="444"/>
      <c r="SXG205" s="450"/>
      <c r="SXH205" s="468"/>
      <c r="SXI205" s="152"/>
      <c r="SXJ205" s="152"/>
      <c r="SXK205" s="152"/>
      <c r="SXL205" s="152"/>
      <c r="SXM205" s="444"/>
      <c r="SXN205" s="450"/>
      <c r="SXO205" s="468"/>
      <c r="SXP205" s="152"/>
      <c r="SXQ205" s="152"/>
      <c r="SXR205" s="152"/>
      <c r="SXS205" s="152"/>
      <c r="SXT205" s="444"/>
      <c r="SXU205" s="450"/>
      <c r="SXV205" s="468"/>
      <c r="SXW205" s="152"/>
      <c r="SXX205" s="152"/>
      <c r="SXY205" s="152"/>
      <c r="SXZ205" s="152"/>
      <c r="SYA205" s="444"/>
      <c r="SYB205" s="450"/>
      <c r="SYC205" s="468"/>
      <c r="SYD205" s="152"/>
      <c r="SYE205" s="152"/>
      <c r="SYF205" s="152"/>
      <c r="SYG205" s="152"/>
      <c r="SYH205" s="444"/>
      <c r="SYI205" s="450"/>
      <c r="SYJ205" s="468"/>
      <c r="SYK205" s="152"/>
      <c r="SYL205" s="152"/>
      <c r="SYM205" s="152"/>
      <c r="SYN205" s="152"/>
      <c r="SYO205" s="444"/>
      <c r="SYP205" s="450"/>
      <c r="SYQ205" s="468"/>
      <c r="SYR205" s="152"/>
      <c r="SYS205" s="152"/>
      <c r="SYT205" s="152"/>
      <c r="SYU205" s="152"/>
      <c r="SYV205" s="444"/>
      <c r="SYW205" s="450"/>
      <c r="SYX205" s="468"/>
      <c r="SYY205" s="152"/>
      <c r="SYZ205" s="152"/>
      <c r="SZA205" s="152"/>
      <c r="SZB205" s="152"/>
      <c r="SZC205" s="444"/>
      <c r="SZD205" s="450"/>
      <c r="SZE205" s="468"/>
      <c r="SZF205" s="152"/>
      <c r="SZG205" s="152"/>
      <c r="SZH205" s="152"/>
      <c r="SZI205" s="152"/>
      <c r="SZJ205" s="444"/>
      <c r="SZK205" s="450"/>
      <c r="SZL205" s="468"/>
      <c r="SZM205" s="152"/>
      <c r="SZN205" s="152"/>
      <c r="SZO205" s="152"/>
      <c r="SZP205" s="152"/>
      <c r="SZQ205" s="444"/>
      <c r="SZR205" s="450"/>
      <c r="SZS205" s="468"/>
      <c r="SZT205" s="152"/>
      <c r="SZU205" s="152"/>
      <c r="SZV205" s="152"/>
      <c r="SZW205" s="152"/>
      <c r="SZX205" s="444"/>
      <c r="SZY205" s="450"/>
      <c r="SZZ205" s="468"/>
      <c r="TAA205" s="152"/>
      <c r="TAB205" s="152"/>
      <c r="TAC205" s="152"/>
      <c r="TAD205" s="152"/>
      <c r="TAE205" s="444"/>
      <c r="TAF205" s="450"/>
      <c r="TAG205" s="468"/>
      <c r="TAH205" s="152"/>
      <c r="TAI205" s="152"/>
      <c r="TAJ205" s="152"/>
      <c r="TAK205" s="152"/>
      <c r="TAL205" s="444"/>
      <c r="TAM205" s="450"/>
      <c r="TAN205" s="468"/>
      <c r="TAO205" s="152"/>
      <c r="TAP205" s="152"/>
      <c r="TAQ205" s="152"/>
      <c r="TAR205" s="152"/>
      <c r="TAS205" s="444"/>
      <c r="TAT205" s="450"/>
      <c r="TAU205" s="468"/>
      <c r="TAV205" s="152"/>
      <c r="TAW205" s="152"/>
      <c r="TAX205" s="152"/>
      <c r="TAY205" s="152"/>
      <c r="TAZ205" s="444"/>
      <c r="TBA205" s="450"/>
      <c r="TBB205" s="468"/>
      <c r="TBC205" s="152"/>
      <c r="TBD205" s="152"/>
      <c r="TBE205" s="152"/>
      <c r="TBF205" s="152"/>
      <c r="TBG205" s="444"/>
      <c r="TBH205" s="450"/>
      <c r="TBI205" s="468"/>
      <c r="TBJ205" s="152"/>
      <c r="TBK205" s="152"/>
      <c r="TBL205" s="152"/>
      <c r="TBM205" s="152"/>
      <c r="TBN205" s="444"/>
      <c r="TBO205" s="450"/>
      <c r="TBP205" s="468"/>
      <c r="TBQ205" s="152"/>
      <c r="TBR205" s="152"/>
      <c r="TBS205" s="152"/>
      <c r="TBT205" s="152"/>
      <c r="TBU205" s="444"/>
      <c r="TBV205" s="450"/>
      <c r="TBW205" s="468"/>
      <c r="TBX205" s="152"/>
      <c r="TBY205" s="152"/>
      <c r="TBZ205" s="152"/>
      <c r="TCA205" s="152"/>
      <c r="TCB205" s="444"/>
      <c r="TCC205" s="450"/>
      <c r="TCD205" s="468"/>
      <c r="TCE205" s="152"/>
      <c r="TCF205" s="152"/>
      <c r="TCG205" s="152"/>
      <c r="TCH205" s="152"/>
      <c r="TCI205" s="444"/>
      <c r="TCJ205" s="450"/>
      <c r="TCK205" s="468"/>
      <c r="TCL205" s="152"/>
      <c r="TCM205" s="152"/>
      <c r="TCN205" s="152"/>
      <c r="TCO205" s="152"/>
      <c r="TCP205" s="444"/>
      <c r="TCQ205" s="450"/>
      <c r="TCR205" s="468"/>
      <c r="TCS205" s="152"/>
      <c r="TCT205" s="152"/>
      <c r="TCU205" s="152"/>
      <c r="TCV205" s="152"/>
      <c r="TCW205" s="444"/>
      <c r="TCX205" s="450"/>
      <c r="TCY205" s="468"/>
      <c r="TCZ205" s="152"/>
      <c r="TDA205" s="152"/>
      <c r="TDB205" s="152"/>
      <c r="TDC205" s="152"/>
      <c r="TDD205" s="444"/>
      <c r="TDE205" s="450"/>
      <c r="TDF205" s="468"/>
      <c r="TDG205" s="152"/>
      <c r="TDH205" s="152"/>
      <c r="TDI205" s="152"/>
      <c r="TDJ205" s="152"/>
      <c r="TDK205" s="444"/>
      <c r="TDL205" s="450"/>
      <c r="TDM205" s="468"/>
      <c r="TDN205" s="152"/>
      <c r="TDO205" s="152"/>
      <c r="TDP205" s="152"/>
      <c r="TDQ205" s="152"/>
      <c r="TDR205" s="444"/>
      <c r="TDS205" s="450"/>
      <c r="TDT205" s="468"/>
      <c r="TDU205" s="152"/>
      <c r="TDV205" s="152"/>
      <c r="TDW205" s="152"/>
      <c r="TDX205" s="152"/>
      <c r="TDY205" s="444"/>
      <c r="TDZ205" s="450"/>
      <c r="TEA205" s="468"/>
      <c r="TEB205" s="152"/>
      <c r="TEC205" s="152"/>
      <c r="TED205" s="152"/>
      <c r="TEE205" s="152"/>
      <c r="TEF205" s="444"/>
      <c r="TEG205" s="450"/>
      <c r="TEH205" s="468"/>
      <c r="TEI205" s="152"/>
      <c r="TEJ205" s="152"/>
      <c r="TEK205" s="152"/>
      <c r="TEL205" s="152"/>
      <c r="TEM205" s="444"/>
      <c r="TEN205" s="450"/>
      <c r="TEO205" s="468"/>
      <c r="TEP205" s="152"/>
      <c r="TEQ205" s="152"/>
      <c r="TER205" s="152"/>
      <c r="TES205" s="152"/>
      <c r="TET205" s="444"/>
      <c r="TEU205" s="450"/>
      <c r="TEV205" s="468"/>
      <c r="TEW205" s="152"/>
      <c r="TEX205" s="152"/>
      <c r="TEY205" s="152"/>
      <c r="TEZ205" s="152"/>
      <c r="TFA205" s="444"/>
      <c r="TFB205" s="450"/>
      <c r="TFC205" s="468"/>
      <c r="TFD205" s="152"/>
      <c r="TFE205" s="152"/>
      <c r="TFF205" s="152"/>
      <c r="TFG205" s="152"/>
      <c r="TFH205" s="444"/>
      <c r="TFI205" s="450"/>
      <c r="TFJ205" s="468"/>
      <c r="TFK205" s="152"/>
      <c r="TFL205" s="152"/>
      <c r="TFM205" s="152"/>
      <c r="TFN205" s="152"/>
      <c r="TFO205" s="444"/>
      <c r="TFP205" s="450"/>
      <c r="TFQ205" s="468"/>
      <c r="TFR205" s="152"/>
      <c r="TFS205" s="152"/>
      <c r="TFT205" s="152"/>
      <c r="TFU205" s="152"/>
      <c r="TFV205" s="444"/>
      <c r="TFW205" s="450"/>
      <c r="TFX205" s="468"/>
      <c r="TFY205" s="152"/>
      <c r="TFZ205" s="152"/>
      <c r="TGA205" s="152"/>
      <c r="TGB205" s="152"/>
      <c r="TGC205" s="444"/>
      <c r="TGD205" s="450"/>
      <c r="TGE205" s="468"/>
      <c r="TGF205" s="152"/>
      <c r="TGG205" s="152"/>
      <c r="TGH205" s="152"/>
      <c r="TGI205" s="152"/>
      <c r="TGJ205" s="444"/>
      <c r="TGK205" s="450"/>
      <c r="TGL205" s="468"/>
      <c r="TGM205" s="152"/>
      <c r="TGN205" s="152"/>
      <c r="TGO205" s="152"/>
      <c r="TGP205" s="152"/>
      <c r="TGQ205" s="444"/>
      <c r="TGR205" s="450"/>
      <c r="TGS205" s="468"/>
      <c r="TGT205" s="152"/>
      <c r="TGU205" s="152"/>
      <c r="TGV205" s="152"/>
      <c r="TGW205" s="152"/>
      <c r="TGX205" s="444"/>
      <c r="TGY205" s="450"/>
      <c r="TGZ205" s="468"/>
      <c r="THA205" s="152"/>
      <c r="THB205" s="152"/>
      <c r="THC205" s="152"/>
      <c r="THD205" s="152"/>
      <c r="THE205" s="444"/>
      <c r="THF205" s="450"/>
      <c r="THG205" s="468"/>
      <c r="THH205" s="152"/>
      <c r="THI205" s="152"/>
      <c r="THJ205" s="152"/>
      <c r="THK205" s="152"/>
      <c r="THL205" s="444"/>
      <c r="THM205" s="450"/>
      <c r="THN205" s="468"/>
      <c r="THO205" s="152"/>
      <c r="THP205" s="152"/>
      <c r="THQ205" s="152"/>
      <c r="THR205" s="152"/>
      <c r="THS205" s="444"/>
      <c r="THT205" s="450"/>
      <c r="THU205" s="468"/>
      <c r="THV205" s="152"/>
      <c r="THW205" s="152"/>
      <c r="THX205" s="152"/>
      <c r="THY205" s="152"/>
      <c r="THZ205" s="444"/>
      <c r="TIA205" s="450"/>
      <c r="TIB205" s="468"/>
      <c r="TIC205" s="152"/>
      <c r="TID205" s="152"/>
      <c r="TIE205" s="152"/>
      <c r="TIF205" s="152"/>
      <c r="TIG205" s="444"/>
      <c r="TIH205" s="450"/>
      <c r="TII205" s="468"/>
      <c r="TIJ205" s="152"/>
      <c r="TIK205" s="152"/>
      <c r="TIL205" s="152"/>
      <c r="TIM205" s="152"/>
      <c r="TIN205" s="444"/>
      <c r="TIO205" s="450"/>
      <c r="TIP205" s="468"/>
      <c r="TIQ205" s="152"/>
      <c r="TIR205" s="152"/>
      <c r="TIS205" s="152"/>
      <c r="TIT205" s="152"/>
      <c r="TIU205" s="444"/>
      <c r="TIV205" s="450"/>
      <c r="TIW205" s="468"/>
      <c r="TIX205" s="152"/>
      <c r="TIY205" s="152"/>
      <c r="TIZ205" s="152"/>
      <c r="TJA205" s="152"/>
      <c r="TJB205" s="444"/>
      <c r="TJC205" s="450"/>
      <c r="TJD205" s="468"/>
      <c r="TJE205" s="152"/>
      <c r="TJF205" s="152"/>
      <c r="TJG205" s="152"/>
      <c r="TJH205" s="152"/>
      <c r="TJI205" s="444"/>
      <c r="TJJ205" s="450"/>
      <c r="TJK205" s="468"/>
      <c r="TJL205" s="152"/>
      <c r="TJM205" s="152"/>
      <c r="TJN205" s="152"/>
      <c r="TJO205" s="152"/>
      <c r="TJP205" s="444"/>
      <c r="TJQ205" s="450"/>
      <c r="TJR205" s="468"/>
      <c r="TJS205" s="152"/>
      <c r="TJT205" s="152"/>
      <c r="TJU205" s="152"/>
      <c r="TJV205" s="152"/>
      <c r="TJW205" s="444"/>
      <c r="TJX205" s="450"/>
      <c r="TJY205" s="468"/>
      <c r="TJZ205" s="152"/>
      <c r="TKA205" s="152"/>
      <c r="TKB205" s="152"/>
      <c r="TKC205" s="152"/>
      <c r="TKD205" s="444"/>
      <c r="TKE205" s="450"/>
      <c r="TKF205" s="468"/>
      <c r="TKG205" s="152"/>
      <c r="TKH205" s="152"/>
      <c r="TKI205" s="152"/>
      <c r="TKJ205" s="152"/>
      <c r="TKK205" s="444"/>
      <c r="TKL205" s="450"/>
      <c r="TKM205" s="468"/>
      <c r="TKN205" s="152"/>
      <c r="TKO205" s="152"/>
      <c r="TKP205" s="152"/>
      <c r="TKQ205" s="152"/>
      <c r="TKR205" s="444"/>
      <c r="TKS205" s="450"/>
      <c r="TKT205" s="468"/>
      <c r="TKU205" s="152"/>
      <c r="TKV205" s="152"/>
      <c r="TKW205" s="152"/>
      <c r="TKX205" s="152"/>
      <c r="TKY205" s="444"/>
      <c r="TKZ205" s="450"/>
      <c r="TLA205" s="468"/>
      <c r="TLB205" s="152"/>
      <c r="TLC205" s="152"/>
      <c r="TLD205" s="152"/>
      <c r="TLE205" s="152"/>
      <c r="TLF205" s="444"/>
      <c r="TLG205" s="450"/>
      <c r="TLH205" s="468"/>
      <c r="TLI205" s="152"/>
      <c r="TLJ205" s="152"/>
      <c r="TLK205" s="152"/>
      <c r="TLL205" s="152"/>
      <c r="TLM205" s="444"/>
      <c r="TLN205" s="450"/>
      <c r="TLO205" s="468"/>
      <c r="TLP205" s="152"/>
      <c r="TLQ205" s="152"/>
      <c r="TLR205" s="152"/>
      <c r="TLS205" s="152"/>
      <c r="TLT205" s="444"/>
      <c r="TLU205" s="450"/>
      <c r="TLV205" s="468"/>
      <c r="TLW205" s="152"/>
      <c r="TLX205" s="152"/>
      <c r="TLY205" s="152"/>
      <c r="TLZ205" s="152"/>
      <c r="TMA205" s="444"/>
      <c r="TMB205" s="450"/>
      <c r="TMC205" s="468"/>
      <c r="TMD205" s="152"/>
      <c r="TME205" s="152"/>
      <c r="TMF205" s="152"/>
      <c r="TMG205" s="152"/>
      <c r="TMH205" s="444"/>
      <c r="TMI205" s="450"/>
      <c r="TMJ205" s="468"/>
      <c r="TMK205" s="152"/>
      <c r="TML205" s="152"/>
      <c r="TMM205" s="152"/>
      <c r="TMN205" s="152"/>
      <c r="TMO205" s="444"/>
      <c r="TMP205" s="450"/>
      <c r="TMQ205" s="468"/>
      <c r="TMR205" s="152"/>
      <c r="TMS205" s="152"/>
      <c r="TMT205" s="152"/>
      <c r="TMU205" s="152"/>
      <c r="TMV205" s="444"/>
      <c r="TMW205" s="450"/>
      <c r="TMX205" s="468"/>
      <c r="TMY205" s="152"/>
      <c r="TMZ205" s="152"/>
      <c r="TNA205" s="152"/>
      <c r="TNB205" s="152"/>
      <c r="TNC205" s="444"/>
      <c r="TND205" s="450"/>
      <c r="TNE205" s="468"/>
      <c r="TNF205" s="152"/>
      <c r="TNG205" s="152"/>
      <c r="TNH205" s="152"/>
      <c r="TNI205" s="152"/>
      <c r="TNJ205" s="444"/>
      <c r="TNK205" s="450"/>
      <c r="TNL205" s="468"/>
      <c r="TNM205" s="152"/>
      <c r="TNN205" s="152"/>
      <c r="TNO205" s="152"/>
      <c r="TNP205" s="152"/>
      <c r="TNQ205" s="444"/>
      <c r="TNR205" s="450"/>
      <c r="TNS205" s="468"/>
      <c r="TNT205" s="152"/>
      <c r="TNU205" s="152"/>
      <c r="TNV205" s="152"/>
      <c r="TNW205" s="152"/>
      <c r="TNX205" s="444"/>
      <c r="TNY205" s="450"/>
      <c r="TNZ205" s="468"/>
      <c r="TOA205" s="152"/>
      <c r="TOB205" s="152"/>
      <c r="TOC205" s="152"/>
      <c r="TOD205" s="152"/>
      <c r="TOE205" s="444"/>
      <c r="TOF205" s="450"/>
      <c r="TOG205" s="468"/>
      <c r="TOH205" s="152"/>
      <c r="TOI205" s="152"/>
      <c r="TOJ205" s="152"/>
      <c r="TOK205" s="152"/>
      <c r="TOL205" s="444"/>
      <c r="TOM205" s="450"/>
      <c r="TON205" s="468"/>
      <c r="TOO205" s="152"/>
      <c r="TOP205" s="152"/>
      <c r="TOQ205" s="152"/>
      <c r="TOR205" s="152"/>
      <c r="TOS205" s="444"/>
      <c r="TOT205" s="450"/>
      <c r="TOU205" s="468"/>
      <c r="TOV205" s="152"/>
      <c r="TOW205" s="152"/>
      <c r="TOX205" s="152"/>
      <c r="TOY205" s="152"/>
      <c r="TOZ205" s="444"/>
      <c r="TPA205" s="450"/>
      <c r="TPB205" s="468"/>
      <c r="TPC205" s="152"/>
      <c r="TPD205" s="152"/>
      <c r="TPE205" s="152"/>
      <c r="TPF205" s="152"/>
      <c r="TPG205" s="444"/>
      <c r="TPH205" s="450"/>
      <c r="TPI205" s="468"/>
      <c r="TPJ205" s="152"/>
      <c r="TPK205" s="152"/>
      <c r="TPL205" s="152"/>
      <c r="TPM205" s="152"/>
      <c r="TPN205" s="444"/>
      <c r="TPO205" s="450"/>
      <c r="TPP205" s="468"/>
      <c r="TPQ205" s="152"/>
      <c r="TPR205" s="152"/>
      <c r="TPS205" s="152"/>
      <c r="TPT205" s="152"/>
      <c r="TPU205" s="444"/>
      <c r="TPV205" s="450"/>
      <c r="TPW205" s="468"/>
      <c r="TPX205" s="152"/>
      <c r="TPY205" s="152"/>
      <c r="TPZ205" s="152"/>
      <c r="TQA205" s="152"/>
      <c r="TQB205" s="444"/>
      <c r="TQC205" s="450"/>
      <c r="TQD205" s="468"/>
      <c r="TQE205" s="152"/>
      <c r="TQF205" s="152"/>
      <c r="TQG205" s="152"/>
      <c r="TQH205" s="152"/>
      <c r="TQI205" s="444"/>
      <c r="TQJ205" s="450"/>
      <c r="TQK205" s="468"/>
      <c r="TQL205" s="152"/>
      <c r="TQM205" s="152"/>
      <c r="TQN205" s="152"/>
      <c r="TQO205" s="152"/>
      <c r="TQP205" s="444"/>
      <c r="TQQ205" s="450"/>
      <c r="TQR205" s="468"/>
      <c r="TQS205" s="152"/>
      <c r="TQT205" s="152"/>
      <c r="TQU205" s="152"/>
      <c r="TQV205" s="152"/>
      <c r="TQW205" s="444"/>
      <c r="TQX205" s="450"/>
      <c r="TQY205" s="468"/>
      <c r="TQZ205" s="152"/>
      <c r="TRA205" s="152"/>
      <c r="TRB205" s="152"/>
      <c r="TRC205" s="152"/>
      <c r="TRD205" s="444"/>
      <c r="TRE205" s="450"/>
      <c r="TRF205" s="468"/>
      <c r="TRG205" s="152"/>
      <c r="TRH205" s="152"/>
      <c r="TRI205" s="152"/>
      <c r="TRJ205" s="152"/>
      <c r="TRK205" s="444"/>
      <c r="TRL205" s="450"/>
      <c r="TRM205" s="468"/>
      <c r="TRN205" s="152"/>
      <c r="TRO205" s="152"/>
      <c r="TRP205" s="152"/>
      <c r="TRQ205" s="152"/>
      <c r="TRR205" s="444"/>
      <c r="TRS205" s="450"/>
      <c r="TRT205" s="468"/>
      <c r="TRU205" s="152"/>
      <c r="TRV205" s="152"/>
      <c r="TRW205" s="152"/>
      <c r="TRX205" s="152"/>
      <c r="TRY205" s="444"/>
      <c r="TRZ205" s="450"/>
      <c r="TSA205" s="468"/>
      <c r="TSB205" s="152"/>
      <c r="TSC205" s="152"/>
      <c r="TSD205" s="152"/>
      <c r="TSE205" s="152"/>
      <c r="TSF205" s="444"/>
      <c r="TSG205" s="450"/>
      <c r="TSH205" s="468"/>
      <c r="TSI205" s="152"/>
      <c r="TSJ205" s="152"/>
      <c r="TSK205" s="152"/>
      <c r="TSL205" s="152"/>
      <c r="TSM205" s="444"/>
      <c r="TSN205" s="450"/>
      <c r="TSO205" s="468"/>
      <c r="TSP205" s="152"/>
      <c r="TSQ205" s="152"/>
      <c r="TSR205" s="152"/>
      <c r="TSS205" s="152"/>
      <c r="TST205" s="444"/>
      <c r="TSU205" s="450"/>
      <c r="TSV205" s="468"/>
      <c r="TSW205" s="152"/>
      <c r="TSX205" s="152"/>
      <c r="TSY205" s="152"/>
      <c r="TSZ205" s="152"/>
      <c r="TTA205" s="444"/>
      <c r="TTB205" s="450"/>
      <c r="TTC205" s="468"/>
      <c r="TTD205" s="152"/>
      <c r="TTE205" s="152"/>
      <c r="TTF205" s="152"/>
      <c r="TTG205" s="152"/>
      <c r="TTH205" s="444"/>
      <c r="TTI205" s="450"/>
      <c r="TTJ205" s="468"/>
      <c r="TTK205" s="152"/>
      <c r="TTL205" s="152"/>
      <c r="TTM205" s="152"/>
      <c r="TTN205" s="152"/>
      <c r="TTO205" s="444"/>
      <c r="TTP205" s="450"/>
      <c r="TTQ205" s="468"/>
      <c r="TTR205" s="152"/>
      <c r="TTS205" s="152"/>
      <c r="TTT205" s="152"/>
      <c r="TTU205" s="152"/>
      <c r="TTV205" s="444"/>
      <c r="TTW205" s="450"/>
      <c r="TTX205" s="468"/>
      <c r="TTY205" s="152"/>
      <c r="TTZ205" s="152"/>
      <c r="TUA205" s="152"/>
      <c r="TUB205" s="152"/>
      <c r="TUC205" s="444"/>
      <c r="TUD205" s="450"/>
      <c r="TUE205" s="468"/>
      <c r="TUF205" s="152"/>
      <c r="TUG205" s="152"/>
      <c r="TUH205" s="152"/>
      <c r="TUI205" s="152"/>
      <c r="TUJ205" s="444"/>
      <c r="TUK205" s="450"/>
      <c r="TUL205" s="468"/>
      <c r="TUM205" s="152"/>
      <c r="TUN205" s="152"/>
      <c r="TUO205" s="152"/>
      <c r="TUP205" s="152"/>
      <c r="TUQ205" s="444"/>
      <c r="TUR205" s="450"/>
      <c r="TUS205" s="468"/>
      <c r="TUT205" s="152"/>
      <c r="TUU205" s="152"/>
      <c r="TUV205" s="152"/>
      <c r="TUW205" s="152"/>
      <c r="TUX205" s="444"/>
      <c r="TUY205" s="450"/>
      <c r="TUZ205" s="468"/>
      <c r="TVA205" s="152"/>
      <c r="TVB205" s="152"/>
      <c r="TVC205" s="152"/>
      <c r="TVD205" s="152"/>
      <c r="TVE205" s="444"/>
      <c r="TVF205" s="450"/>
      <c r="TVG205" s="468"/>
      <c r="TVH205" s="152"/>
      <c r="TVI205" s="152"/>
      <c r="TVJ205" s="152"/>
      <c r="TVK205" s="152"/>
      <c r="TVL205" s="444"/>
      <c r="TVM205" s="450"/>
      <c r="TVN205" s="468"/>
      <c r="TVO205" s="152"/>
      <c r="TVP205" s="152"/>
      <c r="TVQ205" s="152"/>
      <c r="TVR205" s="152"/>
      <c r="TVS205" s="444"/>
      <c r="TVT205" s="450"/>
      <c r="TVU205" s="468"/>
      <c r="TVV205" s="152"/>
      <c r="TVW205" s="152"/>
      <c r="TVX205" s="152"/>
      <c r="TVY205" s="152"/>
      <c r="TVZ205" s="444"/>
      <c r="TWA205" s="450"/>
      <c r="TWB205" s="468"/>
      <c r="TWC205" s="152"/>
      <c r="TWD205" s="152"/>
      <c r="TWE205" s="152"/>
      <c r="TWF205" s="152"/>
      <c r="TWG205" s="444"/>
      <c r="TWH205" s="450"/>
      <c r="TWI205" s="468"/>
      <c r="TWJ205" s="152"/>
      <c r="TWK205" s="152"/>
      <c r="TWL205" s="152"/>
      <c r="TWM205" s="152"/>
      <c r="TWN205" s="444"/>
      <c r="TWO205" s="450"/>
      <c r="TWP205" s="468"/>
      <c r="TWQ205" s="152"/>
      <c r="TWR205" s="152"/>
      <c r="TWS205" s="152"/>
      <c r="TWT205" s="152"/>
      <c r="TWU205" s="444"/>
      <c r="TWV205" s="450"/>
      <c r="TWW205" s="468"/>
      <c r="TWX205" s="152"/>
      <c r="TWY205" s="152"/>
      <c r="TWZ205" s="152"/>
      <c r="TXA205" s="152"/>
      <c r="TXB205" s="444"/>
      <c r="TXC205" s="450"/>
      <c r="TXD205" s="468"/>
      <c r="TXE205" s="152"/>
      <c r="TXF205" s="152"/>
      <c r="TXG205" s="152"/>
      <c r="TXH205" s="152"/>
      <c r="TXI205" s="444"/>
      <c r="TXJ205" s="450"/>
      <c r="TXK205" s="468"/>
      <c r="TXL205" s="152"/>
      <c r="TXM205" s="152"/>
      <c r="TXN205" s="152"/>
      <c r="TXO205" s="152"/>
      <c r="TXP205" s="444"/>
      <c r="TXQ205" s="450"/>
      <c r="TXR205" s="468"/>
      <c r="TXS205" s="152"/>
      <c r="TXT205" s="152"/>
      <c r="TXU205" s="152"/>
      <c r="TXV205" s="152"/>
      <c r="TXW205" s="444"/>
      <c r="TXX205" s="450"/>
      <c r="TXY205" s="468"/>
      <c r="TXZ205" s="152"/>
      <c r="TYA205" s="152"/>
      <c r="TYB205" s="152"/>
      <c r="TYC205" s="152"/>
      <c r="TYD205" s="444"/>
      <c r="TYE205" s="450"/>
      <c r="TYF205" s="468"/>
      <c r="TYG205" s="152"/>
      <c r="TYH205" s="152"/>
      <c r="TYI205" s="152"/>
      <c r="TYJ205" s="152"/>
      <c r="TYK205" s="444"/>
      <c r="TYL205" s="450"/>
      <c r="TYM205" s="468"/>
      <c r="TYN205" s="152"/>
      <c r="TYO205" s="152"/>
      <c r="TYP205" s="152"/>
      <c r="TYQ205" s="152"/>
      <c r="TYR205" s="444"/>
      <c r="TYS205" s="450"/>
      <c r="TYT205" s="468"/>
      <c r="TYU205" s="152"/>
      <c r="TYV205" s="152"/>
      <c r="TYW205" s="152"/>
      <c r="TYX205" s="152"/>
      <c r="TYY205" s="444"/>
      <c r="TYZ205" s="450"/>
      <c r="TZA205" s="468"/>
      <c r="TZB205" s="152"/>
      <c r="TZC205" s="152"/>
      <c r="TZD205" s="152"/>
      <c r="TZE205" s="152"/>
      <c r="TZF205" s="444"/>
      <c r="TZG205" s="450"/>
      <c r="TZH205" s="468"/>
      <c r="TZI205" s="152"/>
      <c r="TZJ205" s="152"/>
      <c r="TZK205" s="152"/>
      <c r="TZL205" s="152"/>
      <c r="TZM205" s="444"/>
      <c r="TZN205" s="450"/>
      <c r="TZO205" s="468"/>
      <c r="TZP205" s="152"/>
      <c r="TZQ205" s="152"/>
      <c r="TZR205" s="152"/>
      <c r="TZS205" s="152"/>
      <c r="TZT205" s="444"/>
      <c r="TZU205" s="450"/>
      <c r="TZV205" s="468"/>
      <c r="TZW205" s="152"/>
      <c r="TZX205" s="152"/>
      <c r="TZY205" s="152"/>
      <c r="TZZ205" s="152"/>
      <c r="UAA205" s="444"/>
      <c r="UAB205" s="450"/>
      <c r="UAC205" s="468"/>
      <c r="UAD205" s="152"/>
      <c r="UAE205" s="152"/>
      <c r="UAF205" s="152"/>
      <c r="UAG205" s="152"/>
      <c r="UAH205" s="444"/>
      <c r="UAI205" s="450"/>
      <c r="UAJ205" s="468"/>
      <c r="UAK205" s="152"/>
      <c r="UAL205" s="152"/>
      <c r="UAM205" s="152"/>
      <c r="UAN205" s="152"/>
      <c r="UAO205" s="444"/>
      <c r="UAP205" s="450"/>
      <c r="UAQ205" s="468"/>
      <c r="UAR205" s="152"/>
      <c r="UAS205" s="152"/>
      <c r="UAT205" s="152"/>
      <c r="UAU205" s="152"/>
      <c r="UAV205" s="444"/>
      <c r="UAW205" s="450"/>
      <c r="UAX205" s="468"/>
      <c r="UAY205" s="152"/>
      <c r="UAZ205" s="152"/>
      <c r="UBA205" s="152"/>
      <c r="UBB205" s="152"/>
      <c r="UBC205" s="444"/>
      <c r="UBD205" s="450"/>
      <c r="UBE205" s="468"/>
      <c r="UBF205" s="152"/>
      <c r="UBG205" s="152"/>
      <c r="UBH205" s="152"/>
      <c r="UBI205" s="152"/>
      <c r="UBJ205" s="444"/>
      <c r="UBK205" s="450"/>
      <c r="UBL205" s="468"/>
      <c r="UBM205" s="152"/>
      <c r="UBN205" s="152"/>
      <c r="UBO205" s="152"/>
      <c r="UBP205" s="152"/>
      <c r="UBQ205" s="444"/>
      <c r="UBR205" s="450"/>
      <c r="UBS205" s="468"/>
      <c r="UBT205" s="152"/>
      <c r="UBU205" s="152"/>
      <c r="UBV205" s="152"/>
      <c r="UBW205" s="152"/>
      <c r="UBX205" s="444"/>
      <c r="UBY205" s="450"/>
      <c r="UBZ205" s="468"/>
      <c r="UCA205" s="152"/>
      <c r="UCB205" s="152"/>
      <c r="UCC205" s="152"/>
      <c r="UCD205" s="152"/>
      <c r="UCE205" s="444"/>
      <c r="UCF205" s="450"/>
      <c r="UCG205" s="468"/>
      <c r="UCH205" s="152"/>
      <c r="UCI205" s="152"/>
      <c r="UCJ205" s="152"/>
      <c r="UCK205" s="152"/>
      <c r="UCL205" s="444"/>
      <c r="UCM205" s="450"/>
      <c r="UCN205" s="468"/>
      <c r="UCO205" s="152"/>
      <c r="UCP205" s="152"/>
      <c r="UCQ205" s="152"/>
      <c r="UCR205" s="152"/>
      <c r="UCS205" s="444"/>
      <c r="UCT205" s="450"/>
      <c r="UCU205" s="468"/>
      <c r="UCV205" s="152"/>
      <c r="UCW205" s="152"/>
      <c r="UCX205" s="152"/>
      <c r="UCY205" s="152"/>
      <c r="UCZ205" s="444"/>
      <c r="UDA205" s="450"/>
      <c r="UDB205" s="468"/>
      <c r="UDC205" s="152"/>
      <c r="UDD205" s="152"/>
      <c r="UDE205" s="152"/>
      <c r="UDF205" s="152"/>
      <c r="UDG205" s="444"/>
      <c r="UDH205" s="450"/>
      <c r="UDI205" s="468"/>
      <c r="UDJ205" s="152"/>
      <c r="UDK205" s="152"/>
      <c r="UDL205" s="152"/>
      <c r="UDM205" s="152"/>
      <c r="UDN205" s="444"/>
      <c r="UDO205" s="450"/>
      <c r="UDP205" s="468"/>
      <c r="UDQ205" s="152"/>
      <c r="UDR205" s="152"/>
      <c r="UDS205" s="152"/>
      <c r="UDT205" s="152"/>
      <c r="UDU205" s="444"/>
      <c r="UDV205" s="450"/>
      <c r="UDW205" s="468"/>
      <c r="UDX205" s="152"/>
      <c r="UDY205" s="152"/>
      <c r="UDZ205" s="152"/>
      <c r="UEA205" s="152"/>
      <c r="UEB205" s="444"/>
      <c r="UEC205" s="450"/>
      <c r="UED205" s="468"/>
      <c r="UEE205" s="152"/>
      <c r="UEF205" s="152"/>
      <c r="UEG205" s="152"/>
      <c r="UEH205" s="152"/>
      <c r="UEI205" s="444"/>
      <c r="UEJ205" s="450"/>
      <c r="UEK205" s="468"/>
      <c r="UEL205" s="152"/>
      <c r="UEM205" s="152"/>
      <c r="UEN205" s="152"/>
      <c r="UEO205" s="152"/>
      <c r="UEP205" s="444"/>
      <c r="UEQ205" s="450"/>
      <c r="UER205" s="468"/>
      <c r="UES205" s="152"/>
      <c r="UET205" s="152"/>
      <c r="UEU205" s="152"/>
      <c r="UEV205" s="152"/>
      <c r="UEW205" s="444"/>
      <c r="UEX205" s="450"/>
      <c r="UEY205" s="468"/>
      <c r="UEZ205" s="152"/>
      <c r="UFA205" s="152"/>
      <c r="UFB205" s="152"/>
      <c r="UFC205" s="152"/>
      <c r="UFD205" s="444"/>
      <c r="UFE205" s="450"/>
      <c r="UFF205" s="468"/>
      <c r="UFG205" s="152"/>
      <c r="UFH205" s="152"/>
      <c r="UFI205" s="152"/>
      <c r="UFJ205" s="152"/>
      <c r="UFK205" s="444"/>
      <c r="UFL205" s="450"/>
      <c r="UFM205" s="468"/>
      <c r="UFN205" s="152"/>
      <c r="UFO205" s="152"/>
      <c r="UFP205" s="152"/>
      <c r="UFQ205" s="152"/>
      <c r="UFR205" s="444"/>
      <c r="UFS205" s="450"/>
      <c r="UFT205" s="468"/>
      <c r="UFU205" s="152"/>
      <c r="UFV205" s="152"/>
      <c r="UFW205" s="152"/>
      <c r="UFX205" s="152"/>
      <c r="UFY205" s="444"/>
      <c r="UFZ205" s="450"/>
      <c r="UGA205" s="468"/>
      <c r="UGB205" s="152"/>
      <c r="UGC205" s="152"/>
      <c r="UGD205" s="152"/>
      <c r="UGE205" s="152"/>
      <c r="UGF205" s="444"/>
      <c r="UGG205" s="450"/>
      <c r="UGH205" s="468"/>
      <c r="UGI205" s="152"/>
      <c r="UGJ205" s="152"/>
      <c r="UGK205" s="152"/>
      <c r="UGL205" s="152"/>
      <c r="UGM205" s="444"/>
      <c r="UGN205" s="450"/>
      <c r="UGO205" s="468"/>
      <c r="UGP205" s="152"/>
      <c r="UGQ205" s="152"/>
      <c r="UGR205" s="152"/>
      <c r="UGS205" s="152"/>
      <c r="UGT205" s="444"/>
      <c r="UGU205" s="450"/>
      <c r="UGV205" s="468"/>
      <c r="UGW205" s="152"/>
      <c r="UGX205" s="152"/>
      <c r="UGY205" s="152"/>
      <c r="UGZ205" s="152"/>
      <c r="UHA205" s="444"/>
      <c r="UHB205" s="450"/>
      <c r="UHC205" s="468"/>
      <c r="UHD205" s="152"/>
      <c r="UHE205" s="152"/>
      <c r="UHF205" s="152"/>
      <c r="UHG205" s="152"/>
      <c r="UHH205" s="444"/>
      <c r="UHI205" s="450"/>
      <c r="UHJ205" s="468"/>
      <c r="UHK205" s="152"/>
      <c r="UHL205" s="152"/>
      <c r="UHM205" s="152"/>
      <c r="UHN205" s="152"/>
      <c r="UHO205" s="444"/>
      <c r="UHP205" s="450"/>
      <c r="UHQ205" s="468"/>
      <c r="UHR205" s="152"/>
      <c r="UHS205" s="152"/>
      <c r="UHT205" s="152"/>
      <c r="UHU205" s="152"/>
      <c r="UHV205" s="444"/>
      <c r="UHW205" s="450"/>
      <c r="UHX205" s="468"/>
      <c r="UHY205" s="152"/>
      <c r="UHZ205" s="152"/>
      <c r="UIA205" s="152"/>
      <c r="UIB205" s="152"/>
      <c r="UIC205" s="444"/>
      <c r="UID205" s="450"/>
      <c r="UIE205" s="468"/>
      <c r="UIF205" s="152"/>
      <c r="UIG205" s="152"/>
      <c r="UIH205" s="152"/>
      <c r="UII205" s="152"/>
      <c r="UIJ205" s="444"/>
      <c r="UIK205" s="450"/>
      <c r="UIL205" s="468"/>
      <c r="UIM205" s="152"/>
      <c r="UIN205" s="152"/>
      <c r="UIO205" s="152"/>
      <c r="UIP205" s="152"/>
      <c r="UIQ205" s="444"/>
      <c r="UIR205" s="450"/>
      <c r="UIS205" s="468"/>
      <c r="UIT205" s="152"/>
      <c r="UIU205" s="152"/>
      <c r="UIV205" s="152"/>
      <c r="UIW205" s="152"/>
      <c r="UIX205" s="444"/>
      <c r="UIY205" s="450"/>
      <c r="UIZ205" s="468"/>
      <c r="UJA205" s="152"/>
      <c r="UJB205" s="152"/>
      <c r="UJC205" s="152"/>
      <c r="UJD205" s="152"/>
      <c r="UJE205" s="444"/>
      <c r="UJF205" s="450"/>
      <c r="UJG205" s="468"/>
      <c r="UJH205" s="152"/>
      <c r="UJI205" s="152"/>
      <c r="UJJ205" s="152"/>
      <c r="UJK205" s="152"/>
      <c r="UJL205" s="444"/>
      <c r="UJM205" s="450"/>
      <c r="UJN205" s="468"/>
      <c r="UJO205" s="152"/>
      <c r="UJP205" s="152"/>
      <c r="UJQ205" s="152"/>
      <c r="UJR205" s="152"/>
      <c r="UJS205" s="444"/>
      <c r="UJT205" s="450"/>
      <c r="UJU205" s="468"/>
      <c r="UJV205" s="152"/>
      <c r="UJW205" s="152"/>
      <c r="UJX205" s="152"/>
      <c r="UJY205" s="152"/>
      <c r="UJZ205" s="444"/>
      <c r="UKA205" s="450"/>
      <c r="UKB205" s="468"/>
      <c r="UKC205" s="152"/>
      <c r="UKD205" s="152"/>
      <c r="UKE205" s="152"/>
      <c r="UKF205" s="152"/>
      <c r="UKG205" s="444"/>
      <c r="UKH205" s="450"/>
      <c r="UKI205" s="468"/>
      <c r="UKJ205" s="152"/>
      <c r="UKK205" s="152"/>
      <c r="UKL205" s="152"/>
      <c r="UKM205" s="152"/>
      <c r="UKN205" s="444"/>
      <c r="UKO205" s="450"/>
      <c r="UKP205" s="468"/>
      <c r="UKQ205" s="152"/>
      <c r="UKR205" s="152"/>
      <c r="UKS205" s="152"/>
      <c r="UKT205" s="152"/>
      <c r="UKU205" s="444"/>
      <c r="UKV205" s="450"/>
      <c r="UKW205" s="468"/>
      <c r="UKX205" s="152"/>
      <c r="UKY205" s="152"/>
      <c r="UKZ205" s="152"/>
      <c r="ULA205" s="152"/>
      <c r="ULB205" s="444"/>
      <c r="ULC205" s="450"/>
      <c r="ULD205" s="468"/>
      <c r="ULE205" s="152"/>
      <c r="ULF205" s="152"/>
      <c r="ULG205" s="152"/>
      <c r="ULH205" s="152"/>
      <c r="ULI205" s="444"/>
      <c r="ULJ205" s="450"/>
      <c r="ULK205" s="468"/>
      <c r="ULL205" s="152"/>
      <c r="ULM205" s="152"/>
      <c r="ULN205" s="152"/>
      <c r="ULO205" s="152"/>
      <c r="ULP205" s="444"/>
      <c r="ULQ205" s="450"/>
      <c r="ULR205" s="468"/>
      <c r="ULS205" s="152"/>
      <c r="ULT205" s="152"/>
      <c r="ULU205" s="152"/>
      <c r="ULV205" s="152"/>
      <c r="ULW205" s="444"/>
      <c r="ULX205" s="450"/>
      <c r="ULY205" s="468"/>
      <c r="ULZ205" s="152"/>
      <c r="UMA205" s="152"/>
      <c r="UMB205" s="152"/>
      <c r="UMC205" s="152"/>
      <c r="UMD205" s="444"/>
      <c r="UME205" s="450"/>
      <c r="UMF205" s="468"/>
      <c r="UMG205" s="152"/>
      <c r="UMH205" s="152"/>
      <c r="UMI205" s="152"/>
      <c r="UMJ205" s="152"/>
      <c r="UMK205" s="444"/>
      <c r="UML205" s="450"/>
      <c r="UMM205" s="468"/>
      <c r="UMN205" s="152"/>
      <c r="UMO205" s="152"/>
      <c r="UMP205" s="152"/>
      <c r="UMQ205" s="152"/>
      <c r="UMR205" s="444"/>
      <c r="UMS205" s="450"/>
      <c r="UMT205" s="468"/>
      <c r="UMU205" s="152"/>
      <c r="UMV205" s="152"/>
      <c r="UMW205" s="152"/>
      <c r="UMX205" s="152"/>
      <c r="UMY205" s="444"/>
      <c r="UMZ205" s="450"/>
      <c r="UNA205" s="468"/>
      <c r="UNB205" s="152"/>
      <c r="UNC205" s="152"/>
      <c r="UND205" s="152"/>
      <c r="UNE205" s="152"/>
      <c r="UNF205" s="444"/>
      <c r="UNG205" s="450"/>
      <c r="UNH205" s="468"/>
      <c r="UNI205" s="152"/>
      <c r="UNJ205" s="152"/>
      <c r="UNK205" s="152"/>
      <c r="UNL205" s="152"/>
      <c r="UNM205" s="444"/>
      <c r="UNN205" s="450"/>
      <c r="UNO205" s="468"/>
      <c r="UNP205" s="152"/>
      <c r="UNQ205" s="152"/>
      <c r="UNR205" s="152"/>
      <c r="UNS205" s="152"/>
      <c r="UNT205" s="444"/>
      <c r="UNU205" s="450"/>
      <c r="UNV205" s="468"/>
      <c r="UNW205" s="152"/>
      <c r="UNX205" s="152"/>
      <c r="UNY205" s="152"/>
      <c r="UNZ205" s="152"/>
      <c r="UOA205" s="444"/>
      <c r="UOB205" s="450"/>
      <c r="UOC205" s="468"/>
      <c r="UOD205" s="152"/>
      <c r="UOE205" s="152"/>
      <c r="UOF205" s="152"/>
      <c r="UOG205" s="152"/>
      <c r="UOH205" s="444"/>
      <c r="UOI205" s="450"/>
      <c r="UOJ205" s="468"/>
      <c r="UOK205" s="152"/>
      <c r="UOL205" s="152"/>
      <c r="UOM205" s="152"/>
      <c r="UON205" s="152"/>
      <c r="UOO205" s="444"/>
      <c r="UOP205" s="450"/>
      <c r="UOQ205" s="468"/>
      <c r="UOR205" s="152"/>
      <c r="UOS205" s="152"/>
      <c r="UOT205" s="152"/>
      <c r="UOU205" s="152"/>
      <c r="UOV205" s="444"/>
      <c r="UOW205" s="450"/>
      <c r="UOX205" s="468"/>
      <c r="UOY205" s="152"/>
      <c r="UOZ205" s="152"/>
      <c r="UPA205" s="152"/>
      <c r="UPB205" s="152"/>
      <c r="UPC205" s="444"/>
      <c r="UPD205" s="450"/>
      <c r="UPE205" s="468"/>
      <c r="UPF205" s="152"/>
      <c r="UPG205" s="152"/>
      <c r="UPH205" s="152"/>
      <c r="UPI205" s="152"/>
      <c r="UPJ205" s="444"/>
      <c r="UPK205" s="450"/>
      <c r="UPL205" s="468"/>
      <c r="UPM205" s="152"/>
      <c r="UPN205" s="152"/>
      <c r="UPO205" s="152"/>
      <c r="UPP205" s="152"/>
      <c r="UPQ205" s="444"/>
      <c r="UPR205" s="450"/>
      <c r="UPS205" s="468"/>
      <c r="UPT205" s="152"/>
      <c r="UPU205" s="152"/>
      <c r="UPV205" s="152"/>
      <c r="UPW205" s="152"/>
      <c r="UPX205" s="444"/>
      <c r="UPY205" s="450"/>
      <c r="UPZ205" s="468"/>
      <c r="UQA205" s="152"/>
      <c r="UQB205" s="152"/>
      <c r="UQC205" s="152"/>
      <c r="UQD205" s="152"/>
      <c r="UQE205" s="444"/>
      <c r="UQF205" s="450"/>
      <c r="UQG205" s="468"/>
      <c r="UQH205" s="152"/>
      <c r="UQI205" s="152"/>
      <c r="UQJ205" s="152"/>
      <c r="UQK205" s="152"/>
      <c r="UQL205" s="444"/>
      <c r="UQM205" s="450"/>
      <c r="UQN205" s="468"/>
      <c r="UQO205" s="152"/>
      <c r="UQP205" s="152"/>
      <c r="UQQ205" s="152"/>
      <c r="UQR205" s="152"/>
      <c r="UQS205" s="444"/>
      <c r="UQT205" s="450"/>
      <c r="UQU205" s="468"/>
      <c r="UQV205" s="152"/>
      <c r="UQW205" s="152"/>
      <c r="UQX205" s="152"/>
      <c r="UQY205" s="152"/>
      <c r="UQZ205" s="444"/>
      <c r="URA205" s="450"/>
      <c r="URB205" s="468"/>
      <c r="URC205" s="152"/>
      <c r="URD205" s="152"/>
      <c r="URE205" s="152"/>
      <c r="URF205" s="152"/>
      <c r="URG205" s="444"/>
      <c r="URH205" s="450"/>
      <c r="URI205" s="468"/>
      <c r="URJ205" s="152"/>
      <c r="URK205" s="152"/>
      <c r="URL205" s="152"/>
      <c r="URM205" s="152"/>
      <c r="URN205" s="444"/>
      <c r="URO205" s="450"/>
      <c r="URP205" s="468"/>
      <c r="URQ205" s="152"/>
      <c r="URR205" s="152"/>
      <c r="URS205" s="152"/>
      <c r="URT205" s="152"/>
      <c r="URU205" s="444"/>
      <c r="URV205" s="450"/>
      <c r="URW205" s="468"/>
      <c r="URX205" s="152"/>
      <c r="URY205" s="152"/>
      <c r="URZ205" s="152"/>
      <c r="USA205" s="152"/>
      <c r="USB205" s="444"/>
      <c r="USC205" s="450"/>
      <c r="USD205" s="468"/>
      <c r="USE205" s="152"/>
      <c r="USF205" s="152"/>
      <c r="USG205" s="152"/>
      <c r="USH205" s="152"/>
      <c r="USI205" s="444"/>
      <c r="USJ205" s="450"/>
      <c r="USK205" s="468"/>
      <c r="USL205" s="152"/>
      <c r="USM205" s="152"/>
      <c r="USN205" s="152"/>
      <c r="USO205" s="152"/>
      <c r="USP205" s="444"/>
      <c r="USQ205" s="450"/>
      <c r="USR205" s="468"/>
      <c r="USS205" s="152"/>
      <c r="UST205" s="152"/>
      <c r="USU205" s="152"/>
      <c r="USV205" s="152"/>
      <c r="USW205" s="444"/>
      <c r="USX205" s="450"/>
      <c r="USY205" s="468"/>
      <c r="USZ205" s="152"/>
      <c r="UTA205" s="152"/>
      <c r="UTB205" s="152"/>
      <c r="UTC205" s="152"/>
      <c r="UTD205" s="444"/>
      <c r="UTE205" s="450"/>
      <c r="UTF205" s="468"/>
      <c r="UTG205" s="152"/>
      <c r="UTH205" s="152"/>
      <c r="UTI205" s="152"/>
      <c r="UTJ205" s="152"/>
      <c r="UTK205" s="444"/>
      <c r="UTL205" s="450"/>
      <c r="UTM205" s="468"/>
      <c r="UTN205" s="152"/>
      <c r="UTO205" s="152"/>
      <c r="UTP205" s="152"/>
      <c r="UTQ205" s="152"/>
      <c r="UTR205" s="444"/>
      <c r="UTS205" s="450"/>
      <c r="UTT205" s="468"/>
      <c r="UTU205" s="152"/>
      <c r="UTV205" s="152"/>
      <c r="UTW205" s="152"/>
      <c r="UTX205" s="152"/>
      <c r="UTY205" s="444"/>
      <c r="UTZ205" s="450"/>
      <c r="UUA205" s="468"/>
      <c r="UUB205" s="152"/>
      <c r="UUC205" s="152"/>
      <c r="UUD205" s="152"/>
      <c r="UUE205" s="152"/>
      <c r="UUF205" s="444"/>
      <c r="UUG205" s="450"/>
      <c r="UUH205" s="468"/>
      <c r="UUI205" s="152"/>
      <c r="UUJ205" s="152"/>
      <c r="UUK205" s="152"/>
      <c r="UUL205" s="152"/>
      <c r="UUM205" s="444"/>
      <c r="UUN205" s="450"/>
      <c r="UUO205" s="468"/>
      <c r="UUP205" s="152"/>
      <c r="UUQ205" s="152"/>
      <c r="UUR205" s="152"/>
      <c r="UUS205" s="152"/>
      <c r="UUT205" s="444"/>
      <c r="UUU205" s="450"/>
      <c r="UUV205" s="468"/>
      <c r="UUW205" s="152"/>
      <c r="UUX205" s="152"/>
      <c r="UUY205" s="152"/>
      <c r="UUZ205" s="152"/>
      <c r="UVA205" s="444"/>
      <c r="UVB205" s="450"/>
      <c r="UVC205" s="468"/>
      <c r="UVD205" s="152"/>
      <c r="UVE205" s="152"/>
      <c r="UVF205" s="152"/>
      <c r="UVG205" s="152"/>
      <c r="UVH205" s="444"/>
      <c r="UVI205" s="450"/>
      <c r="UVJ205" s="468"/>
      <c r="UVK205" s="152"/>
      <c r="UVL205" s="152"/>
      <c r="UVM205" s="152"/>
      <c r="UVN205" s="152"/>
      <c r="UVO205" s="444"/>
      <c r="UVP205" s="450"/>
      <c r="UVQ205" s="468"/>
      <c r="UVR205" s="152"/>
      <c r="UVS205" s="152"/>
      <c r="UVT205" s="152"/>
      <c r="UVU205" s="152"/>
      <c r="UVV205" s="444"/>
      <c r="UVW205" s="450"/>
      <c r="UVX205" s="468"/>
      <c r="UVY205" s="152"/>
      <c r="UVZ205" s="152"/>
      <c r="UWA205" s="152"/>
      <c r="UWB205" s="152"/>
      <c r="UWC205" s="444"/>
      <c r="UWD205" s="450"/>
      <c r="UWE205" s="468"/>
      <c r="UWF205" s="152"/>
      <c r="UWG205" s="152"/>
      <c r="UWH205" s="152"/>
      <c r="UWI205" s="152"/>
      <c r="UWJ205" s="444"/>
      <c r="UWK205" s="450"/>
      <c r="UWL205" s="468"/>
      <c r="UWM205" s="152"/>
      <c r="UWN205" s="152"/>
      <c r="UWO205" s="152"/>
      <c r="UWP205" s="152"/>
      <c r="UWQ205" s="444"/>
      <c r="UWR205" s="450"/>
      <c r="UWS205" s="468"/>
      <c r="UWT205" s="152"/>
      <c r="UWU205" s="152"/>
      <c r="UWV205" s="152"/>
      <c r="UWW205" s="152"/>
      <c r="UWX205" s="444"/>
      <c r="UWY205" s="450"/>
      <c r="UWZ205" s="468"/>
      <c r="UXA205" s="152"/>
      <c r="UXB205" s="152"/>
      <c r="UXC205" s="152"/>
      <c r="UXD205" s="152"/>
      <c r="UXE205" s="444"/>
      <c r="UXF205" s="450"/>
      <c r="UXG205" s="468"/>
      <c r="UXH205" s="152"/>
      <c r="UXI205" s="152"/>
      <c r="UXJ205" s="152"/>
      <c r="UXK205" s="152"/>
      <c r="UXL205" s="444"/>
      <c r="UXM205" s="450"/>
      <c r="UXN205" s="468"/>
      <c r="UXO205" s="152"/>
      <c r="UXP205" s="152"/>
      <c r="UXQ205" s="152"/>
      <c r="UXR205" s="152"/>
      <c r="UXS205" s="444"/>
      <c r="UXT205" s="450"/>
      <c r="UXU205" s="468"/>
      <c r="UXV205" s="152"/>
      <c r="UXW205" s="152"/>
      <c r="UXX205" s="152"/>
      <c r="UXY205" s="152"/>
      <c r="UXZ205" s="444"/>
      <c r="UYA205" s="450"/>
      <c r="UYB205" s="468"/>
      <c r="UYC205" s="152"/>
      <c r="UYD205" s="152"/>
      <c r="UYE205" s="152"/>
      <c r="UYF205" s="152"/>
      <c r="UYG205" s="444"/>
      <c r="UYH205" s="450"/>
      <c r="UYI205" s="468"/>
      <c r="UYJ205" s="152"/>
      <c r="UYK205" s="152"/>
      <c r="UYL205" s="152"/>
      <c r="UYM205" s="152"/>
      <c r="UYN205" s="444"/>
      <c r="UYO205" s="450"/>
      <c r="UYP205" s="468"/>
      <c r="UYQ205" s="152"/>
      <c r="UYR205" s="152"/>
      <c r="UYS205" s="152"/>
      <c r="UYT205" s="152"/>
      <c r="UYU205" s="444"/>
      <c r="UYV205" s="450"/>
      <c r="UYW205" s="468"/>
      <c r="UYX205" s="152"/>
      <c r="UYY205" s="152"/>
      <c r="UYZ205" s="152"/>
      <c r="UZA205" s="152"/>
      <c r="UZB205" s="444"/>
      <c r="UZC205" s="450"/>
      <c r="UZD205" s="468"/>
      <c r="UZE205" s="152"/>
      <c r="UZF205" s="152"/>
      <c r="UZG205" s="152"/>
      <c r="UZH205" s="152"/>
      <c r="UZI205" s="444"/>
      <c r="UZJ205" s="450"/>
      <c r="UZK205" s="468"/>
      <c r="UZL205" s="152"/>
      <c r="UZM205" s="152"/>
      <c r="UZN205" s="152"/>
      <c r="UZO205" s="152"/>
      <c r="UZP205" s="444"/>
      <c r="UZQ205" s="450"/>
      <c r="UZR205" s="468"/>
      <c r="UZS205" s="152"/>
      <c r="UZT205" s="152"/>
      <c r="UZU205" s="152"/>
      <c r="UZV205" s="152"/>
      <c r="UZW205" s="444"/>
      <c r="UZX205" s="450"/>
      <c r="UZY205" s="468"/>
      <c r="UZZ205" s="152"/>
      <c r="VAA205" s="152"/>
      <c r="VAB205" s="152"/>
      <c r="VAC205" s="152"/>
      <c r="VAD205" s="444"/>
      <c r="VAE205" s="450"/>
      <c r="VAF205" s="468"/>
      <c r="VAG205" s="152"/>
      <c r="VAH205" s="152"/>
      <c r="VAI205" s="152"/>
      <c r="VAJ205" s="152"/>
      <c r="VAK205" s="444"/>
      <c r="VAL205" s="450"/>
      <c r="VAM205" s="468"/>
      <c r="VAN205" s="152"/>
      <c r="VAO205" s="152"/>
      <c r="VAP205" s="152"/>
      <c r="VAQ205" s="152"/>
      <c r="VAR205" s="444"/>
      <c r="VAS205" s="450"/>
      <c r="VAT205" s="468"/>
      <c r="VAU205" s="152"/>
      <c r="VAV205" s="152"/>
      <c r="VAW205" s="152"/>
      <c r="VAX205" s="152"/>
      <c r="VAY205" s="444"/>
      <c r="VAZ205" s="450"/>
      <c r="VBA205" s="468"/>
      <c r="VBB205" s="152"/>
      <c r="VBC205" s="152"/>
      <c r="VBD205" s="152"/>
      <c r="VBE205" s="152"/>
      <c r="VBF205" s="444"/>
      <c r="VBG205" s="450"/>
      <c r="VBH205" s="468"/>
      <c r="VBI205" s="152"/>
      <c r="VBJ205" s="152"/>
      <c r="VBK205" s="152"/>
      <c r="VBL205" s="152"/>
      <c r="VBM205" s="444"/>
      <c r="VBN205" s="450"/>
      <c r="VBO205" s="468"/>
      <c r="VBP205" s="152"/>
      <c r="VBQ205" s="152"/>
      <c r="VBR205" s="152"/>
      <c r="VBS205" s="152"/>
      <c r="VBT205" s="444"/>
      <c r="VBU205" s="450"/>
      <c r="VBV205" s="468"/>
      <c r="VBW205" s="152"/>
      <c r="VBX205" s="152"/>
      <c r="VBY205" s="152"/>
      <c r="VBZ205" s="152"/>
      <c r="VCA205" s="444"/>
      <c r="VCB205" s="450"/>
      <c r="VCC205" s="468"/>
      <c r="VCD205" s="152"/>
      <c r="VCE205" s="152"/>
      <c r="VCF205" s="152"/>
      <c r="VCG205" s="152"/>
      <c r="VCH205" s="444"/>
      <c r="VCI205" s="450"/>
      <c r="VCJ205" s="468"/>
      <c r="VCK205" s="152"/>
      <c r="VCL205" s="152"/>
      <c r="VCM205" s="152"/>
      <c r="VCN205" s="152"/>
      <c r="VCO205" s="444"/>
      <c r="VCP205" s="450"/>
      <c r="VCQ205" s="468"/>
      <c r="VCR205" s="152"/>
      <c r="VCS205" s="152"/>
      <c r="VCT205" s="152"/>
      <c r="VCU205" s="152"/>
      <c r="VCV205" s="444"/>
      <c r="VCW205" s="450"/>
      <c r="VCX205" s="468"/>
      <c r="VCY205" s="152"/>
      <c r="VCZ205" s="152"/>
      <c r="VDA205" s="152"/>
      <c r="VDB205" s="152"/>
      <c r="VDC205" s="444"/>
      <c r="VDD205" s="450"/>
      <c r="VDE205" s="468"/>
      <c r="VDF205" s="152"/>
      <c r="VDG205" s="152"/>
      <c r="VDH205" s="152"/>
      <c r="VDI205" s="152"/>
      <c r="VDJ205" s="444"/>
      <c r="VDK205" s="450"/>
      <c r="VDL205" s="468"/>
      <c r="VDM205" s="152"/>
      <c r="VDN205" s="152"/>
      <c r="VDO205" s="152"/>
      <c r="VDP205" s="152"/>
      <c r="VDQ205" s="444"/>
      <c r="VDR205" s="450"/>
      <c r="VDS205" s="468"/>
      <c r="VDT205" s="152"/>
      <c r="VDU205" s="152"/>
      <c r="VDV205" s="152"/>
      <c r="VDW205" s="152"/>
      <c r="VDX205" s="444"/>
      <c r="VDY205" s="450"/>
      <c r="VDZ205" s="468"/>
      <c r="VEA205" s="152"/>
      <c r="VEB205" s="152"/>
      <c r="VEC205" s="152"/>
      <c r="VED205" s="152"/>
      <c r="VEE205" s="444"/>
      <c r="VEF205" s="450"/>
      <c r="VEG205" s="468"/>
      <c r="VEH205" s="152"/>
      <c r="VEI205" s="152"/>
      <c r="VEJ205" s="152"/>
      <c r="VEK205" s="152"/>
      <c r="VEL205" s="444"/>
      <c r="VEM205" s="450"/>
      <c r="VEN205" s="468"/>
      <c r="VEO205" s="152"/>
      <c r="VEP205" s="152"/>
      <c r="VEQ205" s="152"/>
      <c r="VER205" s="152"/>
      <c r="VES205" s="444"/>
      <c r="VET205" s="450"/>
      <c r="VEU205" s="468"/>
      <c r="VEV205" s="152"/>
      <c r="VEW205" s="152"/>
      <c r="VEX205" s="152"/>
      <c r="VEY205" s="152"/>
      <c r="VEZ205" s="444"/>
      <c r="VFA205" s="450"/>
      <c r="VFB205" s="468"/>
      <c r="VFC205" s="152"/>
      <c r="VFD205" s="152"/>
      <c r="VFE205" s="152"/>
      <c r="VFF205" s="152"/>
      <c r="VFG205" s="444"/>
      <c r="VFH205" s="450"/>
      <c r="VFI205" s="468"/>
      <c r="VFJ205" s="152"/>
      <c r="VFK205" s="152"/>
      <c r="VFL205" s="152"/>
      <c r="VFM205" s="152"/>
      <c r="VFN205" s="444"/>
      <c r="VFO205" s="450"/>
      <c r="VFP205" s="468"/>
      <c r="VFQ205" s="152"/>
      <c r="VFR205" s="152"/>
      <c r="VFS205" s="152"/>
      <c r="VFT205" s="152"/>
      <c r="VFU205" s="444"/>
      <c r="VFV205" s="450"/>
      <c r="VFW205" s="468"/>
      <c r="VFX205" s="152"/>
      <c r="VFY205" s="152"/>
      <c r="VFZ205" s="152"/>
      <c r="VGA205" s="152"/>
      <c r="VGB205" s="444"/>
      <c r="VGC205" s="450"/>
      <c r="VGD205" s="468"/>
      <c r="VGE205" s="152"/>
      <c r="VGF205" s="152"/>
      <c r="VGG205" s="152"/>
      <c r="VGH205" s="152"/>
      <c r="VGI205" s="444"/>
      <c r="VGJ205" s="450"/>
      <c r="VGK205" s="468"/>
      <c r="VGL205" s="152"/>
      <c r="VGM205" s="152"/>
      <c r="VGN205" s="152"/>
      <c r="VGO205" s="152"/>
      <c r="VGP205" s="444"/>
      <c r="VGQ205" s="450"/>
      <c r="VGR205" s="468"/>
      <c r="VGS205" s="152"/>
      <c r="VGT205" s="152"/>
      <c r="VGU205" s="152"/>
      <c r="VGV205" s="152"/>
      <c r="VGW205" s="444"/>
      <c r="VGX205" s="450"/>
      <c r="VGY205" s="468"/>
      <c r="VGZ205" s="152"/>
      <c r="VHA205" s="152"/>
      <c r="VHB205" s="152"/>
      <c r="VHC205" s="152"/>
      <c r="VHD205" s="444"/>
      <c r="VHE205" s="450"/>
      <c r="VHF205" s="468"/>
      <c r="VHG205" s="152"/>
      <c r="VHH205" s="152"/>
      <c r="VHI205" s="152"/>
      <c r="VHJ205" s="152"/>
      <c r="VHK205" s="444"/>
      <c r="VHL205" s="450"/>
      <c r="VHM205" s="468"/>
      <c r="VHN205" s="152"/>
      <c r="VHO205" s="152"/>
      <c r="VHP205" s="152"/>
      <c r="VHQ205" s="152"/>
      <c r="VHR205" s="444"/>
      <c r="VHS205" s="450"/>
      <c r="VHT205" s="468"/>
      <c r="VHU205" s="152"/>
      <c r="VHV205" s="152"/>
      <c r="VHW205" s="152"/>
      <c r="VHX205" s="152"/>
      <c r="VHY205" s="444"/>
      <c r="VHZ205" s="450"/>
      <c r="VIA205" s="468"/>
      <c r="VIB205" s="152"/>
      <c r="VIC205" s="152"/>
      <c r="VID205" s="152"/>
      <c r="VIE205" s="152"/>
      <c r="VIF205" s="444"/>
      <c r="VIG205" s="450"/>
      <c r="VIH205" s="468"/>
      <c r="VII205" s="152"/>
      <c r="VIJ205" s="152"/>
      <c r="VIK205" s="152"/>
      <c r="VIL205" s="152"/>
      <c r="VIM205" s="444"/>
      <c r="VIN205" s="450"/>
      <c r="VIO205" s="468"/>
      <c r="VIP205" s="152"/>
      <c r="VIQ205" s="152"/>
      <c r="VIR205" s="152"/>
      <c r="VIS205" s="152"/>
      <c r="VIT205" s="444"/>
      <c r="VIU205" s="450"/>
      <c r="VIV205" s="468"/>
      <c r="VIW205" s="152"/>
      <c r="VIX205" s="152"/>
      <c r="VIY205" s="152"/>
      <c r="VIZ205" s="152"/>
      <c r="VJA205" s="444"/>
      <c r="VJB205" s="450"/>
      <c r="VJC205" s="468"/>
      <c r="VJD205" s="152"/>
      <c r="VJE205" s="152"/>
      <c r="VJF205" s="152"/>
      <c r="VJG205" s="152"/>
      <c r="VJH205" s="444"/>
      <c r="VJI205" s="450"/>
      <c r="VJJ205" s="468"/>
      <c r="VJK205" s="152"/>
      <c r="VJL205" s="152"/>
      <c r="VJM205" s="152"/>
      <c r="VJN205" s="152"/>
      <c r="VJO205" s="444"/>
      <c r="VJP205" s="450"/>
      <c r="VJQ205" s="468"/>
      <c r="VJR205" s="152"/>
      <c r="VJS205" s="152"/>
      <c r="VJT205" s="152"/>
      <c r="VJU205" s="152"/>
      <c r="VJV205" s="444"/>
      <c r="VJW205" s="450"/>
      <c r="VJX205" s="468"/>
      <c r="VJY205" s="152"/>
      <c r="VJZ205" s="152"/>
      <c r="VKA205" s="152"/>
      <c r="VKB205" s="152"/>
      <c r="VKC205" s="444"/>
      <c r="VKD205" s="450"/>
      <c r="VKE205" s="468"/>
      <c r="VKF205" s="152"/>
      <c r="VKG205" s="152"/>
      <c r="VKH205" s="152"/>
      <c r="VKI205" s="152"/>
      <c r="VKJ205" s="444"/>
      <c r="VKK205" s="450"/>
      <c r="VKL205" s="468"/>
      <c r="VKM205" s="152"/>
      <c r="VKN205" s="152"/>
      <c r="VKO205" s="152"/>
      <c r="VKP205" s="152"/>
      <c r="VKQ205" s="444"/>
      <c r="VKR205" s="450"/>
      <c r="VKS205" s="468"/>
      <c r="VKT205" s="152"/>
      <c r="VKU205" s="152"/>
      <c r="VKV205" s="152"/>
      <c r="VKW205" s="152"/>
      <c r="VKX205" s="444"/>
      <c r="VKY205" s="450"/>
      <c r="VKZ205" s="468"/>
      <c r="VLA205" s="152"/>
      <c r="VLB205" s="152"/>
      <c r="VLC205" s="152"/>
      <c r="VLD205" s="152"/>
      <c r="VLE205" s="444"/>
      <c r="VLF205" s="450"/>
      <c r="VLG205" s="468"/>
      <c r="VLH205" s="152"/>
      <c r="VLI205" s="152"/>
      <c r="VLJ205" s="152"/>
      <c r="VLK205" s="152"/>
      <c r="VLL205" s="444"/>
      <c r="VLM205" s="450"/>
      <c r="VLN205" s="468"/>
      <c r="VLO205" s="152"/>
      <c r="VLP205" s="152"/>
      <c r="VLQ205" s="152"/>
      <c r="VLR205" s="152"/>
      <c r="VLS205" s="444"/>
      <c r="VLT205" s="450"/>
      <c r="VLU205" s="468"/>
      <c r="VLV205" s="152"/>
      <c r="VLW205" s="152"/>
      <c r="VLX205" s="152"/>
      <c r="VLY205" s="152"/>
      <c r="VLZ205" s="444"/>
      <c r="VMA205" s="450"/>
      <c r="VMB205" s="468"/>
      <c r="VMC205" s="152"/>
      <c r="VMD205" s="152"/>
      <c r="VME205" s="152"/>
      <c r="VMF205" s="152"/>
      <c r="VMG205" s="444"/>
      <c r="VMH205" s="450"/>
      <c r="VMI205" s="468"/>
      <c r="VMJ205" s="152"/>
      <c r="VMK205" s="152"/>
      <c r="VML205" s="152"/>
      <c r="VMM205" s="152"/>
      <c r="VMN205" s="444"/>
      <c r="VMO205" s="450"/>
      <c r="VMP205" s="468"/>
      <c r="VMQ205" s="152"/>
      <c r="VMR205" s="152"/>
      <c r="VMS205" s="152"/>
      <c r="VMT205" s="152"/>
      <c r="VMU205" s="444"/>
      <c r="VMV205" s="450"/>
      <c r="VMW205" s="468"/>
      <c r="VMX205" s="152"/>
      <c r="VMY205" s="152"/>
      <c r="VMZ205" s="152"/>
      <c r="VNA205" s="152"/>
      <c r="VNB205" s="444"/>
      <c r="VNC205" s="450"/>
      <c r="VND205" s="468"/>
      <c r="VNE205" s="152"/>
      <c r="VNF205" s="152"/>
      <c r="VNG205" s="152"/>
      <c r="VNH205" s="152"/>
      <c r="VNI205" s="444"/>
      <c r="VNJ205" s="450"/>
      <c r="VNK205" s="468"/>
      <c r="VNL205" s="152"/>
      <c r="VNM205" s="152"/>
      <c r="VNN205" s="152"/>
      <c r="VNO205" s="152"/>
      <c r="VNP205" s="444"/>
      <c r="VNQ205" s="450"/>
      <c r="VNR205" s="468"/>
      <c r="VNS205" s="152"/>
      <c r="VNT205" s="152"/>
      <c r="VNU205" s="152"/>
      <c r="VNV205" s="152"/>
      <c r="VNW205" s="444"/>
      <c r="VNX205" s="450"/>
      <c r="VNY205" s="468"/>
      <c r="VNZ205" s="152"/>
      <c r="VOA205" s="152"/>
      <c r="VOB205" s="152"/>
      <c r="VOC205" s="152"/>
      <c r="VOD205" s="444"/>
      <c r="VOE205" s="450"/>
      <c r="VOF205" s="468"/>
      <c r="VOG205" s="152"/>
      <c r="VOH205" s="152"/>
      <c r="VOI205" s="152"/>
      <c r="VOJ205" s="152"/>
      <c r="VOK205" s="444"/>
      <c r="VOL205" s="450"/>
      <c r="VOM205" s="468"/>
      <c r="VON205" s="152"/>
      <c r="VOO205" s="152"/>
      <c r="VOP205" s="152"/>
      <c r="VOQ205" s="152"/>
      <c r="VOR205" s="444"/>
      <c r="VOS205" s="450"/>
      <c r="VOT205" s="468"/>
      <c r="VOU205" s="152"/>
      <c r="VOV205" s="152"/>
      <c r="VOW205" s="152"/>
      <c r="VOX205" s="152"/>
      <c r="VOY205" s="444"/>
      <c r="VOZ205" s="450"/>
      <c r="VPA205" s="468"/>
      <c r="VPB205" s="152"/>
      <c r="VPC205" s="152"/>
      <c r="VPD205" s="152"/>
      <c r="VPE205" s="152"/>
      <c r="VPF205" s="444"/>
      <c r="VPG205" s="450"/>
      <c r="VPH205" s="468"/>
      <c r="VPI205" s="152"/>
      <c r="VPJ205" s="152"/>
      <c r="VPK205" s="152"/>
      <c r="VPL205" s="152"/>
      <c r="VPM205" s="444"/>
      <c r="VPN205" s="450"/>
      <c r="VPO205" s="468"/>
      <c r="VPP205" s="152"/>
      <c r="VPQ205" s="152"/>
      <c r="VPR205" s="152"/>
      <c r="VPS205" s="152"/>
      <c r="VPT205" s="444"/>
      <c r="VPU205" s="450"/>
      <c r="VPV205" s="468"/>
      <c r="VPW205" s="152"/>
      <c r="VPX205" s="152"/>
      <c r="VPY205" s="152"/>
      <c r="VPZ205" s="152"/>
      <c r="VQA205" s="444"/>
      <c r="VQB205" s="450"/>
      <c r="VQC205" s="468"/>
      <c r="VQD205" s="152"/>
      <c r="VQE205" s="152"/>
      <c r="VQF205" s="152"/>
      <c r="VQG205" s="152"/>
      <c r="VQH205" s="444"/>
      <c r="VQI205" s="450"/>
      <c r="VQJ205" s="468"/>
      <c r="VQK205" s="152"/>
      <c r="VQL205" s="152"/>
      <c r="VQM205" s="152"/>
      <c r="VQN205" s="152"/>
      <c r="VQO205" s="444"/>
      <c r="VQP205" s="450"/>
      <c r="VQQ205" s="468"/>
      <c r="VQR205" s="152"/>
      <c r="VQS205" s="152"/>
      <c r="VQT205" s="152"/>
      <c r="VQU205" s="152"/>
      <c r="VQV205" s="444"/>
      <c r="VQW205" s="450"/>
      <c r="VQX205" s="468"/>
      <c r="VQY205" s="152"/>
      <c r="VQZ205" s="152"/>
      <c r="VRA205" s="152"/>
      <c r="VRB205" s="152"/>
      <c r="VRC205" s="444"/>
      <c r="VRD205" s="450"/>
      <c r="VRE205" s="468"/>
      <c r="VRF205" s="152"/>
      <c r="VRG205" s="152"/>
      <c r="VRH205" s="152"/>
      <c r="VRI205" s="152"/>
      <c r="VRJ205" s="444"/>
      <c r="VRK205" s="450"/>
      <c r="VRL205" s="468"/>
      <c r="VRM205" s="152"/>
      <c r="VRN205" s="152"/>
      <c r="VRO205" s="152"/>
      <c r="VRP205" s="152"/>
      <c r="VRQ205" s="444"/>
      <c r="VRR205" s="450"/>
      <c r="VRS205" s="468"/>
      <c r="VRT205" s="152"/>
      <c r="VRU205" s="152"/>
      <c r="VRV205" s="152"/>
      <c r="VRW205" s="152"/>
      <c r="VRX205" s="444"/>
      <c r="VRY205" s="450"/>
      <c r="VRZ205" s="468"/>
      <c r="VSA205" s="152"/>
      <c r="VSB205" s="152"/>
      <c r="VSC205" s="152"/>
      <c r="VSD205" s="152"/>
      <c r="VSE205" s="444"/>
      <c r="VSF205" s="450"/>
      <c r="VSG205" s="468"/>
      <c r="VSH205" s="152"/>
      <c r="VSI205" s="152"/>
      <c r="VSJ205" s="152"/>
      <c r="VSK205" s="152"/>
      <c r="VSL205" s="444"/>
      <c r="VSM205" s="450"/>
      <c r="VSN205" s="468"/>
      <c r="VSO205" s="152"/>
      <c r="VSP205" s="152"/>
      <c r="VSQ205" s="152"/>
      <c r="VSR205" s="152"/>
      <c r="VSS205" s="444"/>
      <c r="VST205" s="450"/>
      <c r="VSU205" s="468"/>
      <c r="VSV205" s="152"/>
      <c r="VSW205" s="152"/>
      <c r="VSX205" s="152"/>
      <c r="VSY205" s="152"/>
      <c r="VSZ205" s="444"/>
      <c r="VTA205" s="450"/>
      <c r="VTB205" s="468"/>
      <c r="VTC205" s="152"/>
      <c r="VTD205" s="152"/>
      <c r="VTE205" s="152"/>
      <c r="VTF205" s="152"/>
      <c r="VTG205" s="444"/>
      <c r="VTH205" s="450"/>
      <c r="VTI205" s="468"/>
      <c r="VTJ205" s="152"/>
      <c r="VTK205" s="152"/>
      <c r="VTL205" s="152"/>
      <c r="VTM205" s="152"/>
      <c r="VTN205" s="444"/>
      <c r="VTO205" s="450"/>
      <c r="VTP205" s="468"/>
      <c r="VTQ205" s="152"/>
      <c r="VTR205" s="152"/>
      <c r="VTS205" s="152"/>
      <c r="VTT205" s="152"/>
      <c r="VTU205" s="444"/>
      <c r="VTV205" s="450"/>
      <c r="VTW205" s="468"/>
      <c r="VTX205" s="152"/>
      <c r="VTY205" s="152"/>
      <c r="VTZ205" s="152"/>
      <c r="VUA205" s="152"/>
      <c r="VUB205" s="444"/>
      <c r="VUC205" s="450"/>
      <c r="VUD205" s="468"/>
      <c r="VUE205" s="152"/>
      <c r="VUF205" s="152"/>
      <c r="VUG205" s="152"/>
      <c r="VUH205" s="152"/>
      <c r="VUI205" s="444"/>
      <c r="VUJ205" s="450"/>
      <c r="VUK205" s="468"/>
      <c r="VUL205" s="152"/>
      <c r="VUM205" s="152"/>
      <c r="VUN205" s="152"/>
      <c r="VUO205" s="152"/>
      <c r="VUP205" s="444"/>
      <c r="VUQ205" s="450"/>
      <c r="VUR205" s="468"/>
      <c r="VUS205" s="152"/>
      <c r="VUT205" s="152"/>
      <c r="VUU205" s="152"/>
      <c r="VUV205" s="152"/>
      <c r="VUW205" s="444"/>
      <c r="VUX205" s="450"/>
      <c r="VUY205" s="468"/>
      <c r="VUZ205" s="152"/>
      <c r="VVA205" s="152"/>
      <c r="VVB205" s="152"/>
      <c r="VVC205" s="152"/>
      <c r="VVD205" s="444"/>
      <c r="VVE205" s="450"/>
      <c r="VVF205" s="468"/>
      <c r="VVG205" s="152"/>
      <c r="VVH205" s="152"/>
      <c r="VVI205" s="152"/>
      <c r="VVJ205" s="152"/>
      <c r="VVK205" s="444"/>
      <c r="VVL205" s="450"/>
      <c r="VVM205" s="468"/>
      <c r="VVN205" s="152"/>
      <c r="VVO205" s="152"/>
      <c r="VVP205" s="152"/>
      <c r="VVQ205" s="152"/>
      <c r="VVR205" s="444"/>
      <c r="VVS205" s="450"/>
      <c r="VVT205" s="468"/>
      <c r="VVU205" s="152"/>
      <c r="VVV205" s="152"/>
      <c r="VVW205" s="152"/>
      <c r="VVX205" s="152"/>
      <c r="VVY205" s="444"/>
      <c r="VVZ205" s="450"/>
      <c r="VWA205" s="468"/>
      <c r="VWB205" s="152"/>
      <c r="VWC205" s="152"/>
      <c r="VWD205" s="152"/>
      <c r="VWE205" s="152"/>
      <c r="VWF205" s="444"/>
      <c r="VWG205" s="450"/>
      <c r="VWH205" s="468"/>
      <c r="VWI205" s="152"/>
      <c r="VWJ205" s="152"/>
      <c r="VWK205" s="152"/>
      <c r="VWL205" s="152"/>
      <c r="VWM205" s="444"/>
      <c r="VWN205" s="450"/>
      <c r="VWO205" s="468"/>
      <c r="VWP205" s="152"/>
      <c r="VWQ205" s="152"/>
      <c r="VWR205" s="152"/>
      <c r="VWS205" s="152"/>
      <c r="VWT205" s="444"/>
      <c r="VWU205" s="450"/>
      <c r="VWV205" s="468"/>
      <c r="VWW205" s="152"/>
      <c r="VWX205" s="152"/>
      <c r="VWY205" s="152"/>
      <c r="VWZ205" s="152"/>
      <c r="VXA205" s="444"/>
      <c r="VXB205" s="450"/>
      <c r="VXC205" s="468"/>
      <c r="VXD205" s="152"/>
      <c r="VXE205" s="152"/>
      <c r="VXF205" s="152"/>
      <c r="VXG205" s="152"/>
      <c r="VXH205" s="444"/>
      <c r="VXI205" s="450"/>
      <c r="VXJ205" s="468"/>
      <c r="VXK205" s="152"/>
      <c r="VXL205" s="152"/>
      <c r="VXM205" s="152"/>
      <c r="VXN205" s="152"/>
      <c r="VXO205" s="444"/>
      <c r="VXP205" s="450"/>
      <c r="VXQ205" s="468"/>
      <c r="VXR205" s="152"/>
      <c r="VXS205" s="152"/>
      <c r="VXT205" s="152"/>
      <c r="VXU205" s="152"/>
      <c r="VXV205" s="444"/>
      <c r="VXW205" s="450"/>
      <c r="VXX205" s="468"/>
      <c r="VXY205" s="152"/>
      <c r="VXZ205" s="152"/>
      <c r="VYA205" s="152"/>
      <c r="VYB205" s="152"/>
      <c r="VYC205" s="444"/>
      <c r="VYD205" s="450"/>
      <c r="VYE205" s="468"/>
      <c r="VYF205" s="152"/>
      <c r="VYG205" s="152"/>
      <c r="VYH205" s="152"/>
      <c r="VYI205" s="152"/>
      <c r="VYJ205" s="444"/>
      <c r="VYK205" s="450"/>
      <c r="VYL205" s="468"/>
      <c r="VYM205" s="152"/>
      <c r="VYN205" s="152"/>
      <c r="VYO205" s="152"/>
      <c r="VYP205" s="152"/>
      <c r="VYQ205" s="444"/>
      <c r="VYR205" s="450"/>
      <c r="VYS205" s="468"/>
      <c r="VYT205" s="152"/>
      <c r="VYU205" s="152"/>
      <c r="VYV205" s="152"/>
      <c r="VYW205" s="152"/>
      <c r="VYX205" s="444"/>
      <c r="VYY205" s="450"/>
      <c r="VYZ205" s="468"/>
      <c r="VZA205" s="152"/>
      <c r="VZB205" s="152"/>
      <c r="VZC205" s="152"/>
      <c r="VZD205" s="152"/>
      <c r="VZE205" s="444"/>
      <c r="VZF205" s="450"/>
      <c r="VZG205" s="468"/>
      <c r="VZH205" s="152"/>
      <c r="VZI205" s="152"/>
      <c r="VZJ205" s="152"/>
      <c r="VZK205" s="152"/>
      <c r="VZL205" s="444"/>
      <c r="VZM205" s="450"/>
      <c r="VZN205" s="468"/>
      <c r="VZO205" s="152"/>
      <c r="VZP205" s="152"/>
      <c r="VZQ205" s="152"/>
      <c r="VZR205" s="152"/>
      <c r="VZS205" s="444"/>
      <c r="VZT205" s="450"/>
      <c r="VZU205" s="468"/>
      <c r="VZV205" s="152"/>
      <c r="VZW205" s="152"/>
      <c r="VZX205" s="152"/>
      <c r="VZY205" s="152"/>
      <c r="VZZ205" s="444"/>
      <c r="WAA205" s="450"/>
      <c r="WAB205" s="468"/>
      <c r="WAC205" s="152"/>
      <c r="WAD205" s="152"/>
      <c r="WAE205" s="152"/>
      <c r="WAF205" s="152"/>
      <c r="WAG205" s="444"/>
      <c r="WAH205" s="450"/>
      <c r="WAI205" s="468"/>
      <c r="WAJ205" s="152"/>
      <c r="WAK205" s="152"/>
      <c r="WAL205" s="152"/>
      <c r="WAM205" s="152"/>
      <c r="WAN205" s="444"/>
      <c r="WAO205" s="450"/>
      <c r="WAP205" s="468"/>
      <c r="WAQ205" s="152"/>
      <c r="WAR205" s="152"/>
      <c r="WAS205" s="152"/>
      <c r="WAT205" s="152"/>
      <c r="WAU205" s="444"/>
      <c r="WAV205" s="450"/>
      <c r="WAW205" s="468"/>
      <c r="WAX205" s="152"/>
      <c r="WAY205" s="152"/>
      <c r="WAZ205" s="152"/>
      <c r="WBA205" s="152"/>
      <c r="WBB205" s="444"/>
      <c r="WBC205" s="450"/>
      <c r="WBD205" s="468"/>
      <c r="WBE205" s="152"/>
      <c r="WBF205" s="152"/>
      <c r="WBG205" s="152"/>
      <c r="WBH205" s="152"/>
      <c r="WBI205" s="444"/>
      <c r="WBJ205" s="450"/>
      <c r="WBK205" s="468"/>
      <c r="WBL205" s="152"/>
      <c r="WBM205" s="152"/>
      <c r="WBN205" s="152"/>
      <c r="WBO205" s="152"/>
      <c r="WBP205" s="444"/>
      <c r="WBQ205" s="450"/>
      <c r="WBR205" s="468"/>
      <c r="WBS205" s="152"/>
      <c r="WBT205" s="152"/>
      <c r="WBU205" s="152"/>
      <c r="WBV205" s="152"/>
      <c r="WBW205" s="444"/>
      <c r="WBX205" s="450"/>
      <c r="WBY205" s="468"/>
      <c r="WBZ205" s="152"/>
      <c r="WCA205" s="152"/>
      <c r="WCB205" s="152"/>
      <c r="WCC205" s="152"/>
      <c r="WCD205" s="444"/>
      <c r="WCE205" s="450"/>
      <c r="WCF205" s="468"/>
      <c r="WCG205" s="152"/>
      <c r="WCH205" s="152"/>
      <c r="WCI205" s="152"/>
      <c r="WCJ205" s="152"/>
      <c r="WCK205" s="444"/>
      <c r="WCL205" s="450"/>
      <c r="WCM205" s="468"/>
      <c r="WCN205" s="152"/>
      <c r="WCO205" s="152"/>
      <c r="WCP205" s="152"/>
      <c r="WCQ205" s="152"/>
      <c r="WCR205" s="444"/>
      <c r="WCS205" s="450"/>
      <c r="WCT205" s="468"/>
      <c r="WCU205" s="152"/>
      <c r="WCV205" s="152"/>
      <c r="WCW205" s="152"/>
      <c r="WCX205" s="152"/>
      <c r="WCY205" s="444"/>
      <c r="WCZ205" s="450"/>
      <c r="WDA205" s="468"/>
      <c r="WDB205" s="152"/>
      <c r="WDC205" s="152"/>
      <c r="WDD205" s="152"/>
      <c r="WDE205" s="152"/>
      <c r="WDF205" s="444"/>
      <c r="WDG205" s="450"/>
      <c r="WDH205" s="468"/>
      <c r="WDI205" s="152"/>
      <c r="WDJ205" s="152"/>
      <c r="WDK205" s="152"/>
      <c r="WDL205" s="152"/>
      <c r="WDM205" s="444"/>
      <c r="WDN205" s="450"/>
      <c r="WDO205" s="468"/>
      <c r="WDP205" s="152"/>
      <c r="WDQ205" s="152"/>
      <c r="WDR205" s="152"/>
      <c r="WDS205" s="152"/>
      <c r="WDT205" s="444"/>
      <c r="WDU205" s="450"/>
      <c r="WDV205" s="468"/>
      <c r="WDW205" s="152"/>
      <c r="WDX205" s="152"/>
      <c r="WDY205" s="152"/>
      <c r="WDZ205" s="152"/>
      <c r="WEA205" s="444"/>
      <c r="WEB205" s="450"/>
      <c r="WEC205" s="468"/>
      <c r="WED205" s="152"/>
      <c r="WEE205" s="152"/>
      <c r="WEF205" s="152"/>
      <c r="WEG205" s="152"/>
      <c r="WEH205" s="444"/>
      <c r="WEI205" s="450"/>
      <c r="WEJ205" s="468"/>
      <c r="WEK205" s="152"/>
      <c r="WEL205" s="152"/>
      <c r="WEM205" s="152"/>
      <c r="WEN205" s="152"/>
      <c r="WEO205" s="444"/>
      <c r="WEP205" s="450"/>
      <c r="WEQ205" s="468"/>
      <c r="WER205" s="152"/>
      <c r="WES205" s="152"/>
      <c r="WET205" s="152"/>
      <c r="WEU205" s="152"/>
      <c r="WEV205" s="444"/>
      <c r="WEW205" s="450"/>
      <c r="WEX205" s="468"/>
      <c r="WEY205" s="152"/>
      <c r="WEZ205" s="152"/>
      <c r="WFA205" s="152"/>
      <c r="WFB205" s="152"/>
      <c r="WFC205" s="444"/>
      <c r="WFD205" s="450"/>
      <c r="WFE205" s="468"/>
      <c r="WFF205" s="152"/>
      <c r="WFG205" s="152"/>
      <c r="WFH205" s="152"/>
      <c r="WFI205" s="152"/>
      <c r="WFJ205" s="444"/>
      <c r="WFK205" s="450"/>
      <c r="WFL205" s="468"/>
      <c r="WFM205" s="152"/>
      <c r="WFN205" s="152"/>
      <c r="WFO205" s="152"/>
      <c r="WFP205" s="152"/>
      <c r="WFQ205" s="444"/>
      <c r="WFR205" s="450"/>
      <c r="WFS205" s="468"/>
      <c r="WFT205" s="152"/>
      <c r="WFU205" s="152"/>
      <c r="WFV205" s="152"/>
      <c r="WFW205" s="152"/>
      <c r="WFX205" s="444"/>
      <c r="WFY205" s="450"/>
      <c r="WFZ205" s="468"/>
      <c r="WGA205" s="152"/>
      <c r="WGB205" s="152"/>
      <c r="WGC205" s="152"/>
      <c r="WGD205" s="152"/>
      <c r="WGE205" s="444"/>
      <c r="WGF205" s="450"/>
      <c r="WGG205" s="468"/>
      <c r="WGH205" s="152"/>
      <c r="WGI205" s="152"/>
      <c r="WGJ205" s="152"/>
      <c r="WGK205" s="152"/>
      <c r="WGL205" s="444"/>
      <c r="WGM205" s="450"/>
      <c r="WGN205" s="468"/>
      <c r="WGO205" s="152"/>
      <c r="WGP205" s="152"/>
      <c r="WGQ205" s="152"/>
      <c r="WGR205" s="152"/>
      <c r="WGS205" s="444"/>
      <c r="WGT205" s="450"/>
      <c r="WGU205" s="468"/>
      <c r="WGV205" s="152"/>
      <c r="WGW205" s="152"/>
      <c r="WGX205" s="152"/>
      <c r="WGY205" s="152"/>
      <c r="WGZ205" s="444"/>
      <c r="WHA205" s="450"/>
      <c r="WHB205" s="468"/>
      <c r="WHC205" s="152"/>
      <c r="WHD205" s="152"/>
      <c r="WHE205" s="152"/>
      <c r="WHF205" s="152"/>
      <c r="WHG205" s="444"/>
      <c r="WHH205" s="450"/>
      <c r="WHI205" s="468"/>
      <c r="WHJ205" s="152"/>
      <c r="WHK205" s="152"/>
      <c r="WHL205" s="152"/>
      <c r="WHM205" s="152"/>
      <c r="WHN205" s="444"/>
      <c r="WHO205" s="450"/>
      <c r="WHP205" s="468"/>
      <c r="WHQ205" s="152"/>
      <c r="WHR205" s="152"/>
      <c r="WHS205" s="152"/>
      <c r="WHT205" s="152"/>
      <c r="WHU205" s="444"/>
      <c r="WHV205" s="450"/>
      <c r="WHW205" s="468"/>
      <c r="WHX205" s="152"/>
      <c r="WHY205" s="152"/>
      <c r="WHZ205" s="152"/>
      <c r="WIA205" s="152"/>
      <c r="WIB205" s="444"/>
      <c r="WIC205" s="450"/>
      <c r="WID205" s="468"/>
      <c r="WIE205" s="152"/>
      <c r="WIF205" s="152"/>
      <c r="WIG205" s="152"/>
      <c r="WIH205" s="152"/>
      <c r="WII205" s="444"/>
      <c r="WIJ205" s="450"/>
      <c r="WIK205" s="468"/>
      <c r="WIL205" s="152"/>
      <c r="WIM205" s="152"/>
      <c r="WIN205" s="152"/>
      <c r="WIO205" s="152"/>
      <c r="WIP205" s="444"/>
      <c r="WIQ205" s="450"/>
      <c r="WIR205" s="468"/>
      <c r="WIS205" s="152"/>
      <c r="WIT205" s="152"/>
      <c r="WIU205" s="152"/>
      <c r="WIV205" s="152"/>
      <c r="WIW205" s="444"/>
      <c r="WIX205" s="450"/>
      <c r="WIY205" s="468"/>
      <c r="WIZ205" s="152"/>
      <c r="WJA205" s="152"/>
      <c r="WJB205" s="152"/>
      <c r="WJC205" s="152"/>
      <c r="WJD205" s="444"/>
      <c r="WJE205" s="450"/>
      <c r="WJF205" s="468"/>
      <c r="WJG205" s="152"/>
      <c r="WJH205" s="152"/>
      <c r="WJI205" s="152"/>
      <c r="WJJ205" s="152"/>
      <c r="WJK205" s="444"/>
      <c r="WJL205" s="450"/>
      <c r="WJM205" s="468"/>
      <c r="WJN205" s="152"/>
      <c r="WJO205" s="152"/>
      <c r="WJP205" s="152"/>
      <c r="WJQ205" s="152"/>
      <c r="WJR205" s="444"/>
      <c r="WJS205" s="450"/>
      <c r="WJT205" s="468"/>
      <c r="WJU205" s="152"/>
      <c r="WJV205" s="152"/>
      <c r="WJW205" s="152"/>
      <c r="WJX205" s="152"/>
      <c r="WJY205" s="444"/>
      <c r="WJZ205" s="450"/>
      <c r="WKA205" s="468"/>
      <c r="WKB205" s="152"/>
      <c r="WKC205" s="152"/>
      <c r="WKD205" s="152"/>
      <c r="WKE205" s="152"/>
      <c r="WKF205" s="444"/>
      <c r="WKG205" s="450"/>
      <c r="WKH205" s="468"/>
      <c r="WKI205" s="152"/>
      <c r="WKJ205" s="152"/>
      <c r="WKK205" s="152"/>
      <c r="WKL205" s="152"/>
      <c r="WKM205" s="444"/>
      <c r="WKN205" s="450"/>
      <c r="WKO205" s="468"/>
      <c r="WKP205" s="152"/>
      <c r="WKQ205" s="152"/>
      <c r="WKR205" s="152"/>
      <c r="WKS205" s="152"/>
      <c r="WKT205" s="444"/>
      <c r="WKU205" s="450"/>
      <c r="WKV205" s="468"/>
      <c r="WKW205" s="152"/>
      <c r="WKX205" s="152"/>
      <c r="WKY205" s="152"/>
      <c r="WKZ205" s="152"/>
      <c r="WLA205" s="444"/>
      <c r="WLB205" s="450"/>
      <c r="WLC205" s="468"/>
      <c r="WLD205" s="152"/>
      <c r="WLE205" s="152"/>
      <c r="WLF205" s="152"/>
      <c r="WLG205" s="152"/>
      <c r="WLH205" s="444"/>
      <c r="WLI205" s="450"/>
      <c r="WLJ205" s="468"/>
      <c r="WLK205" s="152"/>
      <c r="WLL205" s="152"/>
      <c r="WLM205" s="152"/>
      <c r="WLN205" s="152"/>
      <c r="WLO205" s="444"/>
      <c r="WLP205" s="450"/>
      <c r="WLQ205" s="468"/>
      <c r="WLR205" s="152"/>
      <c r="WLS205" s="152"/>
      <c r="WLT205" s="152"/>
      <c r="WLU205" s="152"/>
      <c r="WLV205" s="444"/>
      <c r="WLW205" s="450"/>
      <c r="WLX205" s="468"/>
      <c r="WLY205" s="152"/>
      <c r="WLZ205" s="152"/>
      <c r="WMA205" s="152"/>
      <c r="WMB205" s="152"/>
      <c r="WMC205" s="444"/>
      <c r="WMD205" s="450"/>
      <c r="WME205" s="468"/>
      <c r="WMF205" s="152"/>
      <c r="WMG205" s="152"/>
      <c r="WMH205" s="152"/>
      <c r="WMI205" s="152"/>
      <c r="WMJ205" s="444"/>
      <c r="WMK205" s="450"/>
      <c r="WML205" s="468"/>
      <c r="WMM205" s="152"/>
      <c r="WMN205" s="152"/>
      <c r="WMO205" s="152"/>
      <c r="WMP205" s="152"/>
      <c r="WMQ205" s="444"/>
      <c r="WMR205" s="450"/>
      <c r="WMS205" s="468"/>
      <c r="WMT205" s="152"/>
      <c r="WMU205" s="152"/>
      <c r="WMV205" s="152"/>
      <c r="WMW205" s="152"/>
      <c r="WMX205" s="444"/>
      <c r="WMY205" s="450"/>
      <c r="WMZ205" s="468"/>
      <c r="WNA205" s="152"/>
      <c r="WNB205" s="152"/>
      <c r="WNC205" s="152"/>
      <c r="WND205" s="152"/>
      <c r="WNE205" s="444"/>
      <c r="WNF205" s="450"/>
      <c r="WNG205" s="468"/>
      <c r="WNH205" s="152"/>
      <c r="WNI205" s="152"/>
      <c r="WNJ205" s="152"/>
      <c r="WNK205" s="152"/>
      <c r="WNL205" s="444"/>
      <c r="WNM205" s="450"/>
      <c r="WNN205" s="468"/>
      <c r="WNO205" s="152"/>
      <c r="WNP205" s="152"/>
      <c r="WNQ205" s="152"/>
      <c r="WNR205" s="152"/>
      <c r="WNS205" s="444"/>
      <c r="WNT205" s="450"/>
      <c r="WNU205" s="468"/>
      <c r="WNV205" s="152"/>
      <c r="WNW205" s="152"/>
      <c r="WNX205" s="152"/>
      <c r="WNY205" s="152"/>
      <c r="WNZ205" s="444"/>
      <c r="WOA205" s="450"/>
      <c r="WOB205" s="468"/>
      <c r="WOC205" s="152"/>
      <c r="WOD205" s="152"/>
      <c r="WOE205" s="152"/>
      <c r="WOF205" s="152"/>
      <c r="WOG205" s="444"/>
      <c r="WOH205" s="450"/>
      <c r="WOI205" s="468"/>
      <c r="WOJ205" s="152"/>
      <c r="WOK205" s="152"/>
      <c r="WOL205" s="152"/>
      <c r="WOM205" s="152"/>
      <c r="WON205" s="444"/>
      <c r="WOO205" s="450"/>
      <c r="WOP205" s="468"/>
      <c r="WOQ205" s="152"/>
      <c r="WOR205" s="152"/>
      <c r="WOS205" s="152"/>
      <c r="WOT205" s="152"/>
      <c r="WOU205" s="444"/>
      <c r="WOV205" s="450"/>
      <c r="WOW205" s="468"/>
      <c r="WOX205" s="152"/>
      <c r="WOY205" s="152"/>
      <c r="WOZ205" s="152"/>
      <c r="WPA205" s="152"/>
      <c r="WPB205" s="444"/>
      <c r="WPC205" s="450"/>
      <c r="WPD205" s="468"/>
      <c r="WPE205" s="152"/>
      <c r="WPF205" s="152"/>
      <c r="WPG205" s="152"/>
      <c r="WPH205" s="152"/>
      <c r="WPI205" s="444"/>
      <c r="WPJ205" s="450"/>
      <c r="WPK205" s="468"/>
      <c r="WPL205" s="152"/>
      <c r="WPM205" s="152"/>
      <c r="WPN205" s="152"/>
      <c r="WPO205" s="152"/>
      <c r="WPP205" s="444"/>
      <c r="WPQ205" s="450"/>
      <c r="WPR205" s="468"/>
      <c r="WPS205" s="152"/>
      <c r="WPT205" s="152"/>
      <c r="WPU205" s="152"/>
      <c r="WPV205" s="152"/>
      <c r="WPW205" s="444"/>
      <c r="WPX205" s="450"/>
      <c r="WPY205" s="468"/>
      <c r="WPZ205" s="152"/>
      <c r="WQA205" s="152"/>
      <c r="WQB205" s="152"/>
      <c r="WQC205" s="152"/>
      <c r="WQD205" s="444"/>
      <c r="WQE205" s="450"/>
      <c r="WQF205" s="468"/>
      <c r="WQG205" s="152"/>
      <c r="WQH205" s="152"/>
      <c r="WQI205" s="152"/>
      <c r="WQJ205" s="152"/>
      <c r="WQK205" s="444"/>
      <c r="WQL205" s="450"/>
      <c r="WQM205" s="468"/>
      <c r="WQN205" s="152"/>
      <c r="WQO205" s="152"/>
      <c r="WQP205" s="152"/>
      <c r="WQQ205" s="152"/>
      <c r="WQR205" s="444"/>
      <c r="WQS205" s="450"/>
      <c r="WQT205" s="468"/>
      <c r="WQU205" s="152"/>
      <c r="WQV205" s="152"/>
      <c r="WQW205" s="152"/>
      <c r="WQX205" s="152"/>
      <c r="WQY205" s="444"/>
      <c r="WQZ205" s="450"/>
      <c r="WRA205" s="468"/>
      <c r="WRB205" s="152"/>
      <c r="WRC205" s="152"/>
      <c r="WRD205" s="152"/>
      <c r="WRE205" s="152"/>
      <c r="WRF205" s="444"/>
      <c r="WRG205" s="450"/>
      <c r="WRH205" s="468"/>
      <c r="WRI205" s="152"/>
      <c r="WRJ205" s="152"/>
      <c r="WRK205" s="152"/>
      <c r="WRL205" s="152"/>
      <c r="WRM205" s="444"/>
      <c r="WRN205" s="450"/>
      <c r="WRO205" s="468"/>
      <c r="WRP205" s="152"/>
      <c r="WRQ205" s="152"/>
      <c r="WRR205" s="152"/>
      <c r="WRS205" s="152"/>
      <c r="WRT205" s="444"/>
      <c r="WRU205" s="450"/>
      <c r="WRV205" s="468"/>
      <c r="WRW205" s="152"/>
      <c r="WRX205" s="152"/>
      <c r="WRY205" s="152"/>
      <c r="WRZ205" s="152"/>
      <c r="WSA205" s="444"/>
      <c r="WSB205" s="450"/>
      <c r="WSC205" s="468"/>
      <c r="WSD205" s="152"/>
      <c r="WSE205" s="152"/>
      <c r="WSF205" s="152"/>
      <c r="WSG205" s="152"/>
      <c r="WSH205" s="444"/>
      <c r="WSI205" s="450"/>
      <c r="WSJ205" s="468"/>
      <c r="WSK205" s="152"/>
      <c r="WSL205" s="152"/>
      <c r="WSM205" s="152"/>
      <c r="WSN205" s="152"/>
      <c r="WSO205" s="444"/>
      <c r="WSP205" s="450"/>
      <c r="WSQ205" s="468"/>
      <c r="WSR205" s="152"/>
      <c r="WSS205" s="152"/>
      <c r="WST205" s="152"/>
      <c r="WSU205" s="152"/>
      <c r="WSV205" s="444"/>
      <c r="WSW205" s="450"/>
      <c r="WSX205" s="468"/>
      <c r="WSY205" s="152"/>
      <c r="WSZ205" s="152"/>
      <c r="WTA205" s="152"/>
      <c r="WTB205" s="152"/>
      <c r="WTC205" s="444"/>
      <c r="WTD205" s="450"/>
      <c r="WTE205" s="468"/>
      <c r="WTF205" s="152"/>
      <c r="WTG205" s="152"/>
      <c r="WTH205" s="152"/>
      <c r="WTI205" s="152"/>
      <c r="WTJ205" s="444"/>
      <c r="WTK205" s="450"/>
      <c r="WTL205" s="468"/>
      <c r="WTM205" s="152"/>
      <c r="WTN205" s="152"/>
      <c r="WTO205" s="152"/>
      <c r="WTP205" s="152"/>
      <c r="WTQ205" s="444"/>
      <c r="WTR205" s="450"/>
      <c r="WTS205" s="468"/>
      <c r="WTT205" s="152"/>
      <c r="WTU205" s="152"/>
      <c r="WTV205" s="152"/>
      <c r="WTW205" s="152"/>
      <c r="WTX205" s="444"/>
      <c r="WTY205" s="450"/>
      <c r="WTZ205" s="468"/>
      <c r="WUA205" s="152"/>
      <c r="WUB205" s="152"/>
      <c r="WUC205" s="152"/>
      <c r="WUD205" s="152"/>
      <c r="WUE205" s="444"/>
      <c r="WUF205" s="450"/>
      <c r="WUG205" s="468"/>
      <c r="WUH205" s="152"/>
      <c r="WUI205" s="152"/>
      <c r="WUJ205" s="152"/>
      <c r="WUK205" s="152"/>
      <c r="WUL205" s="444"/>
      <c r="WUM205" s="450"/>
      <c r="WUN205" s="468"/>
      <c r="WUO205" s="152"/>
      <c r="WUP205" s="152"/>
      <c r="WUQ205" s="152"/>
      <c r="WUR205" s="152"/>
      <c r="WUS205" s="444"/>
      <c r="WUT205" s="450"/>
      <c r="WUU205" s="468"/>
      <c r="WUV205" s="152"/>
      <c r="WUW205" s="152"/>
      <c r="WUX205" s="152"/>
      <c r="WUY205" s="152"/>
      <c r="WUZ205" s="444"/>
      <c r="WVA205" s="450"/>
      <c r="WVB205" s="468"/>
      <c r="WVC205" s="152"/>
      <c r="WVD205" s="152"/>
      <c r="WVE205" s="152"/>
      <c r="WVF205" s="152"/>
      <c r="WVG205" s="444"/>
      <c r="WVH205" s="450"/>
      <c r="WVI205" s="468"/>
      <c r="WVJ205" s="152"/>
      <c r="WVK205" s="152"/>
      <c r="WVL205" s="152"/>
      <c r="WVM205" s="152"/>
      <c r="WVN205" s="444"/>
      <c r="WVO205" s="450"/>
      <c r="WVP205" s="468"/>
      <c r="WVQ205" s="152"/>
      <c r="WVR205" s="152"/>
      <c r="WVS205" s="152"/>
      <c r="WVT205" s="152"/>
      <c r="WVU205" s="444"/>
      <c r="WVV205" s="450"/>
      <c r="WVW205" s="468"/>
      <c r="WVX205" s="152"/>
      <c r="WVY205" s="152"/>
      <c r="WVZ205" s="152"/>
      <c r="WWA205" s="152"/>
      <c r="WWB205" s="444"/>
      <c r="WWC205" s="450"/>
      <c r="WWD205" s="468"/>
      <c r="WWE205" s="152"/>
      <c r="WWF205" s="152"/>
      <c r="WWG205" s="152"/>
      <c r="WWH205" s="152"/>
      <c r="WWI205" s="444"/>
      <c r="WWJ205" s="450"/>
      <c r="WWK205" s="468"/>
      <c r="WWL205" s="152"/>
      <c r="WWM205" s="152"/>
      <c r="WWN205" s="152"/>
      <c r="WWO205" s="152"/>
      <c r="WWP205" s="444"/>
      <c r="WWQ205" s="450"/>
      <c r="WWR205" s="468"/>
      <c r="WWS205" s="152"/>
      <c r="WWT205" s="152"/>
      <c r="WWU205" s="152"/>
      <c r="WWV205" s="152"/>
      <c r="WWW205" s="444"/>
      <c r="WWX205" s="450"/>
      <c r="WWY205" s="468"/>
      <c r="WWZ205" s="152"/>
      <c r="WXA205" s="152"/>
      <c r="WXB205" s="152"/>
      <c r="WXC205" s="152"/>
      <c r="WXD205" s="444"/>
      <c r="WXE205" s="450"/>
      <c r="WXF205" s="468"/>
      <c r="WXG205" s="152"/>
      <c r="WXH205" s="152"/>
      <c r="WXI205" s="152"/>
      <c r="WXJ205" s="152"/>
      <c r="WXK205" s="444"/>
      <c r="WXL205" s="450"/>
      <c r="WXM205" s="468"/>
      <c r="WXN205" s="152"/>
      <c r="WXO205" s="152"/>
      <c r="WXP205" s="152"/>
      <c r="WXQ205" s="152"/>
      <c r="WXR205" s="444"/>
      <c r="WXS205" s="450"/>
      <c r="WXT205" s="468"/>
      <c r="WXU205" s="152"/>
      <c r="WXV205" s="152"/>
      <c r="WXW205" s="152"/>
      <c r="WXX205" s="152"/>
      <c r="WXY205" s="444"/>
      <c r="WXZ205" s="450"/>
      <c r="WYA205" s="468"/>
      <c r="WYB205" s="152"/>
      <c r="WYC205" s="152"/>
      <c r="WYD205" s="152"/>
      <c r="WYE205" s="152"/>
      <c r="WYF205" s="444"/>
      <c r="WYG205" s="450"/>
      <c r="WYH205" s="468"/>
      <c r="WYI205" s="152"/>
      <c r="WYJ205" s="152"/>
      <c r="WYK205" s="152"/>
      <c r="WYL205" s="152"/>
      <c r="WYM205" s="444"/>
      <c r="WYN205" s="450"/>
      <c r="WYO205" s="468"/>
      <c r="WYP205" s="152"/>
      <c r="WYQ205" s="152"/>
      <c r="WYR205" s="152"/>
      <c r="WYS205" s="152"/>
      <c r="WYT205" s="444"/>
      <c r="WYU205" s="450"/>
      <c r="WYV205" s="468"/>
      <c r="WYW205" s="152"/>
      <c r="WYX205" s="152"/>
      <c r="WYY205" s="152"/>
      <c r="WYZ205" s="152"/>
      <c r="WZA205" s="444"/>
      <c r="WZB205" s="450"/>
      <c r="WZC205" s="468"/>
      <c r="WZD205" s="152"/>
      <c r="WZE205" s="152"/>
      <c r="WZF205" s="152"/>
      <c r="WZG205" s="152"/>
      <c r="WZH205" s="444"/>
      <c r="WZI205" s="450"/>
      <c r="WZJ205" s="468"/>
      <c r="WZK205" s="152"/>
      <c r="WZL205" s="152"/>
      <c r="WZM205" s="152"/>
      <c r="WZN205" s="152"/>
      <c r="WZO205" s="444"/>
      <c r="WZP205" s="450"/>
      <c r="WZQ205" s="468"/>
      <c r="WZR205" s="152"/>
      <c r="WZS205" s="152"/>
      <c r="WZT205" s="152"/>
      <c r="WZU205" s="152"/>
      <c r="WZV205" s="444"/>
      <c r="WZW205" s="450"/>
      <c r="WZX205" s="468"/>
      <c r="WZY205" s="152"/>
      <c r="WZZ205" s="152"/>
      <c r="XAA205" s="152"/>
      <c r="XAB205" s="152"/>
      <c r="XAC205" s="444"/>
      <c r="XAD205" s="450"/>
      <c r="XAE205" s="468"/>
      <c r="XAF205" s="152"/>
      <c r="XAG205" s="152"/>
      <c r="XAH205" s="152"/>
      <c r="XAI205" s="152"/>
      <c r="XAJ205" s="444"/>
      <c r="XAK205" s="450"/>
      <c r="XAL205" s="468"/>
      <c r="XAM205" s="152"/>
      <c r="XAN205" s="152"/>
      <c r="XAO205" s="152"/>
      <c r="XAP205" s="152"/>
      <c r="XAQ205" s="444"/>
      <c r="XAR205" s="450"/>
      <c r="XAS205" s="468"/>
      <c r="XAT205" s="152"/>
      <c r="XAU205" s="152"/>
      <c r="XAV205" s="152"/>
      <c r="XAW205" s="152"/>
      <c r="XAX205" s="444"/>
      <c r="XAY205" s="450"/>
      <c r="XAZ205" s="468"/>
      <c r="XBA205" s="152"/>
      <c r="XBB205" s="152"/>
      <c r="XBC205" s="152"/>
      <c r="XBD205" s="152"/>
      <c r="XBE205" s="444"/>
      <c r="XBF205" s="450"/>
      <c r="XBG205" s="468"/>
      <c r="XBH205" s="152"/>
      <c r="XBI205" s="152"/>
      <c r="XBJ205" s="152"/>
      <c r="XBK205" s="152"/>
      <c r="XBL205" s="444"/>
      <c r="XBM205" s="450"/>
      <c r="XBN205" s="468"/>
      <c r="XBO205" s="152"/>
      <c r="XBP205" s="152"/>
      <c r="XBQ205" s="152"/>
      <c r="XBR205" s="152"/>
      <c r="XBS205" s="444"/>
      <c r="XBT205" s="450"/>
      <c r="XBU205" s="468"/>
      <c r="XBV205" s="152"/>
      <c r="XBW205" s="152"/>
      <c r="XBX205" s="152"/>
      <c r="XBY205" s="152"/>
      <c r="XBZ205" s="444"/>
      <c r="XCA205" s="450"/>
      <c r="XCB205" s="468"/>
      <c r="XCC205" s="152"/>
      <c r="XCD205" s="152"/>
      <c r="XCE205" s="152"/>
      <c r="XCF205" s="152"/>
      <c r="XCG205" s="444"/>
      <c r="XCH205" s="450"/>
      <c r="XCI205" s="468"/>
      <c r="XCJ205" s="152"/>
      <c r="XCK205" s="152"/>
      <c r="XCL205" s="152"/>
      <c r="XCM205" s="152"/>
      <c r="XCN205" s="444"/>
      <c r="XCO205" s="450"/>
      <c r="XCP205" s="468"/>
      <c r="XCQ205" s="152"/>
      <c r="XCR205" s="152"/>
      <c r="XCS205" s="152"/>
      <c r="XCT205" s="152"/>
      <c r="XCU205" s="444"/>
      <c r="XCV205" s="450"/>
      <c r="XCW205" s="468"/>
      <c r="XCX205" s="152"/>
      <c r="XCY205" s="152"/>
      <c r="XCZ205" s="152"/>
      <c r="XDA205" s="152"/>
      <c r="XDB205" s="444"/>
      <c r="XDC205" s="450"/>
      <c r="XDD205" s="468"/>
      <c r="XDE205" s="152"/>
      <c r="XDF205" s="152"/>
      <c r="XDG205" s="152"/>
      <c r="XDH205" s="152"/>
      <c r="XDI205" s="444"/>
      <c r="XDJ205" s="450"/>
      <c r="XDK205" s="468"/>
      <c r="XDL205" s="152"/>
      <c r="XDM205" s="152"/>
      <c r="XDN205" s="152"/>
      <c r="XDO205" s="152"/>
      <c r="XDP205" s="444"/>
      <c r="XDQ205" s="450"/>
      <c r="XDR205" s="468"/>
      <c r="XDS205" s="152"/>
      <c r="XDT205" s="152"/>
      <c r="XDU205" s="152"/>
      <c r="XDV205" s="152"/>
      <c r="XDW205" s="444"/>
      <c r="XDX205" s="450"/>
      <c r="XDY205" s="468"/>
      <c r="XDZ205" s="152"/>
      <c r="XEA205" s="152"/>
      <c r="XEB205" s="152"/>
      <c r="XEC205" s="152"/>
      <c r="XED205" s="444"/>
      <c r="XEE205" s="450"/>
      <c r="XEF205" s="468"/>
      <c r="XEG205" s="152"/>
      <c r="XEH205" s="152"/>
      <c r="XEI205" s="152"/>
      <c r="XEJ205" s="152"/>
      <c r="XEK205" s="444"/>
      <c r="XEL205" s="450"/>
      <c r="XEM205" s="468"/>
      <c r="XEN205" s="152"/>
      <c r="XEO205" s="152"/>
      <c r="XEP205" s="152"/>
      <c r="XEQ205" s="152"/>
      <c r="XER205" s="444"/>
      <c r="XES205" s="450"/>
      <c r="XET205" s="468"/>
      <c r="XEU205" s="152"/>
      <c r="XEV205" s="152"/>
      <c r="XEW205" s="152"/>
      <c r="XEX205" s="152"/>
      <c r="XEY205" s="444"/>
      <c r="XEZ205" s="450"/>
      <c r="XFA205" s="468"/>
      <c r="XFB205" s="152"/>
      <c r="XFC205" s="152"/>
      <c r="XFD205" s="152"/>
    </row>
    <row r="206" spans="1:16384" s="476" customFormat="1" ht="15.75" x14ac:dyDescent="0.25">
      <c r="A206" s="429" t="s">
        <v>446</v>
      </c>
      <c r="B206" s="430"/>
      <c r="C206" s="430"/>
      <c r="D206" s="430"/>
      <c r="E206" s="430"/>
      <c r="F206" s="683">
        <v>70</v>
      </c>
      <c r="G206" s="684"/>
      <c r="H206" s="238">
        <v>80</v>
      </c>
      <c r="I206" s="238">
        <v>80</v>
      </c>
    </row>
    <row r="207" spans="1:16384" s="476" customFormat="1" ht="15.75" customHeight="1" x14ac:dyDescent="0.25">
      <c r="A207" s="685" t="s">
        <v>405</v>
      </c>
      <c r="B207" s="685"/>
      <c r="C207" s="685"/>
      <c r="D207" s="685"/>
      <c r="E207" s="685"/>
      <c r="F207" s="685"/>
      <c r="G207" s="685"/>
      <c r="H207" s="238"/>
      <c r="I207" s="238"/>
    </row>
    <row r="208" spans="1:16384" s="476" customFormat="1" ht="15.75" x14ac:dyDescent="0.25">
      <c r="A208" s="685"/>
      <c r="B208" s="685"/>
      <c r="C208" s="685"/>
      <c r="D208" s="685"/>
      <c r="E208" s="685"/>
      <c r="F208" s="685"/>
      <c r="G208" s="685"/>
      <c r="H208" s="238"/>
      <c r="I208" s="238"/>
    </row>
    <row r="209" spans="1:11" s="476" customFormat="1" ht="15.75" x14ac:dyDescent="0.25">
      <c r="A209" s="685"/>
      <c r="B209" s="685"/>
      <c r="C209" s="685"/>
      <c r="D209" s="685"/>
      <c r="E209" s="685"/>
      <c r="F209" s="685"/>
      <c r="G209" s="685"/>
      <c r="H209" s="238"/>
      <c r="I209" s="238"/>
    </row>
    <row r="210" spans="1:11" s="476" customFormat="1" ht="15.75" x14ac:dyDescent="0.25">
      <c r="A210" s="685"/>
      <c r="B210" s="685"/>
      <c r="C210" s="685"/>
      <c r="D210" s="685"/>
      <c r="E210" s="685"/>
      <c r="F210" s="685"/>
      <c r="G210" s="685"/>
      <c r="H210" s="238"/>
      <c r="I210" s="238"/>
    </row>
    <row r="211" spans="1:11" s="476" customFormat="1" ht="24" customHeight="1" x14ac:dyDescent="0.25">
      <c r="A211" s="685"/>
      <c r="B211" s="685"/>
      <c r="C211" s="685"/>
      <c r="D211" s="685"/>
      <c r="E211" s="685"/>
      <c r="F211" s="685"/>
      <c r="G211" s="685"/>
      <c r="H211" s="238"/>
      <c r="I211" s="238"/>
    </row>
    <row r="212" spans="1:11" s="167" customFormat="1" ht="9.75" customHeight="1" x14ac:dyDescent="0.25">
      <c r="A212" s="185"/>
      <c r="B212" s="185"/>
      <c r="C212" s="185"/>
      <c r="D212" s="185"/>
      <c r="E212" s="185"/>
      <c r="F212" s="185"/>
      <c r="G212" s="185"/>
      <c r="H212" s="238"/>
      <c r="I212" s="238"/>
    </row>
    <row r="213" spans="1:11" s="151" customFormat="1" ht="18" customHeight="1" x14ac:dyDescent="0.25">
      <c r="A213" s="667" t="s">
        <v>204</v>
      </c>
      <c r="B213" s="668"/>
      <c r="C213" s="668"/>
      <c r="D213" s="668"/>
      <c r="E213" s="668"/>
      <c r="F213" s="683">
        <v>130</v>
      </c>
      <c r="G213" s="683"/>
      <c r="H213" s="251">
        <v>150</v>
      </c>
      <c r="I213" s="251">
        <v>150</v>
      </c>
    </row>
    <row r="214" spans="1:11" s="151" customFormat="1" ht="14.25" hidden="1" customHeight="1" x14ac:dyDescent="0.2">
      <c r="A214" s="745" t="s">
        <v>403</v>
      </c>
      <c r="B214" s="746"/>
      <c r="C214" s="746"/>
      <c r="D214" s="746"/>
      <c r="E214" s="746"/>
      <c r="F214" s="746"/>
      <c r="G214" s="746"/>
      <c r="H214" s="481"/>
      <c r="I214" s="481"/>
    </row>
    <row r="215" spans="1:11" s="151" customFormat="1" ht="30.75" customHeight="1" x14ac:dyDescent="0.2">
      <c r="A215" s="713"/>
      <c r="B215" s="713"/>
      <c r="C215" s="713"/>
      <c r="D215" s="713"/>
      <c r="E215" s="713"/>
      <c r="F215" s="713"/>
      <c r="G215" s="713"/>
      <c r="H215" s="477"/>
      <c r="I215" s="477"/>
    </row>
    <row r="216" spans="1:11" s="155" customFormat="1" ht="13.5" customHeight="1" x14ac:dyDescent="0.2">
      <c r="A216" s="427"/>
      <c r="B216" s="427"/>
      <c r="C216" s="427"/>
      <c r="D216" s="427"/>
      <c r="E216" s="427"/>
      <c r="F216" s="427"/>
      <c r="G216" s="427"/>
      <c r="H216" s="477"/>
      <c r="I216" s="477"/>
    </row>
    <row r="217" spans="1:11" s="151" customFormat="1" ht="18" customHeight="1" x14ac:dyDescent="0.25">
      <c r="A217" s="667" t="s">
        <v>447</v>
      </c>
      <c r="B217" s="668"/>
      <c r="C217" s="668"/>
      <c r="D217" s="668"/>
      <c r="E217" s="668"/>
      <c r="F217" s="683">
        <v>380</v>
      </c>
      <c r="G217" s="683"/>
      <c r="H217" s="251">
        <v>380</v>
      </c>
      <c r="I217" s="251">
        <v>380</v>
      </c>
    </row>
    <row r="218" spans="1:11" s="151" customFormat="1" x14ac:dyDescent="0.2">
      <c r="A218" s="745" t="s">
        <v>340</v>
      </c>
      <c r="B218" s="746"/>
      <c r="C218" s="746"/>
      <c r="D218" s="746"/>
      <c r="E218" s="746"/>
      <c r="F218" s="746"/>
      <c r="G218" s="746"/>
      <c r="H218" s="251"/>
      <c r="I218" s="251"/>
    </row>
    <row r="219" spans="1:11" s="155" customFormat="1" ht="14.25" x14ac:dyDescent="0.2">
      <c r="A219" s="448"/>
      <c r="B219" s="469"/>
      <c r="C219" s="469"/>
      <c r="D219" s="469"/>
      <c r="E219" s="469"/>
      <c r="F219" s="469"/>
      <c r="G219" s="469"/>
      <c r="H219" s="251"/>
      <c r="I219" s="251"/>
    </row>
    <row r="220" spans="1:11" s="253" customFormat="1" ht="16.5" thickBot="1" x14ac:dyDescent="0.3">
      <c r="A220" s="679" t="s">
        <v>449</v>
      </c>
      <c r="B220" s="679"/>
      <c r="C220" s="679"/>
      <c r="D220" s="679"/>
      <c r="E220" s="679"/>
      <c r="F220" s="680">
        <f>SUM(F221)</f>
        <v>1</v>
      </c>
      <c r="G220" s="680"/>
      <c r="H220" s="240">
        <v>0</v>
      </c>
      <c r="I220" s="240">
        <v>1</v>
      </c>
    </row>
    <row r="221" spans="1:11" s="476" customFormat="1" ht="16.5" thickTop="1" x14ac:dyDescent="0.25">
      <c r="A221" s="667" t="s">
        <v>428</v>
      </c>
      <c r="B221" s="668"/>
      <c r="C221" s="668"/>
      <c r="D221" s="668"/>
      <c r="E221" s="668"/>
      <c r="F221" s="683">
        <v>1</v>
      </c>
      <c r="G221" s="683"/>
      <c r="H221" s="238"/>
      <c r="I221" s="238"/>
      <c r="J221" s="475"/>
      <c r="K221" s="475"/>
    </row>
    <row r="222" spans="1:11" s="151" customFormat="1" x14ac:dyDescent="0.2">
      <c r="A222" s="705" t="s">
        <v>450</v>
      </c>
      <c r="B222" s="705"/>
      <c r="C222" s="705"/>
      <c r="D222" s="705"/>
      <c r="E222" s="705"/>
      <c r="F222" s="705"/>
      <c r="G222" s="705"/>
      <c r="H222" s="477"/>
      <c r="I222" s="477"/>
    </row>
    <row r="223" spans="1:11" s="155" customFormat="1" x14ac:dyDescent="0.2">
      <c r="A223" s="705"/>
      <c r="B223" s="705"/>
      <c r="C223" s="705"/>
      <c r="D223" s="705"/>
      <c r="E223" s="705"/>
      <c r="F223" s="705"/>
      <c r="G223" s="705"/>
      <c r="H223" s="477"/>
      <c r="I223" s="477"/>
    </row>
    <row r="224" spans="1:11" s="155" customFormat="1" ht="14.25" customHeight="1" x14ac:dyDescent="0.2">
      <c r="A224" s="425"/>
      <c r="B224" s="425"/>
      <c r="C224" s="425"/>
      <c r="D224" s="425"/>
      <c r="E224" s="425"/>
      <c r="F224" s="425"/>
      <c r="G224" s="425"/>
      <c r="H224" s="477"/>
      <c r="I224" s="477"/>
    </row>
    <row r="225" spans="1:11" s="253" customFormat="1" ht="16.5" hidden="1" thickBot="1" x14ac:dyDescent="0.3">
      <c r="A225" s="679" t="s">
        <v>334</v>
      </c>
      <c r="B225" s="679"/>
      <c r="C225" s="679"/>
      <c r="D225" s="679"/>
      <c r="E225" s="679"/>
      <c r="F225" s="680">
        <f>SUM(F226)</f>
        <v>0</v>
      </c>
      <c r="G225" s="680"/>
      <c r="H225" s="256">
        <v>100</v>
      </c>
      <c r="I225" s="256">
        <v>100</v>
      </c>
    </row>
    <row r="226" spans="1:11" s="476" customFormat="1" ht="16.5" hidden="1" thickTop="1" x14ac:dyDescent="0.25">
      <c r="A226" s="667" t="s">
        <v>356</v>
      </c>
      <c r="B226" s="668"/>
      <c r="C226" s="668"/>
      <c r="D226" s="668"/>
      <c r="E226" s="668"/>
      <c r="F226" s="683">
        <v>0</v>
      </c>
      <c r="G226" s="683"/>
      <c r="H226" s="238"/>
      <c r="I226" s="238"/>
      <c r="J226" s="475"/>
      <c r="K226" s="475"/>
    </row>
    <row r="227" spans="1:11" s="151" customFormat="1" ht="15" hidden="1" customHeight="1" x14ac:dyDescent="0.2">
      <c r="A227" s="747" t="s">
        <v>458</v>
      </c>
      <c r="B227" s="747"/>
      <c r="C227" s="747"/>
      <c r="D227" s="747"/>
      <c r="E227" s="747"/>
      <c r="F227" s="747"/>
      <c r="G227" s="747"/>
      <c r="H227" s="477"/>
      <c r="I227" s="477"/>
    </row>
    <row r="228" spans="1:11" s="151" customFormat="1" ht="15" hidden="1" customHeight="1" x14ac:dyDescent="0.2">
      <c r="A228" s="747"/>
      <c r="B228" s="747"/>
      <c r="C228" s="747"/>
      <c r="D228" s="747"/>
      <c r="E228" s="747"/>
      <c r="F228" s="747"/>
      <c r="G228" s="747"/>
      <c r="H228" s="477"/>
      <c r="I228" s="477"/>
    </row>
    <row r="229" spans="1:11" s="155" customFormat="1" hidden="1" x14ac:dyDescent="0.2">
      <c r="A229" s="747"/>
      <c r="B229" s="747"/>
      <c r="C229" s="747"/>
      <c r="D229" s="747"/>
      <c r="E229" s="747"/>
      <c r="F229" s="747"/>
      <c r="G229" s="747"/>
      <c r="H229" s="477"/>
      <c r="I229" s="477"/>
    </row>
    <row r="230" spans="1:11" s="155" customFormat="1" hidden="1" x14ac:dyDescent="0.2">
      <c r="A230" s="747"/>
      <c r="B230" s="747"/>
      <c r="C230" s="747"/>
      <c r="D230" s="747"/>
      <c r="E230" s="747"/>
      <c r="F230" s="747"/>
      <c r="G230" s="747"/>
      <c r="H230" s="477"/>
      <c r="I230" s="477"/>
    </row>
    <row r="231" spans="1:11" s="155" customFormat="1" hidden="1" x14ac:dyDescent="0.2">
      <c r="A231" s="747"/>
      <c r="B231" s="747"/>
      <c r="C231" s="747"/>
      <c r="D231" s="747"/>
      <c r="E231" s="747"/>
      <c r="F231" s="747"/>
      <c r="G231" s="747"/>
      <c r="H231" s="477"/>
      <c r="I231" s="477"/>
    </row>
    <row r="232" spans="1:11" s="155" customFormat="1" hidden="1" x14ac:dyDescent="0.2">
      <c r="A232" s="747"/>
      <c r="B232" s="747"/>
      <c r="C232" s="747"/>
      <c r="D232" s="747"/>
      <c r="E232" s="747"/>
      <c r="F232" s="747"/>
      <c r="G232" s="747"/>
      <c r="H232" s="477"/>
      <c r="I232" s="477"/>
    </row>
    <row r="233" spans="1:11" s="155" customFormat="1" hidden="1" x14ac:dyDescent="0.2">
      <c r="A233" s="747"/>
      <c r="B233" s="747"/>
      <c r="C233" s="747"/>
      <c r="D233" s="747"/>
      <c r="E233" s="747"/>
      <c r="F233" s="747"/>
      <c r="G233" s="747"/>
      <c r="H233" s="477"/>
      <c r="I233" s="477"/>
    </row>
    <row r="234" spans="1:11" s="155" customFormat="1" ht="35.25" hidden="1" customHeight="1" thickBot="1" x14ac:dyDescent="0.3">
      <c r="A234" s="744" t="s">
        <v>432</v>
      </c>
      <c r="B234" s="744"/>
      <c r="C234" s="744"/>
      <c r="D234" s="744"/>
      <c r="E234" s="744"/>
      <c r="F234" s="687">
        <f>SUM(F235)</f>
        <v>0</v>
      </c>
      <c r="G234" s="687"/>
      <c r="H234" s="477"/>
      <c r="I234" s="477"/>
    </row>
    <row r="235" spans="1:11" s="155" customFormat="1" ht="16.5" hidden="1" thickTop="1" x14ac:dyDescent="0.25">
      <c r="A235" s="468" t="s">
        <v>433</v>
      </c>
      <c r="B235" s="470"/>
      <c r="C235" s="470"/>
      <c r="D235" s="470"/>
      <c r="E235" s="470"/>
      <c r="F235" s="748">
        <v>0</v>
      </c>
      <c r="G235" s="748"/>
      <c r="H235" s="477"/>
      <c r="I235" s="477"/>
    </row>
    <row r="236" spans="1:11" s="155" customFormat="1" ht="42.75" hidden="1" customHeight="1" x14ac:dyDescent="0.2">
      <c r="A236" s="749" t="s">
        <v>434</v>
      </c>
      <c r="B236" s="749"/>
      <c r="C236" s="749"/>
      <c r="D236" s="749"/>
      <c r="E236" s="749"/>
      <c r="F236" s="749"/>
      <c r="G236" s="749"/>
      <c r="H236" s="477"/>
      <c r="I236" s="477"/>
    </row>
    <row r="237" spans="1:11" s="155" customFormat="1" hidden="1" x14ac:dyDescent="0.2">
      <c r="A237" s="186"/>
      <c r="B237" s="186"/>
      <c r="C237" s="186"/>
      <c r="D237" s="186"/>
      <c r="E237" s="186"/>
      <c r="F237" s="186"/>
      <c r="G237" s="186"/>
      <c r="H237" s="477"/>
      <c r="I237" s="477"/>
    </row>
    <row r="238" spans="1:11" s="253" customFormat="1" ht="31.5" customHeight="1" thickBot="1" x14ac:dyDescent="0.3">
      <c r="A238" s="706" t="s">
        <v>173</v>
      </c>
      <c r="B238" s="706"/>
      <c r="C238" s="706"/>
      <c r="D238" s="706"/>
      <c r="E238" s="706"/>
      <c r="F238" s="680">
        <f>SUM(F239)</f>
        <v>300</v>
      </c>
      <c r="G238" s="680"/>
      <c r="H238" s="256">
        <v>300</v>
      </c>
      <c r="I238" s="256">
        <v>600</v>
      </c>
      <c r="J238" s="161"/>
    </row>
    <row r="239" spans="1:11" s="476" customFormat="1" ht="15" customHeight="1" thickTop="1" x14ac:dyDescent="0.25">
      <c r="A239" s="429" t="s">
        <v>356</v>
      </c>
      <c r="B239" s="511"/>
      <c r="C239" s="511"/>
      <c r="D239" s="511"/>
      <c r="E239" s="511"/>
      <c r="F239" s="678">
        <v>300</v>
      </c>
      <c r="G239" s="678"/>
      <c r="H239" s="251"/>
      <c r="I239" s="238"/>
    </row>
    <row r="240" spans="1:11" s="433" customFormat="1" ht="14.25" customHeight="1" x14ac:dyDescent="0.2">
      <c r="A240" s="750" t="s">
        <v>456</v>
      </c>
      <c r="B240" s="750"/>
      <c r="C240" s="750"/>
      <c r="D240" s="750"/>
      <c r="E240" s="750"/>
      <c r="F240" s="750"/>
      <c r="G240" s="750"/>
      <c r="H240" s="482"/>
      <c r="I240" s="238"/>
    </row>
    <row r="241" spans="1:11" s="155" customFormat="1" ht="14.25" x14ac:dyDescent="0.2">
      <c r="A241" s="154"/>
      <c r="B241" s="154"/>
      <c r="D241" s="156"/>
      <c r="E241" s="156"/>
      <c r="F241" s="447"/>
      <c r="G241" s="447"/>
      <c r="H241" s="238"/>
      <c r="I241" s="238"/>
    </row>
    <row r="242" spans="1:11" s="253" customFormat="1" ht="16.5" thickBot="1" x14ac:dyDescent="0.3">
      <c r="A242" s="679" t="s">
        <v>23</v>
      </c>
      <c r="B242" s="679"/>
      <c r="C242" s="679"/>
      <c r="D242" s="679"/>
      <c r="E242" s="679"/>
      <c r="F242" s="680">
        <f>SUM(F243)</f>
        <v>1150</v>
      </c>
      <c r="G242" s="680"/>
      <c r="H242" s="256">
        <v>600</v>
      </c>
      <c r="I242" s="256">
        <v>600</v>
      </c>
    </row>
    <row r="243" spans="1:11" s="151" customFormat="1" ht="17.25" customHeight="1" thickTop="1" x14ac:dyDescent="0.25">
      <c r="A243" s="667" t="s">
        <v>214</v>
      </c>
      <c r="B243" s="668"/>
      <c r="C243" s="668"/>
      <c r="D243" s="668"/>
      <c r="E243" s="668"/>
      <c r="F243" s="683">
        <v>1150</v>
      </c>
      <c r="G243" s="683"/>
      <c r="H243" s="238"/>
      <c r="I243" s="238"/>
    </row>
    <row r="244" spans="1:11" s="151" customFormat="1" ht="14.25" customHeight="1" x14ac:dyDescent="0.2">
      <c r="A244" s="670" t="s">
        <v>465</v>
      </c>
      <c r="B244" s="713"/>
      <c r="C244" s="713"/>
      <c r="D244" s="713"/>
      <c r="E244" s="713"/>
      <c r="F244" s="713"/>
      <c r="G244" s="713"/>
      <c r="H244" s="238"/>
      <c r="I244" s="238"/>
    </row>
    <row r="245" spans="1:11" s="151" customFormat="1" ht="15" customHeight="1" x14ac:dyDescent="0.2">
      <c r="A245" s="757"/>
      <c r="B245" s="757"/>
      <c r="C245" s="757"/>
      <c r="D245" s="757"/>
      <c r="E245" s="757"/>
      <c r="F245" s="757"/>
      <c r="G245" s="757"/>
      <c r="H245" s="238"/>
      <c r="I245" s="238"/>
    </row>
    <row r="246" spans="1:11" s="155" customFormat="1" x14ac:dyDescent="0.2">
      <c r="A246" s="154"/>
      <c r="B246" s="154"/>
      <c r="D246" s="156"/>
      <c r="E246" s="156"/>
      <c r="F246" s="156"/>
      <c r="G246" s="159"/>
      <c r="H246" s="238"/>
      <c r="I246" s="238"/>
    </row>
    <row r="247" spans="1:11" s="253" customFormat="1" ht="32.25" customHeight="1" thickBot="1" x14ac:dyDescent="0.3">
      <c r="A247" s="706" t="s">
        <v>406</v>
      </c>
      <c r="B247" s="706"/>
      <c r="C247" s="706"/>
      <c r="D247" s="706"/>
      <c r="E247" s="706"/>
      <c r="F247" s="680">
        <f>SUM(F248)</f>
        <v>7200</v>
      </c>
      <c r="G247" s="680"/>
      <c r="H247" s="256">
        <v>9600</v>
      </c>
      <c r="I247" s="256">
        <v>9600</v>
      </c>
    </row>
    <row r="248" spans="1:11" s="259" customFormat="1" ht="17.25" customHeight="1" thickTop="1" x14ac:dyDescent="0.25">
      <c r="A248" s="667" t="s">
        <v>214</v>
      </c>
      <c r="B248" s="668"/>
      <c r="C248" s="668"/>
      <c r="D248" s="668"/>
      <c r="E248" s="668"/>
      <c r="F248" s="683">
        <v>7200</v>
      </c>
      <c r="G248" s="683"/>
      <c r="H248" s="249"/>
      <c r="I248" s="249"/>
    </row>
    <row r="249" spans="1:11" s="151" customFormat="1" ht="13.5" customHeight="1" x14ac:dyDescent="0.2">
      <c r="A249" s="758" t="s">
        <v>466</v>
      </c>
      <c r="B249" s="759"/>
      <c r="C249" s="759"/>
      <c r="D249" s="759"/>
      <c r="E249" s="759"/>
      <c r="F249" s="759"/>
      <c r="G249" s="759"/>
      <c r="H249" s="238"/>
      <c r="I249" s="238"/>
    </row>
    <row r="250" spans="1:11" s="151" customFormat="1" ht="14.25" customHeight="1" x14ac:dyDescent="0.2">
      <c r="A250" s="760"/>
      <c r="B250" s="760"/>
      <c r="C250" s="760"/>
      <c r="D250" s="760"/>
      <c r="E250" s="760"/>
      <c r="F250" s="760"/>
      <c r="G250" s="760"/>
      <c r="H250" s="238"/>
      <c r="I250" s="238"/>
    </row>
    <row r="251" spans="1:11" s="155" customFormat="1" ht="14.25" x14ac:dyDescent="0.2">
      <c r="A251" s="426"/>
      <c r="B251" s="427"/>
      <c r="C251" s="427"/>
      <c r="D251" s="427"/>
      <c r="E251" s="427"/>
      <c r="F251" s="427"/>
      <c r="G251" s="427"/>
      <c r="H251" s="238"/>
      <c r="I251" s="238"/>
    </row>
    <row r="252" spans="1:11" s="253" customFormat="1" ht="32.25" customHeight="1" thickBot="1" x14ac:dyDescent="0.3">
      <c r="A252" s="706" t="s">
        <v>427</v>
      </c>
      <c r="B252" s="706"/>
      <c r="C252" s="706"/>
      <c r="D252" s="706"/>
      <c r="E252" s="706"/>
      <c r="F252" s="680">
        <f>SUM(F253)</f>
        <v>5</v>
      </c>
      <c r="G252" s="680"/>
      <c r="H252" s="256">
        <v>5</v>
      </c>
      <c r="I252" s="256">
        <v>5</v>
      </c>
    </row>
    <row r="253" spans="1:11" s="433" customFormat="1" ht="15.75" thickTop="1" x14ac:dyDescent="0.25">
      <c r="A253" s="667" t="s">
        <v>428</v>
      </c>
      <c r="B253" s="668"/>
      <c r="C253" s="668"/>
      <c r="D253" s="668"/>
      <c r="E253" s="668"/>
      <c r="F253" s="683">
        <v>5</v>
      </c>
      <c r="G253" s="683"/>
      <c r="H253" s="238"/>
      <c r="I253" s="238"/>
      <c r="J253" s="428"/>
      <c r="K253" s="428"/>
    </row>
    <row r="254" spans="1:11" s="151" customFormat="1" ht="14.25" customHeight="1" x14ac:dyDescent="0.2">
      <c r="A254" s="697" t="s">
        <v>482</v>
      </c>
      <c r="B254" s="697"/>
      <c r="C254" s="697"/>
      <c r="D254" s="697"/>
      <c r="E254" s="697"/>
      <c r="F254" s="697"/>
      <c r="G254" s="697"/>
      <c r="H254" s="238"/>
      <c r="I254" s="238"/>
    </row>
    <row r="255" spans="1:11" s="155" customFormat="1" ht="14.25" x14ac:dyDescent="0.2">
      <c r="A255" s="426"/>
      <c r="B255" s="427"/>
      <c r="C255" s="427"/>
      <c r="D255" s="427"/>
      <c r="E255" s="427"/>
      <c r="F255" s="427"/>
      <c r="G255" s="427"/>
      <c r="H255" s="238"/>
      <c r="I255" s="238"/>
    </row>
    <row r="256" spans="1:11" s="253" customFormat="1" ht="16.5" thickBot="1" x14ac:dyDescent="0.3">
      <c r="A256" s="679" t="s">
        <v>207</v>
      </c>
      <c r="B256" s="679"/>
      <c r="C256" s="679"/>
      <c r="D256" s="679"/>
      <c r="E256" s="679"/>
      <c r="F256" s="703">
        <f>F257</f>
        <v>500.3</v>
      </c>
      <c r="G256" s="703"/>
      <c r="H256" s="256">
        <v>4000.2</v>
      </c>
      <c r="I256" s="256">
        <v>4000.2</v>
      </c>
    </row>
    <row r="257" spans="1:11" s="259" customFormat="1" ht="17.25" customHeight="1" thickTop="1" x14ac:dyDescent="0.25">
      <c r="A257" s="667" t="s">
        <v>28</v>
      </c>
      <c r="B257" s="668"/>
      <c r="C257" s="668"/>
      <c r="D257" s="668"/>
      <c r="E257" s="668"/>
      <c r="F257" s="761">
        <v>500.3</v>
      </c>
      <c r="G257" s="761"/>
      <c r="H257" s="249"/>
      <c r="I257" s="249"/>
      <c r="J257" s="161"/>
    </row>
    <row r="258" spans="1:11" s="259" customFormat="1" ht="15.75" customHeight="1" x14ac:dyDescent="0.2">
      <c r="A258" s="670" t="s">
        <v>29</v>
      </c>
      <c r="B258" s="713"/>
      <c r="C258" s="713"/>
      <c r="D258" s="713"/>
      <c r="E258" s="713"/>
      <c r="F258" s="713"/>
      <c r="G258" s="713"/>
      <c r="H258" s="249"/>
      <c r="I258" s="249"/>
    </row>
    <row r="259" spans="1:11" s="259" customFormat="1" x14ac:dyDescent="0.2">
      <c r="A259" s="508"/>
      <c r="B259" s="508"/>
      <c r="C259" s="151"/>
      <c r="D259" s="506"/>
      <c r="E259" s="506"/>
      <c r="F259" s="506"/>
      <c r="G259" s="507"/>
      <c r="H259" s="249"/>
      <c r="I259" s="249"/>
    </row>
    <row r="260" spans="1:11" s="166" customFormat="1" ht="16.5" hidden="1" thickBot="1" x14ac:dyDescent="0.3">
      <c r="A260" s="686" t="s">
        <v>325</v>
      </c>
      <c r="B260" s="686"/>
      <c r="C260" s="686"/>
      <c r="D260" s="686"/>
      <c r="E260" s="686"/>
      <c r="F260" s="687">
        <f>SUM(F261)</f>
        <v>0</v>
      </c>
      <c r="G260" s="687"/>
      <c r="H260" s="240"/>
      <c r="I260" s="240"/>
    </row>
    <row r="261" spans="1:11" ht="17.25" hidden="1" customHeight="1" thickTop="1" x14ac:dyDescent="0.25">
      <c r="A261" s="688" t="s">
        <v>326</v>
      </c>
      <c r="B261" s="689"/>
      <c r="C261" s="689"/>
      <c r="D261" s="689"/>
      <c r="E261" s="689"/>
      <c r="F261" s="690"/>
      <c r="G261" s="690"/>
    </row>
    <row r="262" spans="1:11" ht="15.75" hidden="1" customHeight="1" x14ac:dyDescent="0.2">
      <c r="A262" s="691" t="s">
        <v>327</v>
      </c>
      <c r="B262" s="692"/>
      <c r="C262" s="692"/>
      <c r="D262" s="692"/>
      <c r="E262" s="692"/>
      <c r="F262" s="692"/>
      <c r="G262" s="692"/>
    </row>
    <row r="263" spans="1:11" hidden="1" x14ac:dyDescent="0.2">
      <c r="A263" s="154"/>
      <c r="B263" s="154"/>
      <c r="C263" s="155"/>
      <c r="D263" s="156"/>
      <c r="E263" s="156"/>
      <c r="F263" s="156"/>
      <c r="G263" s="159"/>
    </row>
    <row r="264" spans="1:11" s="184" customFormat="1" ht="33.75" hidden="1" customHeight="1" thickBot="1" x14ac:dyDescent="0.3">
      <c r="A264" s="744" t="s">
        <v>208</v>
      </c>
      <c r="B264" s="744"/>
      <c r="C264" s="744"/>
      <c r="D264" s="744"/>
      <c r="E264" s="744"/>
      <c r="F264" s="687">
        <f>SUM(F265)</f>
        <v>0</v>
      </c>
      <c r="G264" s="687"/>
      <c r="H264" s="240"/>
      <c r="I264" s="240"/>
    </row>
    <row r="265" spans="1:11" ht="17.25" hidden="1" customHeight="1" thickTop="1" x14ac:dyDescent="0.25">
      <c r="A265" s="688" t="s">
        <v>28</v>
      </c>
      <c r="B265" s="689"/>
      <c r="C265" s="689"/>
      <c r="D265" s="689"/>
      <c r="E265" s="689"/>
      <c r="F265" s="690">
        <f>SUM(F266:G267)</f>
        <v>0</v>
      </c>
      <c r="G265" s="690"/>
      <c r="H265" s="238"/>
      <c r="I265" s="238"/>
    </row>
    <row r="266" spans="1:11" ht="15.75" hidden="1" x14ac:dyDescent="0.25">
      <c r="A266" s="471" t="s">
        <v>336</v>
      </c>
      <c r="B266" s="152"/>
      <c r="C266" s="152"/>
      <c r="D266" s="152"/>
      <c r="E266" s="152"/>
      <c r="F266" s="729"/>
      <c r="G266" s="729"/>
      <c r="H266" s="238"/>
      <c r="I266" s="238"/>
    </row>
    <row r="267" spans="1:11" ht="15.75" hidden="1" x14ac:dyDescent="0.25">
      <c r="A267" s="471" t="s">
        <v>335</v>
      </c>
      <c r="B267" s="152"/>
      <c r="C267" s="152"/>
      <c r="D267" s="152"/>
      <c r="E267" s="152"/>
      <c r="F267" s="729"/>
      <c r="G267" s="729"/>
      <c r="H267" s="238"/>
      <c r="I267" s="238"/>
      <c r="K267" s="187"/>
    </row>
    <row r="268" spans="1:11" ht="15.75" hidden="1" x14ac:dyDescent="0.25">
      <c r="A268" s="152"/>
      <c r="B268" s="152"/>
      <c r="C268" s="152"/>
      <c r="D268" s="152"/>
      <c r="E268" s="152"/>
      <c r="F268" s="177"/>
      <c r="G268" s="177"/>
      <c r="H268" s="238"/>
      <c r="I268" s="238"/>
    </row>
    <row r="269" spans="1:11" s="184" customFormat="1" ht="16.5" hidden="1" thickBot="1" x14ac:dyDescent="0.3">
      <c r="A269" s="686" t="s">
        <v>205</v>
      </c>
      <c r="B269" s="686"/>
      <c r="C269" s="686"/>
      <c r="D269" s="686"/>
      <c r="E269" s="686"/>
      <c r="F269" s="687">
        <f>SUM(F270)</f>
        <v>0</v>
      </c>
      <c r="G269" s="687"/>
      <c r="H269" s="240"/>
      <c r="I269" s="240"/>
    </row>
    <row r="270" spans="1:11" ht="17.25" hidden="1" customHeight="1" thickTop="1" x14ac:dyDescent="0.25">
      <c r="A270" s="688" t="s">
        <v>28</v>
      </c>
      <c r="B270" s="689"/>
      <c r="C270" s="689"/>
      <c r="D270" s="689"/>
      <c r="E270" s="689"/>
      <c r="F270" s="690"/>
      <c r="G270" s="690"/>
    </row>
    <row r="271" spans="1:11" ht="14.25" hidden="1" x14ac:dyDescent="0.2">
      <c r="A271" s="153" t="s">
        <v>191</v>
      </c>
      <c r="B271" s="154"/>
      <c r="C271" s="155"/>
      <c r="D271" s="156"/>
      <c r="E271" s="156"/>
      <c r="F271" s="156"/>
      <c r="G271" s="159"/>
    </row>
    <row r="272" spans="1:11" hidden="1" x14ac:dyDescent="0.2">
      <c r="A272" s="154"/>
      <c r="B272" s="154"/>
      <c r="C272" s="155"/>
      <c r="D272" s="156"/>
      <c r="E272" s="156"/>
      <c r="F272" s="156"/>
      <c r="G272" s="159"/>
    </row>
    <row r="273" spans="1:9" hidden="1" x14ac:dyDescent="0.2">
      <c r="A273" s="154"/>
      <c r="B273" s="154"/>
      <c r="C273" s="155"/>
      <c r="D273" s="156"/>
      <c r="E273" s="156"/>
      <c r="F273" s="156"/>
      <c r="G273" s="159"/>
    </row>
    <row r="274" spans="1:9" s="166" customFormat="1" ht="16.5" hidden="1" thickBot="1" x14ac:dyDescent="0.3">
      <c r="A274" s="686" t="s">
        <v>417</v>
      </c>
      <c r="B274" s="686"/>
      <c r="C274" s="686"/>
      <c r="D274" s="686"/>
      <c r="E274" s="686"/>
      <c r="F274" s="687">
        <f>F275</f>
        <v>0</v>
      </c>
      <c r="G274" s="687"/>
      <c r="H274" s="256"/>
      <c r="I274" s="256"/>
    </row>
    <row r="275" spans="1:9" ht="17.25" hidden="1" customHeight="1" thickTop="1" x14ac:dyDescent="0.25">
      <c r="A275" s="688" t="s">
        <v>355</v>
      </c>
      <c r="B275" s="689"/>
      <c r="C275" s="689"/>
      <c r="D275" s="689"/>
      <c r="E275" s="689"/>
      <c r="F275" s="690"/>
      <c r="G275" s="690"/>
    </row>
    <row r="276" spans="1:9" ht="15.75" hidden="1" customHeight="1" x14ac:dyDescent="0.2">
      <c r="A276" s="691" t="s">
        <v>418</v>
      </c>
      <c r="B276" s="692"/>
      <c r="C276" s="692"/>
      <c r="D276" s="692"/>
      <c r="E276" s="692"/>
      <c r="F276" s="692"/>
      <c r="G276" s="692"/>
    </row>
    <row r="277" spans="1:9" s="155" customFormat="1" ht="14.25" x14ac:dyDescent="0.2">
      <c r="A277" s="153"/>
      <c r="B277" s="162"/>
      <c r="C277" s="163"/>
      <c r="D277" s="164"/>
      <c r="E277" s="164"/>
      <c r="F277" s="729"/>
      <c r="G277" s="729"/>
      <c r="H277" s="238"/>
      <c r="I277" s="238"/>
    </row>
    <row r="278" spans="1:9" s="259" customFormat="1" ht="16.5" thickBot="1" x14ac:dyDescent="0.3">
      <c r="A278" s="679" t="s">
        <v>417</v>
      </c>
      <c r="B278" s="679"/>
      <c r="C278" s="679"/>
      <c r="D278" s="679"/>
      <c r="E278" s="679"/>
      <c r="F278" s="680">
        <f>F279</f>
        <v>26142</v>
      </c>
      <c r="G278" s="680"/>
      <c r="H278" s="541">
        <v>25012</v>
      </c>
      <c r="I278" s="541">
        <v>28012</v>
      </c>
    </row>
    <row r="279" spans="1:9" s="259" customFormat="1" ht="15.75" thickTop="1" x14ac:dyDescent="0.25">
      <c r="A279" s="667" t="s">
        <v>460</v>
      </c>
      <c r="B279" s="668"/>
      <c r="C279" s="668"/>
      <c r="D279" s="668"/>
      <c r="E279" s="668"/>
      <c r="F279" s="683">
        <f>20000+6142</f>
        <v>26142</v>
      </c>
      <c r="G279" s="683"/>
      <c r="H279" s="249"/>
      <c r="I279" s="249"/>
    </row>
    <row r="280" spans="1:9" s="259" customFormat="1" x14ac:dyDescent="0.2">
      <c r="A280" s="670" t="s">
        <v>461</v>
      </c>
      <c r="B280" s="713"/>
      <c r="C280" s="713"/>
      <c r="D280" s="713"/>
      <c r="E280" s="713"/>
      <c r="F280" s="713"/>
      <c r="G280" s="713"/>
      <c r="H280" s="249"/>
      <c r="I280" s="249"/>
    </row>
    <row r="281" spans="1:9" s="259" customFormat="1" x14ac:dyDescent="0.2">
      <c r="A281" s="508"/>
      <c r="B281" s="508"/>
      <c r="C281" s="151"/>
      <c r="D281" s="506"/>
      <c r="E281" s="506"/>
      <c r="F281" s="506"/>
      <c r="G281" s="507"/>
      <c r="H281" s="249"/>
      <c r="I281" s="249"/>
    </row>
    <row r="282" spans="1:9" s="259" customFormat="1" ht="16.5" thickBot="1" x14ac:dyDescent="0.3">
      <c r="A282" s="679" t="s">
        <v>475</v>
      </c>
      <c r="B282" s="679"/>
      <c r="C282" s="679"/>
      <c r="D282" s="679"/>
      <c r="E282" s="679"/>
      <c r="F282" s="680">
        <f>SUM(F283,F295)</f>
        <v>212215</v>
      </c>
      <c r="G282" s="680"/>
      <c r="H282" s="541">
        <v>25012</v>
      </c>
      <c r="I282" s="541">
        <v>28012</v>
      </c>
    </row>
    <row r="283" spans="1:9" s="259" customFormat="1" ht="15.75" thickTop="1" x14ac:dyDescent="0.25">
      <c r="A283" s="667" t="s">
        <v>476</v>
      </c>
      <c r="B283" s="668"/>
      <c r="C283" s="668"/>
      <c r="D283" s="668"/>
      <c r="E283" s="668"/>
      <c r="F283" s="683">
        <f>SUM(F284,F287,F291)</f>
        <v>80748</v>
      </c>
      <c r="G283" s="683"/>
      <c r="H283" s="249"/>
      <c r="I283" s="249"/>
    </row>
    <row r="284" spans="1:9" s="259" customFormat="1" ht="12.75" customHeight="1" x14ac:dyDescent="0.2">
      <c r="A284" s="670" t="s">
        <v>477</v>
      </c>
      <c r="B284" s="670"/>
      <c r="C284" s="670"/>
      <c r="D284" s="670"/>
      <c r="E284" s="670"/>
      <c r="F284" s="699">
        <v>26987</v>
      </c>
      <c r="G284" s="699"/>
      <c r="H284" s="249"/>
      <c r="I284" s="249"/>
    </row>
    <row r="285" spans="1:9" s="155" customFormat="1" ht="18" customHeight="1" x14ac:dyDescent="0.2">
      <c r="A285" s="670"/>
      <c r="B285" s="670"/>
      <c r="C285" s="670"/>
      <c r="D285" s="670"/>
      <c r="E285" s="670"/>
      <c r="F285" s="699"/>
      <c r="G285" s="699"/>
      <c r="H285" s="238"/>
      <c r="I285" s="238"/>
    </row>
    <row r="286" spans="1:9" x14ac:dyDescent="0.2">
      <c r="A286" s="670"/>
      <c r="B286" s="670"/>
      <c r="C286" s="670"/>
      <c r="D286" s="670"/>
      <c r="E286" s="670"/>
      <c r="F286" s="699"/>
      <c r="G286" s="699"/>
    </row>
    <row r="287" spans="1:9" x14ac:dyDescent="0.2">
      <c r="A287" s="670" t="s">
        <v>478</v>
      </c>
      <c r="B287" s="670"/>
      <c r="C287" s="670"/>
      <c r="D287" s="670"/>
      <c r="E287" s="670"/>
      <c r="F287" s="699">
        <v>13761</v>
      </c>
      <c r="G287" s="699"/>
    </row>
    <row r="288" spans="1:9" x14ac:dyDescent="0.2">
      <c r="A288" s="670"/>
      <c r="B288" s="670"/>
      <c r="C288" s="670"/>
      <c r="D288" s="670"/>
      <c r="E288" s="670"/>
      <c r="F288" s="699"/>
      <c r="G288" s="699"/>
    </row>
    <row r="289" spans="1:9" ht="12" customHeight="1" x14ac:dyDescent="0.2">
      <c r="A289" s="670"/>
      <c r="B289" s="670"/>
      <c r="C289" s="670"/>
      <c r="D289" s="670"/>
      <c r="E289" s="670"/>
      <c r="F289" s="699"/>
      <c r="G289" s="699"/>
    </row>
    <row r="290" spans="1:9" x14ac:dyDescent="0.2">
      <c r="A290" s="154"/>
      <c r="B290" s="154"/>
      <c r="C290" s="155"/>
      <c r="D290" s="156"/>
      <c r="E290" s="156"/>
      <c r="F290" s="156"/>
      <c r="G290" s="159"/>
    </row>
    <row r="291" spans="1:9" ht="3" customHeight="1" x14ac:dyDescent="0.2">
      <c r="A291" s="670" t="s">
        <v>486</v>
      </c>
      <c r="B291" s="670"/>
      <c r="C291" s="670"/>
      <c r="D291" s="670"/>
      <c r="E291" s="670"/>
      <c r="F291" s="699">
        <v>40000</v>
      </c>
      <c r="G291" s="699"/>
    </row>
    <row r="292" spans="1:9" x14ac:dyDescent="0.2">
      <c r="A292" s="670"/>
      <c r="B292" s="670"/>
      <c r="C292" s="670"/>
      <c r="D292" s="670"/>
      <c r="E292" s="670"/>
      <c r="F292" s="699"/>
      <c r="G292" s="699"/>
    </row>
    <row r="293" spans="1:9" x14ac:dyDescent="0.2">
      <c r="A293" s="670"/>
      <c r="B293" s="670"/>
      <c r="C293" s="670"/>
      <c r="D293" s="670"/>
      <c r="E293" s="670"/>
      <c r="F293" s="699"/>
      <c r="G293" s="699"/>
    </row>
    <row r="294" spans="1:9" x14ac:dyDescent="0.2">
      <c r="A294" s="154"/>
      <c r="B294" s="154"/>
      <c r="C294" s="155"/>
      <c r="D294" s="156"/>
      <c r="E294" s="156"/>
      <c r="F294" s="156"/>
      <c r="G294" s="159"/>
    </row>
    <row r="295" spans="1:9" s="259" customFormat="1" ht="15" x14ac:dyDescent="0.25">
      <c r="A295" s="667" t="s">
        <v>487</v>
      </c>
      <c r="B295" s="668"/>
      <c r="C295" s="668"/>
      <c r="D295" s="668"/>
      <c r="E295" s="668"/>
      <c r="F295" s="669">
        <f>SUM(F296:G299)</f>
        <v>131467</v>
      </c>
      <c r="G295" s="669"/>
      <c r="H295" s="249"/>
      <c r="I295" s="249"/>
    </row>
    <row r="296" spans="1:9" ht="21" customHeight="1" x14ac:dyDescent="0.2">
      <c r="A296" s="670" t="s">
        <v>488</v>
      </c>
      <c r="B296" s="670"/>
      <c r="C296" s="670"/>
      <c r="D296" s="670"/>
      <c r="E296" s="670"/>
      <c r="F296" s="671">
        <v>41017</v>
      </c>
      <c r="G296" s="671"/>
    </row>
    <row r="297" spans="1:9" ht="21" customHeight="1" x14ac:dyDescent="0.2">
      <c r="A297" s="670" t="s">
        <v>489</v>
      </c>
      <c r="B297" s="670"/>
      <c r="C297" s="670"/>
      <c r="D297" s="670"/>
      <c r="E297" s="670"/>
      <c r="F297" s="671">
        <v>31500</v>
      </c>
      <c r="G297" s="671"/>
    </row>
    <row r="298" spans="1:9" ht="21" customHeight="1" x14ac:dyDescent="0.2">
      <c r="A298" s="670" t="s">
        <v>491</v>
      </c>
      <c r="B298" s="670"/>
      <c r="C298" s="670"/>
      <c r="D298" s="670"/>
      <c r="E298" s="670"/>
      <c r="F298" s="671">
        <v>33300</v>
      </c>
      <c r="G298" s="671"/>
    </row>
    <row r="299" spans="1:9" ht="21" customHeight="1" x14ac:dyDescent="0.2">
      <c r="A299" s="670" t="s">
        <v>490</v>
      </c>
      <c r="B299" s="670"/>
      <c r="C299" s="670"/>
      <c r="D299" s="670"/>
      <c r="E299" s="670"/>
      <c r="F299" s="671">
        <v>25650</v>
      </c>
      <c r="G299" s="671"/>
    </row>
    <row r="300" spans="1:9" x14ac:dyDescent="0.2">
      <c r="A300" s="154"/>
      <c r="B300" s="154"/>
      <c r="C300" s="155"/>
      <c r="D300" s="156"/>
      <c r="E300" s="156"/>
      <c r="F300" s="156"/>
      <c r="G300" s="159"/>
    </row>
    <row r="301" spans="1:9" x14ac:dyDescent="0.2">
      <c r="A301" s="154"/>
      <c r="B301" s="154"/>
      <c r="C301" s="155"/>
      <c r="D301" s="156"/>
      <c r="E301" s="156"/>
      <c r="F301" s="156"/>
      <c r="G301" s="159"/>
    </row>
    <row r="302" spans="1:9" x14ac:dyDescent="0.2">
      <c r="A302" s="154"/>
      <c r="B302" s="154"/>
      <c r="C302" s="155"/>
      <c r="D302" s="156"/>
      <c r="E302" s="156"/>
      <c r="F302" s="156"/>
      <c r="G302" s="159"/>
    </row>
    <row r="303" spans="1:9" x14ac:dyDescent="0.2">
      <c r="A303" s="154"/>
      <c r="B303" s="154"/>
      <c r="C303" s="155"/>
      <c r="D303" s="156"/>
      <c r="E303" s="156"/>
      <c r="F303" s="156"/>
      <c r="G303" s="159"/>
    </row>
    <row r="304" spans="1:9" x14ac:dyDescent="0.2">
      <c r="A304" s="154"/>
      <c r="B304" s="154"/>
      <c r="C304" s="155"/>
      <c r="D304" s="156"/>
      <c r="E304" s="156"/>
      <c r="F304" s="156"/>
      <c r="G304" s="159"/>
    </row>
    <row r="305" spans="1:7" x14ac:dyDescent="0.2">
      <c r="A305" s="154"/>
      <c r="B305" s="154"/>
      <c r="C305" s="155"/>
      <c r="D305" s="156"/>
      <c r="E305" s="156"/>
      <c r="F305" s="156"/>
      <c r="G305" s="159"/>
    </row>
    <row r="306" spans="1:7" x14ac:dyDescent="0.2">
      <c r="A306" s="154"/>
      <c r="B306" s="154"/>
      <c r="C306" s="155"/>
      <c r="D306" s="156"/>
      <c r="E306" s="156"/>
      <c r="F306" s="156"/>
      <c r="G306" s="159"/>
    </row>
    <row r="307" spans="1:7" x14ac:dyDescent="0.2">
      <c r="A307" s="154"/>
      <c r="B307" s="154"/>
      <c r="C307" s="155"/>
      <c r="D307" s="156"/>
      <c r="E307" s="156"/>
      <c r="F307" s="156"/>
      <c r="G307" s="159"/>
    </row>
    <row r="308" spans="1:7" x14ac:dyDescent="0.2">
      <c r="A308" s="154"/>
      <c r="B308" s="154"/>
      <c r="C308" s="155"/>
      <c r="D308" s="156"/>
      <c r="E308" s="156"/>
      <c r="F308" s="156"/>
      <c r="G308" s="159"/>
    </row>
    <row r="309" spans="1:7" x14ac:dyDescent="0.2">
      <c r="A309" s="154"/>
      <c r="B309" s="154"/>
      <c r="C309" s="155"/>
      <c r="D309" s="156"/>
      <c r="E309" s="156"/>
      <c r="F309" s="156"/>
      <c r="G309" s="159"/>
    </row>
  </sheetData>
  <mergeCells count="2577">
    <mergeCell ref="A291:E293"/>
    <mergeCell ref="F291:G293"/>
    <mergeCell ref="A282:E282"/>
    <mergeCell ref="F282:G282"/>
    <mergeCell ref="A283:E283"/>
    <mergeCell ref="F283:G283"/>
    <mergeCell ref="A284:E286"/>
    <mergeCell ref="F284:G286"/>
    <mergeCell ref="A287:E289"/>
    <mergeCell ref="F287:G289"/>
    <mergeCell ref="A278:E278"/>
    <mergeCell ref="A279:E279"/>
    <mergeCell ref="A280:G280"/>
    <mergeCell ref="F152:G152"/>
    <mergeCell ref="A153:G153"/>
    <mergeCell ref="F141:G141"/>
    <mergeCell ref="A147:E147"/>
    <mergeCell ref="F147:G147"/>
    <mergeCell ref="F149:G149"/>
    <mergeCell ref="F278:G278"/>
    <mergeCell ref="F279:G279"/>
    <mergeCell ref="A155:E155"/>
    <mergeCell ref="F155:G155"/>
    <mergeCell ref="A157:G158"/>
    <mergeCell ref="A156:E156"/>
    <mergeCell ref="F156:G156"/>
    <mergeCell ref="F277:G277"/>
    <mergeCell ref="A242:E242"/>
    <mergeCell ref="A247:E247"/>
    <mergeCell ref="F247:G247"/>
    <mergeCell ref="A248:E248"/>
    <mergeCell ref="F248:G248"/>
    <mergeCell ref="A269:E269"/>
    <mergeCell ref="F269:G269"/>
    <mergeCell ref="F256:G256"/>
    <mergeCell ref="F267:G267"/>
    <mergeCell ref="A218:G218"/>
    <mergeCell ref="A257:E257"/>
    <mergeCell ref="A213:E213"/>
    <mergeCell ref="F213:G213"/>
    <mergeCell ref="A139:E139"/>
    <mergeCell ref="F139:G139"/>
    <mergeCell ref="F140:G140"/>
    <mergeCell ref="A148:E148"/>
    <mergeCell ref="F148:G148"/>
    <mergeCell ref="F150:G150"/>
    <mergeCell ref="A143:E143"/>
    <mergeCell ref="F143:G143"/>
    <mergeCell ref="A144:E144"/>
    <mergeCell ref="F144:G144"/>
    <mergeCell ref="F145:G145"/>
    <mergeCell ref="A145:D145"/>
    <mergeCell ref="F266:G266"/>
    <mergeCell ref="A244:G245"/>
    <mergeCell ref="A265:E265"/>
    <mergeCell ref="F265:G265"/>
    <mergeCell ref="A260:E260"/>
    <mergeCell ref="F260:G260"/>
    <mergeCell ref="A261:E261"/>
    <mergeCell ref="F261:G261"/>
    <mergeCell ref="A262:G262"/>
    <mergeCell ref="A249:G250"/>
    <mergeCell ref="A254:G254"/>
    <mergeCell ref="F257:G257"/>
    <mergeCell ref="A258:G258"/>
    <mergeCell ref="A264:E264"/>
    <mergeCell ref="F264:G264"/>
    <mergeCell ref="F221:G221"/>
    <mergeCell ref="A222:G223"/>
    <mergeCell ref="A225:E225"/>
    <mergeCell ref="F225:G225"/>
    <mergeCell ref="A256:E256"/>
    <mergeCell ref="A214:G215"/>
    <mergeCell ref="A226:E226"/>
    <mergeCell ref="F226:G226"/>
    <mergeCell ref="A227:G233"/>
    <mergeCell ref="A234:E234"/>
    <mergeCell ref="F234:G234"/>
    <mergeCell ref="F235:G235"/>
    <mergeCell ref="A236:G236"/>
    <mergeCell ref="A238:E238"/>
    <mergeCell ref="F238:G238"/>
    <mergeCell ref="F239:G239"/>
    <mergeCell ref="A240:G240"/>
    <mergeCell ref="F243:G243"/>
    <mergeCell ref="A221:E221"/>
    <mergeCell ref="F242:G242"/>
    <mergeCell ref="A243:E243"/>
    <mergeCell ref="A252:E252"/>
    <mergeCell ref="F252:G252"/>
    <mergeCell ref="A253:E253"/>
    <mergeCell ref="F253:G253"/>
    <mergeCell ref="A160:E160"/>
    <mergeCell ref="F160:G160"/>
    <mergeCell ref="A161:E161"/>
    <mergeCell ref="F161:G161"/>
    <mergeCell ref="A180:E180"/>
    <mergeCell ref="F180:G180"/>
    <mergeCell ref="A181:G182"/>
    <mergeCell ref="A165:E165"/>
    <mergeCell ref="F165:G165"/>
    <mergeCell ref="F166:G166"/>
    <mergeCell ref="A167:G168"/>
    <mergeCell ref="A166:E166"/>
    <mergeCell ref="A170:E170"/>
    <mergeCell ref="A162:G163"/>
    <mergeCell ref="F170:G170"/>
    <mergeCell ref="A217:E217"/>
    <mergeCell ref="F217:G217"/>
    <mergeCell ref="A204:G204"/>
    <mergeCell ref="A184:E184"/>
    <mergeCell ref="F184:G184"/>
    <mergeCell ref="A185:E185"/>
    <mergeCell ref="F185:G185"/>
    <mergeCell ref="A187:G187"/>
    <mergeCell ref="A186:G186"/>
    <mergeCell ref="A188:E188"/>
    <mergeCell ref="F188:G188"/>
    <mergeCell ref="A189:E189"/>
    <mergeCell ref="F189:G189"/>
    <mergeCell ref="A190:G190"/>
    <mergeCell ref="A197:E197"/>
    <mergeCell ref="F197:G197"/>
    <mergeCell ref="A198:E198"/>
    <mergeCell ref="F137:G137"/>
    <mergeCell ref="F133:G133"/>
    <mergeCell ref="F134:G134"/>
    <mergeCell ref="F135:G135"/>
    <mergeCell ref="J50:M50"/>
    <mergeCell ref="A52:C52"/>
    <mergeCell ref="A129:G130"/>
    <mergeCell ref="F125:G125"/>
    <mergeCell ref="F128:G128"/>
    <mergeCell ref="A118:E118"/>
    <mergeCell ref="A124:E124"/>
    <mergeCell ref="F124:G124"/>
    <mergeCell ref="A125:E125"/>
    <mergeCell ref="A81:G81"/>
    <mergeCell ref="A57:F57"/>
    <mergeCell ref="F97:G97"/>
    <mergeCell ref="F98:G98"/>
    <mergeCell ref="F99:G99"/>
    <mergeCell ref="A90:E90"/>
    <mergeCell ref="F90:G90"/>
    <mergeCell ref="F84:G84"/>
    <mergeCell ref="F100:G100"/>
    <mergeCell ref="F101:G101"/>
    <mergeCell ref="F102:G102"/>
    <mergeCell ref="F110:G110"/>
    <mergeCell ref="F112:G112"/>
    <mergeCell ref="D105:E105"/>
    <mergeCell ref="A117:E117"/>
    <mergeCell ref="A33:C33"/>
    <mergeCell ref="A43:E43"/>
    <mergeCell ref="F43:G43"/>
    <mergeCell ref="F44:G44"/>
    <mergeCell ref="A80:E80"/>
    <mergeCell ref="F80:G80"/>
    <mergeCell ref="A94:E94"/>
    <mergeCell ref="F94:G94"/>
    <mergeCell ref="A36:E36"/>
    <mergeCell ref="F36:G36"/>
    <mergeCell ref="A37:E37"/>
    <mergeCell ref="F37:G37"/>
    <mergeCell ref="A38:G40"/>
    <mergeCell ref="A51:C51"/>
    <mergeCell ref="A53:C53"/>
    <mergeCell ref="A54:G54"/>
    <mergeCell ref="A44:E44"/>
    <mergeCell ref="A45:G46"/>
    <mergeCell ref="A48:E48"/>
    <mergeCell ref="F48:G48"/>
    <mergeCell ref="A49:G50"/>
    <mergeCell ref="A55:D55"/>
    <mergeCell ref="A91:G92"/>
    <mergeCell ref="A83:E83"/>
    <mergeCell ref="F83:G83"/>
    <mergeCell ref="A85:G87"/>
    <mergeCell ref="A72:G72"/>
    <mergeCell ref="A74:E74"/>
    <mergeCell ref="F74:G74"/>
    <mergeCell ref="A75:G78"/>
    <mergeCell ref="A274:E274"/>
    <mergeCell ref="F274:G274"/>
    <mergeCell ref="A275:E275"/>
    <mergeCell ref="F275:G275"/>
    <mergeCell ref="A276:G276"/>
    <mergeCell ref="A270:E270"/>
    <mergeCell ref="F270:G270"/>
    <mergeCell ref="A56:G56"/>
    <mergeCell ref="A58:G58"/>
    <mergeCell ref="A59:G69"/>
    <mergeCell ref="F118:G118"/>
    <mergeCell ref="A119:G122"/>
    <mergeCell ref="A171:G178"/>
    <mergeCell ref="A134:E134"/>
    <mergeCell ref="A135:E135"/>
    <mergeCell ref="A136:E136"/>
    <mergeCell ref="F136:G136"/>
    <mergeCell ref="A149:E149"/>
    <mergeCell ref="A150:E150"/>
    <mergeCell ref="A89:E89"/>
    <mergeCell ref="F89:G89"/>
    <mergeCell ref="A199:G200"/>
    <mergeCell ref="A71:E71"/>
    <mergeCell ref="F71:G71"/>
    <mergeCell ref="F132:G132"/>
    <mergeCell ref="A141:D141"/>
    <mergeCell ref="A133:E133"/>
    <mergeCell ref="A126:G126"/>
    <mergeCell ref="A132:E132"/>
    <mergeCell ref="F117:G117"/>
    <mergeCell ref="A137:E137"/>
    <mergeCell ref="F203:G203"/>
    <mergeCell ref="F198:G198"/>
    <mergeCell ref="A202:E202"/>
    <mergeCell ref="F202:G202"/>
    <mergeCell ref="A192:E192"/>
    <mergeCell ref="F192:G192"/>
    <mergeCell ref="A194:G195"/>
    <mergeCell ref="F193:G193"/>
    <mergeCell ref="F206:G206"/>
    <mergeCell ref="A207:G211"/>
    <mergeCell ref="A220:E220"/>
    <mergeCell ref="F220:G220"/>
    <mergeCell ref="A203:E203"/>
    <mergeCell ref="BQ203:BR203"/>
    <mergeCell ref="BX203:BY203"/>
    <mergeCell ref="CE203:CF203"/>
    <mergeCell ref="CL203:CM203"/>
    <mergeCell ref="CS203:CT203"/>
    <mergeCell ref="CZ203:DA203"/>
    <mergeCell ref="DG203:DH203"/>
    <mergeCell ref="DN203:DO203"/>
    <mergeCell ref="DU203:DV203"/>
    <mergeCell ref="M203:N203"/>
    <mergeCell ref="T203:U203"/>
    <mergeCell ref="AA203:AB203"/>
    <mergeCell ref="AH203:AI203"/>
    <mergeCell ref="AO203:AP203"/>
    <mergeCell ref="AV203:AW203"/>
    <mergeCell ref="BC203:BD203"/>
    <mergeCell ref="BJ203:BK203"/>
    <mergeCell ref="GM203:GN203"/>
    <mergeCell ref="GT203:GU203"/>
    <mergeCell ref="HA203:HB203"/>
    <mergeCell ref="HH203:HI203"/>
    <mergeCell ref="HO203:HP203"/>
    <mergeCell ref="HV203:HW203"/>
    <mergeCell ref="IC203:ID203"/>
    <mergeCell ref="IJ203:IK203"/>
    <mergeCell ref="IQ203:IR203"/>
    <mergeCell ref="EB203:EC203"/>
    <mergeCell ref="EI203:EJ203"/>
    <mergeCell ref="EP203:EQ203"/>
    <mergeCell ref="EW203:EX203"/>
    <mergeCell ref="FD203:FE203"/>
    <mergeCell ref="FK203:FL203"/>
    <mergeCell ref="FR203:FS203"/>
    <mergeCell ref="FY203:FZ203"/>
    <mergeCell ref="GF203:GG203"/>
    <mergeCell ref="LI203:LJ203"/>
    <mergeCell ref="LP203:LQ203"/>
    <mergeCell ref="LW203:LX203"/>
    <mergeCell ref="MD203:ME203"/>
    <mergeCell ref="MK203:ML203"/>
    <mergeCell ref="MR203:MS203"/>
    <mergeCell ref="MY203:MZ203"/>
    <mergeCell ref="NF203:NG203"/>
    <mergeCell ref="NM203:NN203"/>
    <mergeCell ref="IX203:IY203"/>
    <mergeCell ref="JE203:JF203"/>
    <mergeCell ref="JL203:JM203"/>
    <mergeCell ref="JS203:JT203"/>
    <mergeCell ref="JZ203:KA203"/>
    <mergeCell ref="KG203:KH203"/>
    <mergeCell ref="KN203:KO203"/>
    <mergeCell ref="KU203:KV203"/>
    <mergeCell ref="LB203:LC203"/>
    <mergeCell ref="QE203:QF203"/>
    <mergeCell ref="QL203:QM203"/>
    <mergeCell ref="QS203:QT203"/>
    <mergeCell ref="QZ203:RA203"/>
    <mergeCell ref="RG203:RH203"/>
    <mergeCell ref="RN203:RO203"/>
    <mergeCell ref="RU203:RV203"/>
    <mergeCell ref="SB203:SC203"/>
    <mergeCell ref="SI203:SJ203"/>
    <mergeCell ref="NT203:NU203"/>
    <mergeCell ref="OA203:OB203"/>
    <mergeCell ref="OH203:OI203"/>
    <mergeCell ref="OO203:OP203"/>
    <mergeCell ref="OV203:OW203"/>
    <mergeCell ref="PC203:PD203"/>
    <mergeCell ref="PJ203:PK203"/>
    <mergeCell ref="PQ203:PR203"/>
    <mergeCell ref="PX203:PY203"/>
    <mergeCell ref="VA203:VB203"/>
    <mergeCell ref="VH203:VI203"/>
    <mergeCell ref="VO203:VP203"/>
    <mergeCell ref="VV203:VW203"/>
    <mergeCell ref="WC203:WD203"/>
    <mergeCell ref="WJ203:WK203"/>
    <mergeCell ref="WQ203:WR203"/>
    <mergeCell ref="WX203:WY203"/>
    <mergeCell ref="XE203:XF203"/>
    <mergeCell ref="SP203:SQ203"/>
    <mergeCell ref="SW203:SX203"/>
    <mergeCell ref="TD203:TE203"/>
    <mergeCell ref="TK203:TL203"/>
    <mergeCell ref="TR203:TS203"/>
    <mergeCell ref="TY203:TZ203"/>
    <mergeCell ref="UF203:UG203"/>
    <mergeCell ref="UM203:UN203"/>
    <mergeCell ref="UT203:UU203"/>
    <mergeCell ref="ZW203:ZX203"/>
    <mergeCell ref="AAD203:AAE203"/>
    <mergeCell ref="AAK203:AAL203"/>
    <mergeCell ref="AAR203:AAS203"/>
    <mergeCell ref="AAY203:AAZ203"/>
    <mergeCell ref="ABF203:ABG203"/>
    <mergeCell ref="ABM203:ABN203"/>
    <mergeCell ref="ABT203:ABU203"/>
    <mergeCell ref="ACA203:ACB203"/>
    <mergeCell ref="XL203:XM203"/>
    <mergeCell ref="XS203:XT203"/>
    <mergeCell ref="XZ203:YA203"/>
    <mergeCell ref="YG203:YH203"/>
    <mergeCell ref="YN203:YO203"/>
    <mergeCell ref="YU203:YV203"/>
    <mergeCell ref="ZB203:ZC203"/>
    <mergeCell ref="ZI203:ZJ203"/>
    <mergeCell ref="ZP203:ZQ203"/>
    <mergeCell ref="AES203:AET203"/>
    <mergeCell ref="AEZ203:AFA203"/>
    <mergeCell ref="AFG203:AFH203"/>
    <mergeCell ref="AFN203:AFO203"/>
    <mergeCell ref="AFU203:AFV203"/>
    <mergeCell ref="AGB203:AGC203"/>
    <mergeCell ref="AGI203:AGJ203"/>
    <mergeCell ref="AGP203:AGQ203"/>
    <mergeCell ref="AGW203:AGX203"/>
    <mergeCell ref="ACH203:ACI203"/>
    <mergeCell ref="ACO203:ACP203"/>
    <mergeCell ref="ACV203:ACW203"/>
    <mergeCell ref="ADC203:ADD203"/>
    <mergeCell ref="ADJ203:ADK203"/>
    <mergeCell ref="ADQ203:ADR203"/>
    <mergeCell ref="ADX203:ADY203"/>
    <mergeCell ref="AEE203:AEF203"/>
    <mergeCell ref="AEL203:AEM203"/>
    <mergeCell ref="AJO203:AJP203"/>
    <mergeCell ref="AJV203:AJW203"/>
    <mergeCell ref="AKC203:AKD203"/>
    <mergeCell ref="AKJ203:AKK203"/>
    <mergeCell ref="AKQ203:AKR203"/>
    <mergeCell ref="AKX203:AKY203"/>
    <mergeCell ref="ALE203:ALF203"/>
    <mergeCell ref="ALL203:ALM203"/>
    <mergeCell ref="ALS203:ALT203"/>
    <mergeCell ref="AHD203:AHE203"/>
    <mergeCell ref="AHK203:AHL203"/>
    <mergeCell ref="AHR203:AHS203"/>
    <mergeCell ref="AHY203:AHZ203"/>
    <mergeCell ref="AIF203:AIG203"/>
    <mergeCell ref="AIM203:AIN203"/>
    <mergeCell ref="AIT203:AIU203"/>
    <mergeCell ref="AJA203:AJB203"/>
    <mergeCell ref="AJH203:AJI203"/>
    <mergeCell ref="AOK203:AOL203"/>
    <mergeCell ref="AOR203:AOS203"/>
    <mergeCell ref="AOY203:AOZ203"/>
    <mergeCell ref="APF203:APG203"/>
    <mergeCell ref="APM203:APN203"/>
    <mergeCell ref="APT203:APU203"/>
    <mergeCell ref="AQA203:AQB203"/>
    <mergeCell ref="AQH203:AQI203"/>
    <mergeCell ref="AQO203:AQP203"/>
    <mergeCell ref="ALZ203:AMA203"/>
    <mergeCell ref="AMG203:AMH203"/>
    <mergeCell ref="AMN203:AMO203"/>
    <mergeCell ref="AMU203:AMV203"/>
    <mergeCell ref="ANB203:ANC203"/>
    <mergeCell ref="ANI203:ANJ203"/>
    <mergeCell ref="ANP203:ANQ203"/>
    <mergeCell ref="ANW203:ANX203"/>
    <mergeCell ref="AOD203:AOE203"/>
    <mergeCell ref="ATG203:ATH203"/>
    <mergeCell ref="ATN203:ATO203"/>
    <mergeCell ref="ATU203:ATV203"/>
    <mergeCell ref="AUB203:AUC203"/>
    <mergeCell ref="AUI203:AUJ203"/>
    <mergeCell ref="AUP203:AUQ203"/>
    <mergeCell ref="AUW203:AUX203"/>
    <mergeCell ref="AVD203:AVE203"/>
    <mergeCell ref="AVK203:AVL203"/>
    <mergeCell ref="AQV203:AQW203"/>
    <mergeCell ref="ARC203:ARD203"/>
    <mergeCell ref="ARJ203:ARK203"/>
    <mergeCell ref="ARQ203:ARR203"/>
    <mergeCell ref="ARX203:ARY203"/>
    <mergeCell ref="ASE203:ASF203"/>
    <mergeCell ref="ASL203:ASM203"/>
    <mergeCell ref="ASS203:AST203"/>
    <mergeCell ref="ASZ203:ATA203"/>
    <mergeCell ref="AYC203:AYD203"/>
    <mergeCell ref="AYJ203:AYK203"/>
    <mergeCell ref="AYQ203:AYR203"/>
    <mergeCell ref="AYX203:AYY203"/>
    <mergeCell ref="AZE203:AZF203"/>
    <mergeCell ref="AZL203:AZM203"/>
    <mergeCell ref="AZS203:AZT203"/>
    <mergeCell ref="AZZ203:BAA203"/>
    <mergeCell ref="BAG203:BAH203"/>
    <mergeCell ref="AVR203:AVS203"/>
    <mergeCell ref="AVY203:AVZ203"/>
    <mergeCell ref="AWF203:AWG203"/>
    <mergeCell ref="AWM203:AWN203"/>
    <mergeCell ref="AWT203:AWU203"/>
    <mergeCell ref="AXA203:AXB203"/>
    <mergeCell ref="AXH203:AXI203"/>
    <mergeCell ref="AXO203:AXP203"/>
    <mergeCell ref="AXV203:AXW203"/>
    <mergeCell ref="BCY203:BCZ203"/>
    <mergeCell ref="BDF203:BDG203"/>
    <mergeCell ref="BDM203:BDN203"/>
    <mergeCell ref="BDT203:BDU203"/>
    <mergeCell ref="BEA203:BEB203"/>
    <mergeCell ref="BEH203:BEI203"/>
    <mergeCell ref="BEO203:BEP203"/>
    <mergeCell ref="BEV203:BEW203"/>
    <mergeCell ref="BFC203:BFD203"/>
    <mergeCell ref="BAN203:BAO203"/>
    <mergeCell ref="BAU203:BAV203"/>
    <mergeCell ref="BBB203:BBC203"/>
    <mergeCell ref="BBI203:BBJ203"/>
    <mergeCell ref="BBP203:BBQ203"/>
    <mergeCell ref="BBW203:BBX203"/>
    <mergeCell ref="BCD203:BCE203"/>
    <mergeCell ref="BCK203:BCL203"/>
    <mergeCell ref="BCR203:BCS203"/>
    <mergeCell ref="BHU203:BHV203"/>
    <mergeCell ref="BIB203:BIC203"/>
    <mergeCell ref="BII203:BIJ203"/>
    <mergeCell ref="BIP203:BIQ203"/>
    <mergeCell ref="BIW203:BIX203"/>
    <mergeCell ref="BJD203:BJE203"/>
    <mergeCell ref="BJK203:BJL203"/>
    <mergeCell ref="BJR203:BJS203"/>
    <mergeCell ref="BJY203:BJZ203"/>
    <mergeCell ref="BFJ203:BFK203"/>
    <mergeCell ref="BFQ203:BFR203"/>
    <mergeCell ref="BFX203:BFY203"/>
    <mergeCell ref="BGE203:BGF203"/>
    <mergeCell ref="BGL203:BGM203"/>
    <mergeCell ref="BGS203:BGT203"/>
    <mergeCell ref="BGZ203:BHA203"/>
    <mergeCell ref="BHG203:BHH203"/>
    <mergeCell ref="BHN203:BHO203"/>
    <mergeCell ref="BMQ203:BMR203"/>
    <mergeCell ref="BMX203:BMY203"/>
    <mergeCell ref="BNE203:BNF203"/>
    <mergeCell ref="BNL203:BNM203"/>
    <mergeCell ref="BNS203:BNT203"/>
    <mergeCell ref="BNZ203:BOA203"/>
    <mergeCell ref="BOG203:BOH203"/>
    <mergeCell ref="BON203:BOO203"/>
    <mergeCell ref="BOU203:BOV203"/>
    <mergeCell ref="BKF203:BKG203"/>
    <mergeCell ref="BKM203:BKN203"/>
    <mergeCell ref="BKT203:BKU203"/>
    <mergeCell ref="BLA203:BLB203"/>
    <mergeCell ref="BLH203:BLI203"/>
    <mergeCell ref="BLO203:BLP203"/>
    <mergeCell ref="BLV203:BLW203"/>
    <mergeCell ref="BMC203:BMD203"/>
    <mergeCell ref="BMJ203:BMK203"/>
    <mergeCell ref="BRM203:BRN203"/>
    <mergeCell ref="BRT203:BRU203"/>
    <mergeCell ref="BSA203:BSB203"/>
    <mergeCell ref="BSH203:BSI203"/>
    <mergeCell ref="BSO203:BSP203"/>
    <mergeCell ref="BSV203:BSW203"/>
    <mergeCell ref="BTC203:BTD203"/>
    <mergeCell ref="BTJ203:BTK203"/>
    <mergeCell ref="BTQ203:BTR203"/>
    <mergeCell ref="BPB203:BPC203"/>
    <mergeCell ref="BPI203:BPJ203"/>
    <mergeCell ref="BPP203:BPQ203"/>
    <mergeCell ref="BPW203:BPX203"/>
    <mergeCell ref="BQD203:BQE203"/>
    <mergeCell ref="BQK203:BQL203"/>
    <mergeCell ref="BQR203:BQS203"/>
    <mergeCell ref="BQY203:BQZ203"/>
    <mergeCell ref="BRF203:BRG203"/>
    <mergeCell ref="BWI203:BWJ203"/>
    <mergeCell ref="BWP203:BWQ203"/>
    <mergeCell ref="BWW203:BWX203"/>
    <mergeCell ref="BXD203:BXE203"/>
    <mergeCell ref="BXK203:BXL203"/>
    <mergeCell ref="BXR203:BXS203"/>
    <mergeCell ref="BXY203:BXZ203"/>
    <mergeCell ref="BYF203:BYG203"/>
    <mergeCell ref="BYM203:BYN203"/>
    <mergeCell ref="BTX203:BTY203"/>
    <mergeCell ref="BUE203:BUF203"/>
    <mergeCell ref="BUL203:BUM203"/>
    <mergeCell ref="BUS203:BUT203"/>
    <mergeCell ref="BUZ203:BVA203"/>
    <mergeCell ref="BVG203:BVH203"/>
    <mergeCell ref="BVN203:BVO203"/>
    <mergeCell ref="BVU203:BVV203"/>
    <mergeCell ref="BWB203:BWC203"/>
    <mergeCell ref="CBE203:CBF203"/>
    <mergeCell ref="CBL203:CBM203"/>
    <mergeCell ref="CBS203:CBT203"/>
    <mergeCell ref="CBZ203:CCA203"/>
    <mergeCell ref="CCG203:CCH203"/>
    <mergeCell ref="CCN203:CCO203"/>
    <mergeCell ref="CCU203:CCV203"/>
    <mergeCell ref="CDB203:CDC203"/>
    <mergeCell ref="CDI203:CDJ203"/>
    <mergeCell ref="BYT203:BYU203"/>
    <mergeCell ref="BZA203:BZB203"/>
    <mergeCell ref="BZH203:BZI203"/>
    <mergeCell ref="BZO203:BZP203"/>
    <mergeCell ref="BZV203:BZW203"/>
    <mergeCell ref="CAC203:CAD203"/>
    <mergeCell ref="CAJ203:CAK203"/>
    <mergeCell ref="CAQ203:CAR203"/>
    <mergeCell ref="CAX203:CAY203"/>
    <mergeCell ref="CGA203:CGB203"/>
    <mergeCell ref="CGH203:CGI203"/>
    <mergeCell ref="CGO203:CGP203"/>
    <mergeCell ref="CGV203:CGW203"/>
    <mergeCell ref="CHC203:CHD203"/>
    <mergeCell ref="CHJ203:CHK203"/>
    <mergeCell ref="CHQ203:CHR203"/>
    <mergeCell ref="CHX203:CHY203"/>
    <mergeCell ref="CIE203:CIF203"/>
    <mergeCell ref="CDP203:CDQ203"/>
    <mergeCell ref="CDW203:CDX203"/>
    <mergeCell ref="CED203:CEE203"/>
    <mergeCell ref="CEK203:CEL203"/>
    <mergeCell ref="CER203:CES203"/>
    <mergeCell ref="CEY203:CEZ203"/>
    <mergeCell ref="CFF203:CFG203"/>
    <mergeCell ref="CFM203:CFN203"/>
    <mergeCell ref="CFT203:CFU203"/>
    <mergeCell ref="CKW203:CKX203"/>
    <mergeCell ref="CLD203:CLE203"/>
    <mergeCell ref="CLK203:CLL203"/>
    <mergeCell ref="CLR203:CLS203"/>
    <mergeCell ref="CLY203:CLZ203"/>
    <mergeCell ref="CMF203:CMG203"/>
    <mergeCell ref="CMM203:CMN203"/>
    <mergeCell ref="CMT203:CMU203"/>
    <mergeCell ref="CNA203:CNB203"/>
    <mergeCell ref="CIL203:CIM203"/>
    <mergeCell ref="CIS203:CIT203"/>
    <mergeCell ref="CIZ203:CJA203"/>
    <mergeCell ref="CJG203:CJH203"/>
    <mergeCell ref="CJN203:CJO203"/>
    <mergeCell ref="CJU203:CJV203"/>
    <mergeCell ref="CKB203:CKC203"/>
    <mergeCell ref="CKI203:CKJ203"/>
    <mergeCell ref="CKP203:CKQ203"/>
    <mergeCell ref="CPS203:CPT203"/>
    <mergeCell ref="CPZ203:CQA203"/>
    <mergeCell ref="CQG203:CQH203"/>
    <mergeCell ref="CQN203:CQO203"/>
    <mergeCell ref="CQU203:CQV203"/>
    <mergeCell ref="CRB203:CRC203"/>
    <mergeCell ref="CRI203:CRJ203"/>
    <mergeCell ref="CRP203:CRQ203"/>
    <mergeCell ref="CRW203:CRX203"/>
    <mergeCell ref="CNH203:CNI203"/>
    <mergeCell ref="CNO203:CNP203"/>
    <mergeCell ref="CNV203:CNW203"/>
    <mergeCell ref="COC203:COD203"/>
    <mergeCell ref="COJ203:COK203"/>
    <mergeCell ref="COQ203:COR203"/>
    <mergeCell ref="COX203:COY203"/>
    <mergeCell ref="CPE203:CPF203"/>
    <mergeCell ref="CPL203:CPM203"/>
    <mergeCell ref="CUO203:CUP203"/>
    <mergeCell ref="CUV203:CUW203"/>
    <mergeCell ref="CVC203:CVD203"/>
    <mergeCell ref="CVJ203:CVK203"/>
    <mergeCell ref="CVQ203:CVR203"/>
    <mergeCell ref="CVX203:CVY203"/>
    <mergeCell ref="CWE203:CWF203"/>
    <mergeCell ref="CWL203:CWM203"/>
    <mergeCell ref="CWS203:CWT203"/>
    <mergeCell ref="CSD203:CSE203"/>
    <mergeCell ref="CSK203:CSL203"/>
    <mergeCell ref="CSR203:CSS203"/>
    <mergeCell ref="CSY203:CSZ203"/>
    <mergeCell ref="CTF203:CTG203"/>
    <mergeCell ref="CTM203:CTN203"/>
    <mergeCell ref="CTT203:CTU203"/>
    <mergeCell ref="CUA203:CUB203"/>
    <mergeCell ref="CUH203:CUI203"/>
    <mergeCell ref="CZK203:CZL203"/>
    <mergeCell ref="CZR203:CZS203"/>
    <mergeCell ref="CZY203:CZZ203"/>
    <mergeCell ref="DAF203:DAG203"/>
    <mergeCell ref="DAM203:DAN203"/>
    <mergeCell ref="DAT203:DAU203"/>
    <mergeCell ref="DBA203:DBB203"/>
    <mergeCell ref="DBH203:DBI203"/>
    <mergeCell ref="DBO203:DBP203"/>
    <mergeCell ref="CWZ203:CXA203"/>
    <mergeCell ref="CXG203:CXH203"/>
    <mergeCell ref="CXN203:CXO203"/>
    <mergeCell ref="CXU203:CXV203"/>
    <mergeCell ref="CYB203:CYC203"/>
    <mergeCell ref="CYI203:CYJ203"/>
    <mergeCell ref="CYP203:CYQ203"/>
    <mergeCell ref="CYW203:CYX203"/>
    <mergeCell ref="CZD203:CZE203"/>
    <mergeCell ref="DEG203:DEH203"/>
    <mergeCell ref="DEN203:DEO203"/>
    <mergeCell ref="DEU203:DEV203"/>
    <mergeCell ref="DFB203:DFC203"/>
    <mergeCell ref="DFI203:DFJ203"/>
    <mergeCell ref="DFP203:DFQ203"/>
    <mergeCell ref="DFW203:DFX203"/>
    <mergeCell ref="DGD203:DGE203"/>
    <mergeCell ref="DGK203:DGL203"/>
    <mergeCell ref="DBV203:DBW203"/>
    <mergeCell ref="DCC203:DCD203"/>
    <mergeCell ref="DCJ203:DCK203"/>
    <mergeCell ref="DCQ203:DCR203"/>
    <mergeCell ref="DCX203:DCY203"/>
    <mergeCell ref="DDE203:DDF203"/>
    <mergeCell ref="DDL203:DDM203"/>
    <mergeCell ref="DDS203:DDT203"/>
    <mergeCell ref="DDZ203:DEA203"/>
    <mergeCell ref="DJC203:DJD203"/>
    <mergeCell ref="DJJ203:DJK203"/>
    <mergeCell ref="DJQ203:DJR203"/>
    <mergeCell ref="DJX203:DJY203"/>
    <mergeCell ref="DKE203:DKF203"/>
    <mergeCell ref="DKL203:DKM203"/>
    <mergeCell ref="DKS203:DKT203"/>
    <mergeCell ref="DKZ203:DLA203"/>
    <mergeCell ref="DLG203:DLH203"/>
    <mergeCell ref="DGR203:DGS203"/>
    <mergeCell ref="DGY203:DGZ203"/>
    <mergeCell ref="DHF203:DHG203"/>
    <mergeCell ref="DHM203:DHN203"/>
    <mergeCell ref="DHT203:DHU203"/>
    <mergeCell ref="DIA203:DIB203"/>
    <mergeCell ref="DIH203:DII203"/>
    <mergeCell ref="DIO203:DIP203"/>
    <mergeCell ref="DIV203:DIW203"/>
    <mergeCell ref="DNY203:DNZ203"/>
    <mergeCell ref="DOF203:DOG203"/>
    <mergeCell ref="DOM203:DON203"/>
    <mergeCell ref="DOT203:DOU203"/>
    <mergeCell ref="DPA203:DPB203"/>
    <mergeCell ref="DPH203:DPI203"/>
    <mergeCell ref="DPO203:DPP203"/>
    <mergeCell ref="DPV203:DPW203"/>
    <mergeCell ref="DQC203:DQD203"/>
    <mergeCell ref="DLN203:DLO203"/>
    <mergeCell ref="DLU203:DLV203"/>
    <mergeCell ref="DMB203:DMC203"/>
    <mergeCell ref="DMI203:DMJ203"/>
    <mergeCell ref="DMP203:DMQ203"/>
    <mergeCell ref="DMW203:DMX203"/>
    <mergeCell ref="DND203:DNE203"/>
    <mergeCell ref="DNK203:DNL203"/>
    <mergeCell ref="DNR203:DNS203"/>
    <mergeCell ref="DSU203:DSV203"/>
    <mergeCell ref="DTB203:DTC203"/>
    <mergeCell ref="DTI203:DTJ203"/>
    <mergeCell ref="DTP203:DTQ203"/>
    <mergeCell ref="DTW203:DTX203"/>
    <mergeCell ref="DUD203:DUE203"/>
    <mergeCell ref="DUK203:DUL203"/>
    <mergeCell ref="DUR203:DUS203"/>
    <mergeCell ref="DUY203:DUZ203"/>
    <mergeCell ref="DQJ203:DQK203"/>
    <mergeCell ref="DQQ203:DQR203"/>
    <mergeCell ref="DQX203:DQY203"/>
    <mergeCell ref="DRE203:DRF203"/>
    <mergeCell ref="DRL203:DRM203"/>
    <mergeCell ref="DRS203:DRT203"/>
    <mergeCell ref="DRZ203:DSA203"/>
    <mergeCell ref="DSG203:DSH203"/>
    <mergeCell ref="DSN203:DSO203"/>
    <mergeCell ref="DXQ203:DXR203"/>
    <mergeCell ref="DXX203:DXY203"/>
    <mergeCell ref="DYE203:DYF203"/>
    <mergeCell ref="DYL203:DYM203"/>
    <mergeCell ref="DYS203:DYT203"/>
    <mergeCell ref="DYZ203:DZA203"/>
    <mergeCell ref="DZG203:DZH203"/>
    <mergeCell ref="DZN203:DZO203"/>
    <mergeCell ref="DZU203:DZV203"/>
    <mergeCell ref="DVF203:DVG203"/>
    <mergeCell ref="DVM203:DVN203"/>
    <mergeCell ref="DVT203:DVU203"/>
    <mergeCell ref="DWA203:DWB203"/>
    <mergeCell ref="DWH203:DWI203"/>
    <mergeCell ref="DWO203:DWP203"/>
    <mergeCell ref="DWV203:DWW203"/>
    <mergeCell ref="DXC203:DXD203"/>
    <mergeCell ref="DXJ203:DXK203"/>
    <mergeCell ref="ECM203:ECN203"/>
    <mergeCell ref="ECT203:ECU203"/>
    <mergeCell ref="EDA203:EDB203"/>
    <mergeCell ref="EDH203:EDI203"/>
    <mergeCell ref="EDO203:EDP203"/>
    <mergeCell ref="EDV203:EDW203"/>
    <mergeCell ref="EEC203:EED203"/>
    <mergeCell ref="EEJ203:EEK203"/>
    <mergeCell ref="EEQ203:EER203"/>
    <mergeCell ref="EAB203:EAC203"/>
    <mergeCell ref="EAI203:EAJ203"/>
    <mergeCell ref="EAP203:EAQ203"/>
    <mergeCell ref="EAW203:EAX203"/>
    <mergeCell ref="EBD203:EBE203"/>
    <mergeCell ref="EBK203:EBL203"/>
    <mergeCell ref="EBR203:EBS203"/>
    <mergeCell ref="EBY203:EBZ203"/>
    <mergeCell ref="ECF203:ECG203"/>
    <mergeCell ref="EHI203:EHJ203"/>
    <mergeCell ref="EHP203:EHQ203"/>
    <mergeCell ref="EHW203:EHX203"/>
    <mergeCell ref="EID203:EIE203"/>
    <mergeCell ref="EIK203:EIL203"/>
    <mergeCell ref="EIR203:EIS203"/>
    <mergeCell ref="EIY203:EIZ203"/>
    <mergeCell ref="EJF203:EJG203"/>
    <mergeCell ref="EJM203:EJN203"/>
    <mergeCell ref="EEX203:EEY203"/>
    <mergeCell ref="EFE203:EFF203"/>
    <mergeCell ref="EFL203:EFM203"/>
    <mergeCell ref="EFS203:EFT203"/>
    <mergeCell ref="EFZ203:EGA203"/>
    <mergeCell ref="EGG203:EGH203"/>
    <mergeCell ref="EGN203:EGO203"/>
    <mergeCell ref="EGU203:EGV203"/>
    <mergeCell ref="EHB203:EHC203"/>
    <mergeCell ref="EME203:EMF203"/>
    <mergeCell ref="EML203:EMM203"/>
    <mergeCell ref="EMS203:EMT203"/>
    <mergeCell ref="EMZ203:ENA203"/>
    <mergeCell ref="ENG203:ENH203"/>
    <mergeCell ref="ENN203:ENO203"/>
    <mergeCell ref="ENU203:ENV203"/>
    <mergeCell ref="EOB203:EOC203"/>
    <mergeCell ref="EOI203:EOJ203"/>
    <mergeCell ref="EJT203:EJU203"/>
    <mergeCell ref="EKA203:EKB203"/>
    <mergeCell ref="EKH203:EKI203"/>
    <mergeCell ref="EKO203:EKP203"/>
    <mergeCell ref="EKV203:EKW203"/>
    <mergeCell ref="ELC203:ELD203"/>
    <mergeCell ref="ELJ203:ELK203"/>
    <mergeCell ref="ELQ203:ELR203"/>
    <mergeCell ref="ELX203:ELY203"/>
    <mergeCell ref="ERA203:ERB203"/>
    <mergeCell ref="ERH203:ERI203"/>
    <mergeCell ref="ERO203:ERP203"/>
    <mergeCell ref="ERV203:ERW203"/>
    <mergeCell ref="ESC203:ESD203"/>
    <mergeCell ref="ESJ203:ESK203"/>
    <mergeCell ref="ESQ203:ESR203"/>
    <mergeCell ref="ESX203:ESY203"/>
    <mergeCell ref="ETE203:ETF203"/>
    <mergeCell ref="EOP203:EOQ203"/>
    <mergeCell ref="EOW203:EOX203"/>
    <mergeCell ref="EPD203:EPE203"/>
    <mergeCell ref="EPK203:EPL203"/>
    <mergeCell ref="EPR203:EPS203"/>
    <mergeCell ref="EPY203:EPZ203"/>
    <mergeCell ref="EQF203:EQG203"/>
    <mergeCell ref="EQM203:EQN203"/>
    <mergeCell ref="EQT203:EQU203"/>
    <mergeCell ref="EVW203:EVX203"/>
    <mergeCell ref="EWD203:EWE203"/>
    <mergeCell ref="EWK203:EWL203"/>
    <mergeCell ref="EWR203:EWS203"/>
    <mergeCell ref="EWY203:EWZ203"/>
    <mergeCell ref="EXF203:EXG203"/>
    <mergeCell ref="EXM203:EXN203"/>
    <mergeCell ref="EXT203:EXU203"/>
    <mergeCell ref="EYA203:EYB203"/>
    <mergeCell ref="ETL203:ETM203"/>
    <mergeCell ref="ETS203:ETT203"/>
    <mergeCell ref="ETZ203:EUA203"/>
    <mergeCell ref="EUG203:EUH203"/>
    <mergeCell ref="EUN203:EUO203"/>
    <mergeCell ref="EUU203:EUV203"/>
    <mergeCell ref="EVB203:EVC203"/>
    <mergeCell ref="EVI203:EVJ203"/>
    <mergeCell ref="EVP203:EVQ203"/>
    <mergeCell ref="FAS203:FAT203"/>
    <mergeCell ref="FAZ203:FBA203"/>
    <mergeCell ref="FBG203:FBH203"/>
    <mergeCell ref="FBN203:FBO203"/>
    <mergeCell ref="FBU203:FBV203"/>
    <mergeCell ref="FCB203:FCC203"/>
    <mergeCell ref="FCI203:FCJ203"/>
    <mergeCell ref="FCP203:FCQ203"/>
    <mergeCell ref="FCW203:FCX203"/>
    <mergeCell ref="EYH203:EYI203"/>
    <mergeCell ref="EYO203:EYP203"/>
    <mergeCell ref="EYV203:EYW203"/>
    <mergeCell ref="EZC203:EZD203"/>
    <mergeCell ref="EZJ203:EZK203"/>
    <mergeCell ref="EZQ203:EZR203"/>
    <mergeCell ref="EZX203:EZY203"/>
    <mergeCell ref="FAE203:FAF203"/>
    <mergeCell ref="FAL203:FAM203"/>
    <mergeCell ref="FFO203:FFP203"/>
    <mergeCell ref="FFV203:FFW203"/>
    <mergeCell ref="FGC203:FGD203"/>
    <mergeCell ref="FGJ203:FGK203"/>
    <mergeCell ref="FGQ203:FGR203"/>
    <mergeCell ref="FGX203:FGY203"/>
    <mergeCell ref="FHE203:FHF203"/>
    <mergeCell ref="FHL203:FHM203"/>
    <mergeCell ref="FHS203:FHT203"/>
    <mergeCell ref="FDD203:FDE203"/>
    <mergeCell ref="FDK203:FDL203"/>
    <mergeCell ref="FDR203:FDS203"/>
    <mergeCell ref="FDY203:FDZ203"/>
    <mergeCell ref="FEF203:FEG203"/>
    <mergeCell ref="FEM203:FEN203"/>
    <mergeCell ref="FET203:FEU203"/>
    <mergeCell ref="FFA203:FFB203"/>
    <mergeCell ref="FFH203:FFI203"/>
    <mergeCell ref="FKK203:FKL203"/>
    <mergeCell ref="FKR203:FKS203"/>
    <mergeCell ref="FKY203:FKZ203"/>
    <mergeCell ref="FLF203:FLG203"/>
    <mergeCell ref="FLM203:FLN203"/>
    <mergeCell ref="FLT203:FLU203"/>
    <mergeCell ref="FMA203:FMB203"/>
    <mergeCell ref="FMH203:FMI203"/>
    <mergeCell ref="FMO203:FMP203"/>
    <mergeCell ref="FHZ203:FIA203"/>
    <mergeCell ref="FIG203:FIH203"/>
    <mergeCell ref="FIN203:FIO203"/>
    <mergeCell ref="FIU203:FIV203"/>
    <mergeCell ref="FJB203:FJC203"/>
    <mergeCell ref="FJI203:FJJ203"/>
    <mergeCell ref="FJP203:FJQ203"/>
    <mergeCell ref="FJW203:FJX203"/>
    <mergeCell ref="FKD203:FKE203"/>
    <mergeCell ref="FPG203:FPH203"/>
    <mergeCell ref="FPN203:FPO203"/>
    <mergeCell ref="FPU203:FPV203"/>
    <mergeCell ref="FQB203:FQC203"/>
    <mergeCell ref="FQI203:FQJ203"/>
    <mergeCell ref="FQP203:FQQ203"/>
    <mergeCell ref="FQW203:FQX203"/>
    <mergeCell ref="FRD203:FRE203"/>
    <mergeCell ref="FRK203:FRL203"/>
    <mergeCell ref="FMV203:FMW203"/>
    <mergeCell ref="FNC203:FND203"/>
    <mergeCell ref="FNJ203:FNK203"/>
    <mergeCell ref="FNQ203:FNR203"/>
    <mergeCell ref="FNX203:FNY203"/>
    <mergeCell ref="FOE203:FOF203"/>
    <mergeCell ref="FOL203:FOM203"/>
    <mergeCell ref="FOS203:FOT203"/>
    <mergeCell ref="FOZ203:FPA203"/>
    <mergeCell ref="FUC203:FUD203"/>
    <mergeCell ref="FUJ203:FUK203"/>
    <mergeCell ref="FUQ203:FUR203"/>
    <mergeCell ref="FUX203:FUY203"/>
    <mergeCell ref="FVE203:FVF203"/>
    <mergeCell ref="FVL203:FVM203"/>
    <mergeCell ref="FVS203:FVT203"/>
    <mergeCell ref="FVZ203:FWA203"/>
    <mergeCell ref="FWG203:FWH203"/>
    <mergeCell ref="FRR203:FRS203"/>
    <mergeCell ref="FRY203:FRZ203"/>
    <mergeCell ref="FSF203:FSG203"/>
    <mergeCell ref="FSM203:FSN203"/>
    <mergeCell ref="FST203:FSU203"/>
    <mergeCell ref="FTA203:FTB203"/>
    <mergeCell ref="FTH203:FTI203"/>
    <mergeCell ref="FTO203:FTP203"/>
    <mergeCell ref="FTV203:FTW203"/>
    <mergeCell ref="FYY203:FYZ203"/>
    <mergeCell ref="FZF203:FZG203"/>
    <mergeCell ref="FZM203:FZN203"/>
    <mergeCell ref="FZT203:FZU203"/>
    <mergeCell ref="GAA203:GAB203"/>
    <mergeCell ref="GAH203:GAI203"/>
    <mergeCell ref="GAO203:GAP203"/>
    <mergeCell ref="GAV203:GAW203"/>
    <mergeCell ref="GBC203:GBD203"/>
    <mergeCell ref="FWN203:FWO203"/>
    <mergeCell ref="FWU203:FWV203"/>
    <mergeCell ref="FXB203:FXC203"/>
    <mergeCell ref="FXI203:FXJ203"/>
    <mergeCell ref="FXP203:FXQ203"/>
    <mergeCell ref="FXW203:FXX203"/>
    <mergeCell ref="FYD203:FYE203"/>
    <mergeCell ref="FYK203:FYL203"/>
    <mergeCell ref="FYR203:FYS203"/>
    <mergeCell ref="GDU203:GDV203"/>
    <mergeCell ref="GEB203:GEC203"/>
    <mergeCell ref="GEI203:GEJ203"/>
    <mergeCell ref="GEP203:GEQ203"/>
    <mergeCell ref="GEW203:GEX203"/>
    <mergeCell ref="GFD203:GFE203"/>
    <mergeCell ref="GFK203:GFL203"/>
    <mergeCell ref="GFR203:GFS203"/>
    <mergeCell ref="GFY203:GFZ203"/>
    <mergeCell ref="GBJ203:GBK203"/>
    <mergeCell ref="GBQ203:GBR203"/>
    <mergeCell ref="GBX203:GBY203"/>
    <mergeCell ref="GCE203:GCF203"/>
    <mergeCell ref="GCL203:GCM203"/>
    <mergeCell ref="GCS203:GCT203"/>
    <mergeCell ref="GCZ203:GDA203"/>
    <mergeCell ref="GDG203:GDH203"/>
    <mergeCell ref="GDN203:GDO203"/>
    <mergeCell ref="GIQ203:GIR203"/>
    <mergeCell ref="GIX203:GIY203"/>
    <mergeCell ref="GJE203:GJF203"/>
    <mergeCell ref="GJL203:GJM203"/>
    <mergeCell ref="GJS203:GJT203"/>
    <mergeCell ref="GJZ203:GKA203"/>
    <mergeCell ref="GKG203:GKH203"/>
    <mergeCell ref="GKN203:GKO203"/>
    <mergeCell ref="GKU203:GKV203"/>
    <mergeCell ref="GGF203:GGG203"/>
    <mergeCell ref="GGM203:GGN203"/>
    <mergeCell ref="GGT203:GGU203"/>
    <mergeCell ref="GHA203:GHB203"/>
    <mergeCell ref="GHH203:GHI203"/>
    <mergeCell ref="GHO203:GHP203"/>
    <mergeCell ref="GHV203:GHW203"/>
    <mergeCell ref="GIC203:GID203"/>
    <mergeCell ref="GIJ203:GIK203"/>
    <mergeCell ref="GNM203:GNN203"/>
    <mergeCell ref="GNT203:GNU203"/>
    <mergeCell ref="GOA203:GOB203"/>
    <mergeCell ref="GOH203:GOI203"/>
    <mergeCell ref="GOO203:GOP203"/>
    <mergeCell ref="GOV203:GOW203"/>
    <mergeCell ref="GPC203:GPD203"/>
    <mergeCell ref="GPJ203:GPK203"/>
    <mergeCell ref="GPQ203:GPR203"/>
    <mergeCell ref="GLB203:GLC203"/>
    <mergeCell ref="GLI203:GLJ203"/>
    <mergeCell ref="GLP203:GLQ203"/>
    <mergeCell ref="GLW203:GLX203"/>
    <mergeCell ref="GMD203:GME203"/>
    <mergeCell ref="GMK203:GML203"/>
    <mergeCell ref="GMR203:GMS203"/>
    <mergeCell ref="GMY203:GMZ203"/>
    <mergeCell ref="GNF203:GNG203"/>
    <mergeCell ref="GSI203:GSJ203"/>
    <mergeCell ref="GSP203:GSQ203"/>
    <mergeCell ref="GSW203:GSX203"/>
    <mergeCell ref="GTD203:GTE203"/>
    <mergeCell ref="GTK203:GTL203"/>
    <mergeCell ref="GTR203:GTS203"/>
    <mergeCell ref="GTY203:GTZ203"/>
    <mergeCell ref="GUF203:GUG203"/>
    <mergeCell ref="GUM203:GUN203"/>
    <mergeCell ref="GPX203:GPY203"/>
    <mergeCell ref="GQE203:GQF203"/>
    <mergeCell ref="GQL203:GQM203"/>
    <mergeCell ref="GQS203:GQT203"/>
    <mergeCell ref="GQZ203:GRA203"/>
    <mergeCell ref="GRG203:GRH203"/>
    <mergeCell ref="GRN203:GRO203"/>
    <mergeCell ref="GRU203:GRV203"/>
    <mergeCell ref="GSB203:GSC203"/>
    <mergeCell ref="GXE203:GXF203"/>
    <mergeCell ref="GXL203:GXM203"/>
    <mergeCell ref="GXS203:GXT203"/>
    <mergeCell ref="GXZ203:GYA203"/>
    <mergeCell ref="GYG203:GYH203"/>
    <mergeCell ref="GYN203:GYO203"/>
    <mergeCell ref="GYU203:GYV203"/>
    <mergeCell ref="GZB203:GZC203"/>
    <mergeCell ref="GZI203:GZJ203"/>
    <mergeCell ref="GUT203:GUU203"/>
    <mergeCell ref="GVA203:GVB203"/>
    <mergeCell ref="GVH203:GVI203"/>
    <mergeCell ref="GVO203:GVP203"/>
    <mergeCell ref="GVV203:GVW203"/>
    <mergeCell ref="GWC203:GWD203"/>
    <mergeCell ref="GWJ203:GWK203"/>
    <mergeCell ref="GWQ203:GWR203"/>
    <mergeCell ref="GWX203:GWY203"/>
    <mergeCell ref="HCA203:HCB203"/>
    <mergeCell ref="HCH203:HCI203"/>
    <mergeCell ref="HCO203:HCP203"/>
    <mergeCell ref="HCV203:HCW203"/>
    <mergeCell ref="HDC203:HDD203"/>
    <mergeCell ref="HDJ203:HDK203"/>
    <mergeCell ref="HDQ203:HDR203"/>
    <mergeCell ref="HDX203:HDY203"/>
    <mergeCell ref="HEE203:HEF203"/>
    <mergeCell ref="GZP203:GZQ203"/>
    <mergeCell ref="GZW203:GZX203"/>
    <mergeCell ref="HAD203:HAE203"/>
    <mergeCell ref="HAK203:HAL203"/>
    <mergeCell ref="HAR203:HAS203"/>
    <mergeCell ref="HAY203:HAZ203"/>
    <mergeCell ref="HBF203:HBG203"/>
    <mergeCell ref="HBM203:HBN203"/>
    <mergeCell ref="HBT203:HBU203"/>
    <mergeCell ref="HGW203:HGX203"/>
    <mergeCell ref="HHD203:HHE203"/>
    <mergeCell ref="HHK203:HHL203"/>
    <mergeCell ref="HHR203:HHS203"/>
    <mergeCell ref="HHY203:HHZ203"/>
    <mergeCell ref="HIF203:HIG203"/>
    <mergeCell ref="HIM203:HIN203"/>
    <mergeCell ref="HIT203:HIU203"/>
    <mergeCell ref="HJA203:HJB203"/>
    <mergeCell ref="HEL203:HEM203"/>
    <mergeCell ref="HES203:HET203"/>
    <mergeCell ref="HEZ203:HFA203"/>
    <mergeCell ref="HFG203:HFH203"/>
    <mergeCell ref="HFN203:HFO203"/>
    <mergeCell ref="HFU203:HFV203"/>
    <mergeCell ref="HGB203:HGC203"/>
    <mergeCell ref="HGI203:HGJ203"/>
    <mergeCell ref="HGP203:HGQ203"/>
    <mergeCell ref="HLS203:HLT203"/>
    <mergeCell ref="HLZ203:HMA203"/>
    <mergeCell ref="HMG203:HMH203"/>
    <mergeCell ref="HMN203:HMO203"/>
    <mergeCell ref="HMU203:HMV203"/>
    <mergeCell ref="HNB203:HNC203"/>
    <mergeCell ref="HNI203:HNJ203"/>
    <mergeCell ref="HNP203:HNQ203"/>
    <mergeCell ref="HNW203:HNX203"/>
    <mergeCell ref="HJH203:HJI203"/>
    <mergeCell ref="HJO203:HJP203"/>
    <mergeCell ref="HJV203:HJW203"/>
    <mergeCell ref="HKC203:HKD203"/>
    <mergeCell ref="HKJ203:HKK203"/>
    <mergeCell ref="HKQ203:HKR203"/>
    <mergeCell ref="HKX203:HKY203"/>
    <mergeCell ref="HLE203:HLF203"/>
    <mergeCell ref="HLL203:HLM203"/>
    <mergeCell ref="HQO203:HQP203"/>
    <mergeCell ref="HQV203:HQW203"/>
    <mergeCell ref="HRC203:HRD203"/>
    <mergeCell ref="HRJ203:HRK203"/>
    <mergeCell ref="HRQ203:HRR203"/>
    <mergeCell ref="HRX203:HRY203"/>
    <mergeCell ref="HSE203:HSF203"/>
    <mergeCell ref="HSL203:HSM203"/>
    <mergeCell ref="HSS203:HST203"/>
    <mergeCell ref="HOD203:HOE203"/>
    <mergeCell ref="HOK203:HOL203"/>
    <mergeCell ref="HOR203:HOS203"/>
    <mergeCell ref="HOY203:HOZ203"/>
    <mergeCell ref="HPF203:HPG203"/>
    <mergeCell ref="HPM203:HPN203"/>
    <mergeCell ref="HPT203:HPU203"/>
    <mergeCell ref="HQA203:HQB203"/>
    <mergeCell ref="HQH203:HQI203"/>
    <mergeCell ref="HVK203:HVL203"/>
    <mergeCell ref="HVR203:HVS203"/>
    <mergeCell ref="HVY203:HVZ203"/>
    <mergeCell ref="HWF203:HWG203"/>
    <mergeCell ref="HWM203:HWN203"/>
    <mergeCell ref="HWT203:HWU203"/>
    <mergeCell ref="HXA203:HXB203"/>
    <mergeCell ref="HXH203:HXI203"/>
    <mergeCell ref="HXO203:HXP203"/>
    <mergeCell ref="HSZ203:HTA203"/>
    <mergeCell ref="HTG203:HTH203"/>
    <mergeCell ref="HTN203:HTO203"/>
    <mergeCell ref="HTU203:HTV203"/>
    <mergeCell ref="HUB203:HUC203"/>
    <mergeCell ref="HUI203:HUJ203"/>
    <mergeCell ref="HUP203:HUQ203"/>
    <mergeCell ref="HUW203:HUX203"/>
    <mergeCell ref="HVD203:HVE203"/>
    <mergeCell ref="IAG203:IAH203"/>
    <mergeCell ref="IAN203:IAO203"/>
    <mergeCell ref="IAU203:IAV203"/>
    <mergeCell ref="IBB203:IBC203"/>
    <mergeCell ref="IBI203:IBJ203"/>
    <mergeCell ref="IBP203:IBQ203"/>
    <mergeCell ref="IBW203:IBX203"/>
    <mergeCell ref="ICD203:ICE203"/>
    <mergeCell ref="ICK203:ICL203"/>
    <mergeCell ref="HXV203:HXW203"/>
    <mergeCell ref="HYC203:HYD203"/>
    <mergeCell ref="HYJ203:HYK203"/>
    <mergeCell ref="HYQ203:HYR203"/>
    <mergeCell ref="HYX203:HYY203"/>
    <mergeCell ref="HZE203:HZF203"/>
    <mergeCell ref="HZL203:HZM203"/>
    <mergeCell ref="HZS203:HZT203"/>
    <mergeCell ref="HZZ203:IAA203"/>
    <mergeCell ref="IFC203:IFD203"/>
    <mergeCell ref="IFJ203:IFK203"/>
    <mergeCell ref="IFQ203:IFR203"/>
    <mergeCell ref="IFX203:IFY203"/>
    <mergeCell ref="IGE203:IGF203"/>
    <mergeCell ref="IGL203:IGM203"/>
    <mergeCell ref="IGS203:IGT203"/>
    <mergeCell ref="IGZ203:IHA203"/>
    <mergeCell ref="IHG203:IHH203"/>
    <mergeCell ref="ICR203:ICS203"/>
    <mergeCell ref="ICY203:ICZ203"/>
    <mergeCell ref="IDF203:IDG203"/>
    <mergeCell ref="IDM203:IDN203"/>
    <mergeCell ref="IDT203:IDU203"/>
    <mergeCell ref="IEA203:IEB203"/>
    <mergeCell ref="IEH203:IEI203"/>
    <mergeCell ref="IEO203:IEP203"/>
    <mergeCell ref="IEV203:IEW203"/>
    <mergeCell ref="IJY203:IJZ203"/>
    <mergeCell ref="IKF203:IKG203"/>
    <mergeCell ref="IKM203:IKN203"/>
    <mergeCell ref="IKT203:IKU203"/>
    <mergeCell ref="ILA203:ILB203"/>
    <mergeCell ref="ILH203:ILI203"/>
    <mergeCell ref="ILO203:ILP203"/>
    <mergeCell ref="ILV203:ILW203"/>
    <mergeCell ref="IMC203:IMD203"/>
    <mergeCell ref="IHN203:IHO203"/>
    <mergeCell ref="IHU203:IHV203"/>
    <mergeCell ref="IIB203:IIC203"/>
    <mergeCell ref="III203:IIJ203"/>
    <mergeCell ref="IIP203:IIQ203"/>
    <mergeCell ref="IIW203:IIX203"/>
    <mergeCell ref="IJD203:IJE203"/>
    <mergeCell ref="IJK203:IJL203"/>
    <mergeCell ref="IJR203:IJS203"/>
    <mergeCell ref="IOU203:IOV203"/>
    <mergeCell ref="IPB203:IPC203"/>
    <mergeCell ref="IPI203:IPJ203"/>
    <mergeCell ref="IPP203:IPQ203"/>
    <mergeCell ref="IPW203:IPX203"/>
    <mergeCell ref="IQD203:IQE203"/>
    <mergeCell ref="IQK203:IQL203"/>
    <mergeCell ref="IQR203:IQS203"/>
    <mergeCell ref="IQY203:IQZ203"/>
    <mergeCell ref="IMJ203:IMK203"/>
    <mergeCell ref="IMQ203:IMR203"/>
    <mergeCell ref="IMX203:IMY203"/>
    <mergeCell ref="INE203:INF203"/>
    <mergeCell ref="INL203:INM203"/>
    <mergeCell ref="INS203:INT203"/>
    <mergeCell ref="INZ203:IOA203"/>
    <mergeCell ref="IOG203:IOH203"/>
    <mergeCell ref="ION203:IOO203"/>
    <mergeCell ref="ITQ203:ITR203"/>
    <mergeCell ref="ITX203:ITY203"/>
    <mergeCell ref="IUE203:IUF203"/>
    <mergeCell ref="IUL203:IUM203"/>
    <mergeCell ref="IUS203:IUT203"/>
    <mergeCell ref="IUZ203:IVA203"/>
    <mergeCell ref="IVG203:IVH203"/>
    <mergeCell ref="IVN203:IVO203"/>
    <mergeCell ref="IVU203:IVV203"/>
    <mergeCell ref="IRF203:IRG203"/>
    <mergeCell ref="IRM203:IRN203"/>
    <mergeCell ref="IRT203:IRU203"/>
    <mergeCell ref="ISA203:ISB203"/>
    <mergeCell ref="ISH203:ISI203"/>
    <mergeCell ref="ISO203:ISP203"/>
    <mergeCell ref="ISV203:ISW203"/>
    <mergeCell ref="ITC203:ITD203"/>
    <mergeCell ref="ITJ203:ITK203"/>
    <mergeCell ref="IYM203:IYN203"/>
    <mergeCell ref="IYT203:IYU203"/>
    <mergeCell ref="IZA203:IZB203"/>
    <mergeCell ref="IZH203:IZI203"/>
    <mergeCell ref="IZO203:IZP203"/>
    <mergeCell ref="IZV203:IZW203"/>
    <mergeCell ref="JAC203:JAD203"/>
    <mergeCell ref="JAJ203:JAK203"/>
    <mergeCell ref="JAQ203:JAR203"/>
    <mergeCell ref="IWB203:IWC203"/>
    <mergeCell ref="IWI203:IWJ203"/>
    <mergeCell ref="IWP203:IWQ203"/>
    <mergeCell ref="IWW203:IWX203"/>
    <mergeCell ref="IXD203:IXE203"/>
    <mergeCell ref="IXK203:IXL203"/>
    <mergeCell ref="IXR203:IXS203"/>
    <mergeCell ref="IXY203:IXZ203"/>
    <mergeCell ref="IYF203:IYG203"/>
    <mergeCell ref="JDI203:JDJ203"/>
    <mergeCell ref="JDP203:JDQ203"/>
    <mergeCell ref="JDW203:JDX203"/>
    <mergeCell ref="JED203:JEE203"/>
    <mergeCell ref="JEK203:JEL203"/>
    <mergeCell ref="JER203:JES203"/>
    <mergeCell ref="JEY203:JEZ203"/>
    <mergeCell ref="JFF203:JFG203"/>
    <mergeCell ref="JFM203:JFN203"/>
    <mergeCell ref="JAX203:JAY203"/>
    <mergeCell ref="JBE203:JBF203"/>
    <mergeCell ref="JBL203:JBM203"/>
    <mergeCell ref="JBS203:JBT203"/>
    <mergeCell ref="JBZ203:JCA203"/>
    <mergeCell ref="JCG203:JCH203"/>
    <mergeCell ref="JCN203:JCO203"/>
    <mergeCell ref="JCU203:JCV203"/>
    <mergeCell ref="JDB203:JDC203"/>
    <mergeCell ref="JIE203:JIF203"/>
    <mergeCell ref="JIL203:JIM203"/>
    <mergeCell ref="JIS203:JIT203"/>
    <mergeCell ref="JIZ203:JJA203"/>
    <mergeCell ref="JJG203:JJH203"/>
    <mergeCell ref="JJN203:JJO203"/>
    <mergeCell ref="JJU203:JJV203"/>
    <mergeCell ref="JKB203:JKC203"/>
    <mergeCell ref="JKI203:JKJ203"/>
    <mergeCell ref="JFT203:JFU203"/>
    <mergeCell ref="JGA203:JGB203"/>
    <mergeCell ref="JGH203:JGI203"/>
    <mergeCell ref="JGO203:JGP203"/>
    <mergeCell ref="JGV203:JGW203"/>
    <mergeCell ref="JHC203:JHD203"/>
    <mergeCell ref="JHJ203:JHK203"/>
    <mergeCell ref="JHQ203:JHR203"/>
    <mergeCell ref="JHX203:JHY203"/>
    <mergeCell ref="JNA203:JNB203"/>
    <mergeCell ref="JNH203:JNI203"/>
    <mergeCell ref="JNO203:JNP203"/>
    <mergeCell ref="JNV203:JNW203"/>
    <mergeCell ref="JOC203:JOD203"/>
    <mergeCell ref="JOJ203:JOK203"/>
    <mergeCell ref="JOQ203:JOR203"/>
    <mergeCell ref="JOX203:JOY203"/>
    <mergeCell ref="JPE203:JPF203"/>
    <mergeCell ref="JKP203:JKQ203"/>
    <mergeCell ref="JKW203:JKX203"/>
    <mergeCell ref="JLD203:JLE203"/>
    <mergeCell ref="JLK203:JLL203"/>
    <mergeCell ref="JLR203:JLS203"/>
    <mergeCell ref="JLY203:JLZ203"/>
    <mergeCell ref="JMF203:JMG203"/>
    <mergeCell ref="JMM203:JMN203"/>
    <mergeCell ref="JMT203:JMU203"/>
    <mergeCell ref="JRW203:JRX203"/>
    <mergeCell ref="JSD203:JSE203"/>
    <mergeCell ref="JSK203:JSL203"/>
    <mergeCell ref="JSR203:JSS203"/>
    <mergeCell ref="JSY203:JSZ203"/>
    <mergeCell ref="JTF203:JTG203"/>
    <mergeCell ref="JTM203:JTN203"/>
    <mergeCell ref="JTT203:JTU203"/>
    <mergeCell ref="JUA203:JUB203"/>
    <mergeCell ref="JPL203:JPM203"/>
    <mergeCell ref="JPS203:JPT203"/>
    <mergeCell ref="JPZ203:JQA203"/>
    <mergeCell ref="JQG203:JQH203"/>
    <mergeCell ref="JQN203:JQO203"/>
    <mergeCell ref="JQU203:JQV203"/>
    <mergeCell ref="JRB203:JRC203"/>
    <mergeCell ref="JRI203:JRJ203"/>
    <mergeCell ref="JRP203:JRQ203"/>
    <mergeCell ref="JWS203:JWT203"/>
    <mergeCell ref="JWZ203:JXA203"/>
    <mergeCell ref="JXG203:JXH203"/>
    <mergeCell ref="JXN203:JXO203"/>
    <mergeCell ref="JXU203:JXV203"/>
    <mergeCell ref="JYB203:JYC203"/>
    <mergeCell ref="JYI203:JYJ203"/>
    <mergeCell ref="JYP203:JYQ203"/>
    <mergeCell ref="JYW203:JYX203"/>
    <mergeCell ref="JUH203:JUI203"/>
    <mergeCell ref="JUO203:JUP203"/>
    <mergeCell ref="JUV203:JUW203"/>
    <mergeCell ref="JVC203:JVD203"/>
    <mergeCell ref="JVJ203:JVK203"/>
    <mergeCell ref="JVQ203:JVR203"/>
    <mergeCell ref="JVX203:JVY203"/>
    <mergeCell ref="JWE203:JWF203"/>
    <mergeCell ref="JWL203:JWM203"/>
    <mergeCell ref="KBO203:KBP203"/>
    <mergeCell ref="KBV203:KBW203"/>
    <mergeCell ref="KCC203:KCD203"/>
    <mergeCell ref="KCJ203:KCK203"/>
    <mergeCell ref="KCQ203:KCR203"/>
    <mergeCell ref="KCX203:KCY203"/>
    <mergeCell ref="KDE203:KDF203"/>
    <mergeCell ref="KDL203:KDM203"/>
    <mergeCell ref="KDS203:KDT203"/>
    <mergeCell ref="JZD203:JZE203"/>
    <mergeCell ref="JZK203:JZL203"/>
    <mergeCell ref="JZR203:JZS203"/>
    <mergeCell ref="JZY203:JZZ203"/>
    <mergeCell ref="KAF203:KAG203"/>
    <mergeCell ref="KAM203:KAN203"/>
    <mergeCell ref="KAT203:KAU203"/>
    <mergeCell ref="KBA203:KBB203"/>
    <mergeCell ref="KBH203:KBI203"/>
    <mergeCell ref="KGK203:KGL203"/>
    <mergeCell ref="KGR203:KGS203"/>
    <mergeCell ref="KGY203:KGZ203"/>
    <mergeCell ref="KHF203:KHG203"/>
    <mergeCell ref="KHM203:KHN203"/>
    <mergeCell ref="KHT203:KHU203"/>
    <mergeCell ref="KIA203:KIB203"/>
    <mergeCell ref="KIH203:KII203"/>
    <mergeCell ref="KIO203:KIP203"/>
    <mergeCell ref="KDZ203:KEA203"/>
    <mergeCell ref="KEG203:KEH203"/>
    <mergeCell ref="KEN203:KEO203"/>
    <mergeCell ref="KEU203:KEV203"/>
    <mergeCell ref="KFB203:KFC203"/>
    <mergeCell ref="KFI203:KFJ203"/>
    <mergeCell ref="KFP203:KFQ203"/>
    <mergeCell ref="KFW203:KFX203"/>
    <mergeCell ref="KGD203:KGE203"/>
    <mergeCell ref="KLG203:KLH203"/>
    <mergeCell ref="KLN203:KLO203"/>
    <mergeCell ref="KLU203:KLV203"/>
    <mergeCell ref="KMB203:KMC203"/>
    <mergeCell ref="KMI203:KMJ203"/>
    <mergeCell ref="KMP203:KMQ203"/>
    <mergeCell ref="KMW203:KMX203"/>
    <mergeCell ref="KND203:KNE203"/>
    <mergeCell ref="KNK203:KNL203"/>
    <mergeCell ref="KIV203:KIW203"/>
    <mergeCell ref="KJC203:KJD203"/>
    <mergeCell ref="KJJ203:KJK203"/>
    <mergeCell ref="KJQ203:KJR203"/>
    <mergeCell ref="KJX203:KJY203"/>
    <mergeCell ref="KKE203:KKF203"/>
    <mergeCell ref="KKL203:KKM203"/>
    <mergeCell ref="KKS203:KKT203"/>
    <mergeCell ref="KKZ203:KLA203"/>
    <mergeCell ref="KQC203:KQD203"/>
    <mergeCell ref="KQJ203:KQK203"/>
    <mergeCell ref="KQQ203:KQR203"/>
    <mergeCell ref="KQX203:KQY203"/>
    <mergeCell ref="KRE203:KRF203"/>
    <mergeCell ref="KRL203:KRM203"/>
    <mergeCell ref="KRS203:KRT203"/>
    <mergeCell ref="KRZ203:KSA203"/>
    <mergeCell ref="KSG203:KSH203"/>
    <mergeCell ref="KNR203:KNS203"/>
    <mergeCell ref="KNY203:KNZ203"/>
    <mergeCell ref="KOF203:KOG203"/>
    <mergeCell ref="KOM203:KON203"/>
    <mergeCell ref="KOT203:KOU203"/>
    <mergeCell ref="KPA203:KPB203"/>
    <mergeCell ref="KPH203:KPI203"/>
    <mergeCell ref="KPO203:KPP203"/>
    <mergeCell ref="KPV203:KPW203"/>
    <mergeCell ref="KUY203:KUZ203"/>
    <mergeCell ref="KVF203:KVG203"/>
    <mergeCell ref="KVM203:KVN203"/>
    <mergeCell ref="KVT203:KVU203"/>
    <mergeCell ref="KWA203:KWB203"/>
    <mergeCell ref="KWH203:KWI203"/>
    <mergeCell ref="KWO203:KWP203"/>
    <mergeCell ref="KWV203:KWW203"/>
    <mergeCell ref="KXC203:KXD203"/>
    <mergeCell ref="KSN203:KSO203"/>
    <mergeCell ref="KSU203:KSV203"/>
    <mergeCell ref="KTB203:KTC203"/>
    <mergeCell ref="KTI203:KTJ203"/>
    <mergeCell ref="KTP203:KTQ203"/>
    <mergeCell ref="KTW203:KTX203"/>
    <mergeCell ref="KUD203:KUE203"/>
    <mergeCell ref="KUK203:KUL203"/>
    <mergeCell ref="KUR203:KUS203"/>
    <mergeCell ref="KZU203:KZV203"/>
    <mergeCell ref="LAB203:LAC203"/>
    <mergeCell ref="LAI203:LAJ203"/>
    <mergeCell ref="LAP203:LAQ203"/>
    <mergeCell ref="LAW203:LAX203"/>
    <mergeCell ref="LBD203:LBE203"/>
    <mergeCell ref="LBK203:LBL203"/>
    <mergeCell ref="LBR203:LBS203"/>
    <mergeCell ref="LBY203:LBZ203"/>
    <mergeCell ref="KXJ203:KXK203"/>
    <mergeCell ref="KXQ203:KXR203"/>
    <mergeCell ref="KXX203:KXY203"/>
    <mergeCell ref="KYE203:KYF203"/>
    <mergeCell ref="KYL203:KYM203"/>
    <mergeCell ref="KYS203:KYT203"/>
    <mergeCell ref="KYZ203:KZA203"/>
    <mergeCell ref="KZG203:KZH203"/>
    <mergeCell ref="KZN203:KZO203"/>
    <mergeCell ref="LEQ203:LER203"/>
    <mergeCell ref="LEX203:LEY203"/>
    <mergeCell ref="LFE203:LFF203"/>
    <mergeCell ref="LFL203:LFM203"/>
    <mergeCell ref="LFS203:LFT203"/>
    <mergeCell ref="LFZ203:LGA203"/>
    <mergeCell ref="LGG203:LGH203"/>
    <mergeCell ref="LGN203:LGO203"/>
    <mergeCell ref="LGU203:LGV203"/>
    <mergeCell ref="LCF203:LCG203"/>
    <mergeCell ref="LCM203:LCN203"/>
    <mergeCell ref="LCT203:LCU203"/>
    <mergeCell ref="LDA203:LDB203"/>
    <mergeCell ref="LDH203:LDI203"/>
    <mergeCell ref="LDO203:LDP203"/>
    <mergeCell ref="LDV203:LDW203"/>
    <mergeCell ref="LEC203:LED203"/>
    <mergeCell ref="LEJ203:LEK203"/>
    <mergeCell ref="LJM203:LJN203"/>
    <mergeCell ref="LJT203:LJU203"/>
    <mergeCell ref="LKA203:LKB203"/>
    <mergeCell ref="LKH203:LKI203"/>
    <mergeCell ref="LKO203:LKP203"/>
    <mergeCell ref="LKV203:LKW203"/>
    <mergeCell ref="LLC203:LLD203"/>
    <mergeCell ref="LLJ203:LLK203"/>
    <mergeCell ref="LLQ203:LLR203"/>
    <mergeCell ref="LHB203:LHC203"/>
    <mergeCell ref="LHI203:LHJ203"/>
    <mergeCell ref="LHP203:LHQ203"/>
    <mergeCell ref="LHW203:LHX203"/>
    <mergeCell ref="LID203:LIE203"/>
    <mergeCell ref="LIK203:LIL203"/>
    <mergeCell ref="LIR203:LIS203"/>
    <mergeCell ref="LIY203:LIZ203"/>
    <mergeCell ref="LJF203:LJG203"/>
    <mergeCell ref="LOI203:LOJ203"/>
    <mergeCell ref="LOP203:LOQ203"/>
    <mergeCell ref="LOW203:LOX203"/>
    <mergeCell ref="LPD203:LPE203"/>
    <mergeCell ref="LPK203:LPL203"/>
    <mergeCell ref="LPR203:LPS203"/>
    <mergeCell ref="LPY203:LPZ203"/>
    <mergeCell ref="LQF203:LQG203"/>
    <mergeCell ref="LQM203:LQN203"/>
    <mergeCell ref="LLX203:LLY203"/>
    <mergeCell ref="LME203:LMF203"/>
    <mergeCell ref="LML203:LMM203"/>
    <mergeCell ref="LMS203:LMT203"/>
    <mergeCell ref="LMZ203:LNA203"/>
    <mergeCell ref="LNG203:LNH203"/>
    <mergeCell ref="LNN203:LNO203"/>
    <mergeCell ref="LNU203:LNV203"/>
    <mergeCell ref="LOB203:LOC203"/>
    <mergeCell ref="LTE203:LTF203"/>
    <mergeCell ref="LTL203:LTM203"/>
    <mergeCell ref="LTS203:LTT203"/>
    <mergeCell ref="LTZ203:LUA203"/>
    <mergeCell ref="LUG203:LUH203"/>
    <mergeCell ref="LUN203:LUO203"/>
    <mergeCell ref="LUU203:LUV203"/>
    <mergeCell ref="LVB203:LVC203"/>
    <mergeCell ref="LVI203:LVJ203"/>
    <mergeCell ref="LQT203:LQU203"/>
    <mergeCell ref="LRA203:LRB203"/>
    <mergeCell ref="LRH203:LRI203"/>
    <mergeCell ref="LRO203:LRP203"/>
    <mergeCell ref="LRV203:LRW203"/>
    <mergeCell ref="LSC203:LSD203"/>
    <mergeCell ref="LSJ203:LSK203"/>
    <mergeCell ref="LSQ203:LSR203"/>
    <mergeCell ref="LSX203:LSY203"/>
    <mergeCell ref="LYA203:LYB203"/>
    <mergeCell ref="LYH203:LYI203"/>
    <mergeCell ref="LYO203:LYP203"/>
    <mergeCell ref="LYV203:LYW203"/>
    <mergeCell ref="LZC203:LZD203"/>
    <mergeCell ref="LZJ203:LZK203"/>
    <mergeCell ref="LZQ203:LZR203"/>
    <mergeCell ref="LZX203:LZY203"/>
    <mergeCell ref="MAE203:MAF203"/>
    <mergeCell ref="LVP203:LVQ203"/>
    <mergeCell ref="LVW203:LVX203"/>
    <mergeCell ref="LWD203:LWE203"/>
    <mergeCell ref="LWK203:LWL203"/>
    <mergeCell ref="LWR203:LWS203"/>
    <mergeCell ref="LWY203:LWZ203"/>
    <mergeCell ref="LXF203:LXG203"/>
    <mergeCell ref="LXM203:LXN203"/>
    <mergeCell ref="LXT203:LXU203"/>
    <mergeCell ref="MCW203:MCX203"/>
    <mergeCell ref="MDD203:MDE203"/>
    <mergeCell ref="MDK203:MDL203"/>
    <mergeCell ref="MDR203:MDS203"/>
    <mergeCell ref="MDY203:MDZ203"/>
    <mergeCell ref="MEF203:MEG203"/>
    <mergeCell ref="MEM203:MEN203"/>
    <mergeCell ref="MET203:MEU203"/>
    <mergeCell ref="MFA203:MFB203"/>
    <mergeCell ref="MAL203:MAM203"/>
    <mergeCell ref="MAS203:MAT203"/>
    <mergeCell ref="MAZ203:MBA203"/>
    <mergeCell ref="MBG203:MBH203"/>
    <mergeCell ref="MBN203:MBO203"/>
    <mergeCell ref="MBU203:MBV203"/>
    <mergeCell ref="MCB203:MCC203"/>
    <mergeCell ref="MCI203:MCJ203"/>
    <mergeCell ref="MCP203:MCQ203"/>
    <mergeCell ref="MHS203:MHT203"/>
    <mergeCell ref="MHZ203:MIA203"/>
    <mergeCell ref="MIG203:MIH203"/>
    <mergeCell ref="MIN203:MIO203"/>
    <mergeCell ref="MIU203:MIV203"/>
    <mergeCell ref="MJB203:MJC203"/>
    <mergeCell ref="MJI203:MJJ203"/>
    <mergeCell ref="MJP203:MJQ203"/>
    <mergeCell ref="MJW203:MJX203"/>
    <mergeCell ref="MFH203:MFI203"/>
    <mergeCell ref="MFO203:MFP203"/>
    <mergeCell ref="MFV203:MFW203"/>
    <mergeCell ref="MGC203:MGD203"/>
    <mergeCell ref="MGJ203:MGK203"/>
    <mergeCell ref="MGQ203:MGR203"/>
    <mergeCell ref="MGX203:MGY203"/>
    <mergeCell ref="MHE203:MHF203"/>
    <mergeCell ref="MHL203:MHM203"/>
    <mergeCell ref="MMO203:MMP203"/>
    <mergeCell ref="MMV203:MMW203"/>
    <mergeCell ref="MNC203:MND203"/>
    <mergeCell ref="MNJ203:MNK203"/>
    <mergeCell ref="MNQ203:MNR203"/>
    <mergeCell ref="MNX203:MNY203"/>
    <mergeCell ref="MOE203:MOF203"/>
    <mergeCell ref="MOL203:MOM203"/>
    <mergeCell ref="MOS203:MOT203"/>
    <mergeCell ref="MKD203:MKE203"/>
    <mergeCell ref="MKK203:MKL203"/>
    <mergeCell ref="MKR203:MKS203"/>
    <mergeCell ref="MKY203:MKZ203"/>
    <mergeCell ref="MLF203:MLG203"/>
    <mergeCell ref="MLM203:MLN203"/>
    <mergeCell ref="MLT203:MLU203"/>
    <mergeCell ref="MMA203:MMB203"/>
    <mergeCell ref="MMH203:MMI203"/>
    <mergeCell ref="MRK203:MRL203"/>
    <mergeCell ref="MRR203:MRS203"/>
    <mergeCell ref="MRY203:MRZ203"/>
    <mergeCell ref="MSF203:MSG203"/>
    <mergeCell ref="MSM203:MSN203"/>
    <mergeCell ref="MST203:MSU203"/>
    <mergeCell ref="MTA203:MTB203"/>
    <mergeCell ref="MTH203:MTI203"/>
    <mergeCell ref="MTO203:MTP203"/>
    <mergeCell ref="MOZ203:MPA203"/>
    <mergeCell ref="MPG203:MPH203"/>
    <mergeCell ref="MPN203:MPO203"/>
    <mergeCell ref="MPU203:MPV203"/>
    <mergeCell ref="MQB203:MQC203"/>
    <mergeCell ref="MQI203:MQJ203"/>
    <mergeCell ref="MQP203:MQQ203"/>
    <mergeCell ref="MQW203:MQX203"/>
    <mergeCell ref="MRD203:MRE203"/>
    <mergeCell ref="MWG203:MWH203"/>
    <mergeCell ref="MWN203:MWO203"/>
    <mergeCell ref="MWU203:MWV203"/>
    <mergeCell ref="MXB203:MXC203"/>
    <mergeCell ref="MXI203:MXJ203"/>
    <mergeCell ref="MXP203:MXQ203"/>
    <mergeCell ref="MXW203:MXX203"/>
    <mergeCell ref="MYD203:MYE203"/>
    <mergeCell ref="MYK203:MYL203"/>
    <mergeCell ref="MTV203:MTW203"/>
    <mergeCell ref="MUC203:MUD203"/>
    <mergeCell ref="MUJ203:MUK203"/>
    <mergeCell ref="MUQ203:MUR203"/>
    <mergeCell ref="MUX203:MUY203"/>
    <mergeCell ref="MVE203:MVF203"/>
    <mergeCell ref="MVL203:MVM203"/>
    <mergeCell ref="MVS203:MVT203"/>
    <mergeCell ref="MVZ203:MWA203"/>
    <mergeCell ref="NBC203:NBD203"/>
    <mergeCell ref="NBJ203:NBK203"/>
    <mergeCell ref="NBQ203:NBR203"/>
    <mergeCell ref="NBX203:NBY203"/>
    <mergeCell ref="NCE203:NCF203"/>
    <mergeCell ref="NCL203:NCM203"/>
    <mergeCell ref="NCS203:NCT203"/>
    <mergeCell ref="NCZ203:NDA203"/>
    <mergeCell ref="NDG203:NDH203"/>
    <mergeCell ref="MYR203:MYS203"/>
    <mergeCell ref="MYY203:MYZ203"/>
    <mergeCell ref="MZF203:MZG203"/>
    <mergeCell ref="MZM203:MZN203"/>
    <mergeCell ref="MZT203:MZU203"/>
    <mergeCell ref="NAA203:NAB203"/>
    <mergeCell ref="NAH203:NAI203"/>
    <mergeCell ref="NAO203:NAP203"/>
    <mergeCell ref="NAV203:NAW203"/>
    <mergeCell ref="NFY203:NFZ203"/>
    <mergeCell ref="NGF203:NGG203"/>
    <mergeCell ref="NGM203:NGN203"/>
    <mergeCell ref="NGT203:NGU203"/>
    <mergeCell ref="NHA203:NHB203"/>
    <mergeCell ref="NHH203:NHI203"/>
    <mergeCell ref="NHO203:NHP203"/>
    <mergeCell ref="NHV203:NHW203"/>
    <mergeCell ref="NIC203:NID203"/>
    <mergeCell ref="NDN203:NDO203"/>
    <mergeCell ref="NDU203:NDV203"/>
    <mergeCell ref="NEB203:NEC203"/>
    <mergeCell ref="NEI203:NEJ203"/>
    <mergeCell ref="NEP203:NEQ203"/>
    <mergeCell ref="NEW203:NEX203"/>
    <mergeCell ref="NFD203:NFE203"/>
    <mergeCell ref="NFK203:NFL203"/>
    <mergeCell ref="NFR203:NFS203"/>
    <mergeCell ref="NKU203:NKV203"/>
    <mergeCell ref="NLB203:NLC203"/>
    <mergeCell ref="NLI203:NLJ203"/>
    <mergeCell ref="NLP203:NLQ203"/>
    <mergeCell ref="NLW203:NLX203"/>
    <mergeCell ref="NMD203:NME203"/>
    <mergeCell ref="NMK203:NML203"/>
    <mergeCell ref="NMR203:NMS203"/>
    <mergeCell ref="NMY203:NMZ203"/>
    <mergeCell ref="NIJ203:NIK203"/>
    <mergeCell ref="NIQ203:NIR203"/>
    <mergeCell ref="NIX203:NIY203"/>
    <mergeCell ref="NJE203:NJF203"/>
    <mergeCell ref="NJL203:NJM203"/>
    <mergeCell ref="NJS203:NJT203"/>
    <mergeCell ref="NJZ203:NKA203"/>
    <mergeCell ref="NKG203:NKH203"/>
    <mergeCell ref="NKN203:NKO203"/>
    <mergeCell ref="NPQ203:NPR203"/>
    <mergeCell ref="NPX203:NPY203"/>
    <mergeCell ref="NQE203:NQF203"/>
    <mergeCell ref="NQL203:NQM203"/>
    <mergeCell ref="NQS203:NQT203"/>
    <mergeCell ref="NQZ203:NRA203"/>
    <mergeCell ref="NRG203:NRH203"/>
    <mergeCell ref="NRN203:NRO203"/>
    <mergeCell ref="NRU203:NRV203"/>
    <mergeCell ref="NNF203:NNG203"/>
    <mergeCell ref="NNM203:NNN203"/>
    <mergeCell ref="NNT203:NNU203"/>
    <mergeCell ref="NOA203:NOB203"/>
    <mergeCell ref="NOH203:NOI203"/>
    <mergeCell ref="NOO203:NOP203"/>
    <mergeCell ref="NOV203:NOW203"/>
    <mergeCell ref="NPC203:NPD203"/>
    <mergeCell ref="NPJ203:NPK203"/>
    <mergeCell ref="NUM203:NUN203"/>
    <mergeCell ref="NUT203:NUU203"/>
    <mergeCell ref="NVA203:NVB203"/>
    <mergeCell ref="NVH203:NVI203"/>
    <mergeCell ref="NVO203:NVP203"/>
    <mergeCell ref="NVV203:NVW203"/>
    <mergeCell ref="NWC203:NWD203"/>
    <mergeCell ref="NWJ203:NWK203"/>
    <mergeCell ref="NWQ203:NWR203"/>
    <mergeCell ref="NSB203:NSC203"/>
    <mergeCell ref="NSI203:NSJ203"/>
    <mergeCell ref="NSP203:NSQ203"/>
    <mergeCell ref="NSW203:NSX203"/>
    <mergeCell ref="NTD203:NTE203"/>
    <mergeCell ref="NTK203:NTL203"/>
    <mergeCell ref="NTR203:NTS203"/>
    <mergeCell ref="NTY203:NTZ203"/>
    <mergeCell ref="NUF203:NUG203"/>
    <mergeCell ref="NZI203:NZJ203"/>
    <mergeCell ref="NZP203:NZQ203"/>
    <mergeCell ref="NZW203:NZX203"/>
    <mergeCell ref="OAD203:OAE203"/>
    <mergeCell ref="OAK203:OAL203"/>
    <mergeCell ref="OAR203:OAS203"/>
    <mergeCell ref="OAY203:OAZ203"/>
    <mergeCell ref="OBF203:OBG203"/>
    <mergeCell ref="OBM203:OBN203"/>
    <mergeCell ref="NWX203:NWY203"/>
    <mergeCell ref="NXE203:NXF203"/>
    <mergeCell ref="NXL203:NXM203"/>
    <mergeCell ref="NXS203:NXT203"/>
    <mergeCell ref="NXZ203:NYA203"/>
    <mergeCell ref="NYG203:NYH203"/>
    <mergeCell ref="NYN203:NYO203"/>
    <mergeCell ref="NYU203:NYV203"/>
    <mergeCell ref="NZB203:NZC203"/>
    <mergeCell ref="OEE203:OEF203"/>
    <mergeCell ref="OEL203:OEM203"/>
    <mergeCell ref="OES203:OET203"/>
    <mergeCell ref="OEZ203:OFA203"/>
    <mergeCell ref="OFG203:OFH203"/>
    <mergeCell ref="OFN203:OFO203"/>
    <mergeCell ref="OFU203:OFV203"/>
    <mergeCell ref="OGB203:OGC203"/>
    <mergeCell ref="OGI203:OGJ203"/>
    <mergeCell ref="OBT203:OBU203"/>
    <mergeCell ref="OCA203:OCB203"/>
    <mergeCell ref="OCH203:OCI203"/>
    <mergeCell ref="OCO203:OCP203"/>
    <mergeCell ref="OCV203:OCW203"/>
    <mergeCell ref="ODC203:ODD203"/>
    <mergeCell ref="ODJ203:ODK203"/>
    <mergeCell ref="ODQ203:ODR203"/>
    <mergeCell ref="ODX203:ODY203"/>
    <mergeCell ref="OJA203:OJB203"/>
    <mergeCell ref="OJH203:OJI203"/>
    <mergeCell ref="OJO203:OJP203"/>
    <mergeCell ref="OJV203:OJW203"/>
    <mergeCell ref="OKC203:OKD203"/>
    <mergeCell ref="OKJ203:OKK203"/>
    <mergeCell ref="OKQ203:OKR203"/>
    <mergeCell ref="OKX203:OKY203"/>
    <mergeCell ref="OLE203:OLF203"/>
    <mergeCell ref="OGP203:OGQ203"/>
    <mergeCell ref="OGW203:OGX203"/>
    <mergeCell ref="OHD203:OHE203"/>
    <mergeCell ref="OHK203:OHL203"/>
    <mergeCell ref="OHR203:OHS203"/>
    <mergeCell ref="OHY203:OHZ203"/>
    <mergeCell ref="OIF203:OIG203"/>
    <mergeCell ref="OIM203:OIN203"/>
    <mergeCell ref="OIT203:OIU203"/>
    <mergeCell ref="ONW203:ONX203"/>
    <mergeCell ref="OOD203:OOE203"/>
    <mergeCell ref="OOK203:OOL203"/>
    <mergeCell ref="OOR203:OOS203"/>
    <mergeCell ref="OOY203:OOZ203"/>
    <mergeCell ref="OPF203:OPG203"/>
    <mergeCell ref="OPM203:OPN203"/>
    <mergeCell ref="OPT203:OPU203"/>
    <mergeCell ref="OQA203:OQB203"/>
    <mergeCell ref="OLL203:OLM203"/>
    <mergeCell ref="OLS203:OLT203"/>
    <mergeCell ref="OLZ203:OMA203"/>
    <mergeCell ref="OMG203:OMH203"/>
    <mergeCell ref="OMN203:OMO203"/>
    <mergeCell ref="OMU203:OMV203"/>
    <mergeCell ref="ONB203:ONC203"/>
    <mergeCell ref="ONI203:ONJ203"/>
    <mergeCell ref="ONP203:ONQ203"/>
    <mergeCell ref="OSS203:OST203"/>
    <mergeCell ref="OSZ203:OTA203"/>
    <mergeCell ref="OTG203:OTH203"/>
    <mergeCell ref="OTN203:OTO203"/>
    <mergeCell ref="OTU203:OTV203"/>
    <mergeCell ref="OUB203:OUC203"/>
    <mergeCell ref="OUI203:OUJ203"/>
    <mergeCell ref="OUP203:OUQ203"/>
    <mergeCell ref="OUW203:OUX203"/>
    <mergeCell ref="OQH203:OQI203"/>
    <mergeCell ref="OQO203:OQP203"/>
    <mergeCell ref="OQV203:OQW203"/>
    <mergeCell ref="ORC203:ORD203"/>
    <mergeCell ref="ORJ203:ORK203"/>
    <mergeCell ref="ORQ203:ORR203"/>
    <mergeCell ref="ORX203:ORY203"/>
    <mergeCell ref="OSE203:OSF203"/>
    <mergeCell ref="OSL203:OSM203"/>
    <mergeCell ref="OXO203:OXP203"/>
    <mergeCell ref="OXV203:OXW203"/>
    <mergeCell ref="OYC203:OYD203"/>
    <mergeCell ref="OYJ203:OYK203"/>
    <mergeCell ref="OYQ203:OYR203"/>
    <mergeCell ref="OYX203:OYY203"/>
    <mergeCell ref="OZE203:OZF203"/>
    <mergeCell ref="OZL203:OZM203"/>
    <mergeCell ref="OZS203:OZT203"/>
    <mergeCell ref="OVD203:OVE203"/>
    <mergeCell ref="OVK203:OVL203"/>
    <mergeCell ref="OVR203:OVS203"/>
    <mergeCell ref="OVY203:OVZ203"/>
    <mergeCell ref="OWF203:OWG203"/>
    <mergeCell ref="OWM203:OWN203"/>
    <mergeCell ref="OWT203:OWU203"/>
    <mergeCell ref="OXA203:OXB203"/>
    <mergeCell ref="OXH203:OXI203"/>
    <mergeCell ref="PCK203:PCL203"/>
    <mergeCell ref="PCR203:PCS203"/>
    <mergeCell ref="PCY203:PCZ203"/>
    <mergeCell ref="PDF203:PDG203"/>
    <mergeCell ref="PDM203:PDN203"/>
    <mergeCell ref="PDT203:PDU203"/>
    <mergeCell ref="PEA203:PEB203"/>
    <mergeCell ref="PEH203:PEI203"/>
    <mergeCell ref="PEO203:PEP203"/>
    <mergeCell ref="OZZ203:PAA203"/>
    <mergeCell ref="PAG203:PAH203"/>
    <mergeCell ref="PAN203:PAO203"/>
    <mergeCell ref="PAU203:PAV203"/>
    <mergeCell ref="PBB203:PBC203"/>
    <mergeCell ref="PBI203:PBJ203"/>
    <mergeCell ref="PBP203:PBQ203"/>
    <mergeCell ref="PBW203:PBX203"/>
    <mergeCell ref="PCD203:PCE203"/>
    <mergeCell ref="PHG203:PHH203"/>
    <mergeCell ref="PHN203:PHO203"/>
    <mergeCell ref="PHU203:PHV203"/>
    <mergeCell ref="PIB203:PIC203"/>
    <mergeCell ref="PII203:PIJ203"/>
    <mergeCell ref="PIP203:PIQ203"/>
    <mergeCell ref="PIW203:PIX203"/>
    <mergeCell ref="PJD203:PJE203"/>
    <mergeCell ref="PJK203:PJL203"/>
    <mergeCell ref="PEV203:PEW203"/>
    <mergeCell ref="PFC203:PFD203"/>
    <mergeCell ref="PFJ203:PFK203"/>
    <mergeCell ref="PFQ203:PFR203"/>
    <mergeCell ref="PFX203:PFY203"/>
    <mergeCell ref="PGE203:PGF203"/>
    <mergeCell ref="PGL203:PGM203"/>
    <mergeCell ref="PGS203:PGT203"/>
    <mergeCell ref="PGZ203:PHA203"/>
    <mergeCell ref="PMC203:PMD203"/>
    <mergeCell ref="PMJ203:PMK203"/>
    <mergeCell ref="PMQ203:PMR203"/>
    <mergeCell ref="PMX203:PMY203"/>
    <mergeCell ref="PNE203:PNF203"/>
    <mergeCell ref="PNL203:PNM203"/>
    <mergeCell ref="PNS203:PNT203"/>
    <mergeCell ref="PNZ203:POA203"/>
    <mergeCell ref="POG203:POH203"/>
    <mergeCell ref="PJR203:PJS203"/>
    <mergeCell ref="PJY203:PJZ203"/>
    <mergeCell ref="PKF203:PKG203"/>
    <mergeCell ref="PKM203:PKN203"/>
    <mergeCell ref="PKT203:PKU203"/>
    <mergeCell ref="PLA203:PLB203"/>
    <mergeCell ref="PLH203:PLI203"/>
    <mergeCell ref="PLO203:PLP203"/>
    <mergeCell ref="PLV203:PLW203"/>
    <mergeCell ref="PQY203:PQZ203"/>
    <mergeCell ref="PRF203:PRG203"/>
    <mergeCell ref="PRM203:PRN203"/>
    <mergeCell ref="PRT203:PRU203"/>
    <mergeCell ref="PSA203:PSB203"/>
    <mergeCell ref="PSH203:PSI203"/>
    <mergeCell ref="PSO203:PSP203"/>
    <mergeCell ref="PSV203:PSW203"/>
    <mergeCell ref="PTC203:PTD203"/>
    <mergeCell ref="PON203:POO203"/>
    <mergeCell ref="POU203:POV203"/>
    <mergeCell ref="PPB203:PPC203"/>
    <mergeCell ref="PPI203:PPJ203"/>
    <mergeCell ref="PPP203:PPQ203"/>
    <mergeCell ref="PPW203:PPX203"/>
    <mergeCell ref="PQD203:PQE203"/>
    <mergeCell ref="PQK203:PQL203"/>
    <mergeCell ref="PQR203:PQS203"/>
    <mergeCell ref="PVU203:PVV203"/>
    <mergeCell ref="PWB203:PWC203"/>
    <mergeCell ref="PWI203:PWJ203"/>
    <mergeCell ref="PWP203:PWQ203"/>
    <mergeCell ref="PWW203:PWX203"/>
    <mergeCell ref="PXD203:PXE203"/>
    <mergeCell ref="PXK203:PXL203"/>
    <mergeCell ref="PXR203:PXS203"/>
    <mergeCell ref="PXY203:PXZ203"/>
    <mergeCell ref="PTJ203:PTK203"/>
    <mergeCell ref="PTQ203:PTR203"/>
    <mergeCell ref="PTX203:PTY203"/>
    <mergeCell ref="PUE203:PUF203"/>
    <mergeCell ref="PUL203:PUM203"/>
    <mergeCell ref="PUS203:PUT203"/>
    <mergeCell ref="PUZ203:PVA203"/>
    <mergeCell ref="PVG203:PVH203"/>
    <mergeCell ref="PVN203:PVO203"/>
    <mergeCell ref="QAQ203:QAR203"/>
    <mergeCell ref="QAX203:QAY203"/>
    <mergeCell ref="QBE203:QBF203"/>
    <mergeCell ref="QBL203:QBM203"/>
    <mergeCell ref="QBS203:QBT203"/>
    <mergeCell ref="QBZ203:QCA203"/>
    <mergeCell ref="QCG203:QCH203"/>
    <mergeCell ref="QCN203:QCO203"/>
    <mergeCell ref="QCU203:QCV203"/>
    <mergeCell ref="PYF203:PYG203"/>
    <mergeCell ref="PYM203:PYN203"/>
    <mergeCell ref="PYT203:PYU203"/>
    <mergeCell ref="PZA203:PZB203"/>
    <mergeCell ref="PZH203:PZI203"/>
    <mergeCell ref="PZO203:PZP203"/>
    <mergeCell ref="PZV203:PZW203"/>
    <mergeCell ref="QAC203:QAD203"/>
    <mergeCell ref="QAJ203:QAK203"/>
    <mergeCell ref="QFM203:QFN203"/>
    <mergeCell ref="QFT203:QFU203"/>
    <mergeCell ref="QGA203:QGB203"/>
    <mergeCell ref="QGH203:QGI203"/>
    <mergeCell ref="QGO203:QGP203"/>
    <mergeCell ref="QGV203:QGW203"/>
    <mergeCell ref="QHC203:QHD203"/>
    <mergeCell ref="QHJ203:QHK203"/>
    <mergeCell ref="QHQ203:QHR203"/>
    <mergeCell ref="QDB203:QDC203"/>
    <mergeCell ref="QDI203:QDJ203"/>
    <mergeCell ref="QDP203:QDQ203"/>
    <mergeCell ref="QDW203:QDX203"/>
    <mergeCell ref="QED203:QEE203"/>
    <mergeCell ref="QEK203:QEL203"/>
    <mergeCell ref="QER203:QES203"/>
    <mergeCell ref="QEY203:QEZ203"/>
    <mergeCell ref="QFF203:QFG203"/>
    <mergeCell ref="QKI203:QKJ203"/>
    <mergeCell ref="QKP203:QKQ203"/>
    <mergeCell ref="QKW203:QKX203"/>
    <mergeCell ref="QLD203:QLE203"/>
    <mergeCell ref="QLK203:QLL203"/>
    <mergeCell ref="QLR203:QLS203"/>
    <mergeCell ref="QLY203:QLZ203"/>
    <mergeCell ref="QMF203:QMG203"/>
    <mergeCell ref="QMM203:QMN203"/>
    <mergeCell ref="QHX203:QHY203"/>
    <mergeCell ref="QIE203:QIF203"/>
    <mergeCell ref="QIL203:QIM203"/>
    <mergeCell ref="QIS203:QIT203"/>
    <mergeCell ref="QIZ203:QJA203"/>
    <mergeCell ref="QJG203:QJH203"/>
    <mergeCell ref="QJN203:QJO203"/>
    <mergeCell ref="QJU203:QJV203"/>
    <mergeCell ref="QKB203:QKC203"/>
    <mergeCell ref="QPE203:QPF203"/>
    <mergeCell ref="QPL203:QPM203"/>
    <mergeCell ref="QPS203:QPT203"/>
    <mergeCell ref="QPZ203:QQA203"/>
    <mergeCell ref="QQG203:QQH203"/>
    <mergeCell ref="QQN203:QQO203"/>
    <mergeCell ref="QQU203:QQV203"/>
    <mergeCell ref="QRB203:QRC203"/>
    <mergeCell ref="QRI203:QRJ203"/>
    <mergeCell ref="QMT203:QMU203"/>
    <mergeCell ref="QNA203:QNB203"/>
    <mergeCell ref="QNH203:QNI203"/>
    <mergeCell ref="QNO203:QNP203"/>
    <mergeCell ref="QNV203:QNW203"/>
    <mergeCell ref="QOC203:QOD203"/>
    <mergeCell ref="QOJ203:QOK203"/>
    <mergeCell ref="QOQ203:QOR203"/>
    <mergeCell ref="QOX203:QOY203"/>
    <mergeCell ref="QUA203:QUB203"/>
    <mergeCell ref="QUH203:QUI203"/>
    <mergeCell ref="QUO203:QUP203"/>
    <mergeCell ref="QUV203:QUW203"/>
    <mergeCell ref="QVC203:QVD203"/>
    <mergeCell ref="QVJ203:QVK203"/>
    <mergeCell ref="QVQ203:QVR203"/>
    <mergeCell ref="QVX203:QVY203"/>
    <mergeCell ref="QWE203:QWF203"/>
    <mergeCell ref="QRP203:QRQ203"/>
    <mergeCell ref="QRW203:QRX203"/>
    <mergeCell ref="QSD203:QSE203"/>
    <mergeCell ref="QSK203:QSL203"/>
    <mergeCell ref="QSR203:QSS203"/>
    <mergeCell ref="QSY203:QSZ203"/>
    <mergeCell ref="QTF203:QTG203"/>
    <mergeCell ref="QTM203:QTN203"/>
    <mergeCell ref="QTT203:QTU203"/>
    <mergeCell ref="QYW203:QYX203"/>
    <mergeCell ref="QZD203:QZE203"/>
    <mergeCell ref="QZK203:QZL203"/>
    <mergeCell ref="QZR203:QZS203"/>
    <mergeCell ref="QZY203:QZZ203"/>
    <mergeCell ref="RAF203:RAG203"/>
    <mergeCell ref="RAM203:RAN203"/>
    <mergeCell ref="RAT203:RAU203"/>
    <mergeCell ref="RBA203:RBB203"/>
    <mergeCell ref="QWL203:QWM203"/>
    <mergeCell ref="QWS203:QWT203"/>
    <mergeCell ref="QWZ203:QXA203"/>
    <mergeCell ref="QXG203:QXH203"/>
    <mergeCell ref="QXN203:QXO203"/>
    <mergeCell ref="QXU203:QXV203"/>
    <mergeCell ref="QYB203:QYC203"/>
    <mergeCell ref="QYI203:QYJ203"/>
    <mergeCell ref="QYP203:QYQ203"/>
    <mergeCell ref="RDS203:RDT203"/>
    <mergeCell ref="RDZ203:REA203"/>
    <mergeCell ref="REG203:REH203"/>
    <mergeCell ref="REN203:REO203"/>
    <mergeCell ref="REU203:REV203"/>
    <mergeCell ref="RFB203:RFC203"/>
    <mergeCell ref="RFI203:RFJ203"/>
    <mergeCell ref="RFP203:RFQ203"/>
    <mergeCell ref="RFW203:RFX203"/>
    <mergeCell ref="RBH203:RBI203"/>
    <mergeCell ref="RBO203:RBP203"/>
    <mergeCell ref="RBV203:RBW203"/>
    <mergeCell ref="RCC203:RCD203"/>
    <mergeCell ref="RCJ203:RCK203"/>
    <mergeCell ref="RCQ203:RCR203"/>
    <mergeCell ref="RCX203:RCY203"/>
    <mergeCell ref="RDE203:RDF203"/>
    <mergeCell ref="RDL203:RDM203"/>
    <mergeCell ref="RIO203:RIP203"/>
    <mergeCell ref="RIV203:RIW203"/>
    <mergeCell ref="RJC203:RJD203"/>
    <mergeCell ref="RJJ203:RJK203"/>
    <mergeCell ref="RJQ203:RJR203"/>
    <mergeCell ref="RJX203:RJY203"/>
    <mergeCell ref="RKE203:RKF203"/>
    <mergeCell ref="RKL203:RKM203"/>
    <mergeCell ref="RKS203:RKT203"/>
    <mergeCell ref="RGD203:RGE203"/>
    <mergeCell ref="RGK203:RGL203"/>
    <mergeCell ref="RGR203:RGS203"/>
    <mergeCell ref="RGY203:RGZ203"/>
    <mergeCell ref="RHF203:RHG203"/>
    <mergeCell ref="RHM203:RHN203"/>
    <mergeCell ref="RHT203:RHU203"/>
    <mergeCell ref="RIA203:RIB203"/>
    <mergeCell ref="RIH203:RII203"/>
    <mergeCell ref="RNK203:RNL203"/>
    <mergeCell ref="RNR203:RNS203"/>
    <mergeCell ref="RNY203:RNZ203"/>
    <mergeCell ref="ROF203:ROG203"/>
    <mergeCell ref="ROM203:RON203"/>
    <mergeCell ref="ROT203:ROU203"/>
    <mergeCell ref="RPA203:RPB203"/>
    <mergeCell ref="RPH203:RPI203"/>
    <mergeCell ref="RPO203:RPP203"/>
    <mergeCell ref="RKZ203:RLA203"/>
    <mergeCell ref="RLG203:RLH203"/>
    <mergeCell ref="RLN203:RLO203"/>
    <mergeCell ref="RLU203:RLV203"/>
    <mergeCell ref="RMB203:RMC203"/>
    <mergeCell ref="RMI203:RMJ203"/>
    <mergeCell ref="RMP203:RMQ203"/>
    <mergeCell ref="RMW203:RMX203"/>
    <mergeCell ref="RND203:RNE203"/>
    <mergeCell ref="RSG203:RSH203"/>
    <mergeCell ref="RSN203:RSO203"/>
    <mergeCell ref="RSU203:RSV203"/>
    <mergeCell ref="RTB203:RTC203"/>
    <mergeCell ref="RTI203:RTJ203"/>
    <mergeCell ref="RTP203:RTQ203"/>
    <mergeCell ref="RTW203:RTX203"/>
    <mergeCell ref="RUD203:RUE203"/>
    <mergeCell ref="RUK203:RUL203"/>
    <mergeCell ref="RPV203:RPW203"/>
    <mergeCell ref="RQC203:RQD203"/>
    <mergeCell ref="RQJ203:RQK203"/>
    <mergeCell ref="RQQ203:RQR203"/>
    <mergeCell ref="RQX203:RQY203"/>
    <mergeCell ref="RRE203:RRF203"/>
    <mergeCell ref="RRL203:RRM203"/>
    <mergeCell ref="RRS203:RRT203"/>
    <mergeCell ref="RRZ203:RSA203"/>
    <mergeCell ref="RXC203:RXD203"/>
    <mergeCell ref="RXJ203:RXK203"/>
    <mergeCell ref="RXQ203:RXR203"/>
    <mergeCell ref="RXX203:RXY203"/>
    <mergeCell ref="RYE203:RYF203"/>
    <mergeCell ref="RYL203:RYM203"/>
    <mergeCell ref="RYS203:RYT203"/>
    <mergeCell ref="RYZ203:RZA203"/>
    <mergeCell ref="RZG203:RZH203"/>
    <mergeCell ref="RUR203:RUS203"/>
    <mergeCell ref="RUY203:RUZ203"/>
    <mergeCell ref="RVF203:RVG203"/>
    <mergeCell ref="RVM203:RVN203"/>
    <mergeCell ref="RVT203:RVU203"/>
    <mergeCell ref="RWA203:RWB203"/>
    <mergeCell ref="RWH203:RWI203"/>
    <mergeCell ref="RWO203:RWP203"/>
    <mergeCell ref="RWV203:RWW203"/>
    <mergeCell ref="SBY203:SBZ203"/>
    <mergeCell ref="SCF203:SCG203"/>
    <mergeCell ref="SCM203:SCN203"/>
    <mergeCell ref="SCT203:SCU203"/>
    <mergeCell ref="SDA203:SDB203"/>
    <mergeCell ref="SDH203:SDI203"/>
    <mergeCell ref="SDO203:SDP203"/>
    <mergeCell ref="SDV203:SDW203"/>
    <mergeCell ref="SEC203:SED203"/>
    <mergeCell ref="RZN203:RZO203"/>
    <mergeCell ref="RZU203:RZV203"/>
    <mergeCell ref="SAB203:SAC203"/>
    <mergeCell ref="SAI203:SAJ203"/>
    <mergeCell ref="SAP203:SAQ203"/>
    <mergeCell ref="SAW203:SAX203"/>
    <mergeCell ref="SBD203:SBE203"/>
    <mergeCell ref="SBK203:SBL203"/>
    <mergeCell ref="SBR203:SBS203"/>
    <mergeCell ref="SGU203:SGV203"/>
    <mergeCell ref="SHB203:SHC203"/>
    <mergeCell ref="SHI203:SHJ203"/>
    <mergeCell ref="SHP203:SHQ203"/>
    <mergeCell ref="SHW203:SHX203"/>
    <mergeCell ref="SID203:SIE203"/>
    <mergeCell ref="SIK203:SIL203"/>
    <mergeCell ref="SIR203:SIS203"/>
    <mergeCell ref="SIY203:SIZ203"/>
    <mergeCell ref="SEJ203:SEK203"/>
    <mergeCell ref="SEQ203:SER203"/>
    <mergeCell ref="SEX203:SEY203"/>
    <mergeCell ref="SFE203:SFF203"/>
    <mergeCell ref="SFL203:SFM203"/>
    <mergeCell ref="SFS203:SFT203"/>
    <mergeCell ref="SFZ203:SGA203"/>
    <mergeCell ref="SGG203:SGH203"/>
    <mergeCell ref="SGN203:SGO203"/>
    <mergeCell ref="SLQ203:SLR203"/>
    <mergeCell ref="SLX203:SLY203"/>
    <mergeCell ref="SME203:SMF203"/>
    <mergeCell ref="SML203:SMM203"/>
    <mergeCell ref="SMS203:SMT203"/>
    <mergeCell ref="SMZ203:SNA203"/>
    <mergeCell ref="SNG203:SNH203"/>
    <mergeCell ref="SNN203:SNO203"/>
    <mergeCell ref="SNU203:SNV203"/>
    <mergeCell ref="SJF203:SJG203"/>
    <mergeCell ref="SJM203:SJN203"/>
    <mergeCell ref="SJT203:SJU203"/>
    <mergeCell ref="SKA203:SKB203"/>
    <mergeCell ref="SKH203:SKI203"/>
    <mergeCell ref="SKO203:SKP203"/>
    <mergeCell ref="SKV203:SKW203"/>
    <mergeCell ref="SLC203:SLD203"/>
    <mergeCell ref="SLJ203:SLK203"/>
    <mergeCell ref="SQM203:SQN203"/>
    <mergeCell ref="SQT203:SQU203"/>
    <mergeCell ref="SRA203:SRB203"/>
    <mergeCell ref="SRH203:SRI203"/>
    <mergeCell ref="SRO203:SRP203"/>
    <mergeCell ref="SRV203:SRW203"/>
    <mergeCell ref="SSC203:SSD203"/>
    <mergeCell ref="SSJ203:SSK203"/>
    <mergeCell ref="SSQ203:SSR203"/>
    <mergeCell ref="SOB203:SOC203"/>
    <mergeCell ref="SOI203:SOJ203"/>
    <mergeCell ref="SOP203:SOQ203"/>
    <mergeCell ref="SOW203:SOX203"/>
    <mergeCell ref="SPD203:SPE203"/>
    <mergeCell ref="SPK203:SPL203"/>
    <mergeCell ref="SPR203:SPS203"/>
    <mergeCell ref="SPY203:SPZ203"/>
    <mergeCell ref="SQF203:SQG203"/>
    <mergeCell ref="SVI203:SVJ203"/>
    <mergeCell ref="SVP203:SVQ203"/>
    <mergeCell ref="SVW203:SVX203"/>
    <mergeCell ref="SWD203:SWE203"/>
    <mergeCell ref="SWK203:SWL203"/>
    <mergeCell ref="SWR203:SWS203"/>
    <mergeCell ref="SWY203:SWZ203"/>
    <mergeCell ref="SXF203:SXG203"/>
    <mergeCell ref="SXM203:SXN203"/>
    <mergeCell ref="SSX203:SSY203"/>
    <mergeCell ref="STE203:STF203"/>
    <mergeCell ref="STL203:STM203"/>
    <mergeCell ref="STS203:STT203"/>
    <mergeCell ref="STZ203:SUA203"/>
    <mergeCell ref="SUG203:SUH203"/>
    <mergeCell ref="SUN203:SUO203"/>
    <mergeCell ref="SUU203:SUV203"/>
    <mergeCell ref="SVB203:SVC203"/>
    <mergeCell ref="TAE203:TAF203"/>
    <mergeCell ref="TAL203:TAM203"/>
    <mergeCell ref="TAS203:TAT203"/>
    <mergeCell ref="TAZ203:TBA203"/>
    <mergeCell ref="TBG203:TBH203"/>
    <mergeCell ref="TBN203:TBO203"/>
    <mergeCell ref="TBU203:TBV203"/>
    <mergeCell ref="TCB203:TCC203"/>
    <mergeCell ref="TCI203:TCJ203"/>
    <mergeCell ref="SXT203:SXU203"/>
    <mergeCell ref="SYA203:SYB203"/>
    <mergeCell ref="SYH203:SYI203"/>
    <mergeCell ref="SYO203:SYP203"/>
    <mergeCell ref="SYV203:SYW203"/>
    <mergeCell ref="SZC203:SZD203"/>
    <mergeCell ref="SZJ203:SZK203"/>
    <mergeCell ref="SZQ203:SZR203"/>
    <mergeCell ref="SZX203:SZY203"/>
    <mergeCell ref="TFA203:TFB203"/>
    <mergeCell ref="TFH203:TFI203"/>
    <mergeCell ref="TFO203:TFP203"/>
    <mergeCell ref="TFV203:TFW203"/>
    <mergeCell ref="TGC203:TGD203"/>
    <mergeCell ref="TGJ203:TGK203"/>
    <mergeCell ref="TGQ203:TGR203"/>
    <mergeCell ref="TGX203:TGY203"/>
    <mergeCell ref="THE203:THF203"/>
    <mergeCell ref="TCP203:TCQ203"/>
    <mergeCell ref="TCW203:TCX203"/>
    <mergeCell ref="TDD203:TDE203"/>
    <mergeCell ref="TDK203:TDL203"/>
    <mergeCell ref="TDR203:TDS203"/>
    <mergeCell ref="TDY203:TDZ203"/>
    <mergeCell ref="TEF203:TEG203"/>
    <mergeCell ref="TEM203:TEN203"/>
    <mergeCell ref="TET203:TEU203"/>
    <mergeCell ref="TJW203:TJX203"/>
    <mergeCell ref="TKD203:TKE203"/>
    <mergeCell ref="TKK203:TKL203"/>
    <mergeCell ref="TKR203:TKS203"/>
    <mergeCell ref="TKY203:TKZ203"/>
    <mergeCell ref="TLF203:TLG203"/>
    <mergeCell ref="TLM203:TLN203"/>
    <mergeCell ref="TLT203:TLU203"/>
    <mergeCell ref="TMA203:TMB203"/>
    <mergeCell ref="THL203:THM203"/>
    <mergeCell ref="THS203:THT203"/>
    <mergeCell ref="THZ203:TIA203"/>
    <mergeCell ref="TIG203:TIH203"/>
    <mergeCell ref="TIN203:TIO203"/>
    <mergeCell ref="TIU203:TIV203"/>
    <mergeCell ref="TJB203:TJC203"/>
    <mergeCell ref="TJI203:TJJ203"/>
    <mergeCell ref="TJP203:TJQ203"/>
    <mergeCell ref="TOS203:TOT203"/>
    <mergeCell ref="TOZ203:TPA203"/>
    <mergeCell ref="TPG203:TPH203"/>
    <mergeCell ref="TPN203:TPO203"/>
    <mergeCell ref="TPU203:TPV203"/>
    <mergeCell ref="TQB203:TQC203"/>
    <mergeCell ref="TQI203:TQJ203"/>
    <mergeCell ref="TQP203:TQQ203"/>
    <mergeCell ref="TQW203:TQX203"/>
    <mergeCell ref="TMH203:TMI203"/>
    <mergeCell ref="TMO203:TMP203"/>
    <mergeCell ref="TMV203:TMW203"/>
    <mergeCell ref="TNC203:TND203"/>
    <mergeCell ref="TNJ203:TNK203"/>
    <mergeCell ref="TNQ203:TNR203"/>
    <mergeCell ref="TNX203:TNY203"/>
    <mergeCell ref="TOE203:TOF203"/>
    <mergeCell ref="TOL203:TOM203"/>
    <mergeCell ref="TTO203:TTP203"/>
    <mergeCell ref="TTV203:TTW203"/>
    <mergeCell ref="TUC203:TUD203"/>
    <mergeCell ref="TUJ203:TUK203"/>
    <mergeCell ref="TUQ203:TUR203"/>
    <mergeCell ref="TUX203:TUY203"/>
    <mergeCell ref="TVE203:TVF203"/>
    <mergeCell ref="TVL203:TVM203"/>
    <mergeCell ref="TVS203:TVT203"/>
    <mergeCell ref="TRD203:TRE203"/>
    <mergeCell ref="TRK203:TRL203"/>
    <mergeCell ref="TRR203:TRS203"/>
    <mergeCell ref="TRY203:TRZ203"/>
    <mergeCell ref="TSF203:TSG203"/>
    <mergeCell ref="TSM203:TSN203"/>
    <mergeCell ref="TST203:TSU203"/>
    <mergeCell ref="TTA203:TTB203"/>
    <mergeCell ref="TTH203:TTI203"/>
    <mergeCell ref="TYK203:TYL203"/>
    <mergeCell ref="TYR203:TYS203"/>
    <mergeCell ref="TYY203:TYZ203"/>
    <mergeCell ref="TZF203:TZG203"/>
    <mergeCell ref="TZM203:TZN203"/>
    <mergeCell ref="TZT203:TZU203"/>
    <mergeCell ref="UAA203:UAB203"/>
    <mergeCell ref="UAH203:UAI203"/>
    <mergeCell ref="UAO203:UAP203"/>
    <mergeCell ref="TVZ203:TWA203"/>
    <mergeCell ref="TWG203:TWH203"/>
    <mergeCell ref="TWN203:TWO203"/>
    <mergeCell ref="TWU203:TWV203"/>
    <mergeCell ref="TXB203:TXC203"/>
    <mergeCell ref="TXI203:TXJ203"/>
    <mergeCell ref="TXP203:TXQ203"/>
    <mergeCell ref="TXW203:TXX203"/>
    <mergeCell ref="TYD203:TYE203"/>
    <mergeCell ref="UDG203:UDH203"/>
    <mergeCell ref="UDN203:UDO203"/>
    <mergeCell ref="UDU203:UDV203"/>
    <mergeCell ref="UEB203:UEC203"/>
    <mergeCell ref="UEI203:UEJ203"/>
    <mergeCell ref="UEP203:UEQ203"/>
    <mergeCell ref="UEW203:UEX203"/>
    <mergeCell ref="UFD203:UFE203"/>
    <mergeCell ref="UFK203:UFL203"/>
    <mergeCell ref="UAV203:UAW203"/>
    <mergeCell ref="UBC203:UBD203"/>
    <mergeCell ref="UBJ203:UBK203"/>
    <mergeCell ref="UBQ203:UBR203"/>
    <mergeCell ref="UBX203:UBY203"/>
    <mergeCell ref="UCE203:UCF203"/>
    <mergeCell ref="UCL203:UCM203"/>
    <mergeCell ref="UCS203:UCT203"/>
    <mergeCell ref="UCZ203:UDA203"/>
    <mergeCell ref="UIC203:UID203"/>
    <mergeCell ref="UIJ203:UIK203"/>
    <mergeCell ref="UIQ203:UIR203"/>
    <mergeCell ref="UIX203:UIY203"/>
    <mergeCell ref="UJE203:UJF203"/>
    <mergeCell ref="UJL203:UJM203"/>
    <mergeCell ref="UJS203:UJT203"/>
    <mergeCell ref="UJZ203:UKA203"/>
    <mergeCell ref="UKG203:UKH203"/>
    <mergeCell ref="UFR203:UFS203"/>
    <mergeCell ref="UFY203:UFZ203"/>
    <mergeCell ref="UGF203:UGG203"/>
    <mergeCell ref="UGM203:UGN203"/>
    <mergeCell ref="UGT203:UGU203"/>
    <mergeCell ref="UHA203:UHB203"/>
    <mergeCell ref="UHH203:UHI203"/>
    <mergeCell ref="UHO203:UHP203"/>
    <mergeCell ref="UHV203:UHW203"/>
    <mergeCell ref="UMY203:UMZ203"/>
    <mergeCell ref="UNF203:UNG203"/>
    <mergeCell ref="UNM203:UNN203"/>
    <mergeCell ref="UNT203:UNU203"/>
    <mergeCell ref="UOA203:UOB203"/>
    <mergeCell ref="UOH203:UOI203"/>
    <mergeCell ref="UOO203:UOP203"/>
    <mergeCell ref="UOV203:UOW203"/>
    <mergeCell ref="UPC203:UPD203"/>
    <mergeCell ref="UKN203:UKO203"/>
    <mergeCell ref="UKU203:UKV203"/>
    <mergeCell ref="ULB203:ULC203"/>
    <mergeCell ref="ULI203:ULJ203"/>
    <mergeCell ref="ULP203:ULQ203"/>
    <mergeCell ref="ULW203:ULX203"/>
    <mergeCell ref="UMD203:UME203"/>
    <mergeCell ref="UMK203:UML203"/>
    <mergeCell ref="UMR203:UMS203"/>
    <mergeCell ref="URU203:URV203"/>
    <mergeCell ref="USB203:USC203"/>
    <mergeCell ref="USI203:USJ203"/>
    <mergeCell ref="USP203:USQ203"/>
    <mergeCell ref="USW203:USX203"/>
    <mergeCell ref="UTD203:UTE203"/>
    <mergeCell ref="UTK203:UTL203"/>
    <mergeCell ref="UTR203:UTS203"/>
    <mergeCell ref="UTY203:UTZ203"/>
    <mergeCell ref="UPJ203:UPK203"/>
    <mergeCell ref="UPQ203:UPR203"/>
    <mergeCell ref="UPX203:UPY203"/>
    <mergeCell ref="UQE203:UQF203"/>
    <mergeCell ref="UQL203:UQM203"/>
    <mergeCell ref="UQS203:UQT203"/>
    <mergeCell ref="UQZ203:URA203"/>
    <mergeCell ref="URG203:URH203"/>
    <mergeCell ref="URN203:URO203"/>
    <mergeCell ref="UWQ203:UWR203"/>
    <mergeCell ref="UWX203:UWY203"/>
    <mergeCell ref="UXE203:UXF203"/>
    <mergeCell ref="UXL203:UXM203"/>
    <mergeCell ref="UXS203:UXT203"/>
    <mergeCell ref="UXZ203:UYA203"/>
    <mergeCell ref="UYG203:UYH203"/>
    <mergeCell ref="UYN203:UYO203"/>
    <mergeCell ref="UYU203:UYV203"/>
    <mergeCell ref="UUF203:UUG203"/>
    <mergeCell ref="UUM203:UUN203"/>
    <mergeCell ref="UUT203:UUU203"/>
    <mergeCell ref="UVA203:UVB203"/>
    <mergeCell ref="UVH203:UVI203"/>
    <mergeCell ref="UVO203:UVP203"/>
    <mergeCell ref="UVV203:UVW203"/>
    <mergeCell ref="UWC203:UWD203"/>
    <mergeCell ref="UWJ203:UWK203"/>
    <mergeCell ref="VBM203:VBN203"/>
    <mergeCell ref="VBT203:VBU203"/>
    <mergeCell ref="VCA203:VCB203"/>
    <mergeCell ref="VCH203:VCI203"/>
    <mergeCell ref="VCO203:VCP203"/>
    <mergeCell ref="VCV203:VCW203"/>
    <mergeCell ref="VDC203:VDD203"/>
    <mergeCell ref="VDJ203:VDK203"/>
    <mergeCell ref="VDQ203:VDR203"/>
    <mergeCell ref="UZB203:UZC203"/>
    <mergeCell ref="UZI203:UZJ203"/>
    <mergeCell ref="UZP203:UZQ203"/>
    <mergeCell ref="UZW203:UZX203"/>
    <mergeCell ref="VAD203:VAE203"/>
    <mergeCell ref="VAK203:VAL203"/>
    <mergeCell ref="VAR203:VAS203"/>
    <mergeCell ref="VAY203:VAZ203"/>
    <mergeCell ref="VBF203:VBG203"/>
    <mergeCell ref="VGI203:VGJ203"/>
    <mergeCell ref="VGP203:VGQ203"/>
    <mergeCell ref="VGW203:VGX203"/>
    <mergeCell ref="VHD203:VHE203"/>
    <mergeCell ref="VHK203:VHL203"/>
    <mergeCell ref="VHR203:VHS203"/>
    <mergeCell ref="VHY203:VHZ203"/>
    <mergeCell ref="VIF203:VIG203"/>
    <mergeCell ref="VIM203:VIN203"/>
    <mergeCell ref="VDX203:VDY203"/>
    <mergeCell ref="VEE203:VEF203"/>
    <mergeCell ref="VEL203:VEM203"/>
    <mergeCell ref="VES203:VET203"/>
    <mergeCell ref="VEZ203:VFA203"/>
    <mergeCell ref="VFG203:VFH203"/>
    <mergeCell ref="VFN203:VFO203"/>
    <mergeCell ref="VFU203:VFV203"/>
    <mergeCell ref="VGB203:VGC203"/>
    <mergeCell ref="VLE203:VLF203"/>
    <mergeCell ref="VLL203:VLM203"/>
    <mergeCell ref="VLS203:VLT203"/>
    <mergeCell ref="VLZ203:VMA203"/>
    <mergeCell ref="VMG203:VMH203"/>
    <mergeCell ref="VMN203:VMO203"/>
    <mergeCell ref="VMU203:VMV203"/>
    <mergeCell ref="VNB203:VNC203"/>
    <mergeCell ref="VNI203:VNJ203"/>
    <mergeCell ref="VIT203:VIU203"/>
    <mergeCell ref="VJA203:VJB203"/>
    <mergeCell ref="VJH203:VJI203"/>
    <mergeCell ref="VJO203:VJP203"/>
    <mergeCell ref="VJV203:VJW203"/>
    <mergeCell ref="VKC203:VKD203"/>
    <mergeCell ref="VKJ203:VKK203"/>
    <mergeCell ref="VKQ203:VKR203"/>
    <mergeCell ref="VKX203:VKY203"/>
    <mergeCell ref="VQA203:VQB203"/>
    <mergeCell ref="VQH203:VQI203"/>
    <mergeCell ref="VQO203:VQP203"/>
    <mergeCell ref="VQV203:VQW203"/>
    <mergeCell ref="VRC203:VRD203"/>
    <mergeCell ref="VRJ203:VRK203"/>
    <mergeCell ref="VRQ203:VRR203"/>
    <mergeCell ref="VRX203:VRY203"/>
    <mergeCell ref="VSE203:VSF203"/>
    <mergeCell ref="VNP203:VNQ203"/>
    <mergeCell ref="VNW203:VNX203"/>
    <mergeCell ref="VOD203:VOE203"/>
    <mergeCell ref="VOK203:VOL203"/>
    <mergeCell ref="VOR203:VOS203"/>
    <mergeCell ref="VOY203:VOZ203"/>
    <mergeCell ref="VPF203:VPG203"/>
    <mergeCell ref="VPM203:VPN203"/>
    <mergeCell ref="VPT203:VPU203"/>
    <mergeCell ref="VUW203:VUX203"/>
    <mergeCell ref="VVD203:VVE203"/>
    <mergeCell ref="VVK203:VVL203"/>
    <mergeCell ref="VVR203:VVS203"/>
    <mergeCell ref="VVY203:VVZ203"/>
    <mergeCell ref="VWF203:VWG203"/>
    <mergeCell ref="VWM203:VWN203"/>
    <mergeCell ref="VWT203:VWU203"/>
    <mergeCell ref="VXA203:VXB203"/>
    <mergeCell ref="VSL203:VSM203"/>
    <mergeCell ref="VSS203:VST203"/>
    <mergeCell ref="VSZ203:VTA203"/>
    <mergeCell ref="VTG203:VTH203"/>
    <mergeCell ref="VTN203:VTO203"/>
    <mergeCell ref="VTU203:VTV203"/>
    <mergeCell ref="VUB203:VUC203"/>
    <mergeCell ref="VUI203:VUJ203"/>
    <mergeCell ref="VUP203:VUQ203"/>
    <mergeCell ref="VZS203:VZT203"/>
    <mergeCell ref="VZZ203:WAA203"/>
    <mergeCell ref="WAG203:WAH203"/>
    <mergeCell ref="WAN203:WAO203"/>
    <mergeCell ref="WAU203:WAV203"/>
    <mergeCell ref="WBB203:WBC203"/>
    <mergeCell ref="WBI203:WBJ203"/>
    <mergeCell ref="WBP203:WBQ203"/>
    <mergeCell ref="WBW203:WBX203"/>
    <mergeCell ref="VXH203:VXI203"/>
    <mergeCell ref="VXO203:VXP203"/>
    <mergeCell ref="VXV203:VXW203"/>
    <mergeCell ref="VYC203:VYD203"/>
    <mergeCell ref="VYJ203:VYK203"/>
    <mergeCell ref="VYQ203:VYR203"/>
    <mergeCell ref="VYX203:VYY203"/>
    <mergeCell ref="VZE203:VZF203"/>
    <mergeCell ref="VZL203:VZM203"/>
    <mergeCell ref="WEO203:WEP203"/>
    <mergeCell ref="WEV203:WEW203"/>
    <mergeCell ref="WFC203:WFD203"/>
    <mergeCell ref="WFJ203:WFK203"/>
    <mergeCell ref="WFQ203:WFR203"/>
    <mergeCell ref="WFX203:WFY203"/>
    <mergeCell ref="WGE203:WGF203"/>
    <mergeCell ref="WGL203:WGM203"/>
    <mergeCell ref="WGS203:WGT203"/>
    <mergeCell ref="WCD203:WCE203"/>
    <mergeCell ref="WCK203:WCL203"/>
    <mergeCell ref="WCR203:WCS203"/>
    <mergeCell ref="WCY203:WCZ203"/>
    <mergeCell ref="WDF203:WDG203"/>
    <mergeCell ref="WDM203:WDN203"/>
    <mergeCell ref="WDT203:WDU203"/>
    <mergeCell ref="WEA203:WEB203"/>
    <mergeCell ref="WEH203:WEI203"/>
    <mergeCell ref="WJK203:WJL203"/>
    <mergeCell ref="WJR203:WJS203"/>
    <mergeCell ref="WJY203:WJZ203"/>
    <mergeCell ref="WKF203:WKG203"/>
    <mergeCell ref="WKM203:WKN203"/>
    <mergeCell ref="WKT203:WKU203"/>
    <mergeCell ref="WLA203:WLB203"/>
    <mergeCell ref="WLH203:WLI203"/>
    <mergeCell ref="WLO203:WLP203"/>
    <mergeCell ref="WGZ203:WHA203"/>
    <mergeCell ref="WHG203:WHH203"/>
    <mergeCell ref="WHN203:WHO203"/>
    <mergeCell ref="WHU203:WHV203"/>
    <mergeCell ref="WIB203:WIC203"/>
    <mergeCell ref="WII203:WIJ203"/>
    <mergeCell ref="WIP203:WIQ203"/>
    <mergeCell ref="WIW203:WIX203"/>
    <mergeCell ref="WJD203:WJE203"/>
    <mergeCell ref="WSH203:WSI203"/>
    <mergeCell ref="WSO203:WSP203"/>
    <mergeCell ref="WSV203:WSW203"/>
    <mergeCell ref="WOG203:WOH203"/>
    <mergeCell ref="WON203:WOO203"/>
    <mergeCell ref="WOU203:WOV203"/>
    <mergeCell ref="WPB203:WPC203"/>
    <mergeCell ref="WPI203:WPJ203"/>
    <mergeCell ref="WPP203:WPQ203"/>
    <mergeCell ref="WPW203:WPX203"/>
    <mergeCell ref="WQD203:WQE203"/>
    <mergeCell ref="WQK203:WQL203"/>
    <mergeCell ref="WLV203:WLW203"/>
    <mergeCell ref="WMC203:WMD203"/>
    <mergeCell ref="WMJ203:WMK203"/>
    <mergeCell ref="WMQ203:WMR203"/>
    <mergeCell ref="WMX203:WMY203"/>
    <mergeCell ref="WNE203:WNF203"/>
    <mergeCell ref="WNL203:WNM203"/>
    <mergeCell ref="WNS203:WNT203"/>
    <mergeCell ref="WNZ203:WOA203"/>
    <mergeCell ref="XED203:XEE203"/>
    <mergeCell ref="XEK203:XEL203"/>
    <mergeCell ref="XER203:XES203"/>
    <mergeCell ref="XEY203:XEZ203"/>
    <mergeCell ref="XAJ203:XAK203"/>
    <mergeCell ref="XAQ203:XAR203"/>
    <mergeCell ref="XAX203:XAY203"/>
    <mergeCell ref="XBE203:XBF203"/>
    <mergeCell ref="XBL203:XBM203"/>
    <mergeCell ref="XBS203:XBT203"/>
    <mergeCell ref="XBZ203:XCA203"/>
    <mergeCell ref="XCG203:XCH203"/>
    <mergeCell ref="XCN203:XCO203"/>
    <mergeCell ref="XAC203:XAD203"/>
    <mergeCell ref="WVN203:WVO203"/>
    <mergeCell ref="WVU203:WVV203"/>
    <mergeCell ref="WWB203:WWC203"/>
    <mergeCell ref="WWI203:WWJ203"/>
    <mergeCell ref="WWP203:WWQ203"/>
    <mergeCell ref="WWW203:WWX203"/>
    <mergeCell ref="WXD203:WXE203"/>
    <mergeCell ref="WXK203:WXL203"/>
    <mergeCell ref="WXR203:WXS203"/>
    <mergeCell ref="WXY203:WXZ203"/>
    <mergeCell ref="WYF203:WYG203"/>
    <mergeCell ref="WYM203:WYN203"/>
    <mergeCell ref="WYT203:WYU203"/>
    <mergeCell ref="WZA203:WZB203"/>
    <mergeCell ref="WZH203:WZI203"/>
    <mergeCell ref="WZO203:WZP203"/>
    <mergeCell ref="WZV203:WZW203"/>
    <mergeCell ref="A295:E295"/>
    <mergeCell ref="F295:G295"/>
    <mergeCell ref="A296:E296"/>
    <mergeCell ref="F296:G296"/>
    <mergeCell ref="A297:E297"/>
    <mergeCell ref="F297:G297"/>
    <mergeCell ref="A298:E298"/>
    <mergeCell ref="F298:G298"/>
    <mergeCell ref="A299:E299"/>
    <mergeCell ref="F299:G299"/>
    <mergeCell ref="F114:G114"/>
    <mergeCell ref="F115:G115"/>
    <mergeCell ref="XCU203:XCV203"/>
    <mergeCell ref="XDB203:XDC203"/>
    <mergeCell ref="XDI203:XDJ203"/>
    <mergeCell ref="XDP203:XDQ203"/>
    <mergeCell ref="XDW203:XDX203"/>
    <mergeCell ref="WTC203:WTD203"/>
    <mergeCell ref="WTJ203:WTK203"/>
    <mergeCell ref="WTQ203:WTR203"/>
    <mergeCell ref="WTX203:WTY203"/>
    <mergeCell ref="WUE203:WUF203"/>
    <mergeCell ref="WUL203:WUM203"/>
    <mergeCell ref="WUS203:WUT203"/>
    <mergeCell ref="WUZ203:WVA203"/>
    <mergeCell ref="WVG203:WVH203"/>
    <mergeCell ref="WQR203:WQS203"/>
    <mergeCell ref="WQY203:WQZ203"/>
    <mergeCell ref="WRF203:WRG203"/>
    <mergeCell ref="WRM203:WRN203"/>
    <mergeCell ref="WRT203:WRU203"/>
    <mergeCell ref="WSA203:WSB203"/>
  </mergeCells>
  <pageMargins left="0.78740157480314965" right="0.78740157480314965" top="0.98425196850393704" bottom="0.98425196850393704" header="0.51181102362204722" footer="0.51181102362204722"/>
  <pageSetup paperSize="9" scale="78" firstPageNumber="23" fitToHeight="0" orientation="portrait" useFirstPageNumber="1" r:id="rId1"/>
  <headerFooter alignWithMargins="0">
    <oddFooter>&amp;L&amp;"Arial,Kurzíva"&amp;11Zastupitelstvo Olomouckého kraje 21-12-2020
11. - Rozpočet Olomouckého kraje 2021 - návrh rozpočtu
Příloha č. 2: Příjmy Olomouckého kraje&amp;R&amp;"Arial,Kurzíva"&amp;11Strana &amp;P (Celkem 150)</oddFooter>
  </headerFooter>
  <rowBreaks count="4" manualBreakCount="4">
    <brk id="55" max="6" man="1"/>
    <brk id="131" max="6" man="1"/>
    <brk id="183" max="6" man="1"/>
    <brk id="237"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ColWidth="9.140625" defaultRowHeight="12.75" x14ac:dyDescent="0.2"/>
  <cols>
    <col min="1" max="1" width="5.7109375" style="105" customWidth="1"/>
    <col min="2" max="2" width="7.42578125" style="105" customWidth="1"/>
    <col min="3" max="3" width="39.42578125" style="85" customWidth="1"/>
    <col min="4" max="4" width="12.7109375" style="106" customWidth="1"/>
    <col min="5" max="5" width="13.5703125" style="106" customWidth="1"/>
    <col min="6" max="6" width="13.42578125" style="106" customWidth="1"/>
    <col min="7" max="7" width="7.28515625" style="107" customWidth="1"/>
    <col min="8" max="8" width="9.7109375" style="85" customWidth="1"/>
    <col min="9" max="9" width="11.140625" style="85" bestFit="1" customWidth="1"/>
    <col min="10" max="16384" width="9.140625" style="85"/>
  </cols>
  <sheetData>
    <row r="1" spans="1:8" ht="23.25" x14ac:dyDescent="0.35">
      <c r="A1" s="790" t="s">
        <v>9</v>
      </c>
      <c r="B1" s="790"/>
      <c r="C1" s="790"/>
      <c r="D1" s="82"/>
      <c r="E1" s="82"/>
      <c r="F1" s="82"/>
      <c r="G1" s="83"/>
      <c r="H1" s="84"/>
    </row>
    <row r="2" spans="1:8" x14ac:dyDescent="0.2">
      <c r="A2" s="86"/>
      <c r="B2" s="86"/>
      <c r="C2" s="84"/>
      <c r="D2" s="82"/>
      <c r="E2" s="82"/>
      <c r="F2" s="82"/>
      <c r="G2" s="83"/>
      <c r="H2" s="84"/>
    </row>
    <row r="3" spans="1:8" ht="15" x14ac:dyDescent="0.2">
      <c r="A3" s="40" t="s">
        <v>141</v>
      </c>
      <c r="B3" s="86"/>
      <c r="C3" s="41"/>
      <c r="D3" s="41"/>
      <c r="E3" s="82"/>
      <c r="F3" s="82"/>
      <c r="G3" s="83"/>
      <c r="H3" s="84"/>
    </row>
    <row r="4" spans="1:8" x14ac:dyDescent="0.2">
      <c r="A4" s="86"/>
      <c r="B4" s="86"/>
      <c r="C4" s="84"/>
      <c r="D4" s="82"/>
      <c r="E4" s="82"/>
      <c r="F4" s="82"/>
      <c r="G4" s="83"/>
      <c r="H4" s="84"/>
    </row>
    <row r="5" spans="1:8" s="84" customFormat="1" ht="18" x14ac:dyDescent="0.25">
      <c r="A5" s="42" t="s">
        <v>161</v>
      </c>
      <c r="B5" s="86"/>
      <c r="D5" s="82"/>
      <c r="E5" s="82"/>
      <c r="F5" s="82"/>
      <c r="G5" s="83"/>
    </row>
    <row r="6" spans="1:8" s="84" customFormat="1" ht="18.75" customHeight="1" thickBot="1" x14ac:dyDescent="0.25">
      <c r="A6" s="86"/>
      <c r="B6" s="86"/>
      <c r="D6" s="82"/>
      <c r="E6" s="82"/>
      <c r="F6" s="82"/>
      <c r="G6" s="83" t="s">
        <v>2</v>
      </c>
    </row>
    <row r="7" spans="1:8" s="84" customFormat="1" ht="39.75" thickTop="1" thickBot="1" x14ac:dyDescent="0.25">
      <c r="A7" s="87" t="s">
        <v>3</v>
      </c>
      <c r="B7" s="88" t="s">
        <v>4</v>
      </c>
      <c r="C7" s="89" t="s">
        <v>6</v>
      </c>
      <c r="D7" s="73" t="s">
        <v>160</v>
      </c>
      <c r="E7" s="73" t="s">
        <v>179</v>
      </c>
      <c r="F7" s="74" t="s">
        <v>159</v>
      </c>
      <c r="G7" s="90" t="s">
        <v>7</v>
      </c>
    </row>
    <row r="8" spans="1:8" s="86" customFormat="1" ht="14.25" thickTop="1" thickBot="1" x14ac:dyDescent="0.25">
      <c r="A8" s="91">
        <v>1</v>
      </c>
      <c r="B8" s="92">
        <v>2</v>
      </c>
      <c r="C8" s="92">
        <v>3</v>
      </c>
      <c r="D8" s="93">
        <v>4</v>
      </c>
      <c r="E8" s="93">
        <v>5</v>
      </c>
      <c r="F8" s="93">
        <v>6</v>
      </c>
      <c r="G8" s="76" t="s">
        <v>151</v>
      </c>
    </row>
    <row r="9" spans="1:8" s="61" customFormat="1" ht="17.100000000000001" customHeight="1" thickTop="1" x14ac:dyDescent="0.2">
      <c r="A9" s="57" t="str">
        <f>MID(A30,93,4)</f>
        <v/>
      </c>
      <c r="B9" s="58" t="str">
        <f>MID(A30,6,4)</f>
        <v>1361</v>
      </c>
      <c r="C9" s="62" t="str">
        <f>MID(A30,13,60)</f>
        <v xml:space="preserve">Správní poplatky                     </v>
      </c>
      <c r="D9" s="59">
        <v>1712</v>
      </c>
      <c r="E9" s="59">
        <v>1710</v>
      </c>
      <c r="F9" s="94">
        <f>SUM(F30)</f>
        <v>867</v>
      </c>
      <c r="G9" s="60">
        <f t="shared" ref="G9:G26" si="0">F9/D9*100</f>
        <v>50.642523364485982</v>
      </c>
    </row>
    <row r="10" spans="1:8" s="98" customFormat="1" ht="17.100000000000001" customHeight="1" x14ac:dyDescent="0.2">
      <c r="A10" s="95" t="str">
        <f>MID(A68,3,4)</f>
        <v>6172</v>
      </c>
      <c r="B10" s="96" t="str">
        <f>MID(A68,14,4)</f>
        <v>2122</v>
      </c>
      <c r="C10" s="97" t="str">
        <f>MID(A68,21,60)</f>
        <v xml:space="preserve">Odvody příspěvkových organizací        </v>
      </c>
      <c r="D10" s="94">
        <v>195569</v>
      </c>
      <c r="E10" s="94">
        <v>151523</v>
      </c>
      <c r="F10" s="59">
        <f>SUM(F68)</f>
        <v>150776</v>
      </c>
      <c r="G10" s="60">
        <f t="shared" si="0"/>
        <v>77.096063282012992</v>
      </c>
    </row>
    <row r="11" spans="1:8" s="61" customFormat="1" ht="17.100000000000001" customHeight="1" x14ac:dyDescent="0.2">
      <c r="A11" s="57" t="str">
        <f>MID(A85,3,4)</f>
        <v>1032</v>
      </c>
      <c r="B11" s="58" t="str">
        <f>MID(A85,14,4)</f>
        <v>2131</v>
      </c>
      <c r="C11" s="62" t="str">
        <f>MID(A85,21,60)</f>
        <v xml:space="preserve">Příjmy z pronájmu pozemků              </v>
      </c>
      <c r="D11" s="94">
        <v>20</v>
      </c>
      <c r="E11" s="94">
        <v>20</v>
      </c>
      <c r="F11" s="94">
        <f>SUM(F85)</f>
        <v>20</v>
      </c>
      <c r="G11" s="60">
        <f t="shared" si="0"/>
        <v>100</v>
      </c>
    </row>
    <row r="12" spans="1:8" s="61" customFormat="1" ht="17.100000000000001" customHeight="1" x14ac:dyDescent="0.2">
      <c r="A12" s="57" t="str">
        <f>MID(A91,3,4)</f>
        <v>6172</v>
      </c>
      <c r="B12" s="58" t="str">
        <f>MID(A91,14,4)</f>
        <v>2131</v>
      </c>
      <c r="C12" s="62" t="str">
        <f>MID(A91,21,60)</f>
        <v xml:space="preserve">Příjmy z pronájmu pozemků              </v>
      </c>
      <c r="D12" s="59">
        <v>43</v>
      </c>
      <c r="E12" s="94">
        <v>43</v>
      </c>
      <c r="F12" s="94">
        <f>SUM(F91)</f>
        <v>43</v>
      </c>
      <c r="G12" s="60">
        <f t="shared" si="0"/>
        <v>100</v>
      </c>
    </row>
    <row r="13" spans="1:8" s="61" customFormat="1" ht="17.100000000000001" customHeight="1" x14ac:dyDescent="0.2">
      <c r="A13" s="57" t="str">
        <f>MID(A95,3,4)</f>
        <v>6172</v>
      </c>
      <c r="B13" s="58" t="str">
        <f>MID(A95,14,4)</f>
        <v>2132</v>
      </c>
      <c r="C13" s="62" t="str">
        <f>MID(A95,21,60)</f>
        <v xml:space="preserve">Příjmy z pronájmu ostatních nemovitostí     </v>
      </c>
      <c r="D13" s="94">
        <v>37873</v>
      </c>
      <c r="E13" s="94">
        <v>37873</v>
      </c>
      <c r="F13" s="94">
        <f>SUM(F95)</f>
        <v>37880</v>
      </c>
      <c r="G13" s="60">
        <f t="shared" si="0"/>
        <v>100.01848282417554</v>
      </c>
    </row>
    <row r="14" spans="1:8" s="61" customFormat="1" ht="17.100000000000001" customHeight="1" x14ac:dyDescent="0.2">
      <c r="A14" s="57" t="str">
        <f>MID(A124,3,4)</f>
        <v>6172</v>
      </c>
      <c r="B14" s="58" t="str">
        <f>MID(A124,14,4)</f>
        <v>2133</v>
      </c>
      <c r="C14" s="62" t="str">
        <f>MID(A124,21,60)</f>
        <v xml:space="preserve">Příjmy z pronájmu movitých věcí           </v>
      </c>
      <c r="D14" s="120">
        <f>SUM(I124)</f>
        <v>0</v>
      </c>
      <c r="E14" s="120">
        <v>22.2</v>
      </c>
      <c r="F14" s="120">
        <f>SUM(F124)</f>
        <v>22.2</v>
      </c>
      <c r="G14" s="60" t="e">
        <f t="shared" si="0"/>
        <v>#DIV/0!</v>
      </c>
    </row>
    <row r="15" spans="1:8" s="61" customFormat="1" ht="17.100000000000001" customHeight="1" x14ac:dyDescent="0.2">
      <c r="A15" s="57" t="str">
        <f>MID(A132,3,4)</f>
        <v>3769</v>
      </c>
      <c r="B15" s="58" t="str">
        <f>MID(A132,14,4)</f>
        <v>2212</v>
      </c>
      <c r="C15" s="62" t="str">
        <f>MID(A132,21,60)</f>
        <v xml:space="preserve">Sankční platby přijaté od jiných subjektů                   </v>
      </c>
      <c r="D15" s="94">
        <v>200</v>
      </c>
      <c r="E15" s="94">
        <v>200</v>
      </c>
      <c r="F15" s="94">
        <f>SUM(F132)</f>
        <v>200</v>
      </c>
      <c r="G15" s="60">
        <f t="shared" si="0"/>
        <v>100</v>
      </c>
    </row>
    <row r="16" spans="1:8" s="61" customFormat="1" ht="17.100000000000001" customHeight="1" x14ac:dyDescent="0.2">
      <c r="A16" s="57" t="str">
        <f>MID(A142,3,4)</f>
        <v>6172</v>
      </c>
      <c r="B16" s="58" t="str">
        <f>MID(A142,14,4)</f>
        <v>2212</v>
      </c>
      <c r="C16" s="62" t="str">
        <f>MID(A142,21,60)</f>
        <v xml:space="preserve">Sankční platby přijaté od jiných subjektů     </v>
      </c>
      <c r="D16" s="94">
        <v>1630</v>
      </c>
      <c r="E16" s="94">
        <v>1699</v>
      </c>
      <c r="F16" s="94">
        <f>SUM(F142)</f>
        <v>1830</v>
      </c>
      <c r="G16" s="60">
        <f t="shared" si="0"/>
        <v>112.26993865030674</v>
      </c>
    </row>
    <row r="17" spans="1:9" s="61" customFormat="1" ht="17.100000000000001" customHeight="1" x14ac:dyDescent="0.2">
      <c r="A17" s="57">
        <v>2221</v>
      </c>
      <c r="B17" s="58">
        <v>2324</v>
      </c>
      <c r="C17" s="62" t="s">
        <v>99</v>
      </c>
      <c r="D17" s="94">
        <v>0</v>
      </c>
      <c r="E17" s="94">
        <v>0</v>
      </c>
      <c r="F17" s="94">
        <f>F152</f>
        <v>37669</v>
      </c>
      <c r="G17" s="60">
        <v>0</v>
      </c>
    </row>
    <row r="18" spans="1:9" s="61" customFormat="1" ht="17.100000000000001" customHeight="1" x14ac:dyDescent="0.2">
      <c r="A18" s="57">
        <v>6172</v>
      </c>
      <c r="B18" s="58">
        <v>2324</v>
      </c>
      <c r="C18" s="62" t="s">
        <v>99</v>
      </c>
      <c r="D18" s="94">
        <v>0</v>
      </c>
      <c r="E18" s="94">
        <v>3664</v>
      </c>
      <c r="F18" s="94">
        <f>F162</f>
        <v>253</v>
      </c>
      <c r="G18" s="60">
        <v>0</v>
      </c>
    </row>
    <row r="19" spans="1:9" s="71" customFormat="1" ht="36.75" customHeight="1" x14ac:dyDescent="0.2">
      <c r="A19" s="67"/>
      <c r="B19" s="68">
        <v>2420</v>
      </c>
      <c r="C19" s="69" t="s">
        <v>76</v>
      </c>
      <c r="D19" s="130">
        <v>400</v>
      </c>
      <c r="E19" s="130">
        <v>400</v>
      </c>
      <c r="F19" s="130">
        <f>SUM(F173)</f>
        <v>5366</v>
      </c>
      <c r="G19" s="70">
        <f t="shared" si="0"/>
        <v>1341.5</v>
      </c>
    </row>
    <row r="20" spans="1:9" s="61" customFormat="1" ht="17.100000000000001" customHeight="1" x14ac:dyDescent="0.2">
      <c r="A20" s="57"/>
      <c r="B20" s="58">
        <v>2441</v>
      </c>
      <c r="C20" s="62" t="s">
        <v>66</v>
      </c>
      <c r="D20" s="94">
        <v>9500</v>
      </c>
      <c r="E20" s="94">
        <v>9500</v>
      </c>
      <c r="F20" s="94">
        <v>0</v>
      </c>
      <c r="G20" s="60">
        <f t="shared" si="0"/>
        <v>0</v>
      </c>
    </row>
    <row r="21" spans="1:9" s="64" customFormat="1" ht="17.100000000000001" customHeight="1" x14ac:dyDescent="0.2">
      <c r="A21" s="57" t="str">
        <f>MID(A183,3,4)</f>
        <v>6172</v>
      </c>
      <c r="B21" s="58" t="str">
        <f>MID(A183,14,4)</f>
        <v>3111</v>
      </c>
      <c r="C21" s="62" t="str">
        <f>MID(A183,21,60)</f>
        <v xml:space="preserve">Příjmy z prodeje pozemků                </v>
      </c>
      <c r="D21" s="94">
        <v>400</v>
      </c>
      <c r="E21" s="94">
        <v>400</v>
      </c>
      <c r="F21" s="94">
        <f>SUM(F183)</f>
        <v>650</v>
      </c>
      <c r="G21" s="60">
        <f t="shared" si="0"/>
        <v>162.5</v>
      </c>
    </row>
    <row r="22" spans="1:9" s="64" customFormat="1" ht="17.100000000000001" customHeight="1" x14ac:dyDescent="0.2">
      <c r="A22" s="57" t="str">
        <f>MID(A187,3,4)</f>
        <v>6172</v>
      </c>
      <c r="B22" s="58" t="str">
        <f>MID(A187,14,4)</f>
        <v>3112</v>
      </c>
      <c r="C22" s="62" t="str">
        <f>MID(A187,21,60)</f>
        <v xml:space="preserve">Příjmy z prodeje ostatních nemovitostí a jejich částí </v>
      </c>
      <c r="D22" s="94">
        <v>18000</v>
      </c>
      <c r="E22" s="94">
        <v>18000</v>
      </c>
      <c r="F22" s="94">
        <f>SUM(F187)</f>
        <v>15150</v>
      </c>
      <c r="G22" s="60">
        <f t="shared" si="0"/>
        <v>84.166666666666671</v>
      </c>
    </row>
    <row r="23" spans="1:9" s="64" customFormat="1" ht="17.100000000000001" customHeight="1" x14ac:dyDescent="0.2">
      <c r="A23" s="57" t="str">
        <f>MID(A191,3,4)</f>
        <v>6310</v>
      </c>
      <c r="B23" s="58" t="str">
        <f>MID(A191,14,4)</f>
        <v>2141</v>
      </c>
      <c r="C23" s="62" t="str">
        <f>MID(A191,21,60)</f>
        <v xml:space="preserve">Příjmy z úroků                                          </v>
      </c>
      <c r="D23" s="120">
        <v>4000.8</v>
      </c>
      <c r="E23" s="120">
        <v>4000.8</v>
      </c>
      <c r="F23" s="94">
        <v>998</v>
      </c>
      <c r="G23" s="60">
        <f t="shared" si="0"/>
        <v>24.945010997800438</v>
      </c>
    </row>
    <row r="24" spans="1:9" s="64" customFormat="1" ht="27" customHeight="1" x14ac:dyDescent="0.2">
      <c r="A24" s="57"/>
      <c r="B24" s="58">
        <v>8115</v>
      </c>
      <c r="C24" s="112" t="s">
        <v>88</v>
      </c>
      <c r="D24" s="94">
        <v>257333</v>
      </c>
      <c r="E24" s="94">
        <v>787861</v>
      </c>
      <c r="F24" s="94">
        <f>SUM(F195)</f>
        <v>307323</v>
      </c>
      <c r="G24" s="60">
        <f>F24/D24*100</f>
        <v>119.42619096656861</v>
      </c>
      <c r="H24" s="149"/>
    </row>
    <row r="25" spans="1:9" s="64" customFormat="1" ht="17.25" customHeight="1" thickBot="1" x14ac:dyDescent="0.25">
      <c r="A25" s="57"/>
      <c r="B25" s="58">
        <v>8905</v>
      </c>
      <c r="C25" s="112" t="s">
        <v>183</v>
      </c>
      <c r="D25" s="94">
        <v>0</v>
      </c>
      <c r="E25" s="94">
        <v>0</v>
      </c>
      <c r="F25" s="94">
        <v>200000</v>
      </c>
      <c r="G25" s="60"/>
      <c r="H25" s="149"/>
    </row>
    <row r="26" spans="1:9" s="79" customFormat="1" ht="25.5" customHeight="1" thickTop="1" thickBot="1" x14ac:dyDescent="0.3">
      <c r="A26" s="791" t="s">
        <v>8</v>
      </c>
      <c r="B26" s="792"/>
      <c r="C26" s="792"/>
      <c r="D26" s="77">
        <f>SUM(D9:D24)</f>
        <v>526680.80000000005</v>
      </c>
      <c r="E26" s="77">
        <f>SUM(E9:E24)</f>
        <v>1016916</v>
      </c>
      <c r="F26" s="77">
        <f>SUM(F9:F25)</f>
        <v>759047.2</v>
      </c>
      <c r="G26" s="78">
        <f t="shared" si="0"/>
        <v>144.1190185782356</v>
      </c>
      <c r="H26" s="150"/>
    </row>
    <row r="27" spans="1:9" s="56" customFormat="1" ht="15" thickTop="1" x14ac:dyDescent="0.2">
      <c r="A27" s="65"/>
      <c r="B27" s="65"/>
      <c r="C27" s="22"/>
      <c r="D27" s="23"/>
      <c r="E27" s="23"/>
      <c r="F27" s="23"/>
      <c r="G27" s="66"/>
      <c r="H27" s="22"/>
      <c r="I27" s="22"/>
    </row>
    <row r="28" spans="1:9" s="56" customFormat="1" ht="14.25" x14ac:dyDescent="0.2">
      <c r="A28" s="65"/>
      <c r="B28" s="65"/>
      <c r="C28" s="22"/>
      <c r="D28" s="23"/>
      <c r="E28" s="23"/>
      <c r="F28" s="23"/>
      <c r="G28" s="66"/>
      <c r="H28" s="22"/>
      <c r="I28" s="22"/>
    </row>
    <row r="29" spans="1:9" s="56" customFormat="1" ht="18" x14ac:dyDescent="0.25">
      <c r="A29" s="72" t="s">
        <v>138</v>
      </c>
      <c r="B29" s="65"/>
      <c r="C29" s="22"/>
      <c r="D29" s="23"/>
      <c r="E29" s="23"/>
      <c r="F29" s="23"/>
      <c r="G29" s="66"/>
      <c r="H29" s="22"/>
      <c r="I29" s="22"/>
    </row>
    <row r="30" spans="1:9" s="48" customFormat="1" ht="16.5" thickBot="1" x14ac:dyDescent="0.3">
      <c r="A30" s="777" t="s">
        <v>10</v>
      </c>
      <c r="B30" s="777"/>
      <c r="C30" s="777"/>
      <c r="D30" s="777"/>
      <c r="E30" s="777"/>
      <c r="F30" s="778">
        <f>SUM(F31,F35,F42,F51,F61,F64)</f>
        <v>867</v>
      </c>
      <c r="G30" s="778"/>
    </row>
    <row r="31" spans="1:9" s="45" customFormat="1" ht="15.75" thickTop="1" x14ac:dyDescent="0.25">
      <c r="A31" s="767" t="s">
        <v>117</v>
      </c>
      <c r="B31" s="768"/>
      <c r="C31" s="768"/>
      <c r="D31" s="768"/>
      <c r="E31" s="768"/>
      <c r="F31" s="769">
        <v>200</v>
      </c>
      <c r="G31" s="769"/>
    </row>
    <row r="32" spans="1:9" s="45" customFormat="1" ht="14.25" x14ac:dyDescent="0.2">
      <c r="A32" s="772" t="s">
        <v>154</v>
      </c>
      <c r="B32" s="772"/>
      <c r="C32" s="772"/>
      <c r="D32" s="772"/>
      <c r="E32" s="772"/>
      <c r="F32" s="772"/>
      <c r="G32" s="772"/>
    </row>
    <row r="33" spans="1:13" s="45" customFormat="1" ht="14.25" x14ac:dyDescent="0.2">
      <c r="A33" s="723"/>
      <c r="B33" s="723"/>
      <c r="C33" s="723"/>
      <c r="D33" s="723"/>
      <c r="E33" s="723"/>
      <c r="F33" s="723"/>
      <c r="G33" s="723"/>
    </row>
    <row r="34" spans="1:13" s="45" customFormat="1" ht="16.5" customHeight="1" x14ac:dyDescent="0.2">
      <c r="A34" s="49"/>
      <c r="B34" s="99"/>
      <c r="C34" s="99"/>
      <c r="D34" s="99"/>
      <c r="E34" s="99"/>
      <c r="F34" s="99"/>
      <c r="G34" s="99"/>
    </row>
    <row r="35" spans="1:13" s="45" customFormat="1" ht="15" x14ac:dyDescent="0.25">
      <c r="A35" s="767" t="s">
        <v>116</v>
      </c>
      <c r="B35" s="768"/>
      <c r="C35" s="768"/>
      <c r="D35" s="768"/>
      <c r="E35" s="768"/>
      <c r="F35" s="769">
        <v>200</v>
      </c>
      <c r="G35" s="769"/>
    </row>
    <row r="36" spans="1:13" s="45" customFormat="1" ht="14.25" x14ac:dyDescent="0.2">
      <c r="A36" s="772" t="s">
        <v>14</v>
      </c>
      <c r="B36" s="772"/>
      <c r="C36" s="772"/>
      <c r="D36" s="772"/>
      <c r="E36" s="772"/>
      <c r="F36" s="772"/>
      <c r="G36" s="772"/>
    </row>
    <row r="37" spans="1:13" s="45" customFormat="1" ht="14.25" x14ac:dyDescent="0.2">
      <c r="A37" s="723"/>
      <c r="B37" s="723"/>
      <c r="C37" s="723"/>
      <c r="D37" s="723"/>
      <c r="E37" s="723"/>
      <c r="F37" s="723"/>
      <c r="G37" s="723"/>
      <c r="J37" s="723"/>
      <c r="K37" s="723"/>
      <c r="L37" s="723"/>
      <c r="M37" s="723"/>
    </row>
    <row r="38" spans="1:13" s="45" customFormat="1" ht="14.25" x14ac:dyDescent="0.2">
      <c r="A38" s="797" t="s">
        <v>15</v>
      </c>
      <c r="B38" s="797"/>
      <c r="C38" s="797"/>
      <c r="D38" s="129"/>
      <c r="E38" s="129"/>
      <c r="F38" s="129"/>
      <c r="G38" s="129"/>
    </row>
    <row r="39" spans="1:13" s="45" customFormat="1" ht="14.25" x14ac:dyDescent="0.2">
      <c r="A39" s="793" t="s">
        <v>85</v>
      </c>
      <c r="B39" s="793"/>
      <c r="C39" s="793"/>
      <c r="D39" s="129"/>
      <c r="E39" s="129"/>
      <c r="F39" s="129"/>
      <c r="G39" s="129"/>
    </row>
    <row r="40" spans="1:13" s="45" customFormat="1" ht="14.25" x14ac:dyDescent="0.2">
      <c r="A40" s="793" t="s">
        <v>86</v>
      </c>
      <c r="B40" s="793"/>
      <c r="C40" s="793"/>
      <c r="D40" s="796"/>
      <c r="E40" s="796"/>
      <c r="F40" s="129"/>
      <c r="G40" s="129"/>
    </row>
    <row r="41" spans="1:13" s="45" customFormat="1" ht="14.25" x14ac:dyDescent="0.2">
      <c r="A41" s="49"/>
      <c r="B41" s="99"/>
      <c r="C41" s="99"/>
      <c r="D41" s="99"/>
      <c r="E41" s="99"/>
      <c r="F41" s="99"/>
      <c r="G41" s="99"/>
    </row>
    <row r="42" spans="1:13" s="45" customFormat="1" ht="15" x14ac:dyDescent="0.25">
      <c r="A42" s="767" t="s">
        <v>115</v>
      </c>
      <c r="B42" s="768"/>
      <c r="C42" s="768"/>
      <c r="D42" s="768"/>
      <c r="E42" s="768"/>
      <c r="F42" s="769">
        <v>116</v>
      </c>
      <c r="G42" s="769"/>
    </row>
    <row r="43" spans="1:13" s="45" customFormat="1" ht="14.25" x14ac:dyDescent="0.2">
      <c r="A43" s="772" t="s">
        <v>87</v>
      </c>
      <c r="B43" s="772"/>
      <c r="C43" s="772"/>
      <c r="D43" s="772"/>
      <c r="E43" s="772"/>
      <c r="F43" s="772"/>
      <c r="G43" s="772"/>
    </row>
    <row r="44" spans="1:13" s="45" customFormat="1" ht="14.25" x14ac:dyDescent="0.2">
      <c r="A44" s="49"/>
      <c r="B44" s="99"/>
      <c r="C44" s="99"/>
      <c r="D44" s="99"/>
      <c r="E44" s="99"/>
      <c r="F44" s="99"/>
      <c r="G44" s="99"/>
    </row>
    <row r="45" spans="1:13" s="45" customFormat="1" ht="14.25" x14ac:dyDescent="0.2">
      <c r="A45" s="49"/>
      <c r="B45" s="99"/>
      <c r="C45" s="99"/>
      <c r="D45" s="99"/>
      <c r="E45" s="99"/>
      <c r="F45" s="99"/>
      <c r="G45" s="99"/>
    </row>
    <row r="46" spans="1:13" s="45" customFormat="1" ht="14.25" x14ac:dyDescent="0.2">
      <c r="A46" s="49"/>
      <c r="B46" s="99"/>
      <c r="C46" s="99"/>
      <c r="D46" s="99"/>
      <c r="E46" s="99"/>
      <c r="F46" s="99"/>
      <c r="G46" s="99"/>
    </row>
    <row r="47" spans="1:13" s="45" customFormat="1" ht="14.25" x14ac:dyDescent="0.2">
      <c r="A47" s="49"/>
      <c r="B47" s="99"/>
      <c r="C47" s="99"/>
      <c r="D47" s="99"/>
      <c r="E47" s="99"/>
      <c r="F47" s="99"/>
      <c r="G47" s="99"/>
    </row>
    <row r="48" spans="1:13" s="45" customFormat="1" ht="14.25" x14ac:dyDescent="0.2">
      <c r="A48" s="49"/>
      <c r="B48" s="99"/>
      <c r="C48" s="99"/>
      <c r="D48" s="99"/>
      <c r="E48" s="99"/>
      <c r="F48" s="99"/>
      <c r="G48" s="99"/>
    </row>
    <row r="49" spans="1:7" s="45" customFormat="1" ht="14.25" x14ac:dyDescent="0.2">
      <c r="A49" s="49"/>
      <c r="B49" s="99"/>
      <c r="C49" s="99"/>
      <c r="D49" s="99"/>
      <c r="E49" s="99"/>
      <c r="F49" s="99"/>
      <c r="G49" s="99"/>
    </row>
    <row r="50" spans="1:7" s="45" customFormat="1" ht="14.25" x14ac:dyDescent="0.2">
      <c r="A50" s="49"/>
      <c r="B50" s="99"/>
      <c r="C50" s="99"/>
      <c r="D50" s="99"/>
      <c r="E50" s="99"/>
      <c r="F50" s="99"/>
      <c r="G50" s="99"/>
    </row>
    <row r="51" spans="1:7" s="45" customFormat="1" ht="15" x14ac:dyDescent="0.25">
      <c r="A51" s="767" t="s">
        <v>114</v>
      </c>
      <c r="B51" s="768"/>
      <c r="C51" s="768"/>
      <c r="D51" s="768"/>
      <c r="E51" s="768"/>
      <c r="F51" s="769">
        <v>250</v>
      </c>
      <c r="G51" s="769"/>
    </row>
    <row r="52" spans="1:7" s="45" customFormat="1" ht="14.25" customHeight="1" x14ac:dyDescent="0.2">
      <c r="A52" s="772" t="s">
        <v>177</v>
      </c>
      <c r="B52" s="773"/>
      <c r="C52" s="773"/>
      <c r="D52" s="773"/>
      <c r="E52" s="773"/>
      <c r="F52" s="773"/>
      <c r="G52" s="773"/>
    </row>
    <row r="53" spans="1:7" s="45" customFormat="1" ht="14.25" x14ac:dyDescent="0.2">
      <c r="A53" s="773"/>
      <c r="B53" s="773"/>
      <c r="C53" s="773"/>
      <c r="D53" s="773"/>
      <c r="E53" s="773"/>
      <c r="F53" s="773"/>
      <c r="G53" s="773"/>
    </row>
    <row r="54" spans="1:7" s="45" customFormat="1" ht="14.25" x14ac:dyDescent="0.2">
      <c r="A54" s="773"/>
      <c r="B54" s="773"/>
      <c r="C54" s="773"/>
      <c r="D54" s="773"/>
      <c r="E54" s="773"/>
      <c r="F54" s="773"/>
      <c r="G54" s="773"/>
    </row>
    <row r="55" spans="1:7" s="45" customFormat="1" ht="14.25" x14ac:dyDescent="0.2">
      <c r="A55" s="773"/>
      <c r="B55" s="773"/>
      <c r="C55" s="773"/>
      <c r="D55" s="773"/>
      <c r="E55" s="773"/>
      <c r="F55" s="773"/>
      <c r="G55" s="773"/>
    </row>
    <row r="56" spans="1:7" s="45" customFormat="1" ht="14.25" x14ac:dyDescent="0.2">
      <c r="A56" s="773"/>
      <c r="B56" s="773"/>
      <c r="C56" s="773"/>
      <c r="D56" s="773"/>
      <c r="E56" s="773"/>
      <c r="F56" s="773"/>
      <c r="G56" s="773"/>
    </row>
    <row r="57" spans="1:7" s="45" customFormat="1" ht="14.25" x14ac:dyDescent="0.2">
      <c r="A57" s="773"/>
      <c r="B57" s="773"/>
      <c r="C57" s="773"/>
      <c r="D57" s="773"/>
      <c r="E57" s="773"/>
      <c r="F57" s="773"/>
      <c r="G57" s="773"/>
    </row>
    <row r="58" spans="1:7" s="45" customFormat="1" ht="14.25" x14ac:dyDescent="0.2">
      <c r="A58" s="773"/>
      <c r="B58" s="773"/>
      <c r="C58" s="773"/>
      <c r="D58" s="773"/>
      <c r="E58" s="773"/>
      <c r="F58" s="773"/>
      <c r="G58" s="773"/>
    </row>
    <row r="59" spans="1:7" s="45" customFormat="1" ht="14.25" x14ac:dyDescent="0.2">
      <c r="A59" s="773"/>
      <c r="B59" s="773"/>
      <c r="C59" s="773"/>
      <c r="D59" s="773"/>
      <c r="E59" s="773"/>
      <c r="F59" s="773"/>
      <c r="G59" s="773"/>
    </row>
    <row r="60" spans="1:7" s="45" customFormat="1" ht="14.25" x14ac:dyDescent="0.2">
      <c r="A60" s="127"/>
      <c r="B60" s="127"/>
      <c r="C60" s="127"/>
      <c r="D60" s="127"/>
      <c r="E60" s="127"/>
      <c r="F60" s="127"/>
      <c r="G60" s="127"/>
    </row>
    <row r="61" spans="1:7" s="45" customFormat="1" ht="15" x14ac:dyDescent="0.25">
      <c r="A61" s="767" t="s">
        <v>113</v>
      </c>
      <c r="B61" s="768"/>
      <c r="C61" s="768"/>
      <c r="D61" s="768"/>
      <c r="E61" s="768"/>
      <c r="F61" s="769">
        <v>100</v>
      </c>
      <c r="G61" s="769"/>
    </row>
    <row r="62" spans="1:7" s="45" customFormat="1" ht="14.25" x14ac:dyDescent="0.2">
      <c r="A62" s="131" t="s">
        <v>184</v>
      </c>
      <c r="B62" s="132"/>
      <c r="C62" s="132"/>
      <c r="D62" s="132"/>
      <c r="E62" s="132"/>
      <c r="F62" s="132"/>
      <c r="G62" s="132"/>
    </row>
    <row r="63" spans="1:7" s="45" customFormat="1" ht="9" customHeight="1" x14ac:dyDescent="0.2">
      <c r="A63" s="129"/>
      <c r="B63" s="129"/>
      <c r="C63" s="129"/>
      <c r="D63" s="129"/>
      <c r="E63" s="129"/>
      <c r="F63" s="129"/>
      <c r="G63" s="129"/>
    </row>
    <row r="64" spans="1:7" s="45" customFormat="1" ht="15" x14ac:dyDescent="0.25">
      <c r="A64" s="767" t="s">
        <v>112</v>
      </c>
      <c r="B64" s="768"/>
      <c r="C64" s="768"/>
      <c r="D64" s="768"/>
      <c r="E64" s="768"/>
      <c r="F64" s="769">
        <v>1</v>
      </c>
      <c r="G64" s="769"/>
    </row>
    <row r="65" spans="1:7" s="45" customFormat="1" ht="14.25" x14ac:dyDescent="0.2">
      <c r="A65" s="788" t="s">
        <v>168</v>
      </c>
      <c r="B65" s="702"/>
      <c r="C65" s="702"/>
      <c r="D65" s="702"/>
      <c r="E65" s="702"/>
      <c r="F65" s="702"/>
      <c r="G65" s="702"/>
    </row>
    <row r="66" spans="1:7" s="45" customFormat="1" ht="14.25" x14ac:dyDescent="0.2">
      <c r="A66" s="702"/>
      <c r="B66" s="702"/>
      <c r="C66" s="702"/>
      <c r="D66" s="702"/>
      <c r="E66" s="702"/>
      <c r="F66" s="702"/>
      <c r="G66" s="702"/>
    </row>
    <row r="67" spans="1:7" s="45" customFormat="1" ht="14.25" x14ac:dyDescent="0.2">
      <c r="A67" s="122"/>
      <c r="B67" s="122"/>
      <c r="C67" s="122"/>
      <c r="D67" s="122"/>
      <c r="E67" s="122"/>
      <c r="F67" s="122"/>
      <c r="G67" s="122"/>
    </row>
    <row r="68" spans="1:7" s="48" customFormat="1" ht="16.5" thickBot="1" x14ac:dyDescent="0.3">
      <c r="A68" s="777" t="s">
        <v>30</v>
      </c>
      <c r="B68" s="777"/>
      <c r="C68" s="777"/>
      <c r="D68" s="777"/>
      <c r="E68" s="777"/>
      <c r="F68" s="778">
        <f>SUM(D75,D83)</f>
        <v>150776</v>
      </c>
      <c r="G68" s="778"/>
    </row>
    <row r="69" spans="1:7" s="45" customFormat="1" ht="15.75" thickTop="1" x14ac:dyDescent="0.25">
      <c r="A69" s="108" t="s">
        <v>82</v>
      </c>
      <c r="B69" s="44"/>
      <c r="D69" s="46"/>
      <c r="E69" s="46"/>
      <c r="F69" s="46"/>
      <c r="G69" s="47"/>
    </row>
    <row r="70" spans="1:7" s="45" customFormat="1" ht="14.25" x14ac:dyDescent="0.2">
      <c r="A70" s="40" t="s">
        <v>77</v>
      </c>
      <c r="B70" s="44"/>
      <c r="D70" s="766">
        <v>57728</v>
      </c>
      <c r="E70" s="766"/>
      <c r="F70" s="46"/>
      <c r="G70" s="47"/>
    </row>
    <row r="71" spans="1:7" s="45" customFormat="1" ht="14.25" x14ac:dyDescent="0.2">
      <c r="A71" s="40" t="s">
        <v>80</v>
      </c>
      <c r="B71" s="44"/>
      <c r="D71" s="766">
        <v>39891</v>
      </c>
      <c r="E71" s="766"/>
      <c r="F71" s="46"/>
      <c r="G71" s="47"/>
    </row>
    <row r="72" spans="1:7" s="45" customFormat="1" ht="14.25" x14ac:dyDescent="0.2">
      <c r="A72" s="40" t="s">
        <v>78</v>
      </c>
      <c r="B72" s="44"/>
      <c r="D72" s="766">
        <v>25857</v>
      </c>
      <c r="E72" s="766"/>
      <c r="F72" s="46"/>
      <c r="G72" s="47"/>
    </row>
    <row r="73" spans="1:7" s="45" customFormat="1" ht="14.25" x14ac:dyDescent="0.2">
      <c r="A73" s="40" t="s">
        <v>79</v>
      </c>
      <c r="B73" s="44"/>
      <c r="D73" s="766">
        <v>15227</v>
      </c>
      <c r="E73" s="766"/>
      <c r="F73" s="46"/>
      <c r="G73" s="47"/>
    </row>
    <row r="74" spans="1:7" s="45" customFormat="1" ht="14.25" x14ac:dyDescent="0.2">
      <c r="A74" s="40" t="s">
        <v>81</v>
      </c>
      <c r="B74" s="44"/>
      <c r="D74" s="766">
        <v>11973</v>
      </c>
      <c r="E74" s="766"/>
      <c r="F74" s="46"/>
      <c r="G74" s="47"/>
    </row>
    <row r="75" spans="1:7" s="45" customFormat="1" ht="15" x14ac:dyDescent="0.25">
      <c r="A75" s="109" t="s">
        <v>8</v>
      </c>
      <c r="B75" s="110"/>
      <c r="C75" s="111"/>
      <c r="D75" s="789">
        <f>SUM(D70:E74)</f>
        <v>150676</v>
      </c>
      <c r="E75" s="789"/>
      <c r="F75" s="46"/>
      <c r="G75" s="47"/>
    </row>
    <row r="76" spans="1:7" s="45" customFormat="1" ht="14.25" x14ac:dyDescent="0.2">
      <c r="A76" s="44"/>
      <c r="B76" s="44"/>
      <c r="D76" s="46"/>
      <c r="E76" s="46"/>
      <c r="F76" s="46"/>
      <c r="G76" s="47"/>
    </row>
    <row r="77" spans="1:7" s="45" customFormat="1" ht="15" x14ac:dyDescent="0.25">
      <c r="A77" s="108" t="s">
        <v>83</v>
      </c>
      <c r="B77" s="44"/>
      <c r="D77" s="46"/>
      <c r="E77" s="46"/>
      <c r="F77" s="46"/>
      <c r="G77" s="47"/>
    </row>
    <row r="78" spans="1:7" s="45" customFormat="1" ht="14.25" x14ac:dyDescent="0.2">
      <c r="A78" s="40" t="s">
        <v>128</v>
      </c>
      <c r="B78" s="44"/>
      <c r="D78" s="766">
        <v>0</v>
      </c>
      <c r="E78" s="766"/>
      <c r="F78" s="46"/>
      <c r="G78" s="47"/>
    </row>
    <row r="79" spans="1:7" s="45" customFormat="1" ht="14.25" x14ac:dyDescent="0.2">
      <c r="A79" s="40" t="s">
        <v>155</v>
      </c>
      <c r="B79" s="44"/>
      <c r="D79" s="101"/>
      <c r="E79" s="114">
        <v>0</v>
      </c>
      <c r="F79" s="46"/>
      <c r="G79" s="47"/>
    </row>
    <row r="80" spans="1:7" s="45" customFormat="1" ht="14.25" x14ac:dyDescent="0.2">
      <c r="A80" s="40" t="s">
        <v>90</v>
      </c>
      <c r="B80" s="44"/>
      <c r="D80" s="101"/>
      <c r="E80" s="101">
        <v>0</v>
      </c>
      <c r="F80" s="46"/>
      <c r="G80" s="47"/>
    </row>
    <row r="81" spans="1:12" s="45" customFormat="1" ht="14.25" x14ac:dyDescent="0.2">
      <c r="A81" s="40" t="s">
        <v>129</v>
      </c>
      <c r="B81" s="44"/>
      <c r="D81" s="101"/>
      <c r="E81" s="101">
        <v>100</v>
      </c>
      <c r="F81" s="46"/>
      <c r="G81" s="47"/>
    </row>
    <row r="82" spans="1:12" s="45" customFormat="1" ht="14.25" x14ac:dyDescent="0.2">
      <c r="A82" s="40" t="s">
        <v>84</v>
      </c>
      <c r="B82" s="44"/>
      <c r="D82" s="101"/>
      <c r="E82" s="101"/>
      <c r="F82" s="46"/>
      <c r="G82" s="47"/>
    </row>
    <row r="83" spans="1:12" s="45" customFormat="1" ht="15" x14ac:dyDescent="0.25">
      <c r="A83" s="109" t="s">
        <v>8</v>
      </c>
      <c r="B83" s="110"/>
      <c r="C83" s="111"/>
      <c r="D83" s="789">
        <f>SUM(D78:E82)</f>
        <v>100</v>
      </c>
      <c r="E83" s="789"/>
      <c r="F83" s="46"/>
      <c r="G83" s="47"/>
    </row>
    <row r="84" spans="1:12" s="45" customFormat="1" ht="14.25" x14ac:dyDescent="0.2">
      <c r="A84" s="44"/>
      <c r="B84" s="44"/>
      <c r="D84" s="46"/>
      <c r="E84" s="46"/>
      <c r="F84" s="46"/>
      <c r="G84" s="47"/>
    </row>
    <row r="85" spans="1:12" s="48" customFormat="1" ht="16.5" thickBot="1" x14ac:dyDescent="0.3">
      <c r="A85" s="777" t="s">
        <v>16</v>
      </c>
      <c r="B85" s="777"/>
      <c r="C85" s="777"/>
      <c r="D85" s="777"/>
      <c r="E85" s="777"/>
      <c r="F85" s="778">
        <v>20</v>
      </c>
      <c r="G85" s="778"/>
    </row>
    <row r="86" spans="1:12" s="48" customFormat="1" ht="16.5" thickTop="1" x14ac:dyDescent="0.25">
      <c r="A86" s="767" t="s">
        <v>111</v>
      </c>
      <c r="B86" s="768"/>
      <c r="C86" s="768"/>
      <c r="D86" s="768"/>
      <c r="E86" s="768"/>
      <c r="F86" s="51"/>
      <c r="G86" s="51"/>
    </row>
    <row r="87" spans="1:12" s="45" customFormat="1" ht="14.25" x14ac:dyDescent="0.2">
      <c r="A87" s="794" t="s">
        <v>147</v>
      </c>
      <c r="B87" s="795"/>
      <c r="C87" s="795"/>
      <c r="D87" s="795"/>
      <c r="E87" s="795"/>
      <c r="F87" s="795"/>
      <c r="G87" s="795"/>
    </row>
    <row r="88" spans="1:12" s="45" customFormat="1" ht="14.25" x14ac:dyDescent="0.2">
      <c r="A88" s="723"/>
      <c r="B88" s="723"/>
      <c r="C88" s="723"/>
      <c r="D88" s="723"/>
      <c r="E88" s="723"/>
      <c r="F88" s="723"/>
      <c r="G88" s="723"/>
    </row>
    <row r="89" spans="1:12" s="45" customFormat="1" ht="14.25" x14ac:dyDescent="0.2">
      <c r="A89" s="796"/>
      <c r="B89" s="796"/>
      <c r="C89" s="796"/>
      <c r="D89" s="796"/>
      <c r="E89" s="796"/>
      <c r="F89" s="796"/>
      <c r="G89" s="796"/>
    </row>
    <row r="90" spans="1:12" s="45" customFormat="1" ht="14.25" x14ac:dyDescent="0.2">
      <c r="A90" s="44"/>
      <c r="B90" s="44"/>
      <c r="D90" s="46"/>
      <c r="E90" s="46"/>
      <c r="F90" s="46"/>
      <c r="G90" s="47"/>
    </row>
    <row r="91" spans="1:12" s="48" customFormat="1" ht="16.5" thickBot="1" x14ac:dyDescent="0.3">
      <c r="A91" s="777" t="s">
        <v>11</v>
      </c>
      <c r="B91" s="777"/>
      <c r="C91" s="777"/>
      <c r="D91" s="777"/>
      <c r="E91" s="777"/>
      <c r="F91" s="778">
        <f>SUM(F92)</f>
        <v>43</v>
      </c>
      <c r="G91" s="778"/>
    </row>
    <row r="92" spans="1:12" s="45" customFormat="1" ht="16.5" thickTop="1" x14ac:dyDescent="0.25">
      <c r="A92" s="767" t="s">
        <v>172</v>
      </c>
      <c r="B92" s="768"/>
      <c r="C92" s="768"/>
      <c r="D92" s="768"/>
      <c r="E92" s="768"/>
      <c r="F92" s="769">
        <v>43</v>
      </c>
      <c r="G92" s="769"/>
      <c r="I92" s="48"/>
      <c r="J92" s="48"/>
      <c r="K92" s="48"/>
      <c r="L92" s="48"/>
    </row>
    <row r="93" spans="1:12" s="45" customFormat="1" ht="14.25" customHeight="1" x14ac:dyDescent="0.2">
      <c r="A93" s="788" t="s">
        <v>185</v>
      </c>
      <c r="B93" s="788"/>
      <c r="C93" s="788"/>
      <c r="D93" s="788"/>
      <c r="E93" s="788"/>
      <c r="F93" s="766"/>
      <c r="G93" s="766"/>
    </row>
    <row r="94" spans="1:12" s="45" customFormat="1" ht="14.25" customHeight="1" x14ac:dyDescent="0.2"/>
    <row r="95" spans="1:12" s="48" customFormat="1" ht="16.5" thickBot="1" x14ac:dyDescent="0.3">
      <c r="A95" s="777" t="s">
        <v>12</v>
      </c>
      <c r="B95" s="777"/>
      <c r="C95" s="777"/>
      <c r="D95" s="777"/>
      <c r="E95" s="777"/>
      <c r="F95" s="778">
        <f>SUM(F96,F101,F109,F117)</f>
        <v>37880</v>
      </c>
      <c r="G95" s="778"/>
    </row>
    <row r="96" spans="1:12" s="45" customFormat="1" ht="15.75" thickTop="1" x14ac:dyDescent="0.25">
      <c r="A96" s="767" t="s">
        <v>106</v>
      </c>
      <c r="B96" s="768"/>
      <c r="C96" s="768"/>
      <c r="D96" s="768"/>
      <c r="E96" s="768"/>
      <c r="F96" s="769">
        <v>153</v>
      </c>
      <c r="G96" s="769"/>
      <c r="I96" s="43"/>
      <c r="J96" s="43"/>
      <c r="K96" s="43"/>
    </row>
    <row r="97" spans="1:11" s="53" customFormat="1" ht="15" customHeight="1" x14ac:dyDescent="0.25">
      <c r="A97" s="787" t="s">
        <v>146</v>
      </c>
      <c r="B97" s="787"/>
      <c r="C97" s="787"/>
      <c r="D97" s="787"/>
      <c r="E97" s="787"/>
      <c r="F97" s="133"/>
      <c r="G97" s="133"/>
      <c r="I97" s="100"/>
      <c r="J97" s="100"/>
      <c r="K97" s="100"/>
    </row>
    <row r="98" spans="1:11" s="45" customFormat="1" ht="15" x14ac:dyDescent="0.25">
      <c r="A98" s="53" t="s">
        <v>157</v>
      </c>
      <c r="B98" s="53"/>
      <c r="C98" s="53"/>
      <c r="D98" s="53"/>
      <c r="E98" s="53"/>
      <c r="F98" s="766">
        <v>143</v>
      </c>
      <c r="G98" s="766"/>
      <c r="I98" s="43"/>
      <c r="J98" s="43"/>
      <c r="K98" s="43"/>
    </row>
    <row r="99" spans="1:11" s="45" customFormat="1" ht="14.25" x14ac:dyDescent="0.2">
      <c r="A99" s="134" t="s">
        <v>158</v>
      </c>
      <c r="B99" s="134"/>
      <c r="C99" s="134"/>
      <c r="D99" s="134"/>
      <c r="E99" s="134"/>
      <c r="F99" s="766">
        <v>10</v>
      </c>
      <c r="G99" s="766"/>
    </row>
    <row r="100" spans="1:11" s="45" customFormat="1" ht="11.25" customHeight="1" x14ac:dyDescent="0.2">
      <c r="A100" s="49"/>
      <c r="B100" s="49"/>
      <c r="C100" s="49"/>
      <c r="D100" s="49"/>
      <c r="E100" s="49"/>
      <c r="F100" s="49"/>
      <c r="G100" s="49"/>
    </row>
    <row r="101" spans="1:11" s="45" customFormat="1" ht="15" x14ac:dyDescent="0.25">
      <c r="A101" s="767" t="s">
        <v>123</v>
      </c>
      <c r="B101" s="768"/>
      <c r="C101" s="768"/>
      <c r="D101" s="768"/>
      <c r="E101" s="768"/>
      <c r="F101" s="769">
        <v>108</v>
      </c>
      <c r="G101" s="769"/>
    </row>
    <row r="102" spans="1:11" s="45" customFormat="1" ht="14.25" customHeight="1" x14ac:dyDescent="0.2">
      <c r="A102" s="788" t="s">
        <v>188</v>
      </c>
      <c r="B102" s="788"/>
      <c r="C102" s="788"/>
      <c r="D102" s="788"/>
      <c r="E102" s="788"/>
      <c r="F102" s="788"/>
      <c r="G102" s="129"/>
    </row>
    <row r="103" spans="1:11" s="45" customFormat="1" ht="14.25" x14ac:dyDescent="0.2">
      <c r="A103" s="49"/>
      <c r="B103" s="49"/>
      <c r="C103" s="49"/>
      <c r="D103" s="49"/>
      <c r="E103" s="49"/>
      <c r="F103" s="49"/>
      <c r="G103" s="49"/>
    </row>
    <row r="104" spans="1:11" s="45" customFormat="1" ht="14.25" x14ac:dyDescent="0.2">
      <c r="A104" s="49"/>
      <c r="B104" s="49"/>
      <c r="C104" s="49"/>
      <c r="D104" s="49"/>
      <c r="E104" s="49"/>
      <c r="F104" s="49"/>
      <c r="G104" s="49"/>
    </row>
    <row r="105" spans="1:11" s="45" customFormat="1" ht="14.25" x14ac:dyDescent="0.2">
      <c r="A105" s="49"/>
      <c r="B105" s="49"/>
      <c r="C105" s="49"/>
      <c r="D105" s="49"/>
      <c r="E105" s="49"/>
      <c r="F105" s="49"/>
      <c r="G105" s="49"/>
    </row>
    <row r="106" spans="1:11" s="45" customFormat="1" ht="14.25" x14ac:dyDescent="0.2">
      <c r="A106" s="49"/>
      <c r="B106" s="49"/>
      <c r="C106" s="49"/>
      <c r="D106" s="49"/>
      <c r="E106" s="49"/>
      <c r="F106" s="49"/>
      <c r="G106" s="49"/>
    </row>
    <row r="107" spans="1:11" s="45" customFormat="1" ht="14.25" x14ac:dyDescent="0.2">
      <c r="A107" s="49"/>
      <c r="B107" s="49"/>
      <c r="C107" s="49"/>
      <c r="D107" s="49"/>
      <c r="E107" s="49"/>
      <c r="F107" s="49"/>
      <c r="G107" s="49"/>
    </row>
    <row r="108" spans="1:11" s="45" customFormat="1" ht="14.25" x14ac:dyDescent="0.2">
      <c r="A108" s="49"/>
      <c r="B108" s="49"/>
      <c r="C108" s="49"/>
      <c r="D108" s="49"/>
      <c r="E108" s="49"/>
      <c r="F108" s="49"/>
      <c r="G108" s="49"/>
    </row>
    <row r="109" spans="1:11" s="45" customFormat="1" ht="15" x14ac:dyDescent="0.25">
      <c r="A109" s="767" t="s">
        <v>122</v>
      </c>
      <c r="B109" s="768"/>
      <c r="C109" s="768"/>
      <c r="D109" s="768"/>
      <c r="E109" s="768"/>
      <c r="F109" s="769">
        <v>1596</v>
      </c>
      <c r="G109" s="769"/>
      <c r="I109" s="43"/>
      <c r="J109" s="43"/>
      <c r="K109" s="43"/>
    </row>
    <row r="110" spans="1:11" s="45" customFormat="1" ht="14.25" customHeight="1" x14ac:dyDescent="0.2">
      <c r="A110" s="788" t="s">
        <v>165</v>
      </c>
      <c r="B110" s="781"/>
      <c r="C110" s="781"/>
      <c r="D110" s="781"/>
      <c r="E110" s="781"/>
      <c r="F110" s="781"/>
      <c r="G110" s="781"/>
    </row>
    <row r="111" spans="1:11" s="45" customFormat="1" ht="14.25" x14ac:dyDescent="0.2">
      <c r="A111" s="781"/>
      <c r="B111" s="781"/>
      <c r="C111" s="781"/>
      <c r="D111" s="781"/>
      <c r="E111" s="781"/>
      <c r="F111" s="781"/>
      <c r="G111" s="781"/>
    </row>
    <row r="112" spans="1:11" s="45" customFormat="1" ht="14.25" x14ac:dyDescent="0.2">
      <c r="A112" s="781"/>
      <c r="B112" s="781"/>
      <c r="C112" s="781"/>
      <c r="D112" s="781"/>
      <c r="E112" s="781"/>
      <c r="F112" s="781"/>
      <c r="G112" s="781"/>
    </row>
    <row r="113" spans="1:12" s="45" customFormat="1" ht="14.25" x14ac:dyDescent="0.2">
      <c r="A113" s="781"/>
      <c r="B113" s="781"/>
      <c r="C113" s="781"/>
      <c r="D113" s="781"/>
      <c r="E113" s="781"/>
      <c r="F113" s="781"/>
      <c r="G113" s="781"/>
    </row>
    <row r="114" spans="1:12" s="45" customFormat="1" ht="14.25" x14ac:dyDescent="0.2">
      <c r="A114" s="781"/>
      <c r="B114" s="781"/>
      <c r="C114" s="781"/>
      <c r="D114" s="781"/>
      <c r="E114" s="781"/>
      <c r="F114" s="781"/>
      <c r="G114" s="781"/>
    </row>
    <row r="115" spans="1:12" s="45" customFormat="1" ht="14.25" x14ac:dyDescent="0.2">
      <c r="A115" s="781"/>
      <c r="B115" s="781"/>
      <c r="C115" s="781"/>
      <c r="D115" s="781"/>
      <c r="E115" s="781"/>
      <c r="F115" s="781"/>
      <c r="G115" s="781"/>
    </row>
    <row r="116" spans="1:12" s="45" customFormat="1" ht="14.25" x14ac:dyDescent="0.2">
      <c r="A116" s="44"/>
      <c r="B116" s="44"/>
      <c r="D116" s="46"/>
      <c r="E116" s="46"/>
      <c r="F116" s="46"/>
      <c r="G116" s="47"/>
    </row>
    <row r="117" spans="1:12" s="45" customFormat="1" ht="15" x14ac:dyDescent="0.25">
      <c r="A117" s="767" t="s">
        <v>21</v>
      </c>
      <c r="B117" s="768"/>
      <c r="C117" s="768"/>
      <c r="D117" s="768"/>
      <c r="E117" s="768"/>
      <c r="F117" s="769">
        <f>SUM(F119:G122)</f>
        <v>36023</v>
      </c>
      <c r="G117" s="769"/>
      <c r="I117" s="43"/>
      <c r="J117" s="43"/>
      <c r="K117" s="43"/>
    </row>
    <row r="118" spans="1:12" s="45" customFormat="1" ht="14.25" x14ac:dyDescent="0.2">
      <c r="A118" s="40" t="s">
        <v>22</v>
      </c>
      <c r="B118" s="44"/>
      <c r="D118" s="46"/>
      <c r="E118" s="46"/>
      <c r="F118" s="766"/>
      <c r="G118" s="766"/>
    </row>
    <row r="119" spans="1:12" s="45" customFormat="1" ht="14.25" x14ac:dyDescent="0.2">
      <c r="A119" s="40" t="s">
        <v>127</v>
      </c>
      <c r="B119" s="44"/>
      <c r="D119" s="46"/>
      <c r="E119" s="46"/>
      <c r="F119" s="766">
        <v>27879</v>
      </c>
      <c r="G119" s="766"/>
    </row>
    <row r="120" spans="1:12" s="45" customFormat="1" ht="14.25" x14ac:dyDescent="0.2">
      <c r="A120" s="40" t="s">
        <v>126</v>
      </c>
      <c r="B120" s="44"/>
      <c r="D120" s="46"/>
      <c r="E120" s="46"/>
      <c r="F120" s="766">
        <v>4000</v>
      </c>
      <c r="G120" s="766"/>
    </row>
    <row r="121" spans="1:12" s="45" customFormat="1" ht="14.25" x14ac:dyDescent="0.2">
      <c r="A121" s="40" t="s">
        <v>125</v>
      </c>
      <c r="B121" s="44"/>
      <c r="D121" s="46"/>
      <c r="E121" s="46"/>
      <c r="F121" s="766">
        <v>1356</v>
      </c>
      <c r="G121" s="766"/>
    </row>
    <row r="122" spans="1:12" s="45" customFormat="1" ht="14.25" x14ac:dyDescent="0.2">
      <c r="A122" s="40" t="s">
        <v>124</v>
      </c>
      <c r="B122" s="44"/>
      <c r="D122" s="46"/>
      <c r="E122" s="46"/>
      <c r="F122" s="766">
        <v>2788</v>
      </c>
      <c r="G122" s="766"/>
    </row>
    <row r="123" spans="1:12" s="45" customFormat="1" ht="14.25" x14ac:dyDescent="0.2">
      <c r="A123" s="40"/>
      <c r="B123" s="44"/>
      <c r="D123" s="46"/>
      <c r="E123" s="46"/>
      <c r="F123" s="128"/>
      <c r="G123" s="128"/>
    </row>
    <row r="124" spans="1:12" s="48" customFormat="1" ht="16.5" thickBot="1" x14ac:dyDescent="0.3">
      <c r="A124" s="777" t="s">
        <v>13</v>
      </c>
      <c r="B124" s="777"/>
      <c r="C124" s="777"/>
      <c r="D124" s="777"/>
      <c r="E124" s="777"/>
      <c r="F124" s="786">
        <f>SUM(F125,F128)</f>
        <v>22.2</v>
      </c>
      <c r="G124" s="786"/>
    </row>
    <row r="125" spans="1:12" s="45" customFormat="1" ht="15.75" thickTop="1" x14ac:dyDescent="0.25">
      <c r="A125" s="767" t="s">
        <v>170</v>
      </c>
      <c r="B125" s="768"/>
      <c r="C125" s="768"/>
      <c r="D125" s="768"/>
      <c r="E125" s="768"/>
      <c r="F125" s="769">
        <v>22</v>
      </c>
      <c r="G125" s="769"/>
      <c r="I125" s="63"/>
      <c r="J125" s="63"/>
      <c r="K125" s="63"/>
      <c r="L125" s="63"/>
    </row>
    <row r="126" spans="1:12" s="45" customFormat="1" ht="14.25" x14ac:dyDescent="0.2">
      <c r="A126" s="772" t="s">
        <v>186</v>
      </c>
      <c r="B126" s="772"/>
      <c r="C126" s="772"/>
      <c r="D126" s="772"/>
      <c r="E126" s="772"/>
      <c r="F126" s="772"/>
      <c r="G126" s="772"/>
      <c r="I126" s="63"/>
      <c r="J126" s="63"/>
      <c r="K126" s="63"/>
      <c r="L126" s="63"/>
    </row>
    <row r="127" spans="1:12" s="45" customFormat="1" ht="14.25" x14ac:dyDescent="0.2">
      <c r="A127" s="129"/>
      <c r="B127" s="129"/>
      <c r="C127" s="129"/>
      <c r="D127" s="129"/>
      <c r="E127" s="129"/>
      <c r="F127" s="129"/>
      <c r="G127" s="129"/>
      <c r="I127" s="63"/>
      <c r="J127" s="63"/>
      <c r="K127" s="63"/>
      <c r="L127" s="63"/>
    </row>
    <row r="128" spans="1:12" s="52" customFormat="1" ht="15.75" x14ac:dyDescent="0.25">
      <c r="A128" s="50" t="s">
        <v>171</v>
      </c>
      <c r="B128" s="50"/>
      <c r="C128" s="50"/>
      <c r="D128" s="50"/>
      <c r="E128" s="50"/>
      <c r="F128" s="785">
        <v>0.2</v>
      </c>
      <c r="G128" s="785"/>
      <c r="I128" s="102"/>
      <c r="J128" s="102"/>
      <c r="K128" s="102"/>
      <c r="L128" s="102"/>
    </row>
    <row r="129" spans="1:18" s="45" customFormat="1" ht="14.25" x14ac:dyDescent="0.2">
      <c r="A129" s="772" t="s">
        <v>187</v>
      </c>
      <c r="B129" s="723"/>
      <c r="C129" s="723"/>
      <c r="D129" s="723"/>
      <c r="E129" s="723"/>
      <c r="F129" s="723"/>
      <c r="G129" s="723"/>
      <c r="I129" s="63"/>
      <c r="J129" s="63"/>
      <c r="K129" s="63"/>
      <c r="L129" s="63"/>
    </row>
    <row r="130" spans="1:18" s="45" customFormat="1" ht="14.25" x14ac:dyDescent="0.2">
      <c r="A130" s="773"/>
      <c r="B130" s="773"/>
      <c r="C130" s="773"/>
      <c r="D130" s="773"/>
      <c r="E130" s="773"/>
      <c r="F130" s="773"/>
      <c r="G130" s="773"/>
      <c r="I130" s="63"/>
      <c r="J130" s="63"/>
      <c r="K130" s="63"/>
      <c r="L130" s="63"/>
    </row>
    <row r="131" spans="1:18" s="45" customFormat="1" ht="14.25" x14ac:dyDescent="0.2">
      <c r="A131" s="129"/>
      <c r="B131" s="129"/>
      <c r="C131" s="129"/>
      <c r="D131" s="129"/>
      <c r="E131" s="129"/>
      <c r="F131" s="129"/>
      <c r="G131" s="129"/>
    </row>
    <row r="132" spans="1:18" s="48" customFormat="1" ht="16.5" thickBot="1" x14ac:dyDescent="0.3">
      <c r="A132" s="777" t="s">
        <v>91</v>
      </c>
      <c r="B132" s="777"/>
      <c r="C132" s="777"/>
      <c r="D132" s="777"/>
      <c r="E132" s="777"/>
      <c r="F132" s="778">
        <f>SUM(F133)</f>
        <v>200</v>
      </c>
      <c r="G132" s="778"/>
    </row>
    <row r="133" spans="1:18" s="84" customFormat="1" ht="15.75" thickTop="1" x14ac:dyDescent="0.25">
      <c r="A133" s="767" t="s">
        <v>20</v>
      </c>
      <c r="B133" s="768"/>
      <c r="C133" s="768"/>
      <c r="D133" s="768"/>
      <c r="E133" s="768"/>
      <c r="F133" s="769">
        <v>200</v>
      </c>
      <c r="G133" s="769"/>
      <c r="I133" s="798"/>
      <c r="J133" s="798"/>
      <c r="K133" s="798"/>
      <c r="L133" s="798"/>
    </row>
    <row r="134" spans="1:18" s="53" customFormat="1" ht="14.25" x14ac:dyDescent="0.2">
      <c r="A134" s="40" t="s">
        <v>17</v>
      </c>
      <c r="B134" s="40"/>
      <c r="D134" s="135"/>
      <c r="E134" s="135"/>
      <c r="F134" s="135"/>
      <c r="G134" s="136"/>
      <c r="I134" s="54"/>
      <c r="J134" s="54"/>
      <c r="K134" s="54"/>
      <c r="L134" s="54"/>
    </row>
    <row r="135" spans="1:18" s="53" customFormat="1" ht="14.25" x14ac:dyDescent="0.2">
      <c r="A135" s="40" t="s">
        <v>18</v>
      </c>
      <c r="B135" s="40"/>
      <c r="D135" s="135"/>
      <c r="E135" s="135"/>
      <c r="F135" s="135"/>
      <c r="G135" s="136"/>
    </row>
    <row r="136" spans="1:18" s="53" customFormat="1" ht="14.25" x14ac:dyDescent="0.2">
      <c r="A136" s="799" t="s">
        <v>156</v>
      </c>
      <c r="B136" s="781"/>
      <c r="C136" s="781"/>
      <c r="D136" s="781"/>
      <c r="E136" s="781"/>
      <c r="F136" s="781"/>
      <c r="G136" s="781"/>
    </row>
    <row r="137" spans="1:18" s="53" customFormat="1" ht="14.25" x14ac:dyDescent="0.2">
      <c r="A137" s="781"/>
      <c r="B137" s="781"/>
      <c r="C137" s="781"/>
      <c r="D137" s="781"/>
      <c r="E137" s="781"/>
      <c r="F137" s="781"/>
      <c r="G137" s="781"/>
    </row>
    <row r="138" spans="1:18" s="53" customFormat="1" ht="14.25" x14ac:dyDescent="0.2">
      <c r="A138" s="799" t="s">
        <v>19</v>
      </c>
      <c r="B138" s="781"/>
      <c r="C138" s="781"/>
      <c r="D138" s="781"/>
      <c r="E138" s="781"/>
      <c r="F138" s="781"/>
      <c r="G138" s="781"/>
      <c r="R138" s="84"/>
    </row>
    <row r="139" spans="1:18" s="53" customFormat="1" ht="14.25" x14ac:dyDescent="0.2">
      <c r="A139" s="781"/>
      <c r="B139" s="781"/>
      <c r="C139" s="781"/>
      <c r="D139" s="781"/>
      <c r="E139" s="781"/>
      <c r="F139" s="781"/>
      <c r="G139" s="781"/>
      <c r="R139" s="84"/>
    </row>
    <row r="140" spans="1:18" s="53" customFormat="1" ht="14.25" x14ac:dyDescent="0.2">
      <c r="A140" s="40" t="s">
        <v>189</v>
      </c>
      <c r="B140" s="40"/>
      <c r="D140" s="135"/>
      <c r="E140" s="135"/>
      <c r="F140" s="135"/>
      <c r="G140" s="136"/>
    </row>
    <row r="141" spans="1:18" s="84" customFormat="1" x14ac:dyDescent="0.2">
      <c r="A141" s="86"/>
      <c r="B141" s="86"/>
      <c r="D141" s="82"/>
      <c r="E141" s="82"/>
      <c r="F141" s="82"/>
      <c r="G141" s="83"/>
    </row>
    <row r="142" spans="1:18" s="48" customFormat="1" ht="16.5" thickBot="1" x14ac:dyDescent="0.3">
      <c r="A142" s="777" t="s">
        <v>92</v>
      </c>
      <c r="B142" s="777"/>
      <c r="C142" s="777"/>
      <c r="D142" s="777"/>
      <c r="E142" s="777"/>
      <c r="F142" s="778">
        <f>SUM(F143,F148)</f>
        <v>1830</v>
      </c>
      <c r="G142" s="778"/>
      <c r="I142" s="103"/>
      <c r="J142" s="103"/>
      <c r="K142" s="103"/>
    </row>
    <row r="143" spans="1:18" s="84" customFormat="1" ht="17.25" customHeight="1" thickTop="1" x14ac:dyDescent="0.25">
      <c r="A143" s="767" t="s">
        <v>120</v>
      </c>
      <c r="B143" s="768"/>
      <c r="C143" s="768"/>
      <c r="D143" s="768"/>
      <c r="E143" s="768"/>
      <c r="F143" s="769">
        <v>1800</v>
      </c>
      <c r="G143" s="769"/>
    </row>
    <row r="144" spans="1:18" s="84" customFormat="1" ht="13.5" customHeight="1" x14ac:dyDescent="0.2">
      <c r="A144" s="782" t="s">
        <v>164</v>
      </c>
      <c r="B144" s="773"/>
      <c r="C144" s="773"/>
      <c r="D144" s="773"/>
      <c r="E144" s="773"/>
      <c r="F144" s="773"/>
      <c r="G144" s="773"/>
    </row>
    <row r="145" spans="1:7" s="84" customFormat="1" ht="13.5" customHeight="1" x14ac:dyDescent="0.2">
      <c r="A145" s="773"/>
      <c r="B145" s="773"/>
      <c r="C145" s="773"/>
      <c r="D145" s="773"/>
      <c r="E145" s="773"/>
      <c r="F145" s="773"/>
      <c r="G145" s="773"/>
    </row>
    <row r="146" spans="1:7" s="84" customFormat="1" ht="16.5" customHeight="1" x14ac:dyDescent="0.2">
      <c r="A146" s="773"/>
      <c r="B146" s="773"/>
      <c r="C146" s="773"/>
      <c r="D146" s="773"/>
      <c r="E146" s="773"/>
      <c r="F146" s="773"/>
      <c r="G146" s="773"/>
    </row>
    <row r="147" spans="1:7" s="84" customFormat="1" ht="8.25" customHeight="1" x14ac:dyDescent="0.2">
      <c r="A147" s="86"/>
      <c r="B147" s="86"/>
      <c r="D147" s="82"/>
      <c r="E147" s="82"/>
      <c r="F147" s="82"/>
      <c r="G147" s="83"/>
    </row>
    <row r="148" spans="1:7" s="84" customFormat="1" ht="17.25" customHeight="1" x14ac:dyDescent="0.25">
      <c r="A148" s="767" t="s">
        <v>121</v>
      </c>
      <c r="B148" s="768"/>
      <c r="C148" s="768"/>
      <c r="D148" s="768"/>
      <c r="E148" s="768"/>
      <c r="F148" s="769">
        <v>30</v>
      </c>
      <c r="G148" s="769"/>
    </row>
    <row r="149" spans="1:7" s="84" customFormat="1" ht="17.25" customHeight="1" x14ac:dyDescent="0.2">
      <c r="A149" s="782" t="s">
        <v>190</v>
      </c>
      <c r="B149" s="723"/>
      <c r="C149" s="723"/>
      <c r="D149" s="723"/>
      <c r="E149" s="723"/>
      <c r="F149" s="723"/>
      <c r="G149" s="723"/>
    </row>
    <row r="150" spans="1:7" s="84" customFormat="1" ht="24" customHeight="1" x14ac:dyDescent="0.2">
      <c r="A150" s="723"/>
      <c r="B150" s="723"/>
      <c r="C150" s="723"/>
      <c r="D150" s="723"/>
      <c r="E150" s="723"/>
      <c r="F150" s="723"/>
      <c r="G150" s="723"/>
    </row>
    <row r="151" spans="1:7" s="84" customFormat="1" ht="15.75" customHeight="1" x14ac:dyDescent="0.2">
      <c r="A151" s="121"/>
      <c r="B151" s="121"/>
      <c r="C151" s="140"/>
      <c r="D151" s="121"/>
      <c r="E151" s="121"/>
      <c r="F151" s="121"/>
      <c r="G151" s="121"/>
    </row>
    <row r="152" spans="1:7" s="84" customFormat="1" ht="18" customHeight="1" thickBot="1" x14ac:dyDescent="0.3">
      <c r="A152" s="777" t="s">
        <v>166</v>
      </c>
      <c r="B152" s="777"/>
      <c r="C152" s="777"/>
      <c r="D152" s="777"/>
      <c r="E152" s="777"/>
      <c r="F152" s="778">
        <f>SUM(F153)</f>
        <v>37669</v>
      </c>
      <c r="G152" s="778"/>
    </row>
    <row r="153" spans="1:7" s="84" customFormat="1" ht="18" customHeight="1" thickTop="1" x14ac:dyDescent="0.25">
      <c r="A153" s="774" t="s">
        <v>163</v>
      </c>
      <c r="B153" s="775"/>
      <c r="C153" s="775"/>
      <c r="D153" s="775"/>
      <c r="E153" s="775"/>
      <c r="F153" s="776">
        <v>37669</v>
      </c>
      <c r="G153" s="776"/>
    </row>
    <row r="154" spans="1:7" s="84" customFormat="1" ht="18" customHeight="1" x14ac:dyDescent="0.2">
      <c r="A154" s="803" t="s">
        <v>167</v>
      </c>
      <c r="B154" s="702"/>
      <c r="C154" s="702"/>
      <c r="D154" s="702"/>
      <c r="E154" s="702"/>
      <c r="F154" s="702"/>
      <c r="G154" s="702"/>
    </row>
    <row r="155" spans="1:7" s="84" customFormat="1" ht="18" customHeight="1" x14ac:dyDescent="0.2">
      <c r="A155" s="702"/>
      <c r="B155" s="702"/>
      <c r="C155" s="702"/>
      <c r="D155" s="702"/>
      <c r="E155" s="702"/>
      <c r="F155" s="702"/>
      <c r="G155" s="702"/>
    </row>
    <row r="156" spans="1:7" s="84" customFormat="1" ht="18" customHeight="1" x14ac:dyDescent="0.2">
      <c r="A156" s="702"/>
      <c r="B156" s="702"/>
      <c r="C156" s="702"/>
      <c r="D156" s="702"/>
      <c r="E156" s="702"/>
      <c r="F156" s="702"/>
      <c r="G156" s="702"/>
    </row>
    <row r="157" spans="1:7" s="84" customFormat="1" ht="19.5" customHeight="1" x14ac:dyDescent="0.2">
      <c r="A157" s="702"/>
      <c r="B157" s="702"/>
      <c r="C157" s="702"/>
      <c r="D157" s="702"/>
      <c r="E157" s="702"/>
      <c r="F157" s="702"/>
      <c r="G157" s="702"/>
    </row>
    <row r="158" spans="1:7" s="84" customFormat="1" ht="24" customHeight="1" x14ac:dyDescent="0.2">
      <c r="A158" s="702"/>
      <c r="B158" s="702"/>
      <c r="C158" s="702"/>
      <c r="D158" s="702"/>
      <c r="E158" s="702"/>
      <c r="F158" s="702"/>
      <c r="G158" s="702"/>
    </row>
    <row r="159" spans="1:7" s="84" customFormat="1" ht="24" customHeight="1" x14ac:dyDescent="0.2">
      <c r="A159" s="702"/>
      <c r="B159" s="702"/>
      <c r="C159" s="702"/>
      <c r="D159" s="702"/>
      <c r="E159" s="702"/>
      <c r="F159" s="702"/>
      <c r="G159" s="702"/>
    </row>
    <row r="160" spans="1:7" s="84" customFormat="1" ht="24" customHeight="1" x14ac:dyDescent="0.2">
      <c r="A160" s="702"/>
      <c r="B160" s="702"/>
      <c r="C160" s="702"/>
      <c r="D160" s="702"/>
      <c r="E160" s="702"/>
      <c r="F160" s="702"/>
      <c r="G160" s="702"/>
    </row>
    <row r="161" spans="1:9" s="84" customFormat="1" ht="14.25" customHeight="1" x14ac:dyDescent="0.2">
      <c r="A161" s="121"/>
      <c r="B161" s="121"/>
      <c r="C161" s="121"/>
      <c r="D161" s="121"/>
      <c r="E161" s="121"/>
      <c r="F161" s="121"/>
      <c r="G161" s="121"/>
    </row>
    <row r="162" spans="1:9" s="48" customFormat="1" ht="16.5" thickBot="1" x14ac:dyDescent="0.3">
      <c r="A162" s="777" t="s">
        <v>162</v>
      </c>
      <c r="B162" s="777"/>
      <c r="C162" s="777"/>
      <c r="D162" s="777"/>
      <c r="E162" s="777"/>
      <c r="F162" s="778">
        <f>SUM(F163,F167)</f>
        <v>253</v>
      </c>
      <c r="G162" s="778"/>
    </row>
    <row r="163" spans="1:9" s="84" customFormat="1" ht="18" customHeight="1" thickTop="1" x14ac:dyDescent="0.25">
      <c r="A163" s="774" t="s">
        <v>120</v>
      </c>
      <c r="B163" s="775"/>
      <c r="C163" s="775"/>
      <c r="D163" s="775"/>
      <c r="E163" s="775"/>
      <c r="F163" s="776">
        <v>250</v>
      </c>
      <c r="G163" s="776"/>
      <c r="H163" s="123"/>
      <c r="I163" s="123"/>
    </row>
    <row r="164" spans="1:9" s="84" customFormat="1" ht="14.25" customHeight="1" x14ac:dyDescent="0.2">
      <c r="A164" s="800" t="s">
        <v>178</v>
      </c>
      <c r="B164" s="801"/>
      <c r="C164" s="801"/>
      <c r="D164" s="801"/>
      <c r="E164" s="801"/>
      <c r="F164" s="801"/>
      <c r="G164" s="801"/>
      <c r="H164" s="146"/>
      <c r="I164" s="146"/>
    </row>
    <row r="165" spans="1:9" s="84" customFormat="1" ht="15" customHeight="1" x14ac:dyDescent="0.2">
      <c r="A165" s="702"/>
      <c r="B165" s="702"/>
      <c r="C165" s="702"/>
      <c r="D165" s="702"/>
      <c r="E165" s="702"/>
      <c r="F165" s="702"/>
      <c r="G165" s="702"/>
      <c r="H165" s="55"/>
      <c r="I165" s="55"/>
    </row>
    <row r="166" spans="1:9" s="84" customFormat="1" ht="15" customHeight="1" x14ac:dyDescent="0.2">
      <c r="A166" s="142"/>
      <c r="B166" s="142"/>
      <c r="C166" s="142"/>
      <c r="D166" s="142"/>
      <c r="E166" s="142"/>
      <c r="F166" s="142"/>
      <c r="G166" s="142"/>
      <c r="H166" s="55"/>
      <c r="I166" s="55"/>
    </row>
    <row r="167" spans="1:9" s="84" customFormat="1" ht="15" customHeight="1" x14ac:dyDescent="0.25">
      <c r="A167" s="767" t="s">
        <v>121</v>
      </c>
      <c r="B167" s="768"/>
      <c r="C167" s="768"/>
      <c r="D167" s="768"/>
      <c r="E167" s="768"/>
      <c r="F167" s="769">
        <v>3</v>
      </c>
      <c r="G167" s="769"/>
      <c r="H167" s="55"/>
      <c r="I167" s="55"/>
    </row>
    <row r="168" spans="1:9" s="84" customFormat="1" ht="15" customHeight="1" x14ac:dyDescent="0.2">
      <c r="A168" s="770" t="s">
        <v>169</v>
      </c>
      <c r="B168" s="771"/>
      <c r="C168" s="771"/>
      <c r="D168" s="771"/>
      <c r="E168" s="771"/>
      <c r="F168" s="771"/>
      <c r="G168" s="771"/>
      <c r="H168" s="55"/>
      <c r="I168" s="55"/>
    </row>
    <row r="169" spans="1:9" s="84" customFormat="1" ht="15" customHeight="1" x14ac:dyDescent="0.2">
      <c r="A169" s="771"/>
      <c r="B169" s="771"/>
      <c r="C169" s="771"/>
      <c r="D169" s="771"/>
      <c r="E169" s="771"/>
      <c r="F169" s="771"/>
      <c r="G169" s="771"/>
      <c r="H169" s="55"/>
      <c r="I169" s="55"/>
    </row>
    <row r="170" spans="1:9" s="84" customFormat="1" ht="15" customHeight="1" x14ac:dyDescent="0.2">
      <c r="A170" s="771"/>
      <c r="B170" s="771"/>
      <c r="C170" s="771"/>
      <c r="D170" s="771"/>
      <c r="E170" s="771"/>
      <c r="F170" s="771"/>
      <c r="G170" s="771"/>
      <c r="H170" s="55"/>
      <c r="I170" s="55"/>
    </row>
    <row r="171" spans="1:9" s="84" customFormat="1" ht="27.75" customHeight="1" x14ac:dyDescent="0.2">
      <c r="A171" s="771"/>
      <c r="B171" s="771"/>
      <c r="C171" s="771"/>
      <c r="D171" s="771"/>
      <c r="E171" s="771"/>
      <c r="F171" s="771"/>
      <c r="G171" s="771"/>
      <c r="H171" s="55"/>
      <c r="I171" s="55"/>
    </row>
    <row r="172" spans="1:9" s="84" customFormat="1" ht="18" customHeight="1" x14ac:dyDescent="0.25">
      <c r="A172" s="143"/>
      <c r="B172" s="144"/>
      <c r="C172" s="144"/>
      <c r="D172" s="144"/>
      <c r="E172" s="144"/>
      <c r="F172" s="145"/>
      <c r="G172" s="145"/>
    </row>
    <row r="173" spans="1:9" s="48" customFormat="1" ht="31.5" customHeight="1" thickBot="1" x14ac:dyDescent="0.3">
      <c r="A173" s="802" t="s">
        <v>173</v>
      </c>
      <c r="B173" s="802"/>
      <c r="C173" s="802"/>
      <c r="D173" s="802"/>
      <c r="E173" s="802"/>
      <c r="F173" s="778">
        <f>SUM(F175:G179)</f>
        <v>5366</v>
      </c>
      <c r="G173" s="778"/>
      <c r="H173" s="52"/>
    </row>
    <row r="174" spans="1:9" s="48" customFormat="1" ht="15" customHeight="1" thickTop="1" x14ac:dyDescent="0.25">
      <c r="A174" s="50" t="s">
        <v>181</v>
      </c>
      <c r="B174" s="141"/>
      <c r="C174" s="141"/>
      <c r="D174" s="141"/>
      <c r="E174" s="141"/>
      <c r="F174" s="51"/>
      <c r="G174" s="51"/>
      <c r="H174" s="52"/>
    </row>
    <row r="175" spans="1:9" s="45" customFormat="1" ht="14.25" x14ac:dyDescent="0.2">
      <c r="A175" s="779" t="s">
        <v>174</v>
      </c>
      <c r="B175" s="780"/>
      <c r="C175" s="780"/>
      <c r="D175" s="780"/>
      <c r="E175" s="780"/>
      <c r="F175" s="766">
        <v>300</v>
      </c>
      <c r="G175" s="766"/>
      <c r="H175" s="126"/>
    </row>
    <row r="176" spans="1:9" s="45" customFormat="1" ht="14.25" x14ac:dyDescent="0.2">
      <c r="A176" s="781"/>
      <c r="B176" s="781"/>
      <c r="C176" s="781"/>
      <c r="D176" s="781"/>
      <c r="E176" s="781"/>
      <c r="F176" s="137"/>
      <c r="G176" s="137"/>
      <c r="H176" s="124"/>
    </row>
    <row r="177" spans="1:8" s="45" customFormat="1" ht="14.25" x14ac:dyDescent="0.2">
      <c r="A177" s="765" t="s">
        <v>175</v>
      </c>
      <c r="B177" s="781"/>
      <c r="C177" s="781"/>
      <c r="D177" s="781"/>
      <c r="E177" s="781"/>
      <c r="F177" s="766">
        <v>600</v>
      </c>
      <c r="G177" s="766"/>
      <c r="H177" s="125"/>
    </row>
    <row r="178" spans="1:8" s="45" customFormat="1" ht="14.25" x14ac:dyDescent="0.2">
      <c r="A178" s="781"/>
      <c r="B178" s="781"/>
      <c r="C178" s="781"/>
      <c r="D178" s="781"/>
      <c r="E178" s="781"/>
      <c r="F178" s="138"/>
      <c r="G178" s="138"/>
      <c r="H178" s="125"/>
    </row>
    <row r="179" spans="1:8" s="45" customFormat="1" ht="14.25" x14ac:dyDescent="0.2">
      <c r="A179" s="765" t="s">
        <v>176</v>
      </c>
      <c r="B179" s="702"/>
      <c r="C179" s="702"/>
      <c r="D179" s="702"/>
      <c r="E179" s="702"/>
      <c r="F179" s="766">
        <v>4466</v>
      </c>
      <c r="G179" s="766"/>
      <c r="H179" s="125"/>
    </row>
    <row r="180" spans="1:8" s="45" customFormat="1" ht="26.25" customHeight="1" x14ac:dyDescent="0.2">
      <c r="A180" s="702"/>
      <c r="B180" s="702"/>
      <c r="C180" s="702"/>
      <c r="D180" s="702"/>
      <c r="E180" s="702"/>
      <c r="F180" s="128"/>
      <c r="G180" s="128"/>
    </row>
    <row r="181" spans="1:8" s="84" customFormat="1" x14ac:dyDescent="0.2">
      <c r="A181" s="86"/>
      <c r="B181" s="86"/>
      <c r="D181" s="82"/>
      <c r="E181" s="82"/>
      <c r="F181" s="82"/>
      <c r="G181" s="83"/>
    </row>
    <row r="182" spans="1:8" s="45" customFormat="1" ht="12.75" customHeight="1" x14ac:dyDescent="0.2">
      <c r="A182" s="81"/>
      <c r="B182" s="104"/>
      <c r="C182" s="104"/>
      <c r="D182" s="104"/>
      <c r="E182" s="104"/>
      <c r="F182" s="101"/>
      <c r="G182" s="101"/>
    </row>
    <row r="183" spans="1:8" s="48" customFormat="1" ht="16.5" thickBot="1" x14ac:dyDescent="0.3">
      <c r="A183" s="777" t="s">
        <v>23</v>
      </c>
      <c r="B183" s="777"/>
      <c r="C183" s="777"/>
      <c r="D183" s="777"/>
      <c r="E183" s="777"/>
      <c r="F183" s="778">
        <v>650</v>
      </c>
      <c r="G183" s="778"/>
    </row>
    <row r="184" spans="1:8" s="84" customFormat="1" ht="17.25" customHeight="1" thickTop="1" x14ac:dyDescent="0.25">
      <c r="A184" s="767" t="s">
        <v>118</v>
      </c>
      <c r="B184" s="768"/>
      <c r="C184" s="768"/>
      <c r="D184" s="768"/>
      <c r="E184" s="768"/>
      <c r="F184" s="769"/>
      <c r="G184" s="769"/>
    </row>
    <row r="185" spans="1:8" s="84" customFormat="1" x14ac:dyDescent="0.2">
      <c r="A185" s="782" t="s">
        <v>24</v>
      </c>
      <c r="B185" s="723"/>
      <c r="C185" s="723"/>
      <c r="D185" s="723"/>
      <c r="E185" s="723"/>
      <c r="F185" s="723"/>
      <c r="G185" s="723"/>
    </row>
    <row r="186" spans="1:8" s="84" customFormat="1" x14ac:dyDescent="0.2">
      <c r="A186" s="86"/>
      <c r="B186" s="86"/>
      <c r="D186" s="82"/>
      <c r="E186" s="82"/>
      <c r="F186" s="82"/>
      <c r="G186" s="83"/>
    </row>
    <row r="187" spans="1:8" s="48" customFormat="1" ht="16.5" thickBot="1" x14ac:dyDescent="0.3">
      <c r="A187" s="777" t="s">
        <v>25</v>
      </c>
      <c r="B187" s="777"/>
      <c r="C187" s="777"/>
      <c r="D187" s="777"/>
      <c r="E187" s="777"/>
      <c r="F187" s="778">
        <v>15150</v>
      </c>
      <c r="G187" s="778"/>
    </row>
    <row r="188" spans="1:8" s="84" customFormat="1" ht="17.25" customHeight="1" thickTop="1" x14ac:dyDescent="0.25">
      <c r="A188" s="767" t="s">
        <v>119</v>
      </c>
      <c r="B188" s="768"/>
      <c r="C188" s="768"/>
      <c r="D188" s="768"/>
      <c r="E188" s="768"/>
      <c r="F188" s="769"/>
      <c r="G188" s="769"/>
    </row>
    <row r="189" spans="1:8" s="84" customFormat="1" x14ac:dyDescent="0.2">
      <c r="A189" s="782" t="s">
        <v>26</v>
      </c>
      <c r="B189" s="723"/>
      <c r="C189" s="723"/>
      <c r="D189" s="723"/>
      <c r="E189" s="723"/>
      <c r="F189" s="723"/>
      <c r="G189" s="723"/>
    </row>
    <row r="190" spans="1:8" s="84" customFormat="1" x14ac:dyDescent="0.2">
      <c r="A190" s="86"/>
      <c r="B190" s="86"/>
      <c r="D190" s="82"/>
      <c r="E190" s="82"/>
      <c r="F190" s="82"/>
      <c r="G190" s="83"/>
    </row>
    <row r="191" spans="1:8" s="21" customFormat="1" ht="16.5" thickBot="1" x14ac:dyDescent="0.3">
      <c r="A191" s="784" t="s">
        <v>27</v>
      </c>
      <c r="B191" s="784"/>
      <c r="C191" s="784"/>
      <c r="D191" s="784"/>
      <c r="E191" s="784"/>
      <c r="F191" s="783">
        <v>998</v>
      </c>
      <c r="G191" s="783"/>
    </row>
    <row r="192" spans="1:8" s="84" customFormat="1" ht="17.25" customHeight="1" thickTop="1" x14ac:dyDescent="0.25">
      <c r="A192" s="767" t="s">
        <v>28</v>
      </c>
      <c r="B192" s="768"/>
      <c r="C192" s="768"/>
      <c r="D192" s="768"/>
      <c r="E192" s="768"/>
      <c r="F192" s="769"/>
      <c r="G192" s="769"/>
    </row>
    <row r="193" spans="1:11" s="84" customFormat="1" ht="15.75" customHeight="1" x14ac:dyDescent="0.2">
      <c r="A193" s="782" t="s">
        <v>29</v>
      </c>
      <c r="B193" s="723"/>
      <c r="C193" s="723"/>
      <c r="D193" s="723"/>
      <c r="E193" s="723"/>
      <c r="F193" s="723"/>
      <c r="G193" s="723"/>
    </row>
    <row r="194" spans="1:11" x14ac:dyDescent="0.2">
      <c r="A194" s="86"/>
      <c r="B194" s="86"/>
      <c r="C194" s="84"/>
      <c r="D194" s="82"/>
      <c r="E194" s="82"/>
      <c r="F194" s="82"/>
      <c r="G194" s="83"/>
    </row>
    <row r="195" spans="1:11" ht="16.5" thickBot="1" x14ac:dyDescent="0.3">
      <c r="A195" s="777" t="s">
        <v>137</v>
      </c>
      <c r="B195" s="777"/>
      <c r="C195" s="777"/>
      <c r="D195" s="777"/>
      <c r="E195" s="777"/>
      <c r="F195" s="778">
        <f>SUM(F196:G198)</f>
        <v>307323</v>
      </c>
      <c r="G195" s="778"/>
      <c r="H195" s="148"/>
    </row>
    <row r="196" spans="1:11" ht="16.5" thickTop="1" x14ac:dyDescent="0.25">
      <c r="A196" s="113" t="s">
        <v>148</v>
      </c>
      <c r="B196" s="50"/>
      <c r="C196" s="50"/>
      <c r="D196" s="50"/>
      <c r="E196" s="50"/>
      <c r="F196" s="766">
        <v>15871</v>
      </c>
      <c r="G196" s="766"/>
      <c r="H196" s="148"/>
      <c r="I196" s="139"/>
    </row>
    <row r="197" spans="1:11" ht="15.75" x14ac:dyDescent="0.25">
      <c r="A197" s="113" t="s">
        <v>149</v>
      </c>
      <c r="B197" s="50"/>
      <c r="C197" s="50"/>
      <c r="D197" s="50"/>
      <c r="E197" s="50"/>
      <c r="F197" s="766">
        <v>30988</v>
      </c>
      <c r="G197" s="766"/>
      <c r="H197" s="148"/>
    </row>
    <row r="198" spans="1:11" ht="15.75" x14ac:dyDescent="0.25">
      <c r="A198" s="113" t="s">
        <v>150</v>
      </c>
      <c r="B198" s="50"/>
      <c r="C198" s="50"/>
      <c r="D198" s="50"/>
      <c r="E198" s="50"/>
      <c r="F198" s="766">
        <f>191252-30988+100000+200</f>
        <v>260464</v>
      </c>
      <c r="G198" s="766"/>
      <c r="H198" s="148"/>
      <c r="K198" s="147"/>
    </row>
    <row r="199" spans="1:11" ht="15.75" x14ac:dyDescent="0.25">
      <c r="A199" s="50"/>
      <c r="B199" s="50"/>
      <c r="C199" s="50"/>
      <c r="D199" s="50"/>
      <c r="E199" s="50"/>
      <c r="F199" s="51"/>
      <c r="G199" s="51"/>
      <c r="H199" s="148"/>
    </row>
    <row r="200" spans="1:11" ht="16.5" thickBot="1" x14ac:dyDescent="0.3">
      <c r="A200" s="777" t="s">
        <v>182</v>
      </c>
      <c r="B200" s="777"/>
      <c r="C200" s="777"/>
      <c r="D200" s="777"/>
      <c r="E200" s="777"/>
      <c r="F200" s="778">
        <v>200000</v>
      </c>
      <c r="G200" s="778"/>
      <c r="H200" s="148"/>
    </row>
    <row r="201" spans="1:11" ht="15" thickTop="1" x14ac:dyDescent="0.2">
      <c r="A201" s="40" t="s">
        <v>191</v>
      </c>
      <c r="B201" s="86"/>
      <c r="C201" s="84"/>
      <c r="D201" s="82"/>
      <c r="E201" s="82"/>
      <c r="F201" s="82"/>
      <c r="G201" s="83"/>
    </row>
    <row r="202" spans="1:11" x14ac:dyDescent="0.2">
      <c r="A202" s="86"/>
      <c r="B202" s="86"/>
      <c r="C202" s="84"/>
      <c r="D202" s="82"/>
      <c r="E202" s="82"/>
      <c r="F202" s="82"/>
      <c r="G202" s="83"/>
      <c r="H202" s="84"/>
      <c r="I202" s="84"/>
    </row>
    <row r="203" spans="1:11" x14ac:dyDescent="0.2">
      <c r="A203" s="86"/>
      <c r="B203" s="86"/>
      <c r="C203" s="84"/>
      <c r="D203" s="82"/>
      <c r="E203" s="82"/>
      <c r="F203" s="82"/>
      <c r="G203" s="83"/>
      <c r="H203" s="84"/>
      <c r="I203" s="84"/>
    </row>
    <row r="204" spans="1:11" x14ac:dyDescent="0.2">
      <c r="A204" s="86"/>
      <c r="B204" s="86"/>
      <c r="C204" s="84"/>
      <c r="D204" s="82"/>
      <c r="E204" s="82"/>
      <c r="F204" s="82"/>
      <c r="G204" s="83"/>
      <c r="H204" s="84"/>
      <c r="I204" s="84"/>
    </row>
    <row r="205" spans="1:11" x14ac:dyDescent="0.2">
      <c r="A205" s="86"/>
      <c r="B205" s="86"/>
      <c r="C205" s="84"/>
      <c r="D205" s="82"/>
      <c r="E205" s="82"/>
      <c r="F205" s="82"/>
      <c r="G205" s="83"/>
      <c r="H205" s="84"/>
      <c r="I205" s="84"/>
    </row>
    <row r="206" spans="1:11" x14ac:dyDescent="0.2">
      <c r="A206" s="86"/>
      <c r="B206" s="86"/>
      <c r="C206" s="84"/>
      <c r="D206" s="82"/>
      <c r="E206" s="82"/>
      <c r="F206" s="82"/>
      <c r="G206" s="83"/>
      <c r="H206" s="84"/>
      <c r="I206" s="84"/>
    </row>
    <row r="207" spans="1:11" x14ac:dyDescent="0.2">
      <c r="A207" s="86"/>
      <c r="B207" s="86"/>
      <c r="C207" s="84"/>
      <c r="D207" s="82"/>
      <c r="E207" s="82"/>
      <c r="F207" s="82"/>
      <c r="G207" s="83"/>
      <c r="H207" s="84"/>
      <c r="I207" s="84"/>
    </row>
    <row r="208" spans="1:11" x14ac:dyDescent="0.2">
      <c r="A208" s="86"/>
      <c r="B208" s="86"/>
      <c r="C208" s="84"/>
      <c r="D208" s="82"/>
      <c r="E208" s="82"/>
      <c r="F208" s="82"/>
      <c r="G208" s="83"/>
      <c r="H208" s="84"/>
      <c r="I208" s="84"/>
    </row>
    <row r="209" spans="1:9" x14ac:dyDescent="0.2">
      <c r="A209" s="86"/>
      <c r="B209" s="86"/>
      <c r="C209" s="84"/>
      <c r="D209" s="82"/>
      <c r="E209" s="82"/>
      <c r="F209" s="82"/>
      <c r="G209" s="83"/>
      <c r="H209" s="84"/>
      <c r="I209" s="84"/>
    </row>
    <row r="210" spans="1:9" x14ac:dyDescent="0.2">
      <c r="A210" s="86"/>
      <c r="B210" s="86"/>
      <c r="C210" s="84"/>
      <c r="D210" s="82"/>
      <c r="E210" s="82"/>
      <c r="F210" s="82"/>
      <c r="G210" s="83"/>
      <c r="H210" s="84"/>
      <c r="I210" s="84"/>
    </row>
    <row r="211" spans="1:9" x14ac:dyDescent="0.2">
      <c r="A211" s="86"/>
      <c r="B211" s="86"/>
      <c r="C211" s="84"/>
      <c r="D211" s="82"/>
      <c r="E211" s="82"/>
      <c r="F211" s="82"/>
      <c r="G211" s="83"/>
      <c r="H211" s="84"/>
      <c r="I211" s="84"/>
    </row>
    <row r="212" spans="1:9" x14ac:dyDescent="0.2">
      <c r="A212" s="86"/>
      <c r="B212" s="86"/>
      <c r="C212" s="84"/>
      <c r="D212" s="82"/>
      <c r="E212" s="82"/>
      <c r="F212" s="82"/>
      <c r="G212" s="83"/>
      <c r="H212" s="84"/>
      <c r="I212" s="84"/>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4"/>
  <sheetViews>
    <sheetView view="pageBreakPreview" topLeftCell="A107" zoomScaleNormal="100" zoomScaleSheetLayoutView="100" workbookViewId="0">
      <selection activeCell="O114" sqref="O114"/>
    </sheetView>
  </sheetViews>
  <sheetFormatPr defaultRowHeight="12.75" x14ac:dyDescent="0.2"/>
  <cols>
    <col min="1" max="1" width="5.140625" style="260" customWidth="1"/>
    <col min="2" max="2" width="7.140625" style="260" customWidth="1"/>
    <col min="3" max="3" width="3.85546875" style="262" customWidth="1"/>
    <col min="4" max="4" width="53.42578125" style="263" customWidth="1"/>
    <col min="5" max="5" width="13.7109375" style="264" customWidth="1"/>
    <col min="6" max="6" width="32.85546875" style="64" customWidth="1"/>
    <col min="7" max="7" width="14.7109375" style="261" customWidth="1"/>
    <col min="8" max="9" width="9.140625" style="196" hidden="1" customWidth="1"/>
    <col min="10" max="10" width="2.28515625" style="196" customWidth="1"/>
    <col min="11" max="253" width="9.140625" style="196"/>
    <col min="254" max="254" width="5.140625" style="196" customWidth="1"/>
    <col min="255" max="255" width="7.140625" style="196" customWidth="1"/>
    <col min="256" max="256" width="3.85546875" style="196" customWidth="1"/>
    <col min="257" max="257" width="48.28515625" style="196" customWidth="1"/>
    <col min="258" max="258" width="13.7109375" style="196" customWidth="1"/>
    <col min="259" max="259" width="28.28515625" style="196" customWidth="1"/>
    <col min="260" max="260" width="11" style="196" customWidth="1"/>
    <col min="261" max="261" width="0" style="196" hidden="1" customWidth="1"/>
    <col min="262" max="509" width="9.140625" style="196"/>
    <col min="510" max="510" width="5.140625" style="196" customWidth="1"/>
    <col min="511" max="511" width="7.140625" style="196" customWidth="1"/>
    <col min="512" max="512" width="3.85546875" style="196" customWidth="1"/>
    <col min="513" max="513" width="48.28515625" style="196" customWidth="1"/>
    <col min="514" max="514" width="13.7109375" style="196" customWidth="1"/>
    <col min="515" max="515" width="28.28515625" style="196" customWidth="1"/>
    <col min="516" max="516" width="11" style="196" customWidth="1"/>
    <col min="517" max="517" width="0" style="196" hidden="1" customWidth="1"/>
    <col min="518" max="765" width="9.140625" style="196"/>
    <col min="766" max="766" width="5.140625" style="196" customWidth="1"/>
    <col min="767" max="767" width="7.140625" style="196" customWidth="1"/>
    <col min="768" max="768" width="3.85546875" style="196" customWidth="1"/>
    <col min="769" max="769" width="48.28515625" style="196" customWidth="1"/>
    <col min="770" max="770" width="13.7109375" style="196" customWidth="1"/>
    <col min="771" max="771" width="28.28515625" style="196" customWidth="1"/>
    <col min="772" max="772" width="11" style="196" customWidth="1"/>
    <col min="773" max="773" width="0" style="196" hidden="1" customWidth="1"/>
    <col min="774" max="1021" width="9.140625" style="196"/>
    <col min="1022" max="1022" width="5.140625" style="196" customWidth="1"/>
    <col min="1023" max="1023" width="7.140625" style="196" customWidth="1"/>
    <col min="1024" max="1024" width="3.85546875" style="196" customWidth="1"/>
    <col min="1025" max="1025" width="48.28515625" style="196" customWidth="1"/>
    <col min="1026" max="1026" width="13.7109375" style="196" customWidth="1"/>
    <col min="1027" max="1027" width="28.28515625" style="196" customWidth="1"/>
    <col min="1028" max="1028" width="11" style="196" customWidth="1"/>
    <col min="1029" max="1029" width="0" style="196" hidden="1" customWidth="1"/>
    <col min="1030" max="1277" width="9.140625" style="196"/>
    <col min="1278" max="1278" width="5.140625" style="196" customWidth="1"/>
    <col min="1279" max="1279" width="7.140625" style="196" customWidth="1"/>
    <col min="1280" max="1280" width="3.85546875" style="196" customWidth="1"/>
    <col min="1281" max="1281" width="48.28515625" style="196" customWidth="1"/>
    <col min="1282" max="1282" width="13.7109375" style="196" customWidth="1"/>
    <col min="1283" max="1283" width="28.28515625" style="196" customWidth="1"/>
    <col min="1284" max="1284" width="11" style="196" customWidth="1"/>
    <col min="1285" max="1285" width="0" style="196" hidden="1" customWidth="1"/>
    <col min="1286" max="1533" width="9.140625" style="196"/>
    <col min="1534" max="1534" width="5.140625" style="196" customWidth="1"/>
    <col min="1535" max="1535" width="7.140625" style="196" customWidth="1"/>
    <col min="1536" max="1536" width="3.85546875" style="196" customWidth="1"/>
    <col min="1537" max="1537" width="48.28515625" style="196" customWidth="1"/>
    <col min="1538" max="1538" width="13.7109375" style="196" customWidth="1"/>
    <col min="1539" max="1539" width="28.28515625" style="196" customWidth="1"/>
    <col min="1540" max="1540" width="11" style="196" customWidth="1"/>
    <col min="1541" max="1541" width="0" style="196" hidden="1" customWidth="1"/>
    <col min="1542" max="1789" width="9.140625" style="196"/>
    <col min="1790" max="1790" width="5.140625" style="196" customWidth="1"/>
    <col min="1791" max="1791" width="7.140625" style="196" customWidth="1"/>
    <col min="1792" max="1792" width="3.85546875" style="196" customWidth="1"/>
    <col min="1793" max="1793" width="48.28515625" style="196" customWidth="1"/>
    <col min="1794" max="1794" width="13.7109375" style="196" customWidth="1"/>
    <col min="1795" max="1795" width="28.28515625" style="196" customWidth="1"/>
    <col min="1796" max="1796" width="11" style="196" customWidth="1"/>
    <col min="1797" max="1797" width="0" style="196" hidden="1" customWidth="1"/>
    <col min="1798" max="2045" width="9.140625" style="196"/>
    <col min="2046" max="2046" width="5.140625" style="196" customWidth="1"/>
    <col min="2047" max="2047" width="7.140625" style="196" customWidth="1"/>
    <col min="2048" max="2048" width="3.85546875" style="196" customWidth="1"/>
    <col min="2049" max="2049" width="48.28515625" style="196" customWidth="1"/>
    <col min="2050" max="2050" width="13.7109375" style="196" customWidth="1"/>
    <col min="2051" max="2051" width="28.28515625" style="196" customWidth="1"/>
    <col min="2052" max="2052" width="11" style="196" customWidth="1"/>
    <col min="2053" max="2053" width="0" style="196" hidden="1" customWidth="1"/>
    <col min="2054" max="2301" width="9.140625" style="196"/>
    <col min="2302" max="2302" width="5.140625" style="196" customWidth="1"/>
    <col min="2303" max="2303" width="7.140625" style="196" customWidth="1"/>
    <col min="2304" max="2304" width="3.85546875" style="196" customWidth="1"/>
    <col min="2305" max="2305" width="48.28515625" style="196" customWidth="1"/>
    <col min="2306" max="2306" width="13.7109375" style="196" customWidth="1"/>
    <col min="2307" max="2307" width="28.28515625" style="196" customWidth="1"/>
    <col min="2308" max="2308" width="11" style="196" customWidth="1"/>
    <col min="2309" max="2309" width="0" style="196" hidden="1" customWidth="1"/>
    <col min="2310" max="2557" width="9.140625" style="196"/>
    <col min="2558" max="2558" width="5.140625" style="196" customWidth="1"/>
    <col min="2559" max="2559" width="7.140625" style="196" customWidth="1"/>
    <col min="2560" max="2560" width="3.85546875" style="196" customWidth="1"/>
    <col min="2561" max="2561" width="48.28515625" style="196" customWidth="1"/>
    <col min="2562" max="2562" width="13.7109375" style="196" customWidth="1"/>
    <col min="2563" max="2563" width="28.28515625" style="196" customWidth="1"/>
    <col min="2564" max="2564" width="11" style="196" customWidth="1"/>
    <col min="2565" max="2565" width="0" style="196" hidden="1" customWidth="1"/>
    <col min="2566" max="2813" width="9.140625" style="196"/>
    <col min="2814" max="2814" width="5.140625" style="196" customWidth="1"/>
    <col min="2815" max="2815" width="7.140625" style="196" customWidth="1"/>
    <col min="2816" max="2816" width="3.85546875" style="196" customWidth="1"/>
    <col min="2817" max="2817" width="48.28515625" style="196" customWidth="1"/>
    <col min="2818" max="2818" width="13.7109375" style="196" customWidth="1"/>
    <col min="2819" max="2819" width="28.28515625" style="196" customWidth="1"/>
    <col min="2820" max="2820" width="11" style="196" customWidth="1"/>
    <col min="2821" max="2821" width="0" style="196" hidden="1" customWidth="1"/>
    <col min="2822" max="3069" width="9.140625" style="196"/>
    <col min="3070" max="3070" width="5.140625" style="196" customWidth="1"/>
    <col min="3071" max="3071" width="7.140625" style="196" customWidth="1"/>
    <col min="3072" max="3072" width="3.85546875" style="196" customWidth="1"/>
    <col min="3073" max="3073" width="48.28515625" style="196" customWidth="1"/>
    <col min="3074" max="3074" width="13.7109375" style="196" customWidth="1"/>
    <col min="3075" max="3075" width="28.28515625" style="196" customWidth="1"/>
    <col min="3076" max="3076" width="11" style="196" customWidth="1"/>
    <col min="3077" max="3077" width="0" style="196" hidden="1" customWidth="1"/>
    <col min="3078" max="3325" width="9.140625" style="196"/>
    <col min="3326" max="3326" width="5.140625" style="196" customWidth="1"/>
    <col min="3327" max="3327" width="7.140625" style="196" customWidth="1"/>
    <col min="3328" max="3328" width="3.85546875" style="196" customWidth="1"/>
    <col min="3329" max="3329" width="48.28515625" style="196" customWidth="1"/>
    <col min="3330" max="3330" width="13.7109375" style="196" customWidth="1"/>
    <col min="3331" max="3331" width="28.28515625" style="196" customWidth="1"/>
    <col min="3332" max="3332" width="11" style="196" customWidth="1"/>
    <col min="3333" max="3333" width="0" style="196" hidden="1" customWidth="1"/>
    <col min="3334" max="3581" width="9.140625" style="196"/>
    <col min="3582" max="3582" width="5.140625" style="196" customWidth="1"/>
    <col min="3583" max="3583" width="7.140625" style="196" customWidth="1"/>
    <col min="3584" max="3584" width="3.85546875" style="196" customWidth="1"/>
    <col min="3585" max="3585" width="48.28515625" style="196" customWidth="1"/>
    <col min="3586" max="3586" width="13.7109375" style="196" customWidth="1"/>
    <col min="3587" max="3587" width="28.28515625" style="196" customWidth="1"/>
    <col min="3588" max="3588" width="11" style="196" customWidth="1"/>
    <col min="3589" max="3589" width="0" style="196" hidden="1" customWidth="1"/>
    <col min="3590" max="3837" width="9.140625" style="196"/>
    <col min="3838" max="3838" width="5.140625" style="196" customWidth="1"/>
    <col min="3839" max="3839" width="7.140625" style="196" customWidth="1"/>
    <col min="3840" max="3840" width="3.85546875" style="196" customWidth="1"/>
    <col min="3841" max="3841" width="48.28515625" style="196" customWidth="1"/>
    <col min="3842" max="3842" width="13.7109375" style="196" customWidth="1"/>
    <col min="3843" max="3843" width="28.28515625" style="196" customWidth="1"/>
    <col min="3844" max="3844" width="11" style="196" customWidth="1"/>
    <col min="3845" max="3845" width="0" style="196" hidden="1" customWidth="1"/>
    <col min="3846" max="4093" width="9.140625" style="196"/>
    <col min="4094" max="4094" width="5.140625" style="196" customWidth="1"/>
    <col min="4095" max="4095" width="7.140625" style="196" customWidth="1"/>
    <col min="4096" max="4096" width="3.85546875" style="196" customWidth="1"/>
    <col min="4097" max="4097" width="48.28515625" style="196" customWidth="1"/>
    <col min="4098" max="4098" width="13.7109375" style="196" customWidth="1"/>
    <col min="4099" max="4099" width="28.28515625" style="196" customWidth="1"/>
    <col min="4100" max="4100" width="11" style="196" customWidth="1"/>
    <col min="4101" max="4101" width="0" style="196" hidden="1" customWidth="1"/>
    <col min="4102" max="4349" width="9.140625" style="196"/>
    <col min="4350" max="4350" width="5.140625" style="196" customWidth="1"/>
    <col min="4351" max="4351" width="7.140625" style="196" customWidth="1"/>
    <col min="4352" max="4352" width="3.85546875" style="196" customWidth="1"/>
    <col min="4353" max="4353" width="48.28515625" style="196" customWidth="1"/>
    <col min="4354" max="4354" width="13.7109375" style="196" customWidth="1"/>
    <col min="4355" max="4355" width="28.28515625" style="196" customWidth="1"/>
    <col min="4356" max="4356" width="11" style="196" customWidth="1"/>
    <col min="4357" max="4357" width="0" style="196" hidden="1" customWidth="1"/>
    <col min="4358" max="4605" width="9.140625" style="196"/>
    <col min="4606" max="4606" width="5.140625" style="196" customWidth="1"/>
    <col min="4607" max="4607" width="7.140625" style="196" customWidth="1"/>
    <col min="4608" max="4608" width="3.85546875" style="196" customWidth="1"/>
    <col min="4609" max="4609" width="48.28515625" style="196" customWidth="1"/>
    <col min="4610" max="4610" width="13.7109375" style="196" customWidth="1"/>
    <col min="4611" max="4611" width="28.28515625" style="196" customWidth="1"/>
    <col min="4612" max="4612" width="11" style="196" customWidth="1"/>
    <col min="4613" max="4613" width="0" style="196" hidden="1" customWidth="1"/>
    <col min="4614" max="4861" width="9.140625" style="196"/>
    <col min="4862" max="4862" width="5.140625" style="196" customWidth="1"/>
    <col min="4863" max="4863" width="7.140625" style="196" customWidth="1"/>
    <col min="4864" max="4864" width="3.85546875" style="196" customWidth="1"/>
    <col min="4865" max="4865" width="48.28515625" style="196" customWidth="1"/>
    <col min="4866" max="4866" width="13.7109375" style="196" customWidth="1"/>
    <col min="4867" max="4867" width="28.28515625" style="196" customWidth="1"/>
    <col min="4868" max="4868" width="11" style="196" customWidth="1"/>
    <col min="4869" max="4869" width="0" style="196" hidden="1" customWidth="1"/>
    <col min="4870" max="5117" width="9.140625" style="196"/>
    <col min="5118" max="5118" width="5.140625" style="196" customWidth="1"/>
    <col min="5119" max="5119" width="7.140625" style="196" customWidth="1"/>
    <col min="5120" max="5120" width="3.85546875" style="196" customWidth="1"/>
    <col min="5121" max="5121" width="48.28515625" style="196" customWidth="1"/>
    <col min="5122" max="5122" width="13.7109375" style="196" customWidth="1"/>
    <col min="5123" max="5123" width="28.28515625" style="196" customWidth="1"/>
    <col min="5124" max="5124" width="11" style="196" customWidth="1"/>
    <col min="5125" max="5125" width="0" style="196" hidden="1" customWidth="1"/>
    <col min="5126" max="5373" width="9.140625" style="196"/>
    <col min="5374" max="5374" width="5.140625" style="196" customWidth="1"/>
    <col min="5375" max="5375" width="7.140625" style="196" customWidth="1"/>
    <col min="5376" max="5376" width="3.85546875" style="196" customWidth="1"/>
    <col min="5377" max="5377" width="48.28515625" style="196" customWidth="1"/>
    <col min="5378" max="5378" width="13.7109375" style="196" customWidth="1"/>
    <col min="5379" max="5379" width="28.28515625" style="196" customWidth="1"/>
    <col min="5380" max="5380" width="11" style="196" customWidth="1"/>
    <col min="5381" max="5381" width="0" style="196" hidden="1" customWidth="1"/>
    <col min="5382" max="5629" width="9.140625" style="196"/>
    <col min="5630" max="5630" width="5.140625" style="196" customWidth="1"/>
    <col min="5631" max="5631" width="7.140625" style="196" customWidth="1"/>
    <col min="5632" max="5632" width="3.85546875" style="196" customWidth="1"/>
    <col min="5633" max="5633" width="48.28515625" style="196" customWidth="1"/>
    <col min="5634" max="5634" width="13.7109375" style="196" customWidth="1"/>
    <col min="5635" max="5635" width="28.28515625" style="196" customWidth="1"/>
    <col min="5636" max="5636" width="11" style="196" customWidth="1"/>
    <col min="5637" max="5637" width="0" style="196" hidden="1" customWidth="1"/>
    <col min="5638" max="5885" width="9.140625" style="196"/>
    <col min="5886" max="5886" width="5.140625" style="196" customWidth="1"/>
    <col min="5887" max="5887" width="7.140625" style="196" customWidth="1"/>
    <col min="5888" max="5888" width="3.85546875" style="196" customWidth="1"/>
    <col min="5889" max="5889" width="48.28515625" style="196" customWidth="1"/>
    <col min="5890" max="5890" width="13.7109375" style="196" customWidth="1"/>
    <col min="5891" max="5891" width="28.28515625" style="196" customWidth="1"/>
    <col min="5892" max="5892" width="11" style="196" customWidth="1"/>
    <col min="5893" max="5893" width="0" style="196" hidden="1" customWidth="1"/>
    <col min="5894" max="6141" width="9.140625" style="196"/>
    <col min="6142" max="6142" width="5.140625" style="196" customWidth="1"/>
    <col min="6143" max="6143" width="7.140625" style="196" customWidth="1"/>
    <col min="6144" max="6144" width="3.85546875" style="196" customWidth="1"/>
    <col min="6145" max="6145" width="48.28515625" style="196" customWidth="1"/>
    <col min="6146" max="6146" width="13.7109375" style="196" customWidth="1"/>
    <col min="6147" max="6147" width="28.28515625" style="196" customWidth="1"/>
    <col min="6148" max="6148" width="11" style="196" customWidth="1"/>
    <col min="6149" max="6149" width="0" style="196" hidden="1" customWidth="1"/>
    <col min="6150" max="6397" width="9.140625" style="196"/>
    <col min="6398" max="6398" width="5.140625" style="196" customWidth="1"/>
    <col min="6399" max="6399" width="7.140625" style="196" customWidth="1"/>
    <col min="6400" max="6400" width="3.85546875" style="196" customWidth="1"/>
    <col min="6401" max="6401" width="48.28515625" style="196" customWidth="1"/>
    <col min="6402" max="6402" width="13.7109375" style="196" customWidth="1"/>
    <col min="6403" max="6403" width="28.28515625" style="196" customWidth="1"/>
    <col min="6404" max="6404" width="11" style="196" customWidth="1"/>
    <col min="6405" max="6405" width="0" style="196" hidden="1" customWidth="1"/>
    <col min="6406" max="6653" width="9.140625" style="196"/>
    <col min="6654" max="6654" width="5.140625" style="196" customWidth="1"/>
    <col min="6655" max="6655" width="7.140625" style="196" customWidth="1"/>
    <col min="6656" max="6656" width="3.85546875" style="196" customWidth="1"/>
    <col min="6657" max="6657" width="48.28515625" style="196" customWidth="1"/>
    <col min="6658" max="6658" width="13.7109375" style="196" customWidth="1"/>
    <col min="6659" max="6659" width="28.28515625" style="196" customWidth="1"/>
    <col min="6660" max="6660" width="11" style="196" customWidth="1"/>
    <col min="6661" max="6661" width="0" style="196" hidden="1" customWidth="1"/>
    <col min="6662" max="6909" width="9.140625" style="196"/>
    <col min="6910" max="6910" width="5.140625" style="196" customWidth="1"/>
    <col min="6911" max="6911" width="7.140625" style="196" customWidth="1"/>
    <col min="6912" max="6912" width="3.85546875" style="196" customWidth="1"/>
    <col min="6913" max="6913" width="48.28515625" style="196" customWidth="1"/>
    <col min="6914" max="6914" width="13.7109375" style="196" customWidth="1"/>
    <col min="6915" max="6915" width="28.28515625" style="196" customWidth="1"/>
    <col min="6916" max="6916" width="11" style="196" customWidth="1"/>
    <col min="6917" max="6917" width="0" style="196" hidden="1" customWidth="1"/>
    <col min="6918" max="7165" width="9.140625" style="196"/>
    <col min="7166" max="7166" width="5.140625" style="196" customWidth="1"/>
    <col min="7167" max="7167" width="7.140625" style="196" customWidth="1"/>
    <col min="7168" max="7168" width="3.85546875" style="196" customWidth="1"/>
    <col min="7169" max="7169" width="48.28515625" style="196" customWidth="1"/>
    <col min="7170" max="7170" width="13.7109375" style="196" customWidth="1"/>
    <col min="7171" max="7171" width="28.28515625" style="196" customWidth="1"/>
    <col min="7172" max="7172" width="11" style="196" customWidth="1"/>
    <col min="7173" max="7173" width="0" style="196" hidden="1" customWidth="1"/>
    <col min="7174" max="7421" width="9.140625" style="196"/>
    <col min="7422" max="7422" width="5.140625" style="196" customWidth="1"/>
    <col min="7423" max="7423" width="7.140625" style="196" customWidth="1"/>
    <col min="7424" max="7424" width="3.85546875" style="196" customWidth="1"/>
    <col min="7425" max="7425" width="48.28515625" style="196" customWidth="1"/>
    <col min="7426" max="7426" width="13.7109375" style="196" customWidth="1"/>
    <col min="7427" max="7427" width="28.28515625" style="196" customWidth="1"/>
    <col min="7428" max="7428" width="11" style="196" customWidth="1"/>
    <col min="7429" max="7429" width="0" style="196" hidden="1" customWidth="1"/>
    <col min="7430" max="7677" width="9.140625" style="196"/>
    <col min="7678" max="7678" width="5.140625" style="196" customWidth="1"/>
    <col min="7679" max="7679" width="7.140625" style="196" customWidth="1"/>
    <col min="7680" max="7680" width="3.85546875" style="196" customWidth="1"/>
    <col min="7681" max="7681" width="48.28515625" style="196" customWidth="1"/>
    <col min="7682" max="7682" width="13.7109375" style="196" customWidth="1"/>
    <col min="7683" max="7683" width="28.28515625" style="196" customWidth="1"/>
    <col min="7684" max="7684" width="11" style="196" customWidth="1"/>
    <col min="7685" max="7685" width="0" style="196" hidden="1" customWidth="1"/>
    <col min="7686" max="7933" width="9.140625" style="196"/>
    <col min="7934" max="7934" width="5.140625" style="196" customWidth="1"/>
    <col min="7935" max="7935" width="7.140625" style="196" customWidth="1"/>
    <col min="7936" max="7936" width="3.85546875" style="196" customWidth="1"/>
    <col min="7937" max="7937" width="48.28515625" style="196" customWidth="1"/>
    <col min="7938" max="7938" width="13.7109375" style="196" customWidth="1"/>
    <col min="7939" max="7939" width="28.28515625" style="196" customWidth="1"/>
    <col min="7940" max="7940" width="11" style="196" customWidth="1"/>
    <col min="7941" max="7941" width="0" style="196" hidden="1" customWidth="1"/>
    <col min="7942" max="8189" width="9.140625" style="196"/>
    <col min="8190" max="8190" width="5.140625" style="196" customWidth="1"/>
    <col min="8191" max="8191" width="7.140625" style="196" customWidth="1"/>
    <col min="8192" max="8192" width="3.85546875" style="196" customWidth="1"/>
    <col min="8193" max="8193" width="48.28515625" style="196" customWidth="1"/>
    <col min="8194" max="8194" width="13.7109375" style="196" customWidth="1"/>
    <col min="8195" max="8195" width="28.28515625" style="196" customWidth="1"/>
    <col min="8196" max="8196" width="11" style="196" customWidth="1"/>
    <col min="8197" max="8197" width="0" style="196" hidden="1" customWidth="1"/>
    <col min="8198" max="8445" width="9.140625" style="196"/>
    <col min="8446" max="8446" width="5.140625" style="196" customWidth="1"/>
    <col min="8447" max="8447" width="7.140625" style="196" customWidth="1"/>
    <col min="8448" max="8448" width="3.85546875" style="196" customWidth="1"/>
    <col min="8449" max="8449" width="48.28515625" style="196" customWidth="1"/>
    <col min="8450" max="8450" width="13.7109375" style="196" customWidth="1"/>
    <col min="8451" max="8451" width="28.28515625" style="196" customWidth="1"/>
    <col min="8452" max="8452" width="11" style="196" customWidth="1"/>
    <col min="8453" max="8453" width="0" style="196" hidden="1" customWidth="1"/>
    <col min="8454" max="8701" width="9.140625" style="196"/>
    <col min="8702" max="8702" width="5.140625" style="196" customWidth="1"/>
    <col min="8703" max="8703" width="7.140625" style="196" customWidth="1"/>
    <col min="8704" max="8704" width="3.85546875" style="196" customWidth="1"/>
    <col min="8705" max="8705" width="48.28515625" style="196" customWidth="1"/>
    <col min="8706" max="8706" width="13.7109375" style="196" customWidth="1"/>
    <col min="8707" max="8707" width="28.28515625" style="196" customWidth="1"/>
    <col min="8708" max="8708" width="11" style="196" customWidth="1"/>
    <col min="8709" max="8709" width="0" style="196" hidden="1" customWidth="1"/>
    <col min="8710" max="8957" width="9.140625" style="196"/>
    <col min="8958" max="8958" width="5.140625" style="196" customWidth="1"/>
    <col min="8959" max="8959" width="7.140625" style="196" customWidth="1"/>
    <col min="8960" max="8960" width="3.85546875" style="196" customWidth="1"/>
    <col min="8961" max="8961" width="48.28515625" style="196" customWidth="1"/>
    <col min="8962" max="8962" width="13.7109375" style="196" customWidth="1"/>
    <col min="8963" max="8963" width="28.28515625" style="196" customWidth="1"/>
    <col min="8964" max="8964" width="11" style="196" customWidth="1"/>
    <col min="8965" max="8965" width="0" style="196" hidden="1" customWidth="1"/>
    <col min="8966" max="9213" width="9.140625" style="196"/>
    <col min="9214" max="9214" width="5.140625" style="196" customWidth="1"/>
    <col min="9215" max="9215" width="7.140625" style="196" customWidth="1"/>
    <col min="9216" max="9216" width="3.85546875" style="196" customWidth="1"/>
    <col min="9217" max="9217" width="48.28515625" style="196" customWidth="1"/>
    <col min="9218" max="9218" width="13.7109375" style="196" customWidth="1"/>
    <col min="9219" max="9219" width="28.28515625" style="196" customWidth="1"/>
    <col min="9220" max="9220" width="11" style="196" customWidth="1"/>
    <col min="9221" max="9221" width="0" style="196" hidden="1" customWidth="1"/>
    <col min="9222" max="9469" width="9.140625" style="196"/>
    <col min="9470" max="9470" width="5.140625" style="196" customWidth="1"/>
    <col min="9471" max="9471" width="7.140625" style="196" customWidth="1"/>
    <col min="9472" max="9472" width="3.85546875" style="196" customWidth="1"/>
    <col min="9473" max="9473" width="48.28515625" style="196" customWidth="1"/>
    <col min="9474" max="9474" width="13.7109375" style="196" customWidth="1"/>
    <col min="9475" max="9475" width="28.28515625" style="196" customWidth="1"/>
    <col min="9476" max="9476" width="11" style="196" customWidth="1"/>
    <col min="9477" max="9477" width="0" style="196" hidden="1" customWidth="1"/>
    <col min="9478" max="9725" width="9.140625" style="196"/>
    <col min="9726" max="9726" width="5.140625" style="196" customWidth="1"/>
    <col min="9727" max="9727" width="7.140625" style="196" customWidth="1"/>
    <col min="9728" max="9728" width="3.85546875" style="196" customWidth="1"/>
    <col min="9729" max="9729" width="48.28515625" style="196" customWidth="1"/>
    <col min="9730" max="9730" width="13.7109375" style="196" customWidth="1"/>
    <col min="9731" max="9731" width="28.28515625" style="196" customWidth="1"/>
    <col min="9732" max="9732" width="11" style="196" customWidth="1"/>
    <col min="9733" max="9733" width="0" style="196" hidden="1" customWidth="1"/>
    <col min="9734" max="9981" width="9.140625" style="196"/>
    <col min="9982" max="9982" width="5.140625" style="196" customWidth="1"/>
    <col min="9983" max="9983" width="7.140625" style="196" customWidth="1"/>
    <col min="9984" max="9984" width="3.85546875" style="196" customWidth="1"/>
    <col min="9985" max="9985" width="48.28515625" style="196" customWidth="1"/>
    <col min="9986" max="9986" width="13.7109375" style="196" customWidth="1"/>
    <col min="9987" max="9987" width="28.28515625" style="196" customWidth="1"/>
    <col min="9988" max="9988" width="11" style="196" customWidth="1"/>
    <col min="9989" max="9989" width="0" style="196" hidden="1" customWidth="1"/>
    <col min="9990" max="10237" width="9.140625" style="196"/>
    <col min="10238" max="10238" width="5.140625" style="196" customWidth="1"/>
    <col min="10239" max="10239" width="7.140625" style="196" customWidth="1"/>
    <col min="10240" max="10240" width="3.85546875" style="196" customWidth="1"/>
    <col min="10241" max="10241" width="48.28515625" style="196" customWidth="1"/>
    <col min="10242" max="10242" width="13.7109375" style="196" customWidth="1"/>
    <col min="10243" max="10243" width="28.28515625" style="196" customWidth="1"/>
    <col min="10244" max="10244" width="11" style="196" customWidth="1"/>
    <col min="10245" max="10245" width="0" style="196" hidden="1" customWidth="1"/>
    <col min="10246" max="10493" width="9.140625" style="196"/>
    <col min="10494" max="10494" width="5.140625" style="196" customWidth="1"/>
    <col min="10495" max="10495" width="7.140625" style="196" customWidth="1"/>
    <col min="10496" max="10496" width="3.85546875" style="196" customWidth="1"/>
    <col min="10497" max="10497" width="48.28515625" style="196" customWidth="1"/>
    <col min="10498" max="10498" width="13.7109375" style="196" customWidth="1"/>
    <col min="10499" max="10499" width="28.28515625" style="196" customWidth="1"/>
    <col min="10500" max="10500" width="11" style="196" customWidth="1"/>
    <col min="10501" max="10501" width="0" style="196" hidden="1" customWidth="1"/>
    <col min="10502" max="10749" width="9.140625" style="196"/>
    <col min="10750" max="10750" width="5.140625" style="196" customWidth="1"/>
    <col min="10751" max="10751" width="7.140625" style="196" customWidth="1"/>
    <col min="10752" max="10752" width="3.85546875" style="196" customWidth="1"/>
    <col min="10753" max="10753" width="48.28515625" style="196" customWidth="1"/>
    <col min="10754" max="10754" width="13.7109375" style="196" customWidth="1"/>
    <col min="10755" max="10755" width="28.28515625" style="196" customWidth="1"/>
    <col min="10756" max="10756" width="11" style="196" customWidth="1"/>
    <col min="10757" max="10757" width="0" style="196" hidden="1" customWidth="1"/>
    <col min="10758" max="11005" width="9.140625" style="196"/>
    <col min="11006" max="11006" width="5.140625" style="196" customWidth="1"/>
    <col min="11007" max="11007" width="7.140625" style="196" customWidth="1"/>
    <col min="11008" max="11008" width="3.85546875" style="196" customWidth="1"/>
    <col min="11009" max="11009" width="48.28515625" style="196" customWidth="1"/>
    <col min="11010" max="11010" width="13.7109375" style="196" customWidth="1"/>
    <col min="11011" max="11011" width="28.28515625" style="196" customWidth="1"/>
    <col min="11012" max="11012" width="11" style="196" customWidth="1"/>
    <col min="11013" max="11013" width="0" style="196" hidden="1" customWidth="1"/>
    <col min="11014" max="11261" width="9.140625" style="196"/>
    <col min="11262" max="11262" width="5.140625" style="196" customWidth="1"/>
    <col min="11263" max="11263" width="7.140625" style="196" customWidth="1"/>
    <col min="11264" max="11264" width="3.85546875" style="196" customWidth="1"/>
    <col min="11265" max="11265" width="48.28515625" style="196" customWidth="1"/>
    <col min="11266" max="11266" width="13.7109375" style="196" customWidth="1"/>
    <col min="11267" max="11267" width="28.28515625" style="196" customWidth="1"/>
    <col min="11268" max="11268" width="11" style="196" customWidth="1"/>
    <col min="11269" max="11269" width="0" style="196" hidden="1" customWidth="1"/>
    <col min="11270" max="11517" width="9.140625" style="196"/>
    <col min="11518" max="11518" width="5.140625" style="196" customWidth="1"/>
    <col min="11519" max="11519" width="7.140625" style="196" customWidth="1"/>
    <col min="11520" max="11520" width="3.85546875" style="196" customWidth="1"/>
    <col min="11521" max="11521" width="48.28515625" style="196" customWidth="1"/>
    <col min="11522" max="11522" width="13.7109375" style="196" customWidth="1"/>
    <col min="11523" max="11523" width="28.28515625" style="196" customWidth="1"/>
    <col min="11524" max="11524" width="11" style="196" customWidth="1"/>
    <col min="11525" max="11525" width="0" style="196" hidden="1" customWidth="1"/>
    <col min="11526" max="11773" width="9.140625" style="196"/>
    <col min="11774" max="11774" width="5.140625" style="196" customWidth="1"/>
    <col min="11775" max="11775" width="7.140625" style="196" customWidth="1"/>
    <col min="11776" max="11776" width="3.85546875" style="196" customWidth="1"/>
    <col min="11777" max="11777" width="48.28515625" style="196" customWidth="1"/>
    <col min="11778" max="11778" width="13.7109375" style="196" customWidth="1"/>
    <col min="11779" max="11779" width="28.28515625" style="196" customWidth="1"/>
    <col min="11780" max="11780" width="11" style="196" customWidth="1"/>
    <col min="11781" max="11781" width="0" style="196" hidden="1" customWidth="1"/>
    <col min="11782" max="12029" width="9.140625" style="196"/>
    <col min="12030" max="12030" width="5.140625" style="196" customWidth="1"/>
    <col min="12031" max="12031" width="7.140625" style="196" customWidth="1"/>
    <col min="12032" max="12032" width="3.85546875" style="196" customWidth="1"/>
    <col min="12033" max="12033" width="48.28515625" style="196" customWidth="1"/>
    <col min="12034" max="12034" width="13.7109375" style="196" customWidth="1"/>
    <col min="12035" max="12035" width="28.28515625" style="196" customWidth="1"/>
    <col min="12036" max="12036" width="11" style="196" customWidth="1"/>
    <col min="12037" max="12037" width="0" style="196" hidden="1" customWidth="1"/>
    <col min="12038" max="12285" width="9.140625" style="196"/>
    <col min="12286" max="12286" width="5.140625" style="196" customWidth="1"/>
    <col min="12287" max="12287" width="7.140625" style="196" customWidth="1"/>
    <col min="12288" max="12288" width="3.85546875" style="196" customWidth="1"/>
    <col min="12289" max="12289" width="48.28515625" style="196" customWidth="1"/>
    <col min="12290" max="12290" width="13.7109375" style="196" customWidth="1"/>
    <col min="12291" max="12291" width="28.28515625" style="196" customWidth="1"/>
    <col min="12292" max="12292" width="11" style="196" customWidth="1"/>
    <col min="12293" max="12293" width="0" style="196" hidden="1" customWidth="1"/>
    <col min="12294" max="12541" width="9.140625" style="196"/>
    <col min="12542" max="12542" width="5.140625" style="196" customWidth="1"/>
    <col min="12543" max="12543" width="7.140625" style="196" customWidth="1"/>
    <col min="12544" max="12544" width="3.85546875" style="196" customWidth="1"/>
    <col min="12545" max="12545" width="48.28515625" style="196" customWidth="1"/>
    <col min="12546" max="12546" width="13.7109375" style="196" customWidth="1"/>
    <col min="12547" max="12547" width="28.28515625" style="196" customWidth="1"/>
    <col min="12548" max="12548" width="11" style="196" customWidth="1"/>
    <col min="12549" max="12549" width="0" style="196" hidden="1" customWidth="1"/>
    <col min="12550" max="12797" width="9.140625" style="196"/>
    <col min="12798" max="12798" width="5.140625" style="196" customWidth="1"/>
    <col min="12799" max="12799" width="7.140625" style="196" customWidth="1"/>
    <col min="12800" max="12800" width="3.85546875" style="196" customWidth="1"/>
    <col min="12801" max="12801" width="48.28515625" style="196" customWidth="1"/>
    <col min="12802" max="12802" width="13.7109375" style="196" customWidth="1"/>
    <col min="12803" max="12803" width="28.28515625" style="196" customWidth="1"/>
    <col min="12804" max="12804" width="11" style="196" customWidth="1"/>
    <col min="12805" max="12805" width="0" style="196" hidden="1" customWidth="1"/>
    <col min="12806" max="13053" width="9.140625" style="196"/>
    <col min="13054" max="13054" width="5.140625" style="196" customWidth="1"/>
    <col min="13055" max="13055" width="7.140625" style="196" customWidth="1"/>
    <col min="13056" max="13056" width="3.85546875" style="196" customWidth="1"/>
    <col min="13057" max="13057" width="48.28515625" style="196" customWidth="1"/>
    <col min="13058" max="13058" width="13.7109375" style="196" customWidth="1"/>
    <col min="13059" max="13059" width="28.28515625" style="196" customWidth="1"/>
    <col min="13060" max="13060" width="11" style="196" customWidth="1"/>
    <col min="13061" max="13061" width="0" style="196" hidden="1" customWidth="1"/>
    <col min="13062" max="13309" width="9.140625" style="196"/>
    <col min="13310" max="13310" width="5.140625" style="196" customWidth="1"/>
    <col min="13311" max="13311" width="7.140625" style="196" customWidth="1"/>
    <col min="13312" max="13312" width="3.85546875" style="196" customWidth="1"/>
    <col min="13313" max="13313" width="48.28515625" style="196" customWidth="1"/>
    <col min="13314" max="13314" width="13.7109375" style="196" customWidth="1"/>
    <col min="13315" max="13315" width="28.28515625" style="196" customWidth="1"/>
    <col min="13316" max="13316" width="11" style="196" customWidth="1"/>
    <col min="13317" max="13317" width="0" style="196" hidden="1" customWidth="1"/>
    <col min="13318" max="13565" width="9.140625" style="196"/>
    <col min="13566" max="13566" width="5.140625" style="196" customWidth="1"/>
    <col min="13567" max="13567" width="7.140625" style="196" customWidth="1"/>
    <col min="13568" max="13568" width="3.85546875" style="196" customWidth="1"/>
    <col min="13569" max="13569" width="48.28515625" style="196" customWidth="1"/>
    <col min="13570" max="13570" width="13.7109375" style="196" customWidth="1"/>
    <col min="13571" max="13571" width="28.28515625" style="196" customWidth="1"/>
    <col min="13572" max="13572" width="11" style="196" customWidth="1"/>
    <col min="13573" max="13573" width="0" style="196" hidden="1" customWidth="1"/>
    <col min="13574" max="13821" width="9.140625" style="196"/>
    <col min="13822" max="13822" width="5.140625" style="196" customWidth="1"/>
    <col min="13823" max="13823" width="7.140625" style="196" customWidth="1"/>
    <col min="13824" max="13824" width="3.85546875" style="196" customWidth="1"/>
    <col min="13825" max="13825" width="48.28515625" style="196" customWidth="1"/>
    <col min="13826" max="13826" width="13.7109375" style="196" customWidth="1"/>
    <col min="13827" max="13827" width="28.28515625" style="196" customWidth="1"/>
    <col min="13828" max="13828" width="11" style="196" customWidth="1"/>
    <col min="13829" max="13829" width="0" style="196" hidden="1" customWidth="1"/>
    <col min="13830" max="14077" width="9.140625" style="196"/>
    <col min="14078" max="14078" width="5.140625" style="196" customWidth="1"/>
    <col min="14079" max="14079" width="7.140625" style="196" customWidth="1"/>
    <col min="14080" max="14080" width="3.85546875" style="196" customWidth="1"/>
    <col min="14081" max="14081" width="48.28515625" style="196" customWidth="1"/>
    <col min="14082" max="14082" width="13.7109375" style="196" customWidth="1"/>
    <col min="14083" max="14083" width="28.28515625" style="196" customWidth="1"/>
    <col min="14084" max="14084" width="11" style="196" customWidth="1"/>
    <col min="14085" max="14085" width="0" style="196" hidden="1" customWidth="1"/>
    <col min="14086" max="14333" width="9.140625" style="196"/>
    <col min="14334" max="14334" width="5.140625" style="196" customWidth="1"/>
    <col min="14335" max="14335" width="7.140625" style="196" customWidth="1"/>
    <col min="14336" max="14336" width="3.85546875" style="196" customWidth="1"/>
    <col min="14337" max="14337" width="48.28515625" style="196" customWidth="1"/>
    <col min="14338" max="14338" width="13.7109375" style="196" customWidth="1"/>
    <col min="14339" max="14339" width="28.28515625" style="196" customWidth="1"/>
    <col min="14340" max="14340" width="11" style="196" customWidth="1"/>
    <col min="14341" max="14341" width="0" style="196" hidden="1" customWidth="1"/>
    <col min="14342" max="14589" width="9.140625" style="196"/>
    <col min="14590" max="14590" width="5.140625" style="196" customWidth="1"/>
    <col min="14591" max="14591" width="7.140625" style="196" customWidth="1"/>
    <col min="14592" max="14592" width="3.85546875" style="196" customWidth="1"/>
    <col min="14593" max="14593" width="48.28515625" style="196" customWidth="1"/>
    <col min="14594" max="14594" width="13.7109375" style="196" customWidth="1"/>
    <col min="14595" max="14595" width="28.28515625" style="196" customWidth="1"/>
    <col min="14596" max="14596" width="11" style="196" customWidth="1"/>
    <col min="14597" max="14597" width="0" style="196" hidden="1" customWidth="1"/>
    <col min="14598" max="14845" width="9.140625" style="196"/>
    <col min="14846" max="14846" width="5.140625" style="196" customWidth="1"/>
    <col min="14847" max="14847" width="7.140625" style="196" customWidth="1"/>
    <col min="14848" max="14848" width="3.85546875" style="196" customWidth="1"/>
    <col min="14849" max="14849" width="48.28515625" style="196" customWidth="1"/>
    <col min="14850" max="14850" width="13.7109375" style="196" customWidth="1"/>
    <col min="14851" max="14851" width="28.28515625" style="196" customWidth="1"/>
    <col min="14852" max="14852" width="11" style="196" customWidth="1"/>
    <col min="14853" max="14853" width="0" style="196" hidden="1" customWidth="1"/>
    <col min="14854" max="15101" width="9.140625" style="196"/>
    <col min="15102" max="15102" width="5.140625" style="196" customWidth="1"/>
    <col min="15103" max="15103" width="7.140625" style="196" customWidth="1"/>
    <col min="15104" max="15104" width="3.85546875" style="196" customWidth="1"/>
    <col min="15105" max="15105" width="48.28515625" style="196" customWidth="1"/>
    <col min="15106" max="15106" width="13.7109375" style="196" customWidth="1"/>
    <col min="15107" max="15107" width="28.28515625" style="196" customWidth="1"/>
    <col min="15108" max="15108" width="11" style="196" customWidth="1"/>
    <col min="15109" max="15109" width="0" style="196" hidden="1" customWidth="1"/>
    <col min="15110" max="15357" width="9.140625" style="196"/>
    <col min="15358" max="15358" width="5.140625" style="196" customWidth="1"/>
    <col min="15359" max="15359" width="7.140625" style="196" customWidth="1"/>
    <col min="15360" max="15360" width="3.85546875" style="196" customWidth="1"/>
    <col min="15361" max="15361" width="48.28515625" style="196" customWidth="1"/>
    <col min="15362" max="15362" width="13.7109375" style="196" customWidth="1"/>
    <col min="15363" max="15363" width="28.28515625" style="196" customWidth="1"/>
    <col min="15364" max="15364" width="11" style="196" customWidth="1"/>
    <col min="15365" max="15365" width="0" style="196" hidden="1" customWidth="1"/>
    <col min="15366" max="15613" width="9.140625" style="196"/>
    <col min="15614" max="15614" width="5.140625" style="196" customWidth="1"/>
    <col min="15615" max="15615" width="7.140625" style="196" customWidth="1"/>
    <col min="15616" max="15616" width="3.85546875" style="196" customWidth="1"/>
    <col min="15617" max="15617" width="48.28515625" style="196" customWidth="1"/>
    <col min="15618" max="15618" width="13.7109375" style="196" customWidth="1"/>
    <col min="15619" max="15619" width="28.28515625" style="196" customWidth="1"/>
    <col min="15620" max="15620" width="11" style="196" customWidth="1"/>
    <col min="15621" max="15621" width="0" style="196" hidden="1" customWidth="1"/>
    <col min="15622" max="15869" width="9.140625" style="196"/>
    <col min="15870" max="15870" width="5.140625" style="196" customWidth="1"/>
    <col min="15871" max="15871" width="7.140625" style="196" customWidth="1"/>
    <col min="15872" max="15872" width="3.85546875" style="196" customWidth="1"/>
    <col min="15873" max="15873" width="48.28515625" style="196" customWidth="1"/>
    <col min="15874" max="15874" width="13.7109375" style="196" customWidth="1"/>
    <col min="15875" max="15875" width="28.28515625" style="196" customWidth="1"/>
    <col min="15876" max="15876" width="11" style="196" customWidth="1"/>
    <col min="15877" max="15877" width="0" style="196" hidden="1" customWidth="1"/>
    <col min="15878" max="16125" width="9.140625" style="196"/>
    <col min="16126" max="16126" width="5.140625" style="196" customWidth="1"/>
    <col min="16127" max="16127" width="7.140625" style="196" customWidth="1"/>
    <col min="16128" max="16128" width="3.85546875" style="196" customWidth="1"/>
    <col min="16129" max="16129" width="48.28515625" style="196" customWidth="1"/>
    <col min="16130" max="16130" width="13.7109375" style="196" customWidth="1"/>
    <col min="16131" max="16131" width="28.28515625" style="196" customWidth="1"/>
    <col min="16132" max="16132" width="11" style="196" customWidth="1"/>
    <col min="16133" max="16133" width="0" style="196" hidden="1" customWidth="1"/>
    <col min="16134" max="16384" width="9.140625" style="196"/>
  </cols>
  <sheetData>
    <row r="1" spans="1:29" ht="23.25" x14ac:dyDescent="0.35">
      <c r="A1" s="568" t="s">
        <v>196</v>
      </c>
      <c r="B1" s="568"/>
      <c r="C1" s="568"/>
      <c r="D1" s="570"/>
      <c r="E1" s="568"/>
      <c r="F1" s="804" t="s">
        <v>197</v>
      </c>
      <c r="G1" s="805"/>
    </row>
    <row r="2" spans="1:29" x14ac:dyDescent="0.2">
      <c r="A2" s="86"/>
      <c r="B2" s="86"/>
      <c r="C2" s="571"/>
      <c r="D2" s="572"/>
      <c r="E2" s="573"/>
      <c r="F2" s="84"/>
      <c r="G2" s="82"/>
    </row>
    <row r="3" spans="1:29" ht="15" x14ac:dyDescent="0.2">
      <c r="A3" s="40" t="s">
        <v>0</v>
      </c>
      <c r="B3" s="86"/>
      <c r="C3" s="41" t="s">
        <v>498</v>
      </c>
      <c r="D3" s="574"/>
      <c r="E3" s="41"/>
      <c r="F3" s="41"/>
      <c r="G3" s="82"/>
    </row>
    <row r="4" spans="1:29" ht="15" x14ac:dyDescent="0.2">
      <c r="A4" s="86"/>
      <c r="B4" s="86"/>
      <c r="C4" s="41" t="s">
        <v>1</v>
      </c>
      <c r="D4" s="574"/>
      <c r="E4" s="41"/>
      <c r="F4" s="41"/>
      <c r="G4" s="82"/>
    </row>
    <row r="5" spans="1:29" x14ac:dyDescent="0.2">
      <c r="A5" s="86"/>
      <c r="B5" s="86"/>
      <c r="C5" s="571"/>
      <c r="D5" s="572"/>
      <c r="E5" s="573"/>
      <c r="F5" s="84"/>
      <c r="G5" s="82"/>
    </row>
    <row r="6" spans="1:29" ht="18" x14ac:dyDescent="0.25">
      <c r="A6" s="806" t="s">
        <v>462</v>
      </c>
      <c r="B6" s="807"/>
      <c r="C6" s="807"/>
      <c r="D6" s="807"/>
      <c r="E6" s="807"/>
      <c r="F6" s="807"/>
      <c r="G6" s="807"/>
    </row>
    <row r="7" spans="1:29" ht="13.5" thickBot="1" x14ac:dyDescent="0.25">
      <c r="A7" s="86"/>
      <c r="B7" s="86"/>
      <c r="C7" s="571"/>
      <c r="D7" s="572"/>
      <c r="E7" s="573"/>
      <c r="F7" s="84"/>
      <c r="G7" s="575" t="s">
        <v>2</v>
      </c>
    </row>
    <row r="8" spans="1:29" s="204" customFormat="1" ht="27" thickTop="1" thickBot="1" x14ac:dyDescent="0.25">
      <c r="A8" s="265" t="s">
        <v>3</v>
      </c>
      <c r="B8" s="266" t="s">
        <v>4</v>
      </c>
      <c r="C8" s="267" t="s">
        <v>5</v>
      </c>
      <c r="D8" s="267"/>
      <c r="E8" s="267" t="s">
        <v>94</v>
      </c>
      <c r="F8" s="268" t="s">
        <v>6</v>
      </c>
      <c r="G8" s="269" t="s">
        <v>444</v>
      </c>
      <c r="H8" s="196"/>
      <c r="I8" s="196"/>
      <c r="J8" s="196"/>
      <c r="K8" s="196"/>
      <c r="L8" s="196"/>
      <c r="M8" s="196"/>
      <c r="N8" s="196"/>
      <c r="O8" s="196"/>
      <c r="P8" s="196"/>
      <c r="Q8" s="196"/>
      <c r="R8" s="196"/>
      <c r="S8" s="196"/>
      <c r="T8" s="196"/>
      <c r="U8" s="196"/>
      <c r="V8" s="196"/>
      <c r="W8" s="196"/>
      <c r="X8" s="196"/>
      <c r="Y8" s="196"/>
      <c r="Z8" s="196"/>
      <c r="AA8" s="196"/>
      <c r="AB8" s="196"/>
      <c r="AC8" s="196"/>
    </row>
    <row r="9" spans="1:29" ht="15.75" thickTop="1" x14ac:dyDescent="0.2">
      <c r="A9" s="576" t="s">
        <v>130</v>
      </c>
      <c r="B9" s="577"/>
      <c r="C9" s="578"/>
      <c r="D9" s="579"/>
      <c r="E9" s="580"/>
      <c r="F9" s="581"/>
      <c r="G9" s="457"/>
    </row>
    <row r="10" spans="1:29" s="223" customFormat="1" ht="17.25" customHeight="1" x14ac:dyDescent="0.2">
      <c r="A10" s="582">
        <v>6172</v>
      </c>
      <c r="B10" s="583">
        <v>2122</v>
      </c>
      <c r="C10" s="460">
        <v>302</v>
      </c>
      <c r="D10" s="584" t="s">
        <v>225</v>
      </c>
      <c r="E10" s="462">
        <v>90000001001</v>
      </c>
      <c r="F10" s="97" t="s">
        <v>97</v>
      </c>
      <c r="G10" s="457">
        <v>46</v>
      </c>
    </row>
    <row r="11" spans="1:29" s="223" customFormat="1" ht="17.25" customHeight="1" x14ac:dyDescent="0.2">
      <c r="A11" s="582">
        <v>6172</v>
      </c>
      <c r="B11" s="583">
        <v>2122</v>
      </c>
      <c r="C11" s="460">
        <v>302</v>
      </c>
      <c r="D11" s="584" t="s">
        <v>226</v>
      </c>
      <c r="E11" s="462">
        <v>90000001012</v>
      </c>
      <c r="F11" s="97" t="s">
        <v>97</v>
      </c>
      <c r="G11" s="457">
        <v>823</v>
      </c>
    </row>
    <row r="12" spans="1:29" s="223" customFormat="1" ht="17.25" customHeight="1" x14ac:dyDescent="0.2">
      <c r="A12" s="95">
        <v>6172</v>
      </c>
      <c r="B12" s="96">
        <v>2122</v>
      </c>
      <c r="C12" s="460">
        <v>302</v>
      </c>
      <c r="D12" s="584" t="s">
        <v>233</v>
      </c>
      <c r="E12" s="462">
        <v>90000001015</v>
      </c>
      <c r="F12" s="97" t="s">
        <v>97</v>
      </c>
      <c r="G12" s="457">
        <v>3758</v>
      </c>
    </row>
    <row r="13" spans="1:29" s="223" customFormat="1" ht="17.25" customHeight="1" x14ac:dyDescent="0.2">
      <c r="A13" s="95" t="s">
        <v>95</v>
      </c>
      <c r="B13" s="96" t="s">
        <v>96</v>
      </c>
      <c r="C13" s="460">
        <v>302</v>
      </c>
      <c r="D13" s="584" t="s">
        <v>227</v>
      </c>
      <c r="E13" s="462">
        <v>90000001032</v>
      </c>
      <c r="F13" s="97" t="s">
        <v>97</v>
      </c>
      <c r="G13" s="457">
        <v>172</v>
      </c>
    </row>
    <row r="14" spans="1:29" s="223" customFormat="1" ht="17.25" customHeight="1" x14ac:dyDescent="0.2">
      <c r="A14" s="95" t="s">
        <v>95</v>
      </c>
      <c r="B14" s="96" t="s">
        <v>96</v>
      </c>
      <c r="C14" s="460">
        <v>302</v>
      </c>
      <c r="D14" s="584" t="s">
        <v>228</v>
      </c>
      <c r="E14" s="462">
        <v>90000001033</v>
      </c>
      <c r="F14" s="97" t="s">
        <v>97</v>
      </c>
      <c r="G14" s="457">
        <v>142</v>
      </c>
    </row>
    <row r="15" spans="1:29" s="224" customFormat="1" ht="25.5" x14ac:dyDescent="0.2">
      <c r="A15" s="452" t="s">
        <v>95</v>
      </c>
      <c r="B15" s="453" t="s">
        <v>96</v>
      </c>
      <c r="C15" s="454">
        <v>302</v>
      </c>
      <c r="D15" s="585" t="s">
        <v>229</v>
      </c>
      <c r="E15" s="454">
        <v>90000001034</v>
      </c>
      <c r="F15" s="456" t="s">
        <v>97</v>
      </c>
      <c r="G15" s="621">
        <v>169</v>
      </c>
    </row>
    <row r="16" spans="1:29" s="223" customFormat="1" ht="17.25" customHeight="1" x14ac:dyDescent="0.2">
      <c r="A16" s="95" t="s">
        <v>95</v>
      </c>
      <c r="B16" s="96" t="s">
        <v>96</v>
      </c>
      <c r="C16" s="460">
        <v>302</v>
      </c>
      <c r="D16" s="584" t="s">
        <v>230</v>
      </c>
      <c r="E16" s="462">
        <v>90000001100</v>
      </c>
      <c r="F16" s="97" t="s">
        <v>97</v>
      </c>
      <c r="G16" s="457">
        <v>18</v>
      </c>
    </row>
    <row r="17" spans="1:7" s="223" customFormat="1" ht="17.25" customHeight="1" x14ac:dyDescent="0.2">
      <c r="A17" s="95" t="s">
        <v>95</v>
      </c>
      <c r="B17" s="96" t="s">
        <v>96</v>
      </c>
      <c r="C17" s="460">
        <v>302</v>
      </c>
      <c r="D17" s="584" t="s">
        <v>231</v>
      </c>
      <c r="E17" s="462">
        <v>90000001101</v>
      </c>
      <c r="F17" s="97" t="s">
        <v>97</v>
      </c>
      <c r="G17" s="457">
        <v>1106</v>
      </c>
    </row>
    <row r="18" spans="1:7" s="223" customFormat="1" ht="17.25" customHeight="1" x14ac:dyDescent="0.2">
      <c r="A18" s="95" t="s">
        <v>95</v>
      </c>
      <c r="B18" s="96" t="s">
        <v>96</v>
      </c>
      <c r="C18" s="460">
        <v>302</v>
      </c>
      <c r="D18" s="584" t="s">
        <v>232</v>
      </c>
      <c r="E18" s="462">
        <v>90000001102</v>
      </c>
      <c r="F18" s="97" t="s">
        <v>97</v>
      </c>
      <c r="G18" s="457">
        <v>3377</v>
      </c>
    </row>
    <row r="19" spans="1:7" s="223" customFormat="1" ht="17.25" customHeight="1" x14ac:dyDescent="0.2">
      <c r="A19" s="95" t="s">
        <v>95</v>
      </c>
      <c r="B19" s="96" t="s">
        <v>96</v>
      </c>
      <c r="C19" s="460">
        <v>302</v>
      </c>
      <c r="D19" s="584" t="s">
        <v>234</v>
      </c>
      <c r="E19" s="462">
        <v>90000001103</v>
      </c>
      <c r="F19" s="97" t="s">
        <v>97</v>
      </c>
      <c r="G19" s="457">
        <v>4362</v>
      </c>
    </row>
    <row r="20" spans="1:7" s="223" customFormat="1" ht="17.25" customHeight="1" x14ac:dyDescent="0.2">
      <c r="A20" s="95" t="s">
        <v>95</v>
      </c>
      <c r="B20" s="96" t="s">
        <v>96</v>
      </c>
      <c r="C20" s="460">
        <v>302</v>
      </c>
      <c r="D20" s="584" t="s">
        <v>235</v>
      </c>
      <c r="E20" s="462">
        <v>90000001104</v>
      </c>
      <c r="F20" s="97" t="s">
        <v>97</v>
      </c>
      <c r="G20" s="457">
        <v>1105</v>
      </c>
    </row>
    <row r="21" spans="1:7" s="223" customFormat="1" ht="17.25" customHeight="1" x14ac:dyDescent="0.2">
      <c r="A21" s="95" t="s">
        <v>95</v>
      </c>
      <c r="B21" s="96" t="s">
        <v>96</v>
      </c>
      <c r="C21" s="460">
        <v>302</v>
      </c>
      <c r="D21" s="584" t="s">
        <v>236</v>
      </c>
      <c r="E21" s="462">
        <v>90000001105</v>
      </c>
      <c r="F21" s="97" t="s">
        <v>97</v>
      </c>
      <c r="G21" s="457">
        <v>728</v>
      </c>
    </row>
    <row r="22" spans="1:7" s="223" customFormat="1" ht="17.25" customHeight="1" x14ac:dyDescent="0.2">
      <c r="A22" s="95" t="s">
        <v>95</v>
      </c>
      <c r="B22" s="96" t="s">
        <v>96</v>
      </c>
      <c r="C22" s="460">
        <v>302</v>
      </c>
      <c r="D22" s="584" t="s">
        <v>237</v>
      </c>
      <c r="E22" s="462">
        <v>90000001120</v>
      </c>
      <c r="F22" s="97" t="s">
        <v>97</v>
      </c>
      <c r="G22" s="457">
        <v>1852</v>
      </c>
    </row>
    <row r="23" spans="1:7" s="224" customFormat="1" ht="25.5" x14ac:dyDescent="0.2">
      <c r="A23" s="452" t="s">
        <v>95</v>
      </c>
      <c r="B23" s="453" t="s">
        <v>96</v>
      </c>
      <c r="C23" s="454">
        <v>302</v>
      </c>
      <c r="D23" s="585" t="s">
        <v>238</v>
      </c>
      <c r="E23" s="454">
        <v>90000001121</v>
      </c>
      <c r="F23" s="456" t="s">
        <v>97</v>
      </c>
      <c r="G23" s="621">
        <v>3753</v>
      </c>
    </row>
    <row r="24" spans="1:7" s="223" customFormat="1" ht="17.25" customHeight="1" x14ac:dyDescent="0.2">
      <c r="A24" s="95" t="s">
        <v>95</v>
      </c>
      <c r="B24" s="96" t="s">
        <v>96</v>
      </c>
      <c r="C24" s="460">
        <v>302</v>
      </c>
      <c r="D24" s="584" t="s">
        <v>239</v>
      </c>
      <c r="E24" s="462">
        <v>90000001122</v>
      </c>
      <c r="F24" s="97" t="s">
        <v>97</v>
      </c>
      <c r="G24" s="457">
        <v>1929</v>
      </c>
    </row>
    <row r="25" spans="1:7" s="224" customFormat="1" ht="25.5" x14ac:dyDescent="0.2">
      <c r="A25" s="452" t="s">
        <v>95</v>
      </c>
      <c r="B25" s="453" t="s">
        <v>96</v>
      </c>
      <c r="C25" s="454">
        <v>302</v>
      </c>
      <c r="D25" s="585" t="s">
        <v>240</v>
      </c>
      <c r="E25" s="454">
        <v>90000001123</v>
      </c>
      <c r="F25" s="456" t="s">
        <v>97</v>
      </c>
      <c r="G25" s="621">
        <v>2027</v>
      </c>
    </row>
    <row r="26" spans="1:7" s="223" customFormat="1" ht="17.25" customHeight="1" x14ac:dyDescent="0.2">
      <c r="A26" s="95" t="s">
        <v>95</v>
      </c>
      <c r="B26" s="96" t="s">
        <v>96</v>
      </c>
      <c r="C26" s="460">
        <v>302</v>
      </c>
      <c r="D26" s="584" t="s">
        <v>241</v>
      </c>
      <c r="E26" s="462">
        <v>90000001150</v>
      </c>
      <c r="F26" s="97" t="s">
        <v>97</v>
      </c>
      <c r="G26" s="457">
        <v>646</v>
      </c>
    </row>
    <row r="27" spans="1:7" s="224" customFormat="1" ht="25.5" x14ac:dyDescent="0.2">
      <c r="A27" s="452" t="s">
        <v>95</v>
      </c>
      <c r="B27" s="453" t="s">
        <v>96</v>
      </c>
      <c r="C27" s="454">
        <v>302</v>
      </c>
      <c r="D27" s="585" t="s">
        <v>242</v>
      </c>
      <c r="E27" s="454">
        <v>90000001160</v>
      </c>
      <c r="F27" s="456" t="s">
        <v>97</v>
      </c>
      <c r="G27" s="621">
        <v>1644</v>
      </c>
    </row>
    <row r="28" spans="1:7" s="223" customFormat="1" ht="17.25" customHeight="1" x14ac:dyDescent="0.2">
      <c r="A28" s="95" t="s">
        <v>95</v>
      </c>
      <c r="B28" s="96" t="s">
        <v>96</v>
      </c>
      <c r="C28" s="460">
        <v>302</v>
      </c>
      <c r="D28" s="584" t="s">
        <v>243</v>
      </c>
      <c r="E28" s="462">
        <v>90000001200</v>
      </c>
      <c r="F28" s="97" t="s">
        <v>97</v>
      </c>
      <c r="G28" s="457">
        <v>1246</v>
      </c>
    </row>
    <row r="29" spans="1:7" s="223" customFormat="1" x14ac:dyDescent="0.2">
      <c r="A29" s="95" t="s">
        <v>95</v>
      </c>
      <c r="B29" s="96" t="s">
        <v>96</v>
      </c>
      <c r="C29" s="460">
        <v>302</v>
      </c>
      <c r="D29" s="584" t="s">
        <v>244</v>
      </c>
      <c r="E29" s="462">
        <v>90000001201</v>
      </c>
      <c r="F29" s="97" t="s">
        <v>97</v>
      </c>
      <c r="G29" s="457">
        <v>4923</v>
      </c>
    </row>
    <row r="30" spans="1:7" s="224" customFormat="1" ht="17.25" customHeight="1" x14ac:dyDescent="0.2">
      <c r="A30" s="452" t="s">
        <v>95</v>
      </c>
      <c r="B30" s="453" t="s">
        <v>96</v>
      </c>
      <c r="C30" s="460">
        <v>302</v>
      </c>
      <c r="D30" s="585" t="s">
        <v>245</v>
      </c>
      <c r="E30" s="454">
        <v>90000001202</v>
      </c>
      <c r="F30" s="456" t="s">
        <v>97</v>
      </c>
      <c r="G30" s="457">
        <v>1810</v>
      </c>
    </row>
    <row r="31" spans="1:7" s="223" customFormat="1" ht="17.25" customHeight="1" x14ac:dyDescent="0.2">
      <c r="A31" s="95" t="s">
        <v>95</v>
      </c>
      <c r="B31" s="96" t="s">
        <v>96</v>
      </c>
      <c r="C31" s="460">
        <v>302</v>
      </c>
      <c r="D31" s="584" t="s">
        <v>246</v>
      </c>
      <c r="E31" s="462">
        <v>90000001204</v>
      </c>
      <c r="F31" s="97" t="s">
        <v>97</v>
      </c>
      <c r="G31" s="457">
        <v>4091</v>
      </c>
    </row>
    <row r="32" spans="1:7" s="224" customFormat="1" x14ac:dyDescent="0.2">
      <c r="A32" s="452" t="s">
        <v>95</v>
      </c>
      <c r="B32" s="453" t="s">
        <v>96</v>
      </c>
      <c r="C32" s="460">
        <v>302</v>
      </c>
      <c r="D32" s="585" t="s">
        <v>247</v>
      </c>
      <c r="E32" s="454">
        <v>90000001205</v>
      </c>
      <c r="F32" s="456" t="s">
        <v>97</v>
      </c>
      <c r="G32" s="457">
        <v>2047</v>
      </c>
    </row>
    <row r="33" spans="1:9" s="224" customFormat="1" ht="25.5" x14ac:dyDescent="0.2">
      <c r="A33" s="452" t="s">
        <v>95</v>
      </c>
      <c r="B33" s="453" t="s">
        <v>96</v>
      </c>
      <c r="C33" s="454">
        <v>302</v>
      </c>
      <c r="D33" s="585" t="s">
        <v>248</v>
      </c>
      <c r="E33" s="454">
        <v>90000001206</v>
      </c>
      <c r="F33" s="456" t="s">
        <v>97</v>
      </c>
      <c r="G33" s="621">
        <v>928</v>
      </c>
    </row>
    <row r="34" spans="1:9" s="224" customFormat="1" ht="17.25" customHeight="1" x14ac:dyDescent="0.2">
      <c r="A34" s="452" t="s">
        <v>95</v>
      </c>
      <c r="B34" s="453" t="s">
        <v>96</v>
      </c>
      <c r="C34" s="454">
        <v>302</v>
      </c>
      <c r="D34" s="585" t="s">
        <v>249</v>
      </c>
      <c r="E34" s="454">
        <v>90000001207</v>
      </c>
      <c r="F34" s="456" t="s">
        <v>97</v>
      </c>
      <c r="G34" s="621">
        <v>743</v>
      </c>
    </row>
    <row r="35" spans="1:9" s="223" customFormat="1" ht="17.25" customHeight="1" x14ac:dyDescent="0.2">
      <c r="A35" s="95" t="s">
        <v>95</v>
      </c>
      <c r="B35" s="96" t="s">
        <v>96</v>
      </c>
      <c r="C35" s="460">
        <v>302</v>
      </c>
      <c r="D35" s="584" t="s">
        <v>250</v>
      </c>
      <c r="E35" s="462">
        <v>90000001208</v>
      </c>
      <c r="F35" s="97" t="s">
        <v>97</v>
      </c>
      <c r="G35" s="457">
        <v>2777</v>
      </c>
    </row>
    <row r="36" spans="1:9" s="223" customFormat="1" ht="17.25" customHeight="1" x14ac:dyDescent="0.2">
      <c r="A36" s="95" t="s">
        <v>95</v>
      </c>
      <c r="B36" s="96" t="s">
        <v>96</v>
      </c>
      <c r="C36" s="460">
        <v>302</v>
      </c>
      <c r="D36" s="584" t="s">
        <v>251</v>
      </c>
      <c r="E36" s="462">
        <v>90000001300</v>
      </c>
      <c r="F36" s="97" t="s">
        <v>97</v>
      </c>
      <c r="G36" s="457">
        <v>412</v>
      </c>
    </row>
    <row r="37" spans="1:9" s="223" customFormat="1" ht="17.25" customHeight="1" x14ac:dyDescent="0.2">
      <c r="A37" s="95" t="s">
        <v>95</v>
      </c>
      <c r="B37" s="96" t="s">
        <v>96</v>
      </c>
      <c r="C37" s="460">
        <v>302</v>
      </c>
      <c r="D37" s="584" t="s">
        <v>252</v>
      </c>
      <c r="E37" s="462">
        <v>90000001301</v>
      </c>
      <c r="F37" s="97" t="s">
        <v>97</v>
      </c>
      <c r="G37" s="457">
        <v>737</v>
      </c>
    </row>
    <row r="38" spans="1:9" s="223" customFormat="1" ht="17.25" customHeight="1" x14ac:dyDescent="0.2">
      <c r="A38" s="95" t="s">
        <v>95</v>
      </c>
      <c r="B38" s="96" t="s">
        <v>96</v>
      </c>
      <c r="C38" s="460">
        <v>302</v>
      </c>
      <c r="D38" s="584" t="s">
        <v>253</v>
      </c>
      <c r="E38" s="462">
        <v>90000001302</v>
      </c>
      <c r="F38" s="97" t="s">
        <v>97</v>
      </c>
      <c r="G38" s="457">
        <v>91</v>
      </c>
    </row>
    <row r="39" spans="1:9" s="223" customFormat="1" ht="17.25" customHeight="1" x14ac:dyDescent="0.2">
      <c r="A39" s="95" t="s">
        <v>95</v>
      </c>
      <c r="B39" s="96" t="s">
        <v>96</v>
      </c>
      <c r="C39" s="460">
        <v>302</v>
      </c>
      <c r="D39" s="586" t="s">
        <v>254</v>
      </c>
      <c r="E39" s="462">
        <v>90000001303</v>
      </c>
      <c r="F39" s="97" t="s">
        <v>97</v>
      </c>
      <c r="G39" s="457">
        <v>379</v>
      </c>
    </row>
    <row r="40" spans="1:9" s="223" customFormat="1" ht="17.25" customHeight="1" x14ac:dyDescent="0.2">
      <c r="A40" s="95" t="s">
        <v>95</v>
      </c>
      <c r="B40" s="96" t="s">
        <v>96</v>
      </c>
      <c r="C40" s="460">
        <v>302</v>
      </c>
      <c r="D40" s="461" t="s">
        <v>255</v>
      </c>
      <c r="E40" s="462">
        <v>90000001304</v>
      </c>
      <c r="F40" s="97" t="s">
        <v>97</v>
      </c>
      <c r="G40" s="457">
        <v>9</v>
      </c>
    </row>
    <row r="41" spans="1:9" s="223" customFormat="1" ht="17.25" customHeight="1" x14ac:dyDescent="0.2">
      <c r="A41" s="95" t="s">
        <v>95</v>
      </c>
      <c r="B41" s="96" t="s">
        <v>96</v>
      </c>
      <c r="C41" s="460">
        <v>302</v>
      </c>
      <c r="D41" s="461" t="s">
        <v>256</v>
      </c>
      <c r="E41" s="462">
        <v>90000001350</v>
      </c>
      <c r="F41" s="97" t="s">
        <v>97</v>
      </c>
      <c r="G41" s="457">
        <v>329</v>
      </c>
    </row>
    <row r="42" spans="1:9" s="223" customFormat="1" ht="17.25" customHeight="1" x14ac:dyDescent="0.2">
      <c r="A42" s="95" t="s">
        <v>95</v>
      </c>
      <c r="B42" s="96" t="s">
        <v>96</v>
      </c>
      <c r="C42" s="460">
        <v>302</v>
      </c>
      <c r="D42" s="461" t="s">
        <v>257</v>
      </c>
      <c r="E42" s="462">
        <v>90000001351</v>
      </c>
      <c r="F42" s="97" t="s">
        <v>97</v>
      </c>
      <c r="G42" s="457">
        <v>34</v>
      </c>
    </row>
    <row r="43" spans="1:9" s="223" customFormat="1" ht="17.25" customHeight="1" x14ac:dyDescent="0.2">
      <c r="A43" s="95" t="s">
        <v>95</v>
      </c>
      <c r="B43" s="96" t="s">
        <v>96</v>
      </c>
      <c r="C43" s="460">
        <v>302</v>
      </c>
      <c r="D43" s="461" t="s">
        <v>258</v>
      </c>
      <c r="E43" s="462">
        <v>90000001352</v>
      </c>
      <c r="F43" s="97" t="s">
        <v>97</v>
      </c>
      <c r="G43" s="457">
        <v>27</v>
      </c>
    </row>
    <row r="44" spans="1:9" s="223" customFormat="1" ht="17.25" customHeight="1" x14ac:dyDescent="0.2">
      <c r="A44" s="95" t="s">
        <v>95</v>
      </c>
      <c r="B44" s="96" t="s">
        <v>96</v>
      </c>
      <c r="C44" s="460">
        <v>302</v>
      </c>
      <c r="D44" s="461" t="s">
        <v>259</v>
      </c>
      <c r="E44" s="462">
        <v>90000001400</v>
      </c>
      <c r="F44" s="97" t="s">
        <v>97</v>
      </c>
      <c r="G44" s="457">
        <v>563</v>
      </c>
    </row>
    <row r="45" spans="1:9" s="224" customFormat="1" ht="28.5" customHeight="1" x14ac:dyDescent="0.2">
      <c r="A45" s="452" t="s">
        <v>95</v>
      </c>
      <c r="B45" s="453" t="s">
        <v>96</v>
      </c>
      <c r="C45" s="454">
        <v>302</v>
      </c>
      <c r="D45" s="585" t="s">
        <v>343</v>
      </c>
      <c r="E45" s="454">
        <v>90000001450</v>
      </c>
      <c r="F45" s="456" t="s">
        <v>97</v>
      </c>
      <c r="G45" s="621">
        <v>134</v>
      </c>
      <c r="H45" s="634"/>
      <c r="I45" s="634"/>
    </row>
    <row r="46" spans="1:9" s="223" customFormat="1" ht="17.25" customHeight="1" x14ac:dyDescent="0.2">
      <c r="A46" s="95" t="s">
        <v>95</v>
      </c>
      <c r="B46" s="96" t="s">
        <v>96</v>
      </c>
      <c r="C46" s="460">
        <v>302</v>
      </c>
      <c r="D46" s="461" t="s">
        <v>344</v>
      </c>
      <c r="E46" s="462">
        <v>90000001024</v>
      </c>
      <c r="F46" s="97" t="s">
        <v>97</v>
      </c>
      <c r="G46" s="457">
        <v>46</v>
      </c>
    </row>
    <row r="47" spans="1:9" s="223" customFormat="1" ht="17.25" customHeight="1" x14ac:dyDescent="0.2">
      <c r="A47" s="95" t="s">
        <v>95</v>
      </c>
      <c r="B47" s="96" t="s">
        <v>96</v>
      </c>
      <c r="C47" s="460">
        <v>302</v>
      </c>
      <c r="D47" s="461" t="s">
        <v>260</v>
      </c>
      <c r="E47" s="462">
        <v>90000001040</v>
      </c>
      <c r="F47" s="97" t="s">
        <v>97</v>
      </c>
      <c r="G47" s="457">
        <v>77</v>
      </c>
    </row>
    <row r="48" spans="1:9" ht="17.25" customHeight="1" x14ac:dyDescent="0.2">
      <c r="A48" s="95" t="s">
        <v>95</v>
      </c>
      <c r="B48" s="96" t="s">
        <v>96</v>
      </c>
      <c r="C48" s="460">
        <v>302</v>
      </c>
      <c r="D48" s="461" t="s">
        <v>261</v>
      </c>
      <c r="E48" s="462">
        <v>90000001041</v>
      </c>
      <c r="F48" s="97" t="s">
        <v>97</v>
      </c>
      <c r="G48" s="457">
        <v>960</v>
      </c>
    </row>
    <row r="49" spans="1:29" ht="17.25" customHeight="1" x14ac:dyDescent="0.2">
      <c r="A49" s="95" t="s">
        <v>95</v>
      </c>
      <c r="B49" s="96" t="s">
        <v>96</v>
      </c>
      <c r="C49" s="460">
        <v>302</v>
      </c>
      <c r="D49" s="461" t="s">
        <v>262</v>
      </c>
      <c r="E49" s="462">
        <v>90000001111</v>
      </c>
      <c r="F49" s="97" t="s">
        <v>97</v>
      </c>
      <c r="G49" s="457">
        <v>1213</v>
      </c>
    </row>
    <row r="50" spans="1:29" ht="17.25" customHeight="1" x14ac:dyDescent="0.2">
      <c r="A50" s="95" t="s">
        <v>95</v>
      </c>
      <c r="B50" s="96" t="s">
        <v>96</v>
      </c>
      <c r="C50" s="460">
        <v>302</v>
      </c>
      <c r="D50" s="461" t="s">
        <v>263</v>
      </c>
      <c r="E50" s="462">
        <v>90000001112</v>
      </c>
      <c r="F50" s="97" t="s">
        <v>97</v>
      </c>
      <c r="G50" s="457">
        <v>426</v>
      </c>
    </row>
    <row r="51" spans="1:29" ht="17.25" customHeight="1" x14ac:dyDescent="0.2">
      <c r="A51" s="95" t="s">
        <v>95</v>
      </c>
      <c r="B51" s="96" t="s">
        <v>96</v>
      </c>
      <c r="C51" s="460">
        <v>302</v>
      </c>
      <c r="D51" s="461" t="s">
        <v>264</v>
      </c>
      <c r="E51" s="462">
        <v>90000001135</v>
      </c>
      <c r="F51" s="97" t="s">
        <v>97</v>
      </c>
      <c r="G51" s="457">
        <v>2876</v>
      </c>
    </row>
    <row r="52" spans="1:29" s="223" customFormat="1" ht="17.25" customHeight="1" x14ac:dyDescent="0.2">
      <c r="A52" s="95" t="s">
        <v>95</v>
      </c>
      <c r="B52" s="96" t="s">
        <v>96</v>
      </c>
      <c r="C52" s="460">
        <v>302</v>
      </c>
      <c r="D52" s="461" t="s">
        <v>265</v>
      </c>
      <c r="E52" s="462">
        <v>90000001136</v>
      </c>
      <c r="F52" s="97" t="s">
        <v>97</v>
      </c>
      <c r="G52" s="457">
        <v>1541</v>
      </c>
    </row>
    <row r="53" spans="1:29" s="224" customFormat="1" ht="26.25" customHeight="1" x14ac:dyDescent="0.2">
      <c r="A53" s="452" t="s">
        <v>95</v>
      </c>
      <c r="B53" s="453" t="s">
        <v>96</v>
      </c>
      <c r="C53" s="454">
        <v>302</v>
      </c>
      <c r="D53" s="455" t="s">
        <v>485</v>
      </c>
      <c r="E53" s="454">
        <v>90000001137</v>
      </c>
      <c r="F53" s="456" t="s">
        <v>97</v>
      </c>
      <c r="G53" s="621">
        <v>3204</v>
      </c>
    </row>
    <row r="54" spans="1:29" s="223" customFormat="1" ht="17.25" customHeight="1" x14ac:dyDescent="0.2">
      <c r="A54" s="95" t="s">
        <v>95</v>
      </c>
      <c r="B54" s="96" t="s">
        <v>96</v>
      </c>
      <c r="C54" s="460">
        <v>302</v>
      </c>
      <c r="D54" s="461" t="s">
        <v>266</v>
      </c>
      <c r="E54" s="462">
        <v>90000001138</v>
      </c>
      <c r="F54" s="97" t="s">
        <v>97</v>
      </c>
      <c r="G54" s="457">
        <v>1178</v>
      </c>
    </row>
    <row r="55" spans="1:29" s="223" customFormat="1" ht="17.25" customHeight="1" thickBot="1" x14ac:dyDescent="0.25">
      <c r="A55" s="587" t="s">
        <v>95</v>
      </c>
      <c r="B55" s="588" t="s">
        <v>96</v>
      </c>
      <c r="C55" s="589">
        <v>302</v>
      </c>
      <c r="D55" s="590" t="s">
        <v>267</v>
      </c>
      <c r="E55" s="591">
        <v>90000001140</v>
      </c>
      <c r="F55" s="592" t="s">
        <v>97</v>
      </c>
      <c r="G55" s="593">
        <v>2723</v>
      </c>
    </row>
    <row r="56" spans="1:29" s="223" customFormat="1" ht="31.5" customHeight="1" thickTop="1" x14ac:dyDescent="0.2">
      <c r="A56" s="594"/>
      <c r="B56" s="594"/>
      <c r="C56" s="595"/>
      <c r="D56" s="461"/>
      <c r="E56" s="596"/>
      <c r="F56" s="123"/>
      <c r="G56" s="597"/>
    </row>
    <row r="57" spans="1:29" ht="17.25" customHeight="1" thickBot="1" x14ac:dyDescent="0.25">
      <c r="A57" s="86"/>
      <c r="B57" s="86"/>
      <c r="C57" s="571"/>
      <c r="D57" s="598"/>
      <c r="E57" s="573"/>
      <c r="F57" s="84"/>
      <c r="G57" s="599" t="s">
        <v>2</v>
      </c>
    </row>
    <row r="58" spans="1:29" s="204" customFormat="1" ht="36.950000000000003" customHeight="1" thickTop="1" thickBot="1" x14ac:dyDescent="0.25">
      <c r="A58" s="265" t="s">
        <v>3</v>
      </c>
      <c r="B58" s="88" t="s">
        <v>4</v>
      </c>
      <c r="C58" s="267" t="s">
        <v>5</v>
      </c>
      <c r="D58" s="287"/>
      <c r="E58" s="287" t="s">
        <v>94</v>
      </c>
      <c r="F58" s="89" t="s">
        <v>6</v>
      </c>
      <c r="G58" s="269" t="s">
        <v>444</v>
      </c>
      <c r="H58" s="196"/>
      <c r="I58" s="196"/>
      <c r="J58" s="196"/>
      <c r="K58" s="196"/>
      <c r="L58" s="196"/>
      <c r="M58" s="196"/>
      <c r="N58" s="196"/>
      <c r="O58" s="196"/>
      <c r="P58" s="196"/>
      <c r="Q58" s="196"/>
      <c r="R58" s="196"/>
      <c r="S58" s="196"/>
      <c r="T58" s="196"/>
      <c r="U58" s="196"/>
      <c r="V58" s="196"/>
      <c r="W58" s="196"/>
      <c r="X58" s="196"/>
      <c r="Y58" s="196"/>
      <c r="Z58" s="196"/>
      <c r="AA58" s="196"/>
      <c r="AB58" s="196"/>
      <c r="AC58" s="196"/>
    </row>
    <row r="59" spans="1:29" s="223" customFormat="1" ht="17.25" hidden="1" customHeight="1" thickTop="1" x14ac:dyDescent="0.2">
      <c r="A59" s="288" t="s">
        <v>95</v>
      </c>
      <c r="B59" s="58" t="s">
        <v>96</v>
      </c>
      <c r="C59" s="289">
        <v>302</v>
      </c>
      <c r="D59" s="282" t="s">
        <v>438</v>
      </c>
      <c r="E59" s="281">
        <v>90000001153</v>
      </c>
      <c r="F59" s="62" t="s">
        <v>97</v>
      </c>
      <c r="G59" s="290"/>
    </row>
    <row r="60" spans="1:29" s="224" customFormat="1" ht="30.75" customHeight="1" thickTop="1" x14ac:dyDescent="0.2">
      <c r="A60" s="600" t="s">
        <v>95</v>
      </c>
      <c r="B60" s="453" t="s">
        <v>96</v>
      </c>
      <c r="C60" s="635">
        <v>302</v>
      </c>
      <c r="D60" s="455" t="s">
        <v>268</v>
      </c>
      <c r="E60" s="454">
        <v>90000001154</v>
      </c>
      <c r="F60" s="456" t="s">
        <v>97</v>
      </c>
      <c r="G60" s="621">
        <v>333</v>
      </c>
    </row>
    <row r="61" spans="1:29" s="223" customFormat="1" ht="17.25" customHeight="1" x14ac:dyDescent="0.2">
      <c r="A61" s="95" t="s">
        <v>95</v>
      </c>
      <c r="B61" s="96" t="s">
        <v>96</v>
      </c>
      <c r="C61" s="460">
        <v>302</v>
      </c>
      <c r="D61" s="461" t="s">
        <v>269</v>
      </c>
      <c r="E61" s="462">
        <v>90000001163</v>
      </c>
      <c r="F61" s="97" t="s">
        <v>97</v>
      </c>
      <c r="G61" s="457">
        <v>90</v>
      </c>
    </row>
    <row r="62" spans="1:29" s="223" customFormat="1" ht="17.25" customHeight="1" x14ac:dyDescent="0.2">
      <c r="A62" s="95" t="s">
        <v>95</v>
      </c>
      <c r="B62" s="96" t="s">
        <v>96</v>
      </c>
      <c r="C62" s="460">
        <v>302</v>
      </c>
      <c r="D62" s="461" t="s">
        <v>270</v>
      </c>
      <c r="E62" s="462">
        <v>90000001174</v>
      </c>
      <c r="F62" s="97" t="s">
        <v>97</v>
      </c>
      <c r="G62" s="457">
        <v>3436</v>
      </c>
      <c r="H62" s="225"/>
    </row>
    <row r="63" spans="1:29" s="223" customFormat="1" ht="17.25" customHeight="1" x14ac:dyDescent="0.2">
      <c r="A63" s="95" t="s">
        <v>95</v>
      </c>
      <c r="B63" s="96" t="s">
        <v>96</v>
      </c>
      <c r="C63" s="460">
        <v>302</v>
      </c>
      <c r="D63" s="461" t="s">
        <v>271</v>
      </c>
      <c r="E63" s="462">
        <v>90000001222</v>
      </c>
      <c r="F63" s="97" t="s">
        <v>97</v>
      </c>
      <c r="G63" s="457">
        <v>38</v>
      </c>
    </row>
    <row r="64" spans="1:29" s="223" customFormat="1" ht="17.25" customHeight="1" x14ac:dyDescent="0.2">
      <c r="A64" s="95" t="s">
        <v>95</v>
      </c>
      <c r="B64" s="96" t="s">
        <v>96</v>
      </c>
      <c r="C64" s="460">
        <v>302</v>
      </c>
      <c r="D64" s="461" t="s">
        <v>272</v>
      </c>
      <c r="E64" s="462">
        <v>90000001223</v>
      </c>
      <c r="F64" s="97" t="s">
        <v>97</v>
      </c>
      <c r="G64" s="457">
        <v>1033</v>
      </c>
    </row>
    <row r="65" spans="1:9" s="223" customFormat="1" ht="17.25" customHeight="1" x14ac:dyDescent="0.2">
      <c r="A65" s="95" t="s">
        <v>95</v>
      </c>
      <c r="B65" s="96" t="s">
        <v>96</v>
      </c>
      <c r="C65" s="460">
        <v>302</v>
      </c>
      <c r="D65" s="461" t="s">
        <v>273</v>
      </c>
      <c r="E65" s="462">
        <v>90000001311</v>
      </c>
      <c r="F65" s="97" t="s">
        <v>97</v>
      </c>
      <c r="G65" s="457">
        <v>97</v>
      </c>
    </row>
    <row r="66" spans="1:9" s="223" customFormat="1" ht="17.25" customHeight="1" x14ac:dyDescent="0.2">
      <c r="A66" s="95" t="s">
        <v>95</v>
      </c>
      <c r="B66" s="96" t="s">
        <v>96</v>
      </c>
      <c r="C66" s="460">
        <v>302</v>
      </c>
      <c r="D66" s="461" t="s">
        <v>274</v>
      </c>
      <c r="E66" s="462">
        <v>90000001312</v>
      </c>
      <c r="F66" s="97" t="s">
        <v>97</v>
      </c>
      <c r="G66" s="457">
        <v>20</v>
      </c>
    </row>
    <row r="67" spans="1:9" s="223" customFormat="1" ht="17.25" customHeight="1" x14ac:dyDescent="0.2">
      <c r="A67" s="95" t="s">
        <v>95</v>
      </c>
      <c r="B67" s="96" t="s">
        <v>96</v>
      </c>
      <c r="C67" s="460">
        <v>302</v>
      </c>
      <c r="D67" s="461" t="s">
        <v>275</v>
      </c>
      <c r="E67" s="462">
        <v>90000001313</v>
      </c>
      <c r="F67" s="97" t="s">
        <v>97</v>
      </c>
      <c r="G67" s="457">
        <v>33</v>
      </c>
    </row>
    <row r="68" spans="1:9" s="223" customFormat="1" ht="17.25" customHeight="1" x14ac:dyDescent="0.2">
      <c r="A68" s="95" t="s">
        <v>95</v>
      </c>
      <c r="B68" s="96" t="s">
        <v>96</v>
      </c>
      <c r="C68" s="460">
        <v>302</v>
      </c>
      <c r="D68" s="461" t="s">
        <v>276</v>
      </c>
      <c r="E68" s="462">
        <v>90000001354</v>
      </c>
      <c r="F68" s="97" t="s">
        <v>97</v>
      </c>
      <c r="G68" s="457">
        <v>8</v>
      </c>
      <c r="H68" s="225"/>
      <c r="I68" s="225"/>
    </row>
    <row r="69" spans="1:9" s="223" customFormat="1" ht="17.25" customHeight="1" x14ac:dyDescent="0.2">
      <c r="A69" s="95" t="s">
        <v>95</v>
      </c>
      <c r="B69" s="96" t="s">
        <v>96</v>
      </c>
      <c r="C69" s="460">
        <v>302</v>
      </c>
      <c r="D69" s="461" t="s">
        <v>277</v>
      </c>
      <c r="E69" s="462">
        <v>90000001016</v>
      </c>
      <c r="F69" s="97" t="s">
        <v>97</v>
      </c>
      <c r="G69" s="457">
        <v>981</v>
      </c>
      <c r="H69" s="226">
        <v>353</v>
      </c>
      <c r="I69" s="223">
        <f>0.8*H69</f>
        <v>282.40000000000003</v>
      </c>
    </row>
    <row r="70" spans="1:9" s="223" customFormat="1" ht="17.25" customHeight="1" x14ac:dyDescent="0.2">
      <c r="A70" s="95" t="s">
        <v>95</v>
      </c>
      <c r="B70" s="96" t="s">
        <v>96</v>
      </c>
      <c r="C70" s="460">
        <v>302</v>
      </c>
      <c r="D70" s="461" t="s">
        <v>278</v>
      </c>
      <c r="E70" s="462">
        <v>90000001017</v>
      </c>
      <c r="F70" s="97" t="s">
        <v>97</v>
      </c>
      <c r="G70" s="457">
        <v>877</v>
      </c>
      <c r="H70" s="226">
        <v>824</v>
      </c>
      <c r="I70" s="223">
        <f t="shared" ref="I70:I79" si="0">0.8*H70</f>
        <v>659.2</v>
      </c>
    </row>
    <row r="71" spans="1:9" s="223" customFormat="1" ht="17.25" customHeight="1" x14ac:dyDescent="0.2">
      <c r="A71" s="95" t="s">
        <v>95</v>
      </c>
      <c r="B71" s="96" t="s">
        <v>96</v>
      </c>
      <c r="C71" s="460">
        <v>302</v>
      </c>
      <c r="D71" s="461" t="s">
        <v>279</v>
      </c>
      <c r="E71" s="462">
        <v>90000001106</v>
      </c>
      <c r="F71" s="97" t="s">
        <v>97</v>
      </c>
      <c r="G71" s="457">
        <v>772</v>
      </c>
      <c r="H71" s="226">
        <v>621</v>
      </c>
      <c r="I71" s="223">
        <f t="shared" si="0"/>
        <v>496.8</v>
      </c>
    </row>
    <row r="72" spans="1:9" s="223" customFormat="1" ht="17.25" customHeight="1" x14ac:dyDescent="0.2">
      <c r="A72" s="95" t="s">
        <v>95</v>
      </c>
      <c r="B72" s="96" t="s">
        <v>96</v>
      </c>
      <c r="C72" s="460">
        <v>302</v>
      </c>
      <c r="D72" s="461" t="s">
        <v>280</v>
      </c>
      <c r="E72" s="462">
        <v>90000001125</v>
      </c>
      <c r="F72" s="97" t="s">
        <v>97</v>
      </c>
      <c r="G72" s="457">
        <v>491</v>
      </c>
      <c r="H72" s="226">
        <v>580</v>
      </c>
      <c r="I72" s="223">
        <f t="shared" si="0"/>
        <v>464</v>
      </c>
    </row>
    <row r="73" spans="1:9" s="223" customFormat="1" ht="17.25" customHeight="1" x14ac:dyDescent="0.2">
      <c r="A73" s="95" t="s">
        <v>95</v>
      </c>
      <c r="B73" s="96" t="s">
        <v>96</v>
      </c>
      <c r="C73" s="460">
        <v>302</v>
      </c>
      <c r="D73" s="461" t="s">
        <v>281</v>
      </c>
      <c r="E73" s="462">
        <v>90000001126</v>
      </c>
      <c r="F73" s="97" t="s">
        <v>97</v>
      </c>
      <c r="G73" s="457">
        <v>274</v>
      </c>
      <c r="H73" s="226">
        <v>310</v>
      </c>
      <c r="I73" s="223">
        <f t="shared" si="0"/>
        <v>248</v>
      </c>
    </row>
    <row r="74" spans="1:9" s="224" customFormat="1" ht="32.25" customHeight="1" x14ac:dyDescent="0.2">
      <c r="A74" s="452" t="s">
        <v>95</v>
      </c>
      <c r="B74" s="453" t="s">
        <v>96</v>
      </c>
      <c r="C74" s="454">
        <v>302</v>
      </c>
      <c r="D74" s="455" t="s">
        <v>282</v>
      </c>
      <c r="E74" s="454">
        <v>90000001127</v>
      </c>
      <c r="F74" s="456" t="s">
        <v>97</v>
      </c>
      <c r="G74" s="621">
        <v>4401</v>
      </c>
      <c r="H74" s="633">
        <v>1623</v>
      </c>
      <c r="I74" s="224">
        <f t="shared" si="0"/>
        <v>1298.4000000000001</v>
      </c>
    </row>
    <row r="75" spans="1:9" s="223" customFormat="1" ht="17.25" customHeight="1" x14ac:dyDescent="0.2">
      <c r="A75" s="95" t="s">
        <v>95</v>
      </c>
      <c r="B75" s="96" t="s">
        <v>96</v>
      </c>
      <c r="C75" s="460">
        <v>302</v>
      </c>
      <c r="D75" s="461" t="s">
        <v>283</v>
      </c>
      <c r="E75" s="462">
        <v>90000001151</v>
      </c>
      <c r="F75" s="97" t="s">
        <v>97</v>
      </c>
      <c r="G75" s="457">
        <v>105</v>
      </c>
      <c r="H75" s="226">
        <v>63</v>
      </c>
      <c r="I75" s="223">
        <f t="shared" si="0"/>
        <v>50.400000000000006</v>
      </c>
    </row>
    <row r="76" spans="1:9" s="223" customFormat="1" ht="17.25" customHeight="1" x14ac:dyDescent="0.2">
      <c r="A76" s="95" t="s">
        <v>95</v>
      </c>
      <c r="B76" s="96" t="s">
        <v>96</v>
      </c>
      <c r="C76" s="460">
        <v>302</v>
      </c>
      <c r="D76" s="461" t="s">
        <v>284</v>
      </c>
      <c r="E76" s="462">
        <v>90000001161</v>
      </c>
      <c r="F76" s="97" t="s">
        <v>97</v>
      </c>
      <c r="G76" s="457">
        <v>45</v>
      </c>
      <c r="H76" s="226">
        <v>45</v>
      </c>
      <c r="I76" s="223">
        <f t="shared" si="0"/>
        <v>36</v>
      </c>
    </row>
    <row r="77" spans="1:9" s="223" customFormat="1" ht="27.75" customHeight="1" x14ac:dyDescent="0.2">
      <c r="A77" s="95" t="s">
        <v>95</v>
      </c>
      <c r="B77" s="96" t="s">
        <v>96</v>
      </c>
      <c r="C77" s="460">
        <v>302</v>
      </c>
      <c r="D77" s="461" t="s">
        <v>285</v>
      </c>
      <c r="E77" s="462">
        <v>90000001212</v>
      </c>
      <c r="F77" s="97" t="s">
        <v>97</v>
      </c>
      <c r="G77" s="457">
        <v>196</v>
      </c>
      <c r="H77" s="226">
        <v>235</v>
      </c>
      <c r="I77" s="223">
        <f t="shared" si="0"/>
        <v>188</v>
      </c>
    </row>
    <row r="78" spans="1:9" s="223" customFormat="1" ht="14.25" hidden="1" x14ac:dyDescent="0.2">
      <c r="A78" s="95" t="s">
        <v>95</v>
      </c>
      <c r="B78" s="96" t="s">
        <v>96</v>
      </c>
      <c r="C78" s="460">
        <v>302</v>
      </c>
      <c r="D78" s="461" t="s">
        <v>286</v>
      </c>
      <c r="E78" s="462">
        <v>90000001401</v>
      </c>
      <c r="F78" s="97" t="s">
        <v>97</v>
      </c>
      <c r="G78" s="457"/>
      <c r="H78" s="226">
        <v>211</v>
      </c>
      <c r="I78" s="223">
        <f t="shared" si="0"/>
        <v>168.8</v>
      </c>
    </row>
    <row r="79" spans="1:9" s="223" customFormat="1" ht="17.25" customHeight="1" x14ac:dyDescent="0.2">
      <c r="A79" s="95" t="s">
        <v>95</v>
      </c>
      <c r="B79" s="96" t="s">
        <v>96</v>
      </c>
      <c r="C79" s="460">
        <v>302</v>
      </c>
      <c r="D79" s="601" t="s">
        <v>287</v>
      </c>
      <c r="E79" s="462">
        <v>90000001402</v>
      </c>
      <c r="F79" s="97" t="s">
        <v>97</v>
      </c>
      <c r="G79" s="457">
        <v>341</v>
      </c>
      <c r="H79" s="226">
        <v>29</v>
      </c>
      <c r="I79" s="223">
        <f t="shared" si="0"/>
        <v>23.200000000000003</v>
      </c>
    </row>
    <row r="80" spans="1:9" s="223" customFormat="1" ht="15" customHeight="1" x14ac:dyDescent="0.2">
      <c r="A80" s="95" t="s">
        <v>95</v>
      </c>
      <c r="B80" s="96" t="s">
        <v>96</v>
      </c>
      <c r="C80" s="460">
        <v>302</v>
      </c>
      <c r="D80" s="461" t="s">
        <v>288</v>
      </c>
      <c r="E80" s="462">
        <v>90000001036</v>
      </c>
      <c r="F80" s="97" t="s">
        <v>97</v>
      </c>
      <c r="G80" s="457">
        <v>61</v>
      </c>
    </row>
    <row r="81" spans="1:7" s="223" customFormat="1" ht="16.5" customHeight="1" x14ac:dyDescent="0.2">
      <c r="A81" s="95" t="s">
        <v>95</v>
      </c>
      <c r="B81" s="96" t="s">
        <v>96</v>
      </c>
      <c r="C81" s="460">
        <v>302</v>
      </c>
      <c r="D81" s="461" t="s">
        <v>409</v>
      </c>
      <c r="E81" s="462">
        <v>90000001037</v>
      </c>
      <c r="F81" s="97" t="s">
        <v>97</v>
      </c>
      <c r="G81" s="457">
        <v>18</v>
      </c>
    </row>
    <row r="82" spans="1:7" s="223" customFormat="1" ht="17.25" customHeight="1" x14ac:dyDescent="0.2">
      <c r="A82" s="95" t="s">
        <v>95</v>
      </c>
      <c r="B82" s="96" t="s">
        <v>96</v>
      </c>
      <c r="C82" s="460">
        <v>302</v>
      </c>
      <c r="D82" s="461" t="s">
        <v>289</v>
      </c>
      <c r="E82" s="462">
        <v>90000001038</v>
      </c>
      <c r="F82" s="97" t="s">
        <v>97</v>
      </c>
      <c r="G82" s="457">
        <v>528</v>
      </c>
    </row>
    <row r="83" spans="1:7" s="223" customFormat="1" ht="17.25" customHeight="1" x14ac:dyDescent="0.2">
      <c r="A83" s="95" t="s">
        <v>95</v>
      </c>
      <c r="B83" s="96" t="s">
        <v>96</v>
      </c>
      <c r="C83" s="460">
        <v>302</v>
      </c>
      <c r="D83" s="461" t="s">
        <v>290</v>
      </c>
      <c r="E83" s="462">
        <v>90000001108</v>
      </c>
      <c r="F83" s="97" t="s">
        <v>97</v>
      </c>
      <c r="G83" s="457">
        <v>777</v>
      </c>
    </row>
    <row r="84" spans="1:7" s="223" customFormat="1" ht="17.25" customHeight="1" x14ac:dyDescent="0.2">
      <c r="A84" s="95" t="s">
        <v>95</v>
      </c>
      <c r="B84" s="96" t="s">
        <v>96</v>
      </c>
      <c r="C84" s="460">
        <v>302</v>
      </c>
      <c r="D84" s="461" t="s">
        <v>291</v>
      </c>
      <c r="E84" s="462">
        <v>90000001109</v>
      </c>
      <c r="F84" s="97" t="s">
        <v>97</v>
      </c>
      <c r="G84" s="457">
        <v>812</v>
      </c>
    </row>
    <row r="85" spans="1:7" s="223" customFormat="1" ht="17.25" customHeight="1" x14ac:dyDescent="0.2">
      <c r="A85" s="95" t="s">
        <v>95</v>
      </c>
      <c r="B85" s="96" t="s">
        <v>96</v>
      </c>
      <c r="C85" s="460">
        <v>302</v>
      </c>
      <c r="D85" s="461" t="s">
        <v>292</v>
      </c>
      <c r="E85" s="462">
        <v>90000001110</v>
      </c>
      <c r="F85" s="97" t="s">
        <v>97</v>
      </c>
      <c r="G85" s="457">
        <v>693</v>
      </c>
    </row>
    <row r="86" spans="1:7" s="223" customFormat="1" ht="17.25" customHeight="1" x14ac:dyDescent="0.2">
      <c r="A86" s="95" t="s">
        <v>95</v>
      </c>
      <c r="B86" s="96" t="s">
        <v>96</v>
      </c>
      <c r="C86" s="460">
        <v>302</v>
      </c>
      <c r="D86" s="461" t="s">
        <v>293</v>
      </c>
      <c r="E86" s="462">
        <v>90000001128</v>
      </c>
      <c r="F86" s="97" t="s">
        <v>97</v>
      </c>
      <c r="G86" s="457">
        <v>1940</v>
      </c>
    </row>
    <row r="87" spans="1:7" s="223" customFormat="1" ht="17.25" customHeight="1" x14ac:dyDescent="0.2">
      <c r="A87" s="95" t="s">
        <v>95</v>
      </c>
      <c r="B87" s="96" t="s">
        <v>96</v>
      </c>
      <c r="C87" s="460">
        <v>302</v>
      </c>
      <c r="D87" s="461" t="s">
        <v>294</v>
      </c>
      <c r="E87" s="462">
        <v>90000001129</v>
      </c>
      <c r="F87" s="97" t="s">
        <v>97</v>
      </c>
      <c r="G87" s="457">
        <v>276</v>
      </c>
    </row>
    <row r="88" spans="1:7" s="223" customFormat="1" ht="17.25" customHeight="1" x14ac:dyDescent="0.2">
      <c r="A88" s="95" t="s">
        <v>95</v>
      </c>
      <c r="B88" s="96" t="s">
        <v>96</v>
      </c>
      <c r="C88" s="460">
        <v>302</v>
      </c>
      <c r="D88" s="461" t="s">
        <v>295</v>
      </c>
      <c r="E88" s="462">
        <v>90000001130</v>
      </c>
      <c r="F88" s="97" t="s">
        <v>97</v>
      </c>
      <c r="G88" s="457">
        <v>1891</v>
      </c>
    </row>
    <row r="89" spans="1:7" s="223" customFormat="1" ht="17.25" customHeight="1" x14ac:dyDescent="0.2">
      <c r="A89" s="95" t="s">
        <v>95</v>
      </c>
      <c r="B89" s="96" t="s">
        <v>96</v>
      </c>
      <c r="C89" s="460">
        <v>302</v>
      </c>
      <c r="D89" s="461" t="s">
        <v>296</v>
      </c>
      <c r="E89" s="462">
        <v>90000001131</v>
      </c>
      <c r="F89" s="97" t="s">
        <v>97</v>
      </c>
      <c r="G89" s="457">
        <v>823</v>
      </c>
    </row>
    <row r="90" spans="1:7" s="223" customFormat="1" ht="17.25" customHeight="1" x14ac:dyDescent="0.2">
      <c r="A90" s="95" t="s">
        <v>95</v>
      </c>
      <c r="B90" s="96" t="s">
        <v>96</v>
      </c>
      <c r="C90" s="460">
        <v>302</v>
      </c>
      <c r="D90" s="461" t="s">
        <v>297</v>
      </c>
      <c r="E90" s="462">
        <v>90000001132</v>
      </c>
      <c r="F90" s="97" t="s">
        <v>97</v>
      </c>
      <c r="G90" s="457">
        <v>1312</v>
      </c>
    </row>
    <row r="91" spans="1:7" s="224" customFormat="1" ht="30.75" customHeight="1" x14ac:dyDescent="0.2">
      <c r="A91" s="452" t="s">
        <v>95</v>
      </c>
      <c r="B91" s="453" t="s">
        <v>96</v>
      </c>
      <c r="C91" s="454">
        <v>302</v>
      </c>
      <c r="D91" s="585" t="s">
        <v>298</v>
      </c>
      <c r="E91" s="454">
        <v>90000001133</v>
      </c>
      <c r="F91" s="456" t="s">
        <v>97</v>
      </c>
      <c r="G91" s="457">
        <v>952</v>
      </c>
    </row>
    <row r="92" spans="1:7" s="223" customFormat="1" ht="17.25" customHeight="1" x14ac:dyDescent="0.2">
      <c r="A92" s="95" t="s">
        <v>95</v>
      </c>
      <c r="B92" s="96" t="s">
        <v>96</v>
      </c>
      <c r="C92" s="460">
        <v>302</v>
      </c>
      <c r="D92" s="461" t="s">
        <v>299</v>
      </c>
      <c r="E92" s="462">
        <v>90000001134</v>
      </c>
      <c r="F92" s="97" t="s">
        <v>97</v>
      </c>
      <c r="G92" s="457">
        <v>4253</v>
      </c>
    </row>
    <row r="93" spans="1:7" s="224" customFormat="1" ht="24" customHeight="1" x14ac:dyDescent="0.2">
      <c r="A93" s="452" t="s">
        <v>95</v>
      </c>
      <c r="B93" s="453" t="s">
        <v>96</v>
      </c>
      <c r="C93" s="454">
        <v>302</v>
      </c>
      <c r="D93" s="455" t="s">
        <v>300</v>
      </c>
      <c r="E93" s="454">
        <v>90000001152</v>
      </c>
      <c r="F93" s="456" t="s">
        <v>97</v>
      </c>
      <c r="G93" s="457">
        <v>513</v>
      </c>
    </row>
    <row r="94" spans="1:7" s="223" customFormat="1" ht="17.25" customHeight="1" x14ac:dyDescent="0.2">
      <c r="A94" s="95" t="s">
        <v>95</v>
      </c>
      <c r="B94" s="96" t="s">
        <v>96</v>
      </c>
      <c r="C94" s="460">
        <v>302</v>
      </c>
      <c r="D94" s="461" t="s">
        <v>301</v>
      </c>
      <c r="E94" s="462">
        <v>90000001162</v>
      </c>
      <c r="F94" s="97" t="s">
        <v>97</v>
      </c>
      <c r="G94" s="457">
        <v>2269</v>
      </c>
    </row>
    <row r="95" spans="1:7" s="224" customFormat="1" ht="17.25" customHeight="1" x14ac:dyDescent="0.2">
      <c r="A95" s="452" t="s">
        <v>95</v>
      </c>
      <c r="B95" s="453" t="s">
        <v>96</v>
      </c>
      <c r="C95" s="460">
        <v>302</v>
      </c>
      <c r="D95" s="455" t="s">
        <v>302</v>
      </c>
      <c r="E95" s="454">
        <v>90000001171</v>
      </c>
      <c r="F95" s="456" t="s">
        <v>97</v>
      </c>
      <c r="G95" s="457">
        <v>479</v>
      </c>
    </row>
    <row r="96" spans="1:7" s="223" customFormat="1" ht="17.25" customHeight="1" x14ac:dyDescent="0.2">
      <c r="A96" s="95" t="s">
        <v>95</v>
      </c>
      <c r="B96" s="96" t="s">
        <v>96</v>
      </c>
      <c r="C96" s="460">
        <v>302</v>
      </c>
      <c r="D96" s="461" t="s">
        <v>303</v>
      </c>
      <c r="E96" s="462">
        <v>90000001173</v>
      </c>
      <c r="F96" s="97" t="s">
        <v>97</v>
      </c>
      <c r="G96" s="457">
        <v>5343</v>
      </c>
    </row>
    <row r="97" spans="1:29" ht="17.25" customHeight="1" x14ac:dyDescent="0.2">
      <c r="A97" s="95" t="s">
        <v>95</v>
      </c>
      <c r="B97" s="96" t="s">
        <v>96</v>
      </c>
      <c r="C97" s="460">
        <v>302</v>
      </c>
      <c r="D97" s="461" t="s">
        <v>304</v>
      </c>
      <c r="E97" s="462">
        <v>90000001216</v>
      </c>
      <c r="F97" s="97" t="s">
        <v>97</v>
      </c>
      <c r="G97" s="457">
        <v>380</v>
      </c>
    </row>
    <row r="98" spans="1:29" ht="17.25" customHeight="1" x14ac:dyDescent="0.2">
      <c r="A98" s="95" t="s">
        <v>95</v>
      </c>
      <c r="B98" s="96" t="s">
        <v>96</v>
      </c>
      <c r="C98" s="460">
        <v>302</v>
      </c>
      <c r="D98" s="461" t="s">
        <v>345</v>
      </c>
      <c r="E98" s="462">
        <v>90000001218</v>
      </c>
      <c r="F98" s="97" t="s">
        <v>97</v>
      </c>
      <c r="G98" s="457">
        <v>385</v>
      </c>
    </row>
    <row r="99" spans="1:29" s="223" customFormat="1" ht="17.25" customHeight="1" x14ac:dyDescent="0.2">
      <c r="A99" s="95" t="s">
        <v>95</v>
      </c>
      <c r="B99" s="96" t="s">
        <v>96</v>
      </c>
      <c r="C99" s="460">
        <v>302</v>
      </c>
      <c r="D99" s="461" t="s">
        <v>464</v>
      </c>
      <c r="E99" s="462">
        <v>90000001308</v>
      </c>
      <c r="F99" s="97" t="s">
        <v>97</v>
      </c>
      <c r="G99" s="457">
        <v>99</v>
      </c>
      <c r="H99" s="463">
        <v>5</v>
      </c>
      <c r="I99" s="464">
        <f t="shared" ref="I99" si="1">0.8*H99</f>
        <v>4</v>
      </c>
      <c r="J99" s="464"/>
      <c r="K99" s="464"/>
      <c r="L99" s="464"/>
    </row>
    <row r="100" spans="1:29" ht="17.25" customHeight="1" x14ac:dyDescent="0.2">
      <c r="A100" s="95" t="s">
        <v>95</v>
      </c>
      <c r="B100" s="96" t="s">
        <v>96</v>
      </c>
      <c r="C100" s="460">
        <v>302</v>
      </c>
      <c r="D100" s="461" t="s">
        <v>305</v>
      </c>
      <c r="E100" s="462">
        <v>90000001309</v>
      </c>
      <c r="F100" s="97" t="s">
        <v>97</v>
      </c>
      <c r="G100" s="457">
        <v>215</v>
      </c>
    </row>
    <row r="101" spans="1:29" ht="17.25" customHeight="1" x14ac:dyDescent="0.2">
      <c r="A101" s="95" t="s">
        <v>95</v>
      </c>
      <c r="B101" s="96" t="s">
        <v>96</v>
      </c>
      <c r="C101" s="460">
        <v>302</v>
      </c>
      <c r="D101" s="461" t="s">
        <v>306</v>
      </c>
      <c r="E101" s="462">
        <v>90000001310</v>
      </c>
      <c r="F101" s="97" t="s">
        <v>97</v>
      </c>
      <c r="G101" s="457">
        <v>6</v>
      </c>
    </row>
    <row r="102" spans="1:29" s="223" customFormat="1" ht="17.25" customHeight="1" x14ac:dyDescent="0.2">
      <c r="A102" s="95" t="s">
        <v>95</v>
      </c>
      <c r="B102" s="96" t="s">
        <v>96</v>
      </c>
      <c r="C102" s="460">
        <v>302</v>
      </c>
      <c r="D102" s="461" t="s">
        <v>307</v>
      </c>
      <c r="E102" s="462">
        <v>90000001353</v>
      </c>
      <c r="F102" s="97" t="s">
        <v>97</v>
      </c>
      <c r="G102" s="457">
        <v>230</v>
      </c>
    </row>
    <row r="103" spans="1:29" s="223" customFormat="1" ht="17.25" customHeight="1" x14ac:dyDescent="0.2">
      <c r="A103" s="95" t="s">
        <v>95</v>
      </c>
      <c r="B103" s="96" t="s">
        <v>96</v>
      </c>
      <c r="C103" s="460">
        <v>302</v>
      </c>
      <c r="D103" s="461" t="s">
        <v>308</v>
      </c>
      <c r="E103" s="462">
        <v>90000001403</v>
      </c>
      <c r="F103" s="97" t="s">
        <v>97</v>
      </c>
      <c r="G103" s="457">
        <v>100</v>
      </c>
    </row>
    <row r="104" spans="1:29" s="223" customFormat="1" ht="17.25" customHeight="1" x14ac:dyDescent="0.2">
      <c r="A104" s="95" t="s">
        <v>95</v>
      </c>
      <c r="B104" s="96" t="s">
        <v>96</v>
      </c>
      <c r="C104" s="460">
        <v>302</v>
      </c>
      <c r="D104" s="461" t="s">
        <v>309</v>
      </c>
      <c r="E104" s="462">
        <v>90000001404</v>
      </c>
      <c r="F104" s="97" t="s">
        <v>97</v>
      </c>
      <c r="G104" s="457">
        <v>148</v>
      </c>
    </row>
    <row r="105" spans="1:29" s="223" customFormat="1" ht="17.25" customHeight="1" x14ac:dyDescent="0.2">
      <c r="A105" s="95" t="s">
        <v>95</v>
      </c>
      <c r="B105" s="96" t="s">
        <v>96</v>
      </c>
      <c r="C105" s="460">
        <v>302</v>
      </c>
      <c r="D105" s="461" t="s">
        <v>310</v>
      </c>
      <c r="E105" s="462">
        <v>90000001405</v>
      </c>
      <c r="F105" s="97" t="s">
        <v>97</v>
      </c>
      <c r="G105" s="457">
        <v>11</v>
      </c>
      <c r="H105" s="225"/>
    </row>
    <row r="106" spans="1:29" s="459" customFormat="1" ht="17.25" customHeight="1" x14ac:dyDescent="0.2">
      <c r="A106" s="452" t="s">
        <v>95</v>
      </c>
      <c r="B106" s="453" t="s">
        <v>96</v>
      </c>
      <c r="C106" s="454">
        <v>302</v>
      </c>
      <c r="D106" s="455" t="s">
        <v>499</v>
      </c>
      <c r="E106" s="454">
        <v>90000001026</v>
      </c>
      <c r="F106" s="456" t="s">
        <v>97</v>
      </c>
      <c r="G106" s="621">
        <v>9</v>
      </c>
      <c r="H106" s="458">
        <v>3</v>
      </c>
      <c r="I106" s="459">
        <f>0.8*H106</f>
        <v>2.4000000000000004</v>
      </c>
    </row>
    <row r="107" spans="1:29" s="223" customFormat="1" ht="17.25" customHeight="1" x14ac:dyDescent="0.2">
      <c r="A107" s="95" t="s">
        <v>95</v>
      </c>
      <c r="B107" s="96" t="s">
        <v>96</v>
      </c>
      <c r="C107" s="460">
        <v>302</v>
      </c>
      <c r="D107" s="461" t="s">
        <v>311</v>
      </c>
      <c r="E107" s="462">
        <v>90000001043</v>
      </c>
      <c r="F107" s="97" t="s">
        <v>97</v>
      </c>
      <c r="G107" s="457">
        <v>263</v>
      </c>
      <c r="H107" s="226">
        <v>285</v>
      </c>
      <c r="I107" s="224">
        <f t="shared" ref="I107:I115" si="2">0.8*H107</f>
        <v>228</v>
      </c>
    </row>
    <row r="108" spans="1:29" s="223" customFormat="1" ht="17.25" customHeight="1" thickBot="1" x14ac:dyDescent="0.25">
      <c r="A108" s="587" t="s">
        <v>95</v>
      </c>
      <c r="B108" s="588" t="s">
        <v>96</v>
      </c>
      <c r="C108" s="589">
        <v>302</v>
      </c>
      <c r="D108" s="590" t="s">
        <v>312</v>
      </c>
      <c r="E108" s="591">
        <v>90000001113</v>
      </c>
      <c r="F108" s="592" t="s">
        <v>97</v>
      </c>
      <c r="G108" s="593">
        <v>1810</v>
      </c>
      <c r="H108" s="226">
        <v>905</v>
      </c>
      <c r="I108" s="224">
        <f t="shared" si="2"/>
        <v>724</v>
      </c>
    </row>
    <row r="109" spans="1:29" s="223" customFormat="1" ht="16.5" customHeight="1" thickTop="1" x14ac:dyDescent="0.2">
      <c r="A109" s="594"/>
      <c r="B109" s="594"/>
      <c r="C109" s="595"/>
      <c r="D109" s="461"/>
      <c r="E109" s="596"/>
      <c r="F109" s="123"/>
      <c r="G109" s="597"/>
      <c r="H109" s="227"/>
      <c r="I109" s="224"/>
    </row>
    <row r="110" spans="1:29" ht="21" customHeight="1" thickBot="1" x14ac:dyDescent="0.25">
      <c r="A110" s="602"/>
      <c r="B110" s="602"/>
      <c r="C110" s="603"/>
      <c r="D110" s="598"/>
      <c r="E110" s="604"/>
      <c r="F110" s="84"/>
      <c r="G110" s="599" t="s">
        <v>2</v>
      </c>
      <c r="H110" s="223"/>
      <c r="I110" s="223"/>
    </row>
    <row r="111" spans="1:29" s="204" customFormat="1" ht="26.25" customHeight="1" thickTop="1" thickBot="1" x14ac:dyDescent="0.25">
      <c r="A111" s="87" t="s">
        <v>3</v>
      </c>
      <c r="B111" s="88" t="s">
        <v>4</v>
      </c>
      <c r="C111" s="287" t="s">
        <v>5</v>
      </c>
      <c r="D111" s="287"/>
      <c r="E111" s="287" t="s">
        <v>94</v>
      </c>
      <c r="F111" s="89" t="s">
        <v>6</v>
      </c>
      <c r="G111" s="269"/>
      <c r="H111" s="223"/>
      <c r="I111" s="223"/>
      <c r="J111" s="196"/>
      <c r="K111" s="196"/>
      <c r="L111" s="196"/>
      <c r="M111" s="196"/>
      <c r="N111" s="196"/>
      <c r="O111" s="196"/>
      <c r="P111" s="196"/>
      <c r="Q111" s="196"/>
      <c r="R111" s="196"/>
      <c r="S111" s="196"/>
      <c r="T111" s="196"/>
      <c r="U111" s="196"/>
      <c r="V111" s="196"/>
      <c r="W111" s="196"/>
      <c r="X111" s="196"/>
      <c r="Y111" s="196"/>
      <c r="Z111" s="196"/>
      <c r="AA111" s="196"/>
      <c r="AB111" s="196"/>
      <c r="AC111" s="196"/>
    </row>
    <row r="112" spans="1:29" s="223" customFormat="1" ht="21" customHeight="1" thickTop="1" x14ac:dyDescent="0.2">
      <c r="A112" s="95" t="s">
        <v>95</v>
      </c>
      <c r="B112" s="96" t="s">
        <v>96</v>
      </c>
      <c r="C112" s="460">
        <v>302</v>
      </c>
      <c r="D112" s="461" t="s">
        <v>313</v>
      </c>
      <c r="E112" s="462">
        <v>90000001142</v>
      </c>
      <c r="F112" s="97" t="s">
        <v>97</v>
      </c>
      <c r="G112" s="457">
        <v>3221</v>
      </c>
      <c r="H112" s="226">
        <v>1857</v>
      </c>
      <c r="I112" s="224">
        <f t="shared" si="2"/>
        <v>1485.6000000000001</v>
      </c>
    </row>
    <row r="113" spans="1:29" s="223" customFormat="1" ht="27.75" customHeight="1" x14ac:dyDescent="0.2">
      <c r="A113" s="452" t="s">
        <v>95</v>
      </c>
      <c r="B113" s="453" t="s">
        <v>96</v>
      </c>
      <c r="C113" s="454">
        <v>302</v>
      </c>
      <c r="D113" s="461" t="s">
        <v>314</v>
      </c>
      <c r="E113" s="454">
        <v>90000001175</v>
      </c>
      <c r="F113" s="456" t="s">
        <v>97</v>
      </c>
      <c r="G113" s="621">
        <v>549</v>
      </c>
      <c r="H113" s="226">
        <v>471</v>
      </c>
      <c r="I113" s="224">
        <f t="shared" si="2"/>
        <v>376.8</v>
      </c>
    </row>
    <row r="114" spans="1:29" s="223" customFormat="1" ht="17.25" customHeight="1" x14ac:dyDescent="0.2">
      <c r="A114" s="95" t="s">
        <v>95</v>
      </c>
      <c r="B114" s="96" t="s">
        <v>96</v>
      </c>
      <c r="C114" s="460">
        <v>302</v>
      </c>
      <c r="D114" s="461" t="s">
        <v>108</v>
      </c>
      <c r="E114" s="462">
        <v>90000001225</v>
      </c>
      <c r="F114" s="97" t="s">
        <v>97</v>
      </c>
      <c r="G114" s="457">
        <v>1192</v>
      </c>
      <c r="H114" s="226">
        <v>625</v>
      </c>
      <c r="I114" s="224">
        <f t="shared" si="2"/>
        <v>500</v>
      </c>
    </row>
    <row r="115" spans="1:29" s="223" customFormat="1" ht="17.25" customHeight="1" x14ac:dyDescent="0.2">
      <c r="A115" s="95" t="s">
        <v>95</v>
      </c>
      <c r="B115" s="96" t="s">
        <v>96</v>
      </c>
      <c r="C115" s="460">
        <v>302</v>
      </c>
      <c r="D115" s="461" t="s">
        <v>315</v>
      </c>
      <c r="E115" s="462">
        <v>90000001226</v>
      </c>
      <c r="F115" s="97" t="s">
        <v>97</v>
      </c>
      <c r="G115" s="457">
        <v>5154</v>
      </c>
      <c r="H115" s="226">
        <v>3028</v>
      </c>
      <c r="I115" s="224">
        <f t="shared" si="2"/>
        <v>2422.4</v>
      </c>
    </row>
    <row r="116" spans="1:29" s="223" customFormat="1" ht="17.25" customHeight="1" x14ac:dyDescent="0.2">
      <c r="A116" s="95" t="s">
        <v>95</v>
      </c>
      <c r="B116" s="96" t="s">
        <v>96</v>
      </c>
      <c r="C116" s="460">
        <v>302</v>
      </c>
      <c r="D116" s="461" t="s">
        <v>109</v>
      </c>
      <c r="E116" s="462">
        <v>90000001407</v>
      </c>
      <c r="F116" s="97" t="s">
        <v>97</v>
      </c>
      <c r="G116" s="457">
        <v>134</v>
      </c>
      <c r="H116" s="226">
        <v>60</v>
      </c>
      <c r="I116" s="224">
        <f t="shared" ref="I116" si="3">0.8*H116</f>
        <v>48</v>
      </c>
    </row>
    <row r="117" spans="1:29" s="223" customFormat="1" ht="17.25" customHeight="1" thickBot="1" x14ac:dyDescent="0.25">
      <c r="A117" s="605">
        <v>6172</v>
      </c>
      <c r="B117" s="588">
        <v>2122</v>
      </c>
      <c r="C117" s="589">
        <v>302</v>
      </c>
      <c r="D117" s="606" t="s">
        <v>342</v>
      </c>
      <c r="E117" s="462">
        <v>90000001408</v>
      </c>
      <c r="F117" s="97" t="s">
        <v>97</v>
      </c>
      <c r="G117" s="593">
        <v>40</v>
      </c>
      <c r="H117" s="227"/>
      <c r="I117" s="224"/>
    </row>
    <row r="118" spans="1:29" s="228" customFormat="1" ht="17.25" customHeight="1" thickTop="1" thickBot="1" x14ac:dyDescent="0.3">
      <c r="A118" s="292" t="s">
        <v>495</v>
      </c>
      <c r="B118" s="293"/>
      <c r="C118" s="294"/>
      <c r="D118" s="295"/>
      <c r="E118" s="296"/>
      <c r="F118" s="297"/>
      <c r="G118" s="298">
        <f>SUM(G10:G117)</f>
        <v>113638</v>
      </c>
      <c r="H118" s="207" t="e">
        <f>G116+#REF!+#REF!+G115+G114+G113+G112+G108+G107+G106+G105+G104+G103+G102+G101+G100+#REF!+G98+G97+G96+G95+G94+G93+G92+G91+G90+G89+G88+G87+G86+G85+G84+G83+G82+G81+G80+#REF!+G79+G78+#REF!+G77+G76+G75+G74+G73+G72+G71+G70+G69+G68+G67+G66+G65+G64+G63+G62+G61+G60+G59+G55+G54+G53+G52+G51+G50+G49+G48+G47+G46+G45+#REF!+G44+G43+G42+G41+G40+G39+G38+G37+G36+G35+G34+G33+G32+G31+G30+G29+G28+G27+G26+G25+G24+G23+G22+G21+G20+G19+G18+G17+G16+G15+G14+G13+#REF!+#REF!+G11+G10+#REF!+#REF!</f>
        <v>#REF!</v>
      </c>
      <c r="I118" s="201"/>
      <c r="J118" s="201"/>
      <c r="K118" s="201"/>
      <c r="L118" s="201"/>
      <c r="M118" s="201"/>
      <c r="N118" s="201"/>
      <c r="O118" s="201"/>
      <c r="P118" s="201"/>
      <c r="Q118" s="201"/>
      <c r="R118" s="201"/>
      <c r="S118" s="201"/>
      <c r="T118" s="201"/>
      <c r="U118" s="201"/>
      <c r="V118" s="201"/>
      <c r="W118" s="201"/>
      <c r="X118" s="201"/>
      <c r="Y118" s="201"/>
      <c r="Z118" s="201"/>
      <c r="AA118" s="201"/>
      <c r="AB118" s="201"/>
      <c r="AC118" s="201"/>
    </row>
    <row r="119" spans="1:29" ht="15.75" hidden="1" thickTop="1" x14ac:dyDescent="0.25">
      <c r="A119" s="270" t="s">
        <v>346</v>
      </c>
      <c r="B119" s="299"/>
      <c r="C119" s="300"/>
      <c r="D119" s="301"/>
      <c r="E119" s="302"/>
      <c r="F119" s="303"/>
      <c r="G119" s="304"/>
    </row>
    <row r="120" spans="1:29" s="223" customFormat="1" hidden="1" x14ac:dyDescent="0.2">
      <c r="A120" s="305">
        <v>6172</v>
      </c>
      <c r="B120" s="58">
        <v>2122</v>
      </c>
      <c r="C120" s="279">
        <v>895</v>
      </c>
      <c r="D120" s="282" t="s">
        <v>266</v>
      </c>
      <c r="E120" s="281">
        <v>90000001138</v>
      </c>
      <c r="F120" s="62" t="s">
        <v>97</v>
      </c>
      <c r="G120" s="306"/>
      <c r="H120" s="225"/>
    </row>
    <row r="121" spans="1:29" s="223" customFormat="1" hidden="1" x14ac:dyDescent="0.2">
      <c r="A121" s="305">
        <v>6172</v>
      </c>
      <c r="B121" s="58">
        <v>2122</v>
      </c>
      <c r="C121" s="279">
        <v>895</v>
      </c>
      <c r="D121" s="282" t="s">
        <v>297</v>
      </c>
      <c r="E121" s="281">
        <v>90000001132</v>
      </c>
      <c r="F121" s="62" t="s">
        <v>97</v>
      </c>
      <c r="G121" s="306"/>
      <c r="H121" s="225"/>
    </row>
    <row r="122" spans="1:29" s="223" customFormat="1" hidden="1" x14ac:dyDescent="0.2">
      <c r="A122" s="305">
        <v>6172</v>
      </c>
      <c r="B122" s="58">
        <v>2122</v>
      </c>
      <c r="C122" s="279">
        <v>895</v>
      </c>
      <c r="D122" s="280" t="s">
        <v>348</v>
      </c>
      <c r="E122" s="281">
        <v>90000001131</v>
      </c>
      <c r="F122" s="62" t="s">
        <v>97</v>
      </c>
      <c r="G122" s="306"/>
      <c r="H122" s="225"/>
    </row>
    <row r="123" spans="1:29" s="223" customFormat="1" hidden="1" x14ac:dyDescent="0.2">
      <c r="A123" s="305">
        <v>6172</v>
      </c>
      <c r="B123" s="58">
        <v>2122</v>
      </c>
      <c r="C123" s="279">
        <v>895</v>
      </c>
      <c r="D123" s="282" t="s">
        <v>235</v>
      </c>
      <c r="E123" s="281">
        <v>90000001104</v>
      </c>
      <c r="F123" s="62" t="s">
        <v>97</v>
      </c>
      <c r="G123" s="306"/>
      <c r="H123" s="225"/>
    </row>
    <row r="124" spans="1:29" s="223" customFormat="1" ht="25.5" hidden="1" x14ac:dyDescent="0.2">
      <c r="A124" s="305">
        <v>6172</v>
      </c>
      <c r="B124" s="58">
        <v>2122</v>
      </c>
      <c r="C124" s="279">
        <v>895</v>
      </c>
      <c r="D124" s="282" t="s">
        <v>298</v>
      </c>
      <c r="E124" s="281">
        <v>90000001133</v>
      </c>
      <c r="F124" s="62" t="s">
        <v>97</v>
      </c>
      <c r="G124" s="306"/>
      <c r="H124" s="225"/>
    </row>
    <row r="125" spans="1:29" s="223" customFormat="1" hidden="1" x14ac:dyDescent="0.2">
      <c r="A125" s="305">
        <v>6172</v>
      </c>
      <c r="B125" s="58">
        <v>2122</v>
      </c>
      <c r="C125" s="279">
        <v>895</v>
      </c>
      <c r="D125" s="282" t="s">
        <v>304</v>
      </c>
      <c r="E125" s="281">
        <v>90000001206</v>
      </c>
      <c r="F125" s="62" t="s">
        <v>97</v>
      </c>
      <c r="G125" s="306"/>
      <c r="H125" s="225"/>
    </row>
    <row r="126" spans="1:29" s="223" customFormat="1" hidden="1" x14ac:dyDescent="0.2">
      <c r="A126" s="305">
        <v>6172</v>
      </c>
      <c r="B126" s="58">
        <v>2122</v>
      </c>
      <c r="C126" s="279">
        <v>895</v>
      </c>
      <c r="D126" s="282" t="s">
        <v>313</v>
      </c>
      <c r="E126" s="281">
        <v>90000001142</v>
      </c>
      <c r="F126" s="62" t="s">
        <v>97</v>
      </c>
      <c r="G126" s="306"/>
      <c r="H126" s="225"/>
    </row>
    <row r="127" spans="1:29" s="223" customFormat="1" hidden="1" x14ac:dyDescent="0.2">
      <c r="A127" s="305">
        <v>6172</v>
      </c>
      <c r="B127" s="58">
        <v>2122</v>
      </c>
      <c r="C127" s="279">
        <v>895</v>
      </c>
      <c r="D127" s="282" t="s">
        <v>247</v>
      </c>
      <c r="E127" s="281">
        <v>90000001205</v>
      </c>
      <c r="F127" s="62" t="s">
        <v>97</v>
      </c>
      <c r="G127" s="306"/>
      <c r="H127" s="225"/>
    </row>
    <row r="128" spans="1:29" s="223" customFormat="1" hidden="1" x14ac:dyDescent="0.2">
      <c r="A128" s="307">
        <v>6172</v>
      </c>
      <c r="B128" s="308">
        <v>2122</v>
      </c>
      <c r="C128" s="309">
        <v>895</v>
      </c>
      <c r="D128" s="310" t="s">
        <v>349</v>
      </c>
      <c r="E128" s="311">
        <v>90000001208</v>
      </c>
      <c r="F128" s="312" t="s">
        <v>97</v>
      </c>
      <c r="G128" s="313"/>
      <c r="H128" s="225"/>
    </row>
    <row r="129" spans="1:8" s="223" customFormat="1" hidden="1" x14ac:dyDescent="0.2">
      <c r="A129" s="305">
        <v>6172</v>
      </c>
      <c r="B129" s="58">
        <v>2122</v>
      </c>
      <c r="C129" s="279">
        <v>895</v>
      </c>
      <c r="D129" s="282" t="s">
        <v>265</v>
      </c>
      <c r="E129" s="281">
        <v>90000001136</v>
      </c>
      <c r="F129" s="62" t="s">
        <v>97</v>
      </c>
      <c r="G129" s="306"/>
      <c r="H129" s="225"/>
    </row>
    <row r="130" spans="1:8" s="223" customFormat="1" ht="25.5" hidden="1" x14ac:dyDescent="0.2">
      <c r="A130" s="305">
        <v>6172</v>
      </c>
      <c r="B130" s="58">
        <v>2122</v>
      </c>
      <c r="C130" s="279">
        <v>895</v>
      </c>
      <c r="D130" s="282" t="s">
        <v>282</v>
      </c>
      <c r="E130" s="281">
        <v>90000001127</v>
      </c>
      <c r="F130" s="62" t="s">
        <v>97</v>
      </c>
      <c r="G130" s="306"/>
      <c r="H130" s="225"/>
    </row>
    <row r="131" spans="1:8" s="223" customFormat="1" hidden="1" x14ac:dyDescent="0.2">
      <c r="A131" s="307">
        <v>6172</v>
      </c>
      <c r="B131" s="308">
        <v>2122</v>
      </c>
      <c r="C131" s="309">
        <v>895</v>
      </c>
      <c r="D131" s="310" t="s">
        <v>349</v>
      </c>
      <c r="E131" s="311">
        <v>90000001208</v>
      </c>
      <c r="F131" s="312" t="s">
        <v>97</v>
      </c>
      <c r="G131" s="313"/>
      <c r="H131" s="225"/>
    </row>
    <row r="132" spans="1:8" s="223" customFormat="1" hidden="1" x14ac:dyDescent="0.2">
      <c r="A132" s="305">
        <v>6172</v>
      </c>
      <c r="B132" s="58">
        <v>2122</v>
      </c>
      <c r="C132" s="279">
        <v>895</v>
      </c>
      <c r="D132" s="282"/>
      <c r="E132" s="281">
        <v>90000001200</v>
      </c>
      <c r="F132" s="62" t="s">
        <v>97</v>
      </c>
      <c r="G132" s="306"/>
      <c r="H132" s="225"/>
    </row>
    <row r="133" spans="1:8" s="223" customFormat="1" hidden="1" x14ac:dyDescent="0.2">
      <c r="A133" s="305">
        <v>6172</v>
      </c>
      <c r="B133" s="58">
        <v>2122</v>
      </c>
      <c r="C133" s="279">
        <v>895</v>
      </c>
      <c r="D133" s="282"/>
      <c r="E133" s="281">
        <v>90000001123</v>
      </c>
      <c r="F133" s="62" t="s">
        <v>97</v>
      </c>
      <c r="G133" s="306"/>
      <c r="H133" s="225"/>
    </row>
    <row r="134" spans="1:8" s="223" customFormat="1" hidden="1" x14ac:dyDescent="0.2">
      <c r="A134" s="305">
        <v>6172</v>
      </c>
      <c r="B134" s="58">
        <v>2122</v>
      </c>
      <c r="C134" s="279">
        <v>895</v>
      </c>
      <c r="D134" s="282"/>
      <c r="E134" s="281">
        <v>90000001302</v>
      </c>
      <c r="F134" s="62" t="s">
        <v>97</v>
      </c>
      <c r="G134" s="306"/>
      <c r="H134" s="225"/>
    </row>
    <row r="135" spans="1:8" s="223" customFormat="1" hidden="1" x14ac:dyDescent="0.2">
      <c r="A135" s="305">
        <v>6172</v>
      </c>
      <c r="B135" s="58">
        <v>2122</v>
      </c>
      <c r="C135" s="279">
        <v>895</v>
      </c>
      <c r="D135" s="282"/>
      <c r="E135" s="281">
        <v>90000001103</v>
      </c>
      <c r="F135" s="62" t="s">
        <v>97</v>
      </c>
      <c r="G135" s="306"/>
      <c r="H135" s="225"/>
    </row>
    <row r="136" spans="1:8" s="223" customFormat="1" hidden="1" x14ac:dyDescent="0.2">
      <c r="A136" s="305">
        <v>6172</v>
      </c>
      <c r="B136" s="58">
        <v>2122</v>
      </c>
      <c r="C136" s="279">
        <v>895</v>
      </c>
      <c r="D136" s="282"/>
      <c r="E136" s="281">
        <v>90000001104</v>
      </c>
      <c r="F136" s="62" t="s">
        <v>97</v>
      </c>
      <c r="G136" s="306"/>
      <c r="H136" s="225"/>
    </row>
    <row r="137" spans="1:8" s="223" customFormat="1" hidden="1" x14ac:dyDescent="0.2">
      <c r="A137" s="305">
        <v>6172</v>
      </c>
      <c r="B137" s="58">
        <v>2122</v>
      </c>
      <c r="C137" s="279">
        <v>895</v>
      </c>
      <c r="D137" s="282"/>
      <c r="E137" s="281">
        <v>90000001105</v>
      </c>
      <c r="F137" s="62" t="s">
        <v>97</v>
      </c>
      <c r="G137" s="306"/>
      <c r="H137" s="225"/>
    </row>
    <row r="138" spans="1:8" s="223" customFormat="1" hidden="1" x14ac:dyDescent="0.2">
      <c r="A138" s="305">
        <v>6172</v>
      </c>
      <c r="B138" s="58">
        <v>2122</v>
      </c>
      <c r="C138" s="279">
        <v>895</v>
      </c>
      <c r="D138" s="282"/>
      <c r="E138" s="281">
        <v>90000001106</v>
      </c>
      <c r="F138" s="62" t="s">
        <v>97</v>
      </c>
      <c r="G138" s="306"/>
      <c r="H138" s="225"/>
    </row>
    <row r="139" spans="1:8" s="223" customFormat="1" hidden="1" x14ac:dyDescent="0.2">
      <c r="A139" s="305">
        <v>6172</v>
      </c>
      <c r="B139" s="58">
        <v>2122</v>
      </c>
      <c r="C139" s="279">
        <v>895</v>
      </c>
      <c r="D139" s="282"/>
      <c r="E139" s="281">
        <v>90000001107</v>
      </c>
      <c r="F139" s="62" t="s">
        <v>97</v>
      </c>
      <c r="G139" s="306"/>
      <c r="H139" s="225"/>
    </row>
    <row r="140" spans="1:8" s="223" customFormat="1" hidden="1" x14ac:dyDescent="0.2">
      <c r="A140" s="305">
        <v>6172</v>
      </c>
      <c r="B140" s="58">
        <v>2122</v>
      </c>
      <c r="C140" s="279">
        <v>895</v>
      </c>
      <c r="D140" s="282"/>
      <c r="E140" s="281">
        <v>90000001108</v>
      </c>
      <c r="F140" s="62" t="s">
        <v>97</v>
      </c>
      <c r="G140" s="306"/>
      <c r="H140" s="225"/>
    </row>
    <row r="141" spans="1:8" s="223" customFormat="1" hidden="1" x14ac:dyDescent="0.2">
      <c r="A141" s="305">
        <v>6172</v>
      </c>
      <c r="B141" s="58">
        <v>2122</v>
      </c>
      <c r="C141" s="279">
        <v>895</v>
      </c>
      <c r="D141" s="282"/>
      <c r="E141" s="281">
        <v>90000001204</v>
      </c>
      <c r="F141" s="62" t="s">
        <v>97</v>
      </c>
      <c r="G141" s="306"/>
      <c r="H141" s="225"/>
    </row>
    <row r="142" spans="1:8" s="223" customFormat="1" hidden="1" x14ac:dyDescent="0.2">
      <c r="A142" s="305">
        <v>6172</v>
      </c>
      <c r="B142" s="58">
        <v>2122</v>
      </c>
      <c r="C142" s="279">
        <v>895</v>
      </c>
      <c r="D142" s="282"/>
      <c r="E142" s="281">
        <v>90000001216</v>
      </c>
      <c r="F142" s="62" t="s">
        <v>97</v>
      </c>
      <c r="G142" s="306"/>
      <c r="H142" s="225"/>
    </row>
    <row r="143" spans="1:8" s="223" customFormat="1" hidden="1" x14ac:dyDescent="0.2">
      <c r="A143" s="305">
        <v>6172</v>
      </c>
      <c r="B143" s="58">
        <v>2122</v>
      </c>
      <c r="C143" s="279">
        <v>895</v>
      </c>
      <c r="D143" s="282"/>
      <c r="E143" s="281">
        <v>90000001133</v>
      </c>
      <c r="F143" s="62" t="s">
        <v>97</v>
      </c>
      <c r="G143" s="306"/>
      <c r="H143" s="225"/>
    </row>
    <row r="144" spans="1:8" s="223" customFormat="1" hidden="1" x14ac:dyDescent="0.2">
      <c r="A144" s="305">
        <v>6172</v>
      </c>
      <c r="B144" s="58">
        <v>2122</v>
      </c>
      <c r="C144" s="279">
        <v>895</v>
      </c>
      <c r="D144" s="282"/>
      <c r="E144" s="281">
        <v>90000001132</v>
      </c>
      <c r="F144" s="62" t="s">
        <v>97</v>
      </c>
      <c r="G144" s="306"/>
      <c r="H144" s="225"/>
    </row>
    <row r="145" spans="1:29" s="223" customFormat="1" hidden="1" x14ac:dyDescent="0.2">
      <c r="A145" s="305">
        <v>6172</v>
      </c>
      <c r="B145" s="58">
        <v>2122</v>
      </c>
      <c r="C145" s="279">
        <v>895</v>
      </c>
      <c r="D145" s="282"/>
      <c r="E145" s="281">
        <v>90000001402</v>
      </c>
      <c r="F145" s="62" t="s">
        <v>97</v>
      </c>
      <c r="G145" s="306"/>
      <c r="H145" s="225"/>
    </row>
    <row r="146" spans="1:29" s="223" customFormat="1" hidden="1" x14ac:dyDescent="0.2">
      <c r="A146" s="305">
        <v>6172</v>
      </c>
      <c r="B146" s="58">
        <v>2122</v>
      </c>
      <c r="C146" s="279">
        <v>895</v>
      </c>
      <c r="D146" s="282"/>
      <c r="E146" s="281">
        <v>90000001174</v>
      </c>
      <c r="F146" s="62" t="s">
        <v>97</v>
      </c>
      <c r="G146" s="306"/>
      <c r="H146" s="225"/>
    </row>
    <row r="147" spans="1:29" s="223" customFormat="1" ht="13.5" hidden="1" thickBot="1" x14ac:dyDescent="0.25">
      <c r="A147" s="291">
        <v>6172</v>
      </c>
      <c r="B147" s="283">
        <v>2122</v>
      </c>
      <c r="C147" s="279">
        <v>895</v>
      </c>
      <c r="D147" s="284"/>
      <c r="E147" s="285">
        <v>90000001223</v>
      </c>
      <c r="F147" s="286" t="s">
        <v>97</v>
      </c>
      <c r="G147" s="306"/>
      <c r="H147" s="225"/>
    </row>
    <row r="148" spans="1:29" s="201" customFormat="1" ht="16.5" hidden="1" thickTop="1" thickBot="1" x14ac:dyDescent="0.3">
      <c r="A148" s="314" t="s">
        <v>101</v>
      </c>
      <c r="B148" s="315"/>
      <c r="C148" s="316"/>
      <c r="D148" s="317"/>
      <c r="E148" s="296"/>
      <c r="F148" s="297"/>
      <c r="G148" s="318">
        <f>SUM(G120:G147)</f>
        <v>0</v>
      </c>
    </row>
    <row r="149" spans="1:29" ht="15.75" hidden="1" thickTop="1" x14ac:dyDescent="0.2">
      <c r="A149" s="270" t="s">
        <v>319</v>
      </c>
      <c r="B149" s="271"/>
      <c r="C149" s="272"/>
      <c r="D149" s="273"/>
      <c r="E149" s="274"/>
      <c r="F149" s="275"/>
      <c r="G149" s="319"/>
    </row>
    <row r="150" spans="1:29" s="223" customFormat="1" ht="15" hidden="1" thickBot="1" x14ac:dyDescent="0.25">
      <c r="A150" s="277">
        <v>6172</v>
      </c>
      <c r="B150" s="278">
        <v>2122</v>
      </c>
      <c r="C150" s="279">
        <v>10</v>
      </c>
      <c r="D150" s="280" t="s">
        <v>232</v>
      </c>
      <c r="E150" s="281">
        <v>90000001102</v>
      </c>
      <c r="F150" s="62" t="s">
        <v>97</v>
      </c>
      <c r="G150" s="320"/>
    </row>
    <row r="151" spans="1:29" s="228" customFormat="1" ht="16.5" hidden="1" thickTop="1" thickBot="1" x14ac:dyDescent="0.3">
      <c r="A151" s="314" t="s">
        <v>320</v>
      </c>
      <c r="B151" s="315"/>
      <c r="C151" s="316"/>
      <c r="D151" s="317"/>
      <c r="E151" s="296"/>
      <c r="F151" s="297"/>
      <c r="G151" s="318">
        <f>SUM(G150)</f>
        <v>0</v>
      </c>
      <c r="H151" s="207" t="e">
        <f>G150+G149+G148+G147+G146+G145+G144+G141+G135+G134+G133+G132+G131+G130+G129+G128+G127+G126+G125+G124+G123+G122+G121+G120+G119+G118+G116+#REF!+#REF!+G115+G114+G113+G112+G111+G110+G108+G107+G106+G105+G104+G103+G102+G101+G100+#REF!+G98+G97+G96+G95+G94+G93+G92+G91+G90+G89+G88+G87+G86+G85+G82+G81+G80+#REF!+G79+G78+#REF!+G77+G76+G75+G74+G73+G72+G71+G70+G69+G68+G67+G66+G65+G64+G63+G62+G61+G60+G59+G58+G57+G55+G54+G53+G52+G51+G50+G49+G48+G47+G46+G45+#REF!+G44+G43+G42+G41+#REF!+G39+G38+G37+#REF!+#REF!</f>
        <v>#REF!</v>
      </c>
      <c r="I151" s="201"/>
      <c r="J151" s="201"/>
      <c r="K151" s="201"/>
      <c r="L151" s="201"/>
      <c r="M151" s="201"/>
      <c r="N151" s="201"/>
      <c r="O151" s="201"/>
      <c r="P151" s="201"/>
      <c r="Q151" s="201"/>
      <c r="R151" s="201"/>
      <c r="S151" s="201"/>
      <c r="T151" s="201"/>
      <c r="U151" s="201"/>
      <c r="V151" s="201"/>
      <c r="W151" s="201"/>
      <c r="X151" s="201"/>
      <c r="Y151" s="201"/>
      <c r="Z151" s="201"/>
      <c r="AA151" s="201"/>
      <c r="AB151" s="201"/>
      <c r="AC151" s="201"/>
    </row>
    <row r="152" spans="1:29" ht="15.75" hidden="1" thickTop="1" x14ac:dyDescent="0.2">
      <c r="A152" s="270" t="s">
        <v>321</v>
      </c>
      <c r="B152" s="271"/>
      <c r="C152" s="272"/>
      <c r="D152" s="273"/>
      <c r="E152" s="274"/>
      <c r="F152" s="275"/>
      <c r="G152" s="319"/>
    </row>
    <row r="153" spans="1:29" s="223" customFormat="1" ht="26.25" hidden="1" thickBot="1" x14ac:dyDescent="0.25">
      <c r="A153" s="277">
        <v>6172</v>
      </c>
      <c r="B153" s="278">
        <v>2122</v>
      </c>
      <c r="C153" s="279">
        <v>306</v>
      </c>
      <c r="D153" s="284" t="s">
        <v>267</v>
      </c>
      <c r="E153" s="285">
        <v>90000001140</v>
      </c>
      <c r="F153" s="62" t="s">
        <v>97</v>
      </c>
      <c r="G153" s="320"/>
    </row>
    <row r="154" spans="1:29" s="228" customFormat="1" ht="16.5" hidden="1" thickTop="1" thickBot="1" x14ac:dyDescent="0.3">
      <c r="A154" s="314" t="s">
        <v>322</v>
      </c>
      <c r="B154" s="315"/>
      <c r="C154" s="316"/>
      <c r="D154" s="317"/>
      <c r="E154" s="296"/>
      <c r="F154" s="297"/>
      <c r="G154" s="318">
        <f>SUM(G153)</f>
        <v>0</v>
      </c>
      <c r="H154" s="207" t="e">
        <f>G153+G152+G151+G150+G149+G148+G147+G144+G143+G142+G141+G135+G134+G133+G132+G131+G130+G129+G128+G127+G126+G125+G124+G123+G122+G121+G120+G119+G118+G116+#REF!+#REF!+G115+G114+G113+G112+G111+G110+G108+G107+G106+G105+G104+G103+G102+G101+G100+#REF!+G98+G97+G96+G95+G94+G93+G92+G91+G90+G89+G88+G85+G84+G83+G82+G81+G80+#REF!+G79+G78+#REF!+G77+G76+G75+G74+G73+G72+G71+G70+G69+G68+G67+G66+G65+G64+G63+G62+G61+G60+G59+G58+G57+G55+G54+G53+G52+G51+G50+G49+G48+G47+G46+G45+#REF!+G44+#REF!+G42+G41+G40+#REF!+#REF!</f>
        <v>#REF!</v>
      </c>
      <c r="I154" s="201"/>
      <c r="J154" s="201"/>
      <c r="K154" s="201"/>
      <c r="L154" s="201"/>
      <c r="M154" s="201"/>
      <c r="N154" s="201"/>
      <c r="O154" s="201"/>
      <c r="P154" s="201"/>
      <c r="Q154" s="201"/>
      <c r="R154" s="201"/>
      <c r="S154" s="201"/>
      <c r="T154" s="201"/>
      <c r="U154" s="201"/>
      <c r="V154" s="201"/>
      <c r="W154" s="201"/>
      <c r="X154" s="201"/>
      <c r="Y154" s="201"/>
      <c r="Z154" s="201"/>
      <c r="AA154" s="201"/>
      <c r="AB154" s="201"/>
      <c r="AC154" s="201"/>
    </row>
    <row r="155" spans="1:29" ht="15.75" hidden="1" thickTop="1" x14ac:dyDescent="0.2">
      <c r="A155" s="270" t="s">
        <v>353</v>
      </c>
      <c r="B155" s="321"/>
      <c r="C155" s="272"/>
      <c r="D155" s="273"/>
      <c r="E155" s="322"/>
      <c r="F155" s="275"/>
      <c r="G155" s="323"/>
    </row>
    <row r="156" spans="1:29" s="228" customFormat="1" ht="15" hidden="1" thickBot="1" x14ac:dyDescent="0.25">
      <c r="A156" s="57" t="s">
        <v>95</v>
      </c>
      <c r="B156" s="58" t="s">
        <v>96</v>
      </c>
      <c r="C156" s="279">
        <v>10</v>
      </c>
      <c r="D156" s="280" t="s">
        <v>253</v>
      </c>
      <c r="E156" s="281">
        <v>90000001302</v>
      </c>
      <c r="F156" s="62" t="s">
        <v>97</v>
      </c>
      <c r="G156" s="324">
        <v>0</v>
      </c>
      <c r="H156" s="207"/>
      <c r="I156" s="201"/>
      <c r="J156" s="201"/>
      <c r="K156" s="201"/>
      <c r="L156" s="201"/>
      <c r="M156" s="201"/>
      <c r="N156" s="201"/>
      <c r="O156" s="201"/>
      <c r="P156" s="201"/>
      <c r="Q156" s="201"/>
      <c r="R156" s="201"/>
      <c r="S156" s="201"/>
      <c r="T156" s="201"/>
      <c r="U156" s="201"/>
      <c r="V156" s="201"/>
      <c r="W156" s="201"/>
      <c r="X156" s="201"/>
      <c r="Y156" s="201"/>
      <c r="Z156" s="201"/>
      <c r="AA156" s="201"/>
      <c r="AB156" s="201"/>
      <c r="AC156" s="201"/>
    </row>
    <row r="157" spans="1:29" s="228" customFormat="1" ht="17.25" hidden="1" customHeight="1" thickTop="1" thickBot="1" x14ac:dyDescent="0.3">
      <c r="A157" s="314" t="s">
        <v>101</v>
      </c>
      <c r="B157" s="315"/>
      <c r="C157" s="316"/>
      <c r="D157" s="317"/>
      <c r="E157" s="296"/>
      <c r="F157" s="297"/>
      <c r="G157" s="318">
        <f>SUM(G156)</f>
        <v>0</v>
      </c>
      <c r="H157" s="207" t="e">
        <f>G155+G154+G153+G152+G151+G150+G149+G146+G145+G144+G143+G142+G141+G140+G139+G138+G137+G136+G135+G134+G133+G132+G131+G130+G129+G128+G127+G126+G125+G124+G123+G122+G121+G120+G119+G118+#REF!+G117+G116+#REF!+#REF!+G115+G114+G113+G112+G111+G110+G108+G107+G106+G105+G104+G103+G102+G101+G100+#REF!+G98+G97+G94+G93+G92+G91+G90+G89+G88+G87+G86+G85+G84+#REF!+G83+G82+G81+G80+G79+G78+#REF!+G77+G76+G75+G74+G73+G72+G71+G70+G69+G68+G67+G66+G65+G64+G63+G62+G61+G60+G59+G58+G57+G55+G54+G53+G52+#REF!+G50+G49+G48+#REF!+#REF!</f>
        <v>#REF!</v>
      </c>
      <c r="I157" s="201"/>
      <c r="J157" s="201"/>
      <c r="K157" s="201"/>
      <c r="L157" s="201"/>
      <c r="M157" s="201"/>
      <c r="N157" s="201"/>
      <c r="O157" s="201"/>
      <c r="P157" s="201"/>
      <c r="Q157" s="201"/>
      <c r="R157" s="201"/>
      <c r="S157" s="201"/>
      <c r="T157" s="201"/>
      <c r="U157" s="201"/>
      <c r="V157" s="201"/>
      <c r="W157" s="201"/>
      <c r="X157" s="201"/>
      <c r="Y157" s="201"/>
      <c r="Z157" s="201"/>
      <c r="AA157" s="201"/>
      <c r="AB157" s="201"/>
      <c r="AC157" s="201"/>
    </row>
    <row r="158" spans="1:29" s="533" customFormat="1" ht="17.25" customHeight="1" thickTop="1" x14ac:dyDescent="0.25">
      <c r="A158" s="576" t="s">
        <v>493</v>
      </c>
      <c r="B158" s="607"/>
      <c r="C158" s="608"/>
      <c r="D158" s="629" t="s">
        <v>494</v>
      </c>
      <c r="E158" s="630"/>
      <c r="F158" s="609"/>
      <c r="G158" s="610"/>
    </row>
    <row r="159" spans="1:29" s="223" customFormat="1" ht="17.25" customHeight="1" thickBot="1" x14ac:dyDescent="0.25">
      <c r="A159" s="95" t="s">
        <v>95</v>
      </c>
      <c r="B159" s="96" t="s">
        <v>96</v>
      </c>
      <c r="C159" s="460">
        <v>10</v>
      </c>
      <c r="D159" s="461" t="s">
        <v>297</v>
      </c>
      <c r="E159" s="462">
        <v>90000001132</v>
      </c>
      <c r="F159" s="97" t="s">
        <v>97</v>
      </c>
      <c r="G159" s="457">
        <v>1500</v>
      </c>
    </row>
    <row r="160" spans="1:29" s="231" customFormat="1" ht="27" customHeight="1" thickTop="1" thickBot="1" x14ac:dyDescent="0.3">
      <c r="A160" s="314" t="s">
        <v>496</v>
      </c>
      <c r="B160" s="561"/>
      <c r="C160" s="562"/>
      <c r="D160" s="563"/>
      <c r="E160" s="564"/>
      <c r="F160" s="565"/>
      <c r="G160" s="318">
        <f>G155+G156+G159</f>
        <v>1500</v>
      </c>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row>
    <row r="161" spans="1:29" s="228" customFormat="1" ht="17.25" customHeight="1" thickTop="1" thickBot="1" x14ac:dyDescent="0.3">
      <c r="A161" s="292" t="s">
        <v>101</v>
      </c>
      <c r="B161" s="555"/>
      <c r="C161" s="556"/>
      <c r="D161" s="557"/>
      <c r="E161" s="558"/>
      <c r="F161" s="559"/>
      <c r="G161" s="560">
        <f>SUM(G118,G160)</f>
        <v>115138</v>
      </c>
      <c r="H161" s="207"/>
      <c r="I161" s="201"/>
      <c r="J161" s="201"/>
      <c r="K161" s="201"/>
      <c r="L161" s="201"/>
      <c r="M161" s="201"/>
      <c r="N161" s="201"/>
      <c r="O161" s="201"/>
      <c r="P161" s="201"/>
      <c r="Q161" s="201"/>
      <c r="R161" s="201"/>
      <c r="S161" s="201"/>
      <c r="T161" s="201"/>
      <c r="U161" s="201"/>
      <c r="V161" s="201"/>
      <c r="W161" s="201"/>
      <c r="X161" s="201"/>
      <c r="Y161" s="201"/>
      <c r="Z161" s="201"/>
      <c r="AA161" s="201"/>
      <c r="AB161" s="201"/>
      <c r="AC161" s="201"/>
    </row>
    <row r="162" spans="1:29" ht="17.25" customHeight="1" thickTop="1" x14ac:dyDescent="0.2">
      <c r="A162" s="576" t="s">
        <v>131</v>
      </c>
      <c r="B162" s="577"/>
      <c r="C162" s="578"/>
      <c r="D162" s="579"/>
      <c r="E162" s="580"/>
      <c r="F162" s="581"/>
      <c r="G162" s="611"/>
    </row>
    <row r="163" spans="1:29" ht="32.25" customHeight="1" x14ac:dyDescent="0.2">
      <c r="A163" s="631">
        <v>6172</v>
      </c>
      <c r="B163" s="453">
        <v>2122</v>
      </c>
      <c r="C163" s="454">
        <v>302</v>
      </c>
      <c r="D163" s="632" t="s">
        <v>358</v>
      </c>
      <c r="E163" s="454">
        <v>90000001599</v>
      </c>
      <c r="F163" s="456" t="s">
        <v>97</v>
      </c>
      <c r="G163" s="621">
        <v>965</v>
      </c>
    </row>
    <row r="164" spans="1:29" ht="17.25" customHeight="1" thickBot="1" x14ac:dyDescent="0.25">
      <c r="A164" s="95" t="s">
        <v>95</v>
      </c>
      <c r="B164" s="96" t="s">
        <v>96</v>
      </c>
      <c r="C164" s="460">
        <v>302</v>
      </c>
      <c r="D164" s="612" t="s">
        <v>110</v>
      </c>
      <c r="E164" s="462">
        <v>90000001600</v>
      </c>
      <c r="F164" s="97" t="s">
        <v>97</v>
      </c>
      <c r="G164" s="613">
        <v>48247</v>
      </c>
    </row>
    <row r="165" spans="1:29" s="228" customFormat="1" ht="17.25" customHeight="1" thickTop="1" thickBot="1" x14ac:dyDescent="0.3">
      <c r="A165" s="314" t="s">
        <v>102</v>
      </c>
      <c r="B165" s="315"/>
      <c r="C165" s="316"/>
      <c r="D165" s="317"/>
      <c r="E165" s="296"/>
      <c r="F165" s="297"/>
      <c r="G165" s="318">
        <f>SUM(G163:G164)</f>
        <v>49212</v>
      </c>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row>
    <row r="166" spans="1:29" ht="17.25" customHeight="1" thickTop="1" x14ac:dyDescent="0.2">
      <c r="A166" s="576" t="s">
        <v>132</v>
      </c>
      <c r="B166" s="614"/>
      <c r="C166" s="578"/>
      <c r="D166" s="579"/>
      <c r="E166" s="615"/>
      <c r="F166" s="581"/>
      <c r="G166" s="611"/>
    </row>
    <row r="167" spans="1:29" s="223" customFormat="1" ht="17.25" customHeight="1" x14ac:dyDescent="0.2">
      <c r="A167" s="95" t="s">
        <v>95</v>
      </c>
      <c r="B167" s="96" t="s">
        <v>96</v>
      </c>
      <c r="C167" s="460">
        <v>302</v>
      </c>
      <c r="D167" s="616" t="s">
        <v>359</v>
      </c>
      <c r="E167" s="617">
        <v>90000001601</v>
      </c>
      <c r="F167" s="97" t="s">
        <v>97</v>
      </c>
      <c r="G167" s="457">
        <v>3417</v>
      </c>
    </row>
    <row r="168" spans="1:29" s="223" customFormat="1" ht="17.25" customHeight="1" x14ac:dyDescent="0.2">
      <c r="A168" s="95" t="s">
        <v>95</v>
      </c>
      <c r="B168" s="96" t="s">
        <v>96</v>
      </c>
      <c r="C168" s="460">
        <v>302</v>
      </c>
      <c r="D168" s="616" t="s">
        <v>360</v>
      </c>
      <c r="E168" s="617">
        <v>90000001602</v>
      </c>
      <c r="F168" s="97" t="s">
        <v>97</v>
      </c>
      <c r="G168" s="457">
        <v>7139</v>
      </c>
    </row>
    <row r="169" spans="1:29" s="223" customFormat="1" ht="17.25" customHeight="1" x14ac:dyDescent="0.2">
      <c r="A169" s="95" t="str">
        <f>A172</f>
        <v>6172</v>
      </c>
      <c r="B169" s="96" t="str">
        <f>B172</f>
        <v>2122</v>
      </c>
      <c r="C169" s="460">
        <v>302</v>
      </c>
      <c r="D169" s="612" t="s">
        <v>361</v>
      </c>
      <c r="E169" s="617">
        <v>90000001603</v>
      </c>
      <c r="F169" s="97" t="s">
        <v>97</v>
      </c>
      <c r="G169" s="457">
        <v>936</v>
      </c>
    </row>
    <row r="170" spans="1:29" s="223" customFormat="1" ht="17.25" customHeight="1" x14ac:dyDescent="0.2">
      <c r="A170" s="95" t="str">
        <f>A173</f>
        <v>6172</v>
      </c>
      <c r="B170" s="96" t="str">
        <f>B173</f>
        <v>2122</v>
      </c>
      <c r="C170" s="460">
        <v>302</v>
      </c>
      <c r="D170" s="612" t="s">
        <v>362</v>
      </c>
      <c r="E170" s="617">
        <v>90000001604</v>
      </c>
      <c r="F170" s="97" t="s">
        <v>97</v>
      </c>
      <c r="G170" s="457">
        <v>1689</v>
      </c>
    </row>
    <row r="171" spans="1:29" s="223" customFormat="1" ht="17.25" customHeight="1" x14ac:dyDescent="0.2">
      <c r="A171" s="95" t="str">
        <f>A170</f>
        <v>6172</v>
      </c>
      <c r="B171" s="96" t="str">
        <f>B170</f>
        <v>2122</v>
      </c>
      <c r="C171" s="460">
        <v>302</v>
      </c>
      <c r="D171" s="612" t="s">
        <v>363</v>
      </c>
      <c r="E171" s="617">
        <v>90000001606</v>
      </c>
      <c r="F171" s="97" t="s">
        <v>97</v>
      </c>
      <c r="G171" s="457">
        <v>2033</v>
      </c>
    </row>
    <row r="172" spans="1:29" s="223" customFormat="1" ht="17.25" customHeight="1" x14ac:dyDescent="0.2">
      <c r="A172" s="95" t="str">
        <f>A171</f>
        <v>6172</v>
      </c>
      <c r="B172" s="96" t="str">
        <f>B171</f>
        <v>2122</v>
      </c>
      <c r="C172" s="460">
        <v>302</v>
      </c>
      <c r="D172" s="612" t="s">
        <v>364</v>
      </c>
      <c r="E172" s="617">
        <v>90000001607</v>
      </c>
      <c r="F172" s="97" t="s">
        <v>97</v>
      </c>
      <c r="G172" s="457">
        <v>1165</v>
      </c>
    </row>
    <row r="173" spans="1:29" s="223" customFormat="1" ht="17.25" customHeight="1" thickBot="1" x14ac:dyDescent="0.25">
      <c r="A173" s="95" t="s">
        <v>95</v>
      </c>
      <c r="B173" s="96" t="s">
        <v>96</v>
      </c>
      <c r="C173" s="460">
        <v>302</v>
      </c>
      <c r="D173" s="612" t="s">
        <v>365</v>
      </c>
      <c r="E173" s="617">
        <v>90000001608</v>
      </c>
      <c r="F173" s="97" t="s">
        <v>97</v>
      </c>
      <c r="G173" s="457">
        <v>1108</v>
      </c>
    </row>
    <row r="174" spans="1:29" s="230" customFormat="1" ht="18.75" customHeight="1" thickTop="1" thickBot="1" x14ac:dyDescent="0.3">
      <c r="A174" s="327" t="s">
        <v>103</v>
      </c>
      <c r="B174" s="315"/>
      <c r="C174" s="316"/>
      <c r="D174" s="317"/>
      <c r="E174" s="328"/>
      <c r="F174" s="297"/>
      <c r="G174" s="318">
        <f>SUM(G167:G173)</f>
        <v>17487</v>
      </c>
      <c r="H174" s="227"/>
      <c r="I174" s="229"/>
      <c r="J174" s="229"/>
      <c r="K174" s="229"/>
      <c r="L174" s="229"/>
      <c r="M174" s="229"/>
      <c r="N174" s="229"/>
      <c r="O174" s="229"/>
      <c r="P174" s="229"/>
      <c r="Q174" s="229"/>
      <c r="R174" s="229"/>
      <c r="S174" s="229"/>
      <c r="T174" s="229"/>
      <c r="U174" s="229"/>
      <c r="V174" s="229"/>
      <c r="W174" s="229"/>
      <c r="X174" s="229"/>
      <c r="Y174" s="229"/>
      <c r="Z174" s="229"/>
      <c r="AA174" s="229"/>
      <c r="AB174" s="229"/>
      <c r="AC174" s="229"/>
    </row>
    <row r="175" spans="1:29" ht="15.75" hidden="1" thickTop="1" x14ac:dyDescent="0.2">
      <c r="A175" s="270" t="s">
        <v>133</v>
      </c>
      <c r="B175" s="321"/>
      <c r="C175" s="272"/>
      <c r="D175" s="273"/>
      <c r="E175" s="322"/>
      <c r="F175" s="275"/>
      <c r="G175" s="323"/>
    </row>
    <row r="176" spans="1:29" s="223" customFormat="1" ht="17.25" hidden="1" customHeight="1" thickBot="1" x14ac:dyDescent="0.25">
      <c r="A176" s="57" t="s">
        <v>95</v>
      </c>
      <c r="B176" s="58" t="s">
        <v>96</v>
      </c>
      <c r="C176" s="279">
        <v>13</v>
      </c>
      <c r="D176" s="325" t="s">
        <v>360</v>
      </c>
      <c r="E176" s="326">
        <v>90000001602</v>
      </c>
      <c r="F176" s="62" t="s">
        <v>97</v>
      </c>
      <c r="G176" s="276">
        <v>0</v>
      </c>
    </row>
    <row r="177" spans="1:29" s="230" customFormat="1" ht="17.25" hidden="1" customHeight="1" thickTop="1" thickBot="1" x14ac:dyDescent="0.3">
      <c r="A177" s="327" t="s">
        <v>103</v>
      </c>
      <c r="B177" s="315"/>
      <c r="C177" s="316"/>
      <c r="D177" s="317"/>
      <c r="E177" s="328"/>
      <c r="F177" s="297"/>
      <c r="G177" s="318">
        <f>SUM(G176)</f>
        <v>0</v>
      </c>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row>
    <row r="178" spans="1:29" s="533" customFormat="1" ht="17.25" customHeight="1" thickTop="1" x14ac:dyDescent="0.25">
      <c r="A178" s="576" t="s">
        <v>134</v>
      </c>
      <c r="B178" s="607"/>
      <c r="C178" s="608"/>
      <c r="D178" s="814" t="s">
        <v>135</v>
      </c>
      <c r="E178" s="815"/>
      <c r="F178" s="609"/>
      <c r="G178" s="610"/>
    </row>
    <row r="179" spans="1:29" s="223" customFormat="1" ht="17.25" customHeight="1" x14ac:dyDescent="0.2">
      <c r="A179" s="95" t="str">
        <f>A169</f>
        <v>6172</v>
      </c>
      <c r="B179" s="96" t="str">
        <f>B169</f>
        <v>2122</v>
      </c>
      <c r="C179" s="460">
        <v>302</v>
      </c>
      <c r="D179" s="618" t="s">
        <v>366</v>
      </c>
      <c r="E179" s="617">
        <v>90000001631</v>
      </c>
      <c r="F179" s="97" t="s">
        <v>97</v>
      </c>
      <c r="G179" s="457">
        <v>1221</v>
      </c>
    </row>
    <row r="180" spans="1:29" s="224" customFormat="1" ht="12.75" hidden="1" customHeight="1" x14ac:dyDescent="0.2">
      <c r="A180" s="452" t="str">
        <f t="shared" ref="A180:B190" si="4">A179</f>
        <v>6172</v>
      </c>
      <c r="B180" s="453" t="str">
        <f t="shared" si="4"/>
        <v>2122</v>
      </c>
      <c r="C180" s="460">
        <v>302</v>
      </c>
      <c r="D180" s="619" t="s">
        <v>316</v>
      </c>
      <c r="E180" s="620">
        <v>90000001632</v>
      </c>
      <c r="F180" s="456" t="s">
        <v>97</v>
      </c>
      <c r="G180" s="457"/>
    </row>
    <row r="181" spans="1:29" s="223" customFormat="1" ht="17.25" customHeight="1" x14ac:dyDescent="0.2">
      <c r="A181" s="95" t="str">
        <f>A180</f>
        <v>6172</v>
      </c>
      <c r="B181" s="96" t="str">
        <f>B180</f>
        <v>2122</v>
      </c>
      <c r="C181" s="460">
        <v>302</v>
      </c>
      <c r="D181" s="618" t="s">
        <v>367</v>
      </c>
      <c r="E181" s="617">
        <v>90000001633</v>
      </c>
      <c r="F181" s="97" t="s">
        <v>97</v>
      </c>
      <c r="G181" s="457">
        <v>1147</v>
      </c>
    </row>
    <row r="182" spans="1:29" s="224" customFormat="1" ht="27.95" hidden="1" customHeight="1" x14ac:dyDescent="0.2">
      <c r="A182" s="452" t="str">
        <f t="shared" si="4"/>
        <v>6172</v>
      </c>
      <c r="B182" s="453" t="str">
        <f t="shared" si="4"/>
        <v>2122</v>
      </c>
      <c r="C182" s="460">
        <v>302</v>
      </c>
      <c r="D182" s="619" t="s">
        <v>317</v>
      </c>
      <c r="E182" s="620">
        <v>90000001634</v>
      </c>
      <c r="F182" s="456" t="s">
        <v>97</v>
      </c>
      <c r="G182" s="457">
        <v>0</v>
      </c>
    </row>
    <row r="183" spans="1:29" s="223" customFormat="1" ht="16.5" customHeight="1" x14ac:dyDescent="0.2">
      <c r="A183" s="95" t="str">
        <f>A182</f>
        <v>6172</v>
      </c>
      <c r="B183" s="96" t="str">
        <f>B182</f>
        <v>2122</v>
      </c>
      <c r="C183" s="460">
        <v>302</v>
      </c>
      <c r="D183" s="618" t="s">
        <v>371</v>
      </c>
      <c r="E183" s="617">
        <v>90000001635</v>
      </c>
      <c r="F183" s="97" t="s">
        <v>97</v>
      </c>
      <c r="G183" s="457">
        <v>1165</v>
      </c>
    </row>
    <row r="184" spans="1:29" s="224" customFormat="1" ht="26.25" customHeight="1" x14ac:dyDescent="0.2">
      <c r="A184" s="452" t="str">
        <f t="shared" si="4"/>
        <v>6172</v>
      </c>
      <c r="B184" s="453" t="str">
        <f t="shared" si="4"/>
        <v>2122</v>
      </c>
      <c r="C184" s="454">
        <v>302</v>
      </c>
      <c r="D184" s="619" t="s">
        <v>368</v>
      </c>
      <c r="E184" s="620">
        <v>90000001636</v>
      </c>
      <c r="F184" s="456" t="s">
        <v>97</v>
      </c>
      <c r="G184" s="621">
        <v>1134</v>
      </c>
    </row>
    <row r="185" spans="1:29" s="223" customFormat="1" ht="17.25" customHeight="1" x14ac:dyDescent="0.2">
      <c r="A185" s="95" t="str">
        <f t="shared" si="4"/>
        <v>6172</v>
      </c>
      <c r="B185" s="96" t="str">
        <f t="shared" si="4"/>
        <v>2122</v>
      </c>
      <c r="C185" s="460">
        <v>302</v>
      </c>
      <c r="D185" s="618" t="s">
        <v>372</v>
      </c>
      <c r="E185" s="617">
        <v>90000001637</v>
      </c>
      <c r="F185" s="97" t="s">
        <v>97</v>
      </c>
      <c r="G185" s="457">
        <v>1239</v>
      </c>
    </row>
    <row r="186" spans="1:29" s="224" customFormat="1" ht="17.25" customHeight="1" x14ac:dyDescent="0.2">
      <c r="A186" s="452" t="str">
        <f t="shared" si="4"/>
        <v>6172</v>
      </c>
      <c r="B186" s="453" t="str">
        <f t="shared" si="4"/>
        <v>2122</v>
      </c>
      <c r="C186" s="454">
        <v>302</v>
      </c>
      <c r="D186" s="619" t="s">
        <v>373</v>
      </c>
      <c r="E186" s="620">
        <v>90000001638</v>
      </c>
      <c r="F186" s="456" t="s">
        <v>97</v>
      </c>
      <c r="G186" s="457">
        <v>10023</v>
      </c>
    </row>
    <row r="187" spans="1:29" s="224" customFormat="1" ht="17.25" customHeight="1" x14ac:dyDescent="0.2">
      <c r="A187" s="452" t="str">
        <f t="shared" si="4"/>
        <v>6172</v>
      </c>
      <c r="B187" s="453" t="str">
        <f t="shared" si="4"/>
        <v>2122</v>
      </c>
      <c r="C187" s="460">
        <v>302</v>
      </c>
      <c r="D187" s="619" t="s">
        <v>369</v>
      </c>
      <c r="E187" s="620">
        <v>90000001639</v>
      </c>
      <c r="F187" s="456" t="s">
        <v>97</v>
      </c>
      <c r="G187" s="457">
        <v>1927</v>
      </c>
    </row>
    <row r="188" spans="1:29" s="224" customFormat="1" ht="27.95" customHeight="1" x14ac:dyDescent="0.2">
      <c r="A188" s="452" t="str">
        <f t="shared" si="4"/>
        <v>6172</v>
      </c>
      <c r="B188" s="453" t="str">
        <f t="shared" si="4"/>
        <v>2122</v>
      </c>
      <c r="C188" s="454">
        <v>302</v>
      </c>
      <c r="D188" s="619" t="s">
        <v>374</v>
      </c>
      <c r="E188" s="620">
        <v>90000001640</v>
      </c>
      <c r="F188" s="456" t="s">
        <v>97</v>
      </c>
      <c r="G188" s="621">
        <v>4212</v>
      </c>
    </row>
    <row r="189" spans="1:29" s="224" customFormat="1" ht="30" customHeight="1" x14ac:dyDescent="0.2">
      <c r="A189" s="452" t="str">
        <f t="shared" si="4"/>
        <v>6172</v>
      </c>
      <c r="B189" s="453" t="str">
        <f t="shared" si="4"/>
        <v>2122</v>
      </c>
      <c r="C189" s="454">
        <v>302</v>
      </c>
      <c r="D189" s="619" t="s">
        <v>375</v>
      </c>
      <c r="E189" s="620">
        <v>90000001641</v>
      </c>
      <c r="F189" s="456" t="s">
        <v>97</v>
      </c>
      <c r="G189" s="621">
        <v>1040</v>
      </c>
    </row>
    <row r="190" spans="1:29" s="223" customFormat="1" ht="26.25" customHeight="1" x14ac:dyDescent="0.2">
      <c r="A190" s="452" t="str">
        <f t="shared" si="4"/>
        <v>6172</v>
      </c>
      <c r="B190" s="453" t="str">
        <f t="shared" si="4"/>
        <v>2122</v>
      </c>
      <c r="C190" s="454">
        <v>302</v>
      </c>
      <c r="D190" s="619" t="s">
        <v>370</v>
      </c>
      <c r="E190" s="620">
        <v>90000001642</v>
      </c>
      <c r="F190" s="456" t="s">
        <v>97</v>
      </c>
      <c r="G190" s="621">
        <v>3123</v>
      </c>
    </row>
    <row r="191" spans="1:29" s="223" customFormat="1" ht="17.25" customHeight="1" x14ac:dyDescent="0.2">
      <c r="A191" s="95">
        <v>6172</v>
      </c>
      <c r="B191" s="96">
        <v>2122</v>
      </c>
      <c r="C191" s="460">
        <v>302</v>
      </c>
      <c r="D191" s="622" t="s">
        <v>376</v>
      </c>
      <c r="E191" s="617">
        <v>90000001644</v>
      </c>
      <c r="F191" s="97" t="s">
        <v>97</v>
      </c>
      <c r="G191" s="457">
        <v>328</v>
      </c>
    </row>
    <row r="192" spans="1:29" s="223" customFormat="1" ht="17.25" customHeight="1" x14ac:dyDescent="0.2">
      <c r="A192" s="95">
        <f t="shared" ref="A192:B205" si="5">A191</f>
        <v>6172</v>
      </c>
      <c r="B192" s="96">
        <f t="shared" si="5"/>
        <v>2122</v>
      </c>
      <c r="C192" s="460">
        <v>302</v>
      </c>
      <c r="D192" s="618" t="s">
        <v>377</v>
      </c>
      <c r="E192" s="617">
        <v>90000001645</v>
      </c>
      <c r="F192" s="97" t="s">
        <v>97</v>
      </c>
      <c r="G192" s="457">
        <v>3817</v>
      </c>
    </row>
    <row r="193" spans="1:29" s="223" customFormat="1" ht="17.25" customHeight="1" x14ac:dyDescent="0.2">
      <c r="A193" s="95">
        <f t="shared" si="5"/>
        <v>6172</v>
      </c>
      <c r="B193" s="96">
        <f t="shared" si="5"/>
        <v>2122</v>
      </c>
      <c r="C193" s="460">
        <v>302</v>
      </c>
      <c r="D193" s="618" t="s">
        <v>378</v>
      </c>
      <c r="E193" s="617">
        <v>90000001646</v>
      </c>
      <c r="F193" s="97" t="s">
        <v>97</v>
      </c>
      <c r="G193" s="457">
        <v>76</v>
      </c>
    </row>
    <row r="194" spans="1:29" s="223" customFormat="1" ht="17.25" customHeight="1" x14ac:dyDescent="0.2">
      <c r="A194" s="95">
        <f t="shared" si="5"/>
        <v>6172</v>
      </c>
      <c r="B194" s="96">
        <f t="shared" si="5"/>
        <v>2122</v>
      </c>
      <c r="C194" s="460">
        <v>302</v>
      </c>
      <c r="D194" s="623" t="s">
        <v>379</v>
      </c>
      <c r="E194" s="617">
        <v>90000001647</v>
      </c>
      <c r="F194" s="97" t="s">
        <v>97</v>
      </c>
      <c r="G194" s="457">
        <v>1252</v>
      </c>
    </row>
    <row r="195" spans="1:29" s="223" customFormat="1" ht="17.25" customHeight="1" x14ac:dyDescent="0.2">
      <c r="A195" s="95">
        <f>A194</f>
        <v>6172</v>
      </c>
      <c r="B195" s="96">
        <f>B194</f>
        <v>2122</v>
      </c>
      <c r="C195" s="460">
        <v>302</v>
      </c>
      <c r="D195" s="623" t="s">
        <v>380</v>
      </c>
      <c r="E195" s="617">
        <v>90000001649</v>
      </c>
      <c r="F195" s="97" t="s">
        <v>97</v>
      </c>
      <c r="G195" s="457">
        <v>734</v>
      </c>
    </row>
    <row r="196" spans="1:29" s="223" customFormat="1" ht="17.25" customHeight="1" x14ac:dyDescent="0.2">
      <c r="A196" s="95">
        <f t="shared" si="5"/>
        <v>6172</v>
      </c>
      <c r="B196" s="96">
        <f t="shared" si="5"/>
        <v>2122</v>
      </c>
      <c r="C196" s="460">
        <v>302</v>
      </c>
      <c r="D196" s="623" t="s">
        <v>381</v>
      </c>
      <c r="E196" s="617">
        <v>90000001650</v>
      </c>
      <c r="F196" s="97" t="s">
        <v>97</v>
      </c>
      <c r="G196" s="457">
        <v>491</v>
      </c>
    </row>
    <row r="197" spans="1:29" s="223" customFormat="1" ht="26.25" hidden="1" customHeight="1" x14ac:dyDescent="0.2">
      <c r="A197" s="95">
        <f t="shared" si="5"/>
        <v>6172</v>
      </c>
      <c r="B197" s="96">
        <f t="shared" si="5"/>
        <v>2122</v>
      </c>
      <c r="C197" s="460">
        <v>302</v>
      </c>
      <c r="D197" s="623" t="s">
        <v>318</v>
      </c>
      <c r="E197" s="617">
        <v>90000001651</v>
      </c>
      <c r="F197" s="97" t="s">
        <v>97</v>
      </c>
      <c r="G197" s="457"/>
    </row>
    <row r="198" spans="1:29" s="223" customFormat="1" ht="17.25" customHeight="1" x14ac:dyDescent="0.2">
      <c r="A198" s="95">
        <f t="shared" si="5"/>
        <v>6172</v>
      </c>
      <c r="B198" s="96">
        <f t="shared" si="5"/>
        <v>2122</v>
      </c>
      <c r="C198" s="460">
        <v>302</v>
      </c>
      <c r="D198" s="623" t="s">
        <v>382</v>
      </c>
      <c r="E198" s="617">
        <v>90000001652</v>
      </c>
      <c r="F198" s="97" t="s">
        <v>97</v>
      </c>
      <c r="G198" s="457">
        <v>2030</v>
      </c>
    </row>
    <row r="199" spans="1:29" s="223" customFormat="1" ht="17.25" customHeight="1" x14ac:dyDescent="0.2">
      <c r="A199" s="95">
        <f t="shared" si="5"/>
        <v>6172</v>
      </c>
      <c r="B199" s="96">
        <f t="shared" si="5"/>
        <v>2122</v>
      </c>
      <c r="C199" s="460">
        <v>302</v>
      </c>
      <c r="D199" s="623" t="s">
        <v>383</v>
      </c>
      <c r="E199" s="617">
        <v>90000001653</v>
      </c>
      <c r="F199" s="97" t="s">
        <v>97</v>
      </c>
      <c r="G199" s="457">
        <v>335</v>
      </c>
    </row>
    <row r="200" spans="1:29" s="223" customFormat="1" ht="17.25" customHeight="1" x14ac:dyDescent="0.2">
      <c r="A200" s="95">
        <f>A199</f>
        <v>6172</v>
      </c>
      <c r="B200" s="96">
        <f>B199</f>
        <v>2122</v>
      </c>
      <c r="C200" s="460">
        <v>302</v>
      </c>
      <c r="D200" s="623" t="s">
        <v>384</v>
      </c>
      <c r="E200" s="617">
        <v>90000001654</v>
      </c>
      <c r="F200" s="97" t="s">
        <v>97</v>
      </c>
      <c r="G200" s="457">
        <v>923</v>
      </c>
    </row>
    <row r="201" spans="1:29" s="223" customFormat="1" ht="17.25" customHeight="1" x14ac:dyDescent="0.2">
      <c r="A201" s="95">
        <f>A200</f>
        <v>6172</v>
      </c>
      <c r="B201" s="96">
        <f>B200</f>
        <v>2122</v>
      </c>
      <c r="C201" s="460">
        <v>302</v>
      </c>
      <c r="D201" s="623" t="s">
        <v>385</v>
      </c>
      <c r="E201" s="617">
        <v>90000001656</v>
      </c>
      <c r="F201" s="97" t="s">
        <v>97</v>
      </c>
      <c r="G201" s="457">
        <v>5937</v>
      </c>
    </row>
    <row r="202" spans="1:29" s="223" customFormat="1" ht="17.25" customHeight="1" x14ac:dyDescent="0.2">
      <c r="A202" s="95">
        <f t="shared" si="5"/>
        <v>6172</v>
      </c>
      <c r="B202" s="96">
        <f t="shared" si="5"/>
        <v>2122</v>
      </c>
      <c r="C202" s="460">
        <v>302</v>
      </c>
      <c r="D202" s="624" t="s">
        <v>386</v>
      </c>
      <c r="E202" s="617">
        <v>90000001657</v>
      </c>
      <c r="F202" s="97" t="s">
        <v>97</v>
      </c>
      <c r="G202" s="457">
        <v>4052</v>
      </c>
    </row>
    <row r="203" spans="1:29" s="223" customFormat="1" ht="25.5" customHeight="1" x14ac:dyDescent="0.2">
      <c r="A203" s="452">
        <f t="shared" si="5"/>
        <v>6172</v>
      </c>
      <c r="B203" s="453">
        <f t="shared" si="5"/>
        <v>2122</v>
      </c>
      <c r="C203" s="454">
        <v>302</v>
      </c>
      <c r="D203" s="623" t="s">
        <v>387</v>
      </c>
      <c r="E203" s="620">
        <v>90000001658</v>
      </c>
      <c r="F203" s="456" t="s">
        <v>97</v>
      </c>
      <c r="G203" s="621">
        <v>1526</v>
      </c>
    </row>
    <row r="204" spans="1:29" s="223" customFormat="1" ht="17.25" customHeight="1" x14ac:dyDescent="0.2">
      <c r="A204" s="95">
        <f t="shared" si="5"/>
        <v>6172</v>
      </c>
      <c r="B204" s="96">
        <f t="shared" si="5"/>
        <v>2122</v>
      </c>
      <c r="C204" s="460">
        <v>302</v>
      </c>
      <c r="D204" s="623" t="s">
        <v>388</v>
      </c>
      <c r="E204" s="617">
        <v>90000001659</v>
      </c>
      <c r="F204" s="97" t="s">
        <v>97</v>
      </c>
      <c r="G204" s="457">
        <v>2029</v>
      </c>
    </row>
    <row r="205" spans="1:29" s="223" customFormat="1" ht="17.25" customHeight="1" x14ac:dyDescent="0.2">
      <c r="A205" s="95">
        <f t="shared" si="5"/>
        <v>6172</v>
      </c>
      <c r="B205" s="96">
        <f t="shared" si="5"/>
        <v>2122</v>
      </c>
      <c r="C205" s="460">
        <v>302</v>
      </c>
      <c r="D205" s="623" t="s">
        <v>389</v>
      </c>
      <c r="E205" s="617">
        <v>90000001660</v>
      </c>
      <c r="F205" s="97" t="s">
        <v>97</v>
      </c>
      <c r="G205" s="457">
        <v>901</v>
      </c>
    </row>
    <row r="206" spans="1:29" s="223" customFormat="1" ht="17.25" customHeight="1" x14ac:dyDescent="0.2">
      <c r="A206" s="95">
        <f>A205</f>
        <v>6172</v>
      </c>
      <c r="B206" s="96">
        <f>B205</f>
        <v>2122</v>
      </c>
      <c r="C206" s="460">
        <v>302</v>
      </c>
      <c r="D206" s="623" t="s">
        <v>390</v>
      </c>
      <c r="E206" s="617">
        <v>90000001661</v>
      </c>
      <c r="F206" s="97" t="s">
        <v>97</v>
      </c>
      <c r="G206" s="457">
        <v>2342</v>
      </c>
    </row>
    <row r="207" spans="1:29" s="223" customFormat="1" ht="17.25" customHeight="1" thickBot="1" x14ac:dyDescent="0.25">
      <c r="A207" s="587">
        <v>6172</v>
      </c>
      <c r="B207" s="588">
        <v>2122</v>
      </c>
      <c r="C207" s="589">
        <v>302</v>
      </c>
      <c r="D207" s="625" t="s">
        <v>391</v>
      </c>
      <c r="E207" s="591">
        <v>90000001663</v>
      </c>
      <c r="F207" s="592" t="s">
        <v>97</v>
      </c>
      <c r="G207" s="593">
        <v>1160</v>
      </c>
    </row>
    <row r="208" spans="1:29" s="230" customFormat="1" ht="17.25" customHeight="1" thickTop="1" thickBot="1" x14ac:dyDescent="0.3">
      <c r="A208" s="314" t="s">
        <v>104</v>
      </c>
      <c r="B208" s="315"/>
      <c r="C208" s="316"/>
      <c r="D208" s="317"/>
      <c r="E208" s="328"/>
      <c r="F208" s="297"/>
      <c r="G208" s="318">
        <f>SUM(G179:G207)</f>
        <v>54164</v>
      </c>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row>
    <row r="209" spans="1:29" ht="21" customHeight="1" thickTop="1" thickBot="1" x14ac:dyDescent="0.25">
      <c r="A209" s="602"/>
      <c r="B209" s="602"/>
      <c r="C209" s="603"/>
      <c r="D209" s="598"/>
      <c r="E209" s="604"/>
      <c r="F209" s="626"/>
      <c r="G209" s="599" t="s">
        <v>2</v>
      </c>
      <c r="H209" s="223"/>
      <c r="I209" s="223"/>
    </row>
    <row r="210" spans="1:29" s="204" customFormat="1" ht="26.25" customHeight="1" thickTop="1" thickBot="1" x14ac:dyDescent="0.25">
      <c r="A210" s="87" t="s">
        <v>3</v>
      </c>
      <c r="B210" s="88" t="s">
        <v>4</v>
      </c>
      <c r="C210" s="287" t="s">
        <v>5</v>
      </c>
      <c r="D210" s="287"/>
      <c r="E210" s="287" t="s">
        <v>94</v>
      </c>
      <c r="F210" s="89" t="s">
        <v>6</v>
      </c>
      <c r="G210" s="269" t="s">
        <v>444</v>
      </c>
      <c r="H210" s="223"/>
      <c r="I210" s="223"/>
      <c r="J210" s="196"/>
      <c r="K210" s="196"/>
      <c r="L210" s="196"/>
      <c r="M210" s="196"/>
      <c r="N210" s="196"/>
      <c r="O210" s="196"/>
      <c r="P210" s="196"/>
      <c r="Q210" s="196"/>
      <c r="R210" s="196"/>
      <c r="S210" s="196"/>
      <c r="T210" s="196"/>
      <c r="U210" s="196"/>
      <c r="V210" s="196"/>
      <c r="W210" s="196"/>
      <c r="X210" s="196"/>
      <c r="Y210" s="196"/>
      <c r="Z210" s="196"/>
      <c r="AA210" s="196"/>
      <c r="AB210" s="196"/>
      <c r="AC210" s="196"/>
    </row>
    <row r="211" spans="1:29" s="223" customFormat="1" ht="17.25" customHeight="1" thickTop="1" x14ac:dyDescent="0.2">
      <c r="A211" s="576" t="s">
        <v>136</v>
      </c>
      <c r="B211" s="614"/>
      <c r="C211" s="578"/>
      <c r="D211" s="579"/>
      <c r="E211" s="615"/>
      <c r="F211" s="581"/>
      <c r="G211" s="611"/>
    </row>
    <row r="212" spans="1:29" s="223" customFormat="1" ht="17.25" customHeight="1" x14ac:dyDescent="0.2">
      <c r="A212" s="95">
        <v>6172</v>
      </c>
      <c r="B212" s="96">
        <v>2122</v>
      </c>
      <c r="C212" s="460">
        <v>302</v>
      </c>
      <c r="D212" s="616" t="s">
        <v>392</v>
      </c>
      <c r="E212" s="617">
        <v>90000001700</v>
      </c>
      <c r="F212" s="97" t="s">
        <v>97</v>
      </c>
      <c r="G212" s="457">
        <v>14053</v>
      </c>
    </row>
    <row r="213" spans="1:29" s="223" customFormat="1" ht="17.25" customHeight="1" x14ac:dyDescent="0.2">
      <c r="A213" s="95">
        <v>6172</v>
      </c>
      <c r="B213" s="96">
        <v>2122</v>
      </c>
      <c r="C213" s="460">
        <v>302</v>
      </c>
      <c r="D213" s="616" t="s">
        <v>393</v>
      </c>
      <c r="E213" s="617">
        <v>90000001702</v>
      </c>
      <c r="F213" s="97" t="s">
        <v>97</v>
      </c>
      <c r="G213" s="457">
        <v>1268</v>
      </c>
    </row>
    <row r="214" spans="1:29" s="223" customFormat="1" ht="17.25" hidden="1" customHeight="1" thickTop="1" x14ac:dyDescent="0.2">
      <c r="A214" s="95">
        <v>6172</v>
      </c>
      <c r="B214" s="96">
        <v>2122</v>
      </c>
      <c r="C214" s="627">
        <v>6</v>
      </c>
      <c r="D214" s="628" t="s">
        <v>407</v>
      </c>
      <c r="E214" s="617">
        <v>90000001700</v>
      </c>
      <c r="F214" s="97" t="s">
        <v>97</v>
      </c>
      <c r="G214" s="457"/>
    </row>
    <row r="215" spans="1:29" s="223" customFormat="1" ht="17.25" hidden="1" customHeight="1" x14ac:dyDescent="0.2">
      <c r="A215" s="95">
        <v>6172</v>
      </c>
      <c r="B215" s="96">
        <v>2122</v>
      </c>
      <c r="C215" s="460">
        <v>6</v>
      </c>
      <c r="D215" s="628" t="s">
        <v>408</v>
      </c>
      <c r="E215" s="617">
        <v>90000001702</v>
      </c>
      <c r="F215" s="97" t="s">
        <v>97</v>
      </c>
      <c r="G215" s="457"/>
    </row>
    <row r="216" spans="1:29" s="224" customFormat="1" ht="31.7" customHeight="1" thickBot="1" x14ac:dyDescent="0.25">
      <c r="A216" s="636">
        <v>6172</v>
      </c>
      <c r="B216" s="637">
        <v>2122</v>
      </c>
      <c r="C216" s="638">
        <v>302</v>
      </c>
      <c r="D216" s="639" t="s">
        <v>394</v>
      </c>
      <c r="E216" s="640">
        <v>90000001704</v>
      </c>
      <c r="F216" s="641" t="s">
        <v>97</v>
      </c>
      <c r="G216" s="642">
        <v>32481</v>
      </c>
    </row>
    <row r="217" spans="1:29" s="231" customFormat="1" ht="27" customHeight="1" thickTop="1" thickBot="1" x14ac:dyDescent="0.3">
      <c r="A217" s="292" t="s">
        <v>105</v>
      </c>
      <c r="B217" s="329"/>
      <c r="C217" s="330"/>
      <c r="D217" s="331"/>
      <c r="E217" s="332"/>
      <c r="F217" s="333"/>
      <c r="G217" s="298">
        <f>G212+G213+G216</f>
        <v>47802</v>
      </c>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row>
    <row r="218" spans="1:29" s="231" customFormat="1" ht="27" customHeight="1" thickTop="1" thickBot="1" x14ac:dyDescent="0.3">
      <c r="A218" s="808" t="s">
        <v>98</v>
      </c>
      <c r="B218" s="809"/>
      <c r="C218" s="809"/>
      <c r="D218" s="809"/>
      <c r="E218" s="809"/>
      <c r="F218" s="810"/>
      <c r="G218" s="298">
        <f>SUM(G161,G165,G174,G208,G217)</f>
        <v>283803</v>
      </c>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row>
    <row r="219" spans="1:29" ht="26.25" customHeight="1" thickTop="1" x14ac:dyDescent="0.2">
      <c r="A219" s="811"/>
      <c r="B219" s="811"/>
      <c r="C219" s="811"/>
      <c r="D219" s="811"/>
      <c r="E219" s="811"/>
      <c r="F219" s="811"/>
      <c r="G219" s="811"/>
    </row>
    <row r="220" spans="1:29" x14ac:dyDescent="0.2">
      <c r="A220" s="812"/>
      <c r="B220" s="813"/>
      <c r="C220" s="813"/>
      <c r="D220" s="813"/>
      <c r="E220" s="813"/>
      <c r="F220" s="813"/>
      <c r="G220" s="813"/>
    </row>
    <row r="221" spans="1:29" x14ac:dyDescent="0.2">
      <c r="A221" s="813"/>
      <c r="B221" s="813"/>
      <c r="C221" s="813"/>
      <c r="D221" s="813"/>
      <c r="E221" s="813"/>
      <c r="F221" s="813"/>
      <c r="G221" s="813"/>
    </row>
    <row r="222" spans="1:29" ht="12.75" customHeight="1" x14ac:dyDescent="0.2">
      <c r="A222" s="64"/>
      <c r="B222" s="64"/>
      <c r="C222" s="334"/>
      <c r="D222" s="335"/>
      <c r="E222" s="64"/>
      <c r="G222" s="64"/>
    </row>
    <row r="223" spans="1:29" x14ac:dyDescent="0.2">
      <c r="A223" s="64"/>
      <c r="B223" s="64"/>
      <c r="C223" s="334"/>
      <c r="D223" s="335"/>
      <c r="E223" s="64"/>
      <c r="G223" s="64"/>
    </row>
    <row r="224" spans="1:29" x14ac:dyDescent="0.2">
      <c r="A224" s="64"/>
      <c r="B224" s="64"/>
      <c r="C224" s="334"/>
      <c r="D224" s="335"/>
      <c r="E224" s="64"/>
      <c r="G224" s="64"/>
    </row>
    <row r="225" spans="1:7" x14ac:dyDescent="0.2">
      <c r="A225" s="64"/>
      <c r="B225" s="64"/>
      <c r="C225" s="334"/>
      <c r="D225" s="335"/>
      <c r="E225" s="64"/>
      <c r="G225" s="64"/>
    </row>
    <row r="238" spans="1:7" x14ac:dyDescent="0.2">
      <c r="A238" s="64"/>
      <c r="B238" s="64"/>
      <c r="C238" s="334"/>
      <c r="D238" s="335"/>
      <c r="E238" s="64"/>
      <c r="G238" s="64"/>
    </row>
    <row r="239" spans="1:7" x14ac:dyDescent="0.2">
      <c r="A239" s="64"/>
      <c r="B239" s="64"/>
      <c r="C239" s="334"/>
      <c r="D239" s="335"/>
      <c r="E239" s="64"/>
      <c r="G239" s="64"/>
    </row>
    <row r="240" spans="1:7" x14ac:dyDescent="0.2">
      <c r="A240" s="64"/>
      <c r="B240" s="64"/>
      <c r="C240" s="334"/>
      <c r="D240" s="335"/>
      <c r="E240" s="64"/>
      <c r="G240" s="64"/>
    </row>
    <row r="241" spans="1:7" x14ac:dyDescent="0.2">
      <c r="A241" s="64"/>
      <c r="B241" s="64"/>
      <c r="C241" s="334"/>
      <c r="D241" s="335"/>
      <c r="E241" s="64"/>
      <c r="G241" s="64"/>
    </row>
    <row r="242" spans="1:7" x14ac:dyDescent="0.2">
      <c r="A242" s="64"/>
      <c r="B242" s="64"/>
      <c r="C242" s="334"/>
      <c r="D242" s="335"/>
      <c r="E242" s="64"/>
      <c r="G242" s="64"/>
    </row>
    <row r="243" spans="1:7" x14ac:dyDescent="0.2">
      <c r="A243" s="64"/>
      <c r="B243" s="64"/>
      <c r="C243" s="334"/>
      <c r="D243" s="335"/>
      <c r="E243" s="64"/>
      <c r="G243" s="64"/>
    </row>
    <row r="244" spans="1:7" x14ac:dyDescent="0.2">
      <c r="A244" s="64"/>
      <c r="B244" s="64"/>
      <c r="C244" s="334"/>
      <c r="D244" s="335"/>
      <c r="E244" s="64"/>
      <c r="G244" s="64"/>
    </row>
    <row r="245" spans="1:7" x14ac:dyDescent="0.2">
      <c r="A245" s="64"/>
      <c r="B245" s="64"/>
      <c r="C245" s="334"/>
      <c r="D245" s="335"/>
      <c r="E245" s="64"/>
      <c r="G245" s="64"/>
    </row>
    <row r="246" spans="1:7" x14ac:dyDescent="0.2">
      <c r="A246" s="64"/>
      <c r="B246" s="64"/>
      <c r="C246" s="334"/>
      <c r="D246" s="335"/>
      <c r="E246" s="64"/>
      <c r="G246" s="64"/>
    </row>
    <row r="247" spans="1:7" x14ac:dyDescent="0.2">
      <c r="A247" s="64"/>
      <c r="B247" s="64"/>
      <c r="C247" s="334"/>
      <c r="D247" s="335"/>
      <c r="E247" s="64"/>
      <c r="G247" s="64"/>
    </row>
    <row r="248" spans="1:7" x14ac:dyDescent="0.2">
      <c r="A248" s="64"/>
      <c r="B248" s="64"/>
      <c r="C248" s="334"/>
      <c r="D248" s="335"/>
      <c r="E248" s="64"/>
      <c r="G248" s="64"/>
    </row>
    <row r="249" spans="1:7" x14ac:dyDescent="0.2">
      <c r="A249" s="64"/>
      <c r="B249" s="64"/>
      <c r="C249" s="334"/>
      <c r="D249" s="335"/>
      <c r="E249" s="64"/>
      <c r="G249" s="64"/>
    </row>
    <row r="250" spans="1:7" x14ac:dyDescent="0.2">
      <c r="A250" s="64"/>
      <c r="B250" s="64"/>
      <c r="C250" s="334"/>
      <c r="D250" s="335"/>
      <c r="E250" s="64"/>
      <c r="G250" s="64"/>
    </row>
    <row r="251" spans="1:7" x14ac:dyDescent="0.2">
      <c r="A251" s="64"/>
      <c r="B251" s="64"/>
      <c r="C251" s="334"/>
      <c r="D251" s="335"/>
      <c r="E251" s="64"/>
      <c r="G251" s="64"/>
    </row>
    <row r="252" spans="1:7" x14ac:dyDescent="0.2">
      <c r="A252" s="64"/>
      <c r="B252" s="64"/>
      <c r="C252" s="334"/>
      <c r="D252" s="335"/>
      <c r="E252" s="64"/>
      <c r="G252" s="64"/>
    </row>
    <row r="253" spans="1:7" x14ac:dyDescent="0.2">
      <c r="A253" s="64"/>
      <c r="B253" s="64"/>
      <c r="C253" s="334"/>
      <c r="D253" s="335"/>
      <c r="E253" s="64"/>
      <c r="G253" s="64"/>
    </row>
    <row r="254" spans="1:7" x14ac:dyDescent="0.2">
      <c r="A254" s="64"/>
      <c r="B254" s="64"/>
      <c r="C254" s="334"/>
      <c r="D254" s="335"/>
      <c r="E254" s="64"/>
      <c r="G254" s="64"/>
    </row>
    <row r="255" spans="1:7" x14ac:dyDescent="0.2">
      <c r="A255" s="64"/>
      <c r="B255" s="64"/>
      <c r="C255" s="334"/>
      <c r="D255" s="335"/>
      <c r="E255" s="64"/>
      <c r="G255" s="64"/>
    </row>
    <row r="256" spans="1:7" x14ac:dyDescent="0.2">
      <c r="A256" s="64"/>
      <c r="B256" s="64"/>
      <c r="C256" s="334"/>
      <c r="D256" s="335"/>
      <c r="E256" s="64"/>
      <c r="G256" s="64"/>
    </row>
    <row r="257" spans="1:7" x14ac:dyDescent="0.2">
      <c r="A257" s="64"/>
      <c r="B257" s="64"/>
      <c r="C257" s="334"/>
      <c r="D257" s="335"/>
      <c r="E257" s="64"/>
      <c r="G257" s="64"/>
    </row>
    <row r="258" spans="1:7" x14ac:dyDescent="0.2">
      <c r="A258" s="64"/>
      <c r="B258" s="64"/>
      <c r="C258" s="334"/>
      <c r="D258" s="335"/>
      <c r="E258" s="64"/>
      <c r="G258" s="64"/>
    </row>
    <row r="259" spans="1:7" x14ac:dyDescent="0.2">
      <c r="A259" s="64"/>
      <c r="B259" s="64"/>
      <c r="C259" s="334"/>
      <c r="D259" s="335"/>
      <c r="E259" s="64"/>
      <c r="G259" s="64"/>
    </row>
    <row r="260" spans="1:7" x14ac:dyDescent="0.2">
      <c r="A260" s="64"/>
      <c r="B260" s="64"/>
      <c r="C260" s="334"/>
      <c r="D260" s="335"/>
      <c r="E260" s="64"/>
      <c r="G260" s="64"/>
    </row>
    <row r="261" spans="1:7" x14ac:dyDescent="0.2">
      <c r="A261" s="64"/>
      <c r="B261" s="64"/>
      <c r="C261" s="334"/>
      <c r="D261" s="335"/>
      <c r="E261" s="64"/>
      <c r="G261" s="64"/>
    </row>
    <row r="262" spans="1:7" x14ac:dyDescent="0.2">
      <c r="A262" s="64"/>
      <c r="B262" s="64"/>
      <c r="C262" s="334"/>
      <c r="D262" s="335"/>
      <c r="E262" s="64"/>
      <c r="G262" s="64"/>
    </row>
    <row r="263" spans="1:7" x14ac:dyDescent="0.2">
      <c r="A263" s="64"/>
      <c r="B263" s="64"/>
      <c r="C263" s="334"/>
      <c r="D263" s="335"/>
      <c r="E263" s="64"/>
      <c r="G263" s="64"/>
    </row>
    <row r="264" spans="1:7" x14ac:dyDescent="0.2">
      <c r="A264" s="64"/>
      <c r="B264" s="64"/>
      <c r="C264" s="334"/>
      <c r="D264" s="335"/>
      <c r="E264" s="64"/>
      <c r="G264" s="64"/>
    </row>
  </sheetData>
  <mergeCells count="6">
    <mergeCell ref="F1:G1"/>
    <mergeCell ref="A6:G6"/>
    <mergeCell ref="A218:F218"/>
    <mergeCell ref="A219:G219"/>
    <mergeCell ref="A220:G221"/>
    <mergeCell ref="D178:E178"/>
  </mergeCells>
  <pageMargins left="0.78740157480314965" right="0.78740157480314965" top="0.98425196850393704" bottom="0.98425196850393704" header="0.51181102362204722" footer="0.51181102362204722"/>
  <pageSetup paperSize="9" scale="66" firstPageNumber="28" orientation="portrait" useFirstPageNumber="1" r:id="rId1"/>
  <headerFooter alignWithMargins="0">
    <oddFooter>&amp;L&amp;"Arial,Kurzíva"&amp;11Zastupitelstvo Olomouckého kraje 21-12-2020
11. - Rozpočet Olomouckého kraje 2021 - návrh rozpočtu
Příloha č. 2: Příjmy Olomouckého kraje&amp;R&amp;"Arial,Kurzíva"&amp;11Strana &amp;P (Celkem 150)</oddFooter>
  </headerFooter>
  <rowBreaks count="3" manualBreakCount="3">
    <brk id="55" max="6" man="1"/>
    <brk id="109" max="6" man="1"/>
    <brk id="20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3" customWidth="1"/>
  </cols>
  <sheetData>
    <row r="1" spans="1:8" ht="18" x14ac:dyDescent="0.25">
      <c r="A1" s="2" t="s">
        <v>180</v>
      </c>
    </row>
    <row r="3" spans="1:8" ht="15.75" x14ac:dyDescent="0.25">
      <c r="A3" s="1" t="s">
        <v>142</v>
      </c>
    </row>
    <row r="4" spans="1:8" ht="15.75" x14ac:dyDescent="0.25">
      <c r="A4" s="1"/>
    </row>
    <row r="5" spans="1:8" ht="13.5" thickBot="1" x14ac:dyDescent="0.25">
      <c r="H5" s="3" t="s">
        <v>54</v>
      </c>
    </row>
    <row r="6" spans="1:8" s="115" customFormat="1" ht="12" x14ac:dyDescent="0.2">
      <c r="A6" s="816" t="s">
        <v>35</v>
      </c>
      <c r="B6" s="817"/>
      <c r="C6" s="822" t="s">
        <v>143</v>
      </c>
      <c r="D6" s="823"/>
      <c r="E6" s="824"/>
      <c r="F6" s="822" t="s">
        <v>144</v>
      </c>
      <c r="G6" s="823"/>
      <c r="H6" s="824"/>
    </row>
    <row r="7" spans="1:8" s="115" customFormat="1" ht="12" x14ac:dyDescent="0.2">
      <c r="A7" s="818"/>
      <c r="B7" s="819"/>
      <c r="C7" s="827" t="s">
        <v>37</v>
      </c>
      <c r="D7" s="829" t="s">
        <v>50</v>
      </c>
      <c r="E7" s="825" t="s">
        <v>36</v>
      </c>
      <c r="F7" s="827" t="s">
        <v>37</v>
      </c>
      <c r="G7" s="829" t="s">
        <v>50</v>
      </c>
      <c r="H7" s="825" t="s">
        <v>36</v>
      </c>
    </row>
    <row r="8" spans="1:8" s="115" customFormat="1" thickBot="1" x14ac:dyDescent="0.25">
      <c r="A8" s="820"/>
      <c r="B8" s="821"/>
      <c r="C8" s="828"/>
      <c r="D8" s="830"/>
      <c r="E8" s="826"/>
      <c r="F8" s="828"/>
      <c r="G8" s="830"/>
      <c r="H8" s="826"/>
    </row>
    <row r="9" spans="1:8" s="6" customFormat="1" x14ac:dyDescent="0.2">
      <c r="A9" s="4" t="s">
        <v>38</v>
      </c>
      <c r="B9" s="5"/>
      <c r="C9" s="24">
        <v>24.8</v>
      </c>
      <c r="D9" s="25">
        <v>65.7</v>
      </c>
      <c r="E9" s="26">
        <f>SUM(C9:D9)</f>
        <v>90.5</v>
      </c>
      <c r="F9" s="24">
        <v>25.3</v>
      </c>
      <c r="G9" s="25">
        <v>67</v>
      </c>
      <c r="H9" s="26">
        <f>SUM(F9:G9)</f>
        <v>92.3</v>
      </c>
    </row>
    <row r="10" spans="1:8" s="20" customFormat="1" x14ac:dyDescent="0.2">
      <c r="A10" s="7" t="s">
        <v>40</v>
      </c>
      <c r="B10" s="8"/>
      <c r="C10" s="27">
        <f t="shared" ref="C10:H10" si="0">SUM(C11:C12)</f>
        <v>11.6</v>
      </c>
      <c r="D10" s="28">
        <f t="shared" si="0"/>
        <v>35.700000000000003</v>
      </c>
      <c r="E10" s="29">
        <f t="shared" si="0"/>
        <v>47.3</v>
      </c>
      <c r="F10" s="27">
        <f t="shared" si="0"/>
        <v>12.100000000000001</v>
      </c>
      <c r="G10" s="28">
        <f t="shared" si="0"/>
        <v>36.700000000000003</v>
      </c>
      <c r="H10" s="29">
        <f t="shared" si="0"/>
        <v>48.800000000000004</v>
      </c>
    </row>
    <row r="11" spans="1:8" s="11" customFormat="1" x14ac:dyDescent="0.2">
      <c r="A11" s="9" t="s">
        <v>39</v>
      </c>
      <c r="B11" s="10" t="s">
        <v>41</v>
      </c>
      <c r="C11" s="30">
        <v>11.4</v>
      </c>
      <c r="D11" s="31">
        <v>30.1</v>
      </c>
      <c r="E11" s="32">
        <f>SUM(C11:D11)</f>
        <v>41.5</v>
      </c>
      <c r="F11" s="30">
        <v>11.8</v>
      </c>
      <c r="G11" s="31">
        <v>31.1</v>
      </c>
      <c r="H11" s="32">
        <f>SUM(F11:G11)</f>
        <v>42.900000000000006</v>
      </c>
    </row>
    <row r="12" spans="1:8" s="11" customFormat="1" x14ac:dyDescent="0.2">
      <c r="A12" s="9"/>
      <c r="B12" s="10" t="s">
        <v>42</v>
      </c>
      <c r="C12" s="30">
        <v>0.2</v>
      </c>
      <c r="D12" s="31">
        <v>5.6</v>
      </c>
      <c r="E12" s="32">
        <f>SUM(C12:D12)</f>
        <v>5.8</v>
      </c>
      <c r="F12" s="30">
        <v>0.3</v>
      </c>
      <c r="G12" s="31">
        <v>5.6</v>
      </c>
      <c r="H12" s="32">
        <f>SUM(F12:G12)</f>
        <v>5.8999999999999995</v>
      </c>
    </row>
    <row r="13" spans="1:8" s="20" customFormat="1" x14ac:dyDescent="0.2">
      <c r="A13" s="7" t="s">
        <v>43</v>
      </c>
      <c r="B13" s="8"/>
      <c r="C13" s="27">
        <f t="shared" ref="C13:H13" si="1">SUM(C14,C15,C18)</f>
        <v>12.9</v>
      </c>
      <c r="D13" s="28">
        <f t="shared" si="1"/>
        <v>37.5</v>
      </c>
      <c r="E13" s="29">
        <f t="shared" si="1"/>
        <v>50.4</v>
      </c>
      <c r="F13" s="27">
        <f t="shared" si="1"/>
        <v>13.4</v>
      </c>
      <c r="G13" s="28">
        <f t="shared" si="1"/>
        <v>39.6</v>
      </c>
      <c r="H13" s="29">
        <f t="shared" si="1"/>
        <v>53</v>
      </c>
    </row>
    <row r="14" spans="1:8" s="11" customFormat="1" x14ac:dyDescent="0.2">
      <c r="A14" s="9" t="s">
        <v>39</v>
      </c>
      <c r="B14" s="10" t="s">
        <v>44</v>
      </c>
      <c r="C14" s="30">
        <v>1.2</v>
      </c>
      <c r="D14" s="31">
        <v>3.1</v>
      </c>
      <c r="E14" s="32">
        <f>SUM(C14:D14)</f>
        <v>4.3</v>
      </c>
      <c r="F14" s="30">
        <v>1.2</v>
      </c>
      <c r="G14" s="31">
        <v>3.2</v>
      </c>
      <c r="H14" s="32">
        <f>SUM(F14:G14)</f>
        <v>4.4000000000000004</v>
      </c>
    </row>
    <row r="15" spans="1:8" s="11" customFormat="1" x14ac:dyDescent="0.2">
      <c r="A15" s="9"/>
      <c r="B15" s="10" t="s">
        <v>51</v>
      </c>
      <c r="C15" s="30">
        <f t="shared" ref="C15:H15" si="2">SUM(C16:C17)</f>
        <v>0.3</v>
      </c>
      <c r="D15" s="31">
        <f t="shared" si="2"/>
        <v>2.2000000000000002</v>
      </c>
      <c r="E15" s="32">
        <f t="shared" si="2"/>
        <v>2.5</v>
      </c>
      <c r="F15" s="30">
        <f t="shared" si="2"/>
        <v>0.3</v>
      </c>
      <c r="G15" s="31">
        <f t="shared" si="2"/>
        <v>2.8</v>
      </c>
      <c r="H15" s="32">
        <f t="shared" si="2"/>
        <v>3.0999999999999996</v>
      </c>
    </row>
    <row r="16" spans="1:8" s="16" customFormat="1" x14ac:dyDescent="0.2">
      <c r="A16" s="14"/>
      <c r="B16" s="15" t="s">
        <v>152</v>
      </c>
      <c r="C16" s="33">
        <v>0.3</v>
      </c>
      <c r="D16" s="34">
        <v>0.7</v>
      </c>
      <c r="E16" s="35">
        <f t="shared" ref="E16:E22" si="3">SUM(C16:D16)</f>
        <v>1</v>
      </c>
      <c r="F16" s="33">
        <v>0.3</v>
      </c>
      <c r="G16" s="34">
        <v>0.9</v>
      </c>
      <c r="H16" s="35">
        <f>SUM(F16:G16)</f>
        <v>1.2</v>
      </c>
    </row>
    <row r="17" spans="1:8" s="16" customFormat="1" x14ac:dyDescent="0.2">
      <c r="A17" s="14"/>
      <c r="B17" s="15" t="s">
        <v>153</v>
      </c>
      <c r="C17" s="33"/>
      <c r="D17" s="34">
        <v>1.5</v>
      </c>
      <c r="E17" s="35">
        <f t="shared" si="3"/>
        <v>1.5</v>
      </c>
      <c r="F17" s="33"/>
      <c r="G17" s="34">
        <v>1.9</v>
      </c>
      <c r="H17" s="35">
        <f>SUM(F17:G17)</f>
        <v>1.9</v>
      </c>
    </row>
    <row r="18" spans="1:8" s="11" customFormat="1" x14ac:dyDescent="0.2">
      <c r="A18" s="9"/>
      <c r="B18" s="10" t="s">
        <v>45</v>
      </c>
      <c r="C18" s="30">
        <f t="shared" ref="C18:H18" si="4">SUM(C19:C20)</f>
        <v>11.4</v>
      </c>
      <c r="D18" s="31">
        <f t="shared" si="4"/>
        <v>32.200000000000003</v>
      </c>
      <c r="E18" s="32">
        <f t="shared" si="4"/>
        <v>43.6</v>
      </c>
      <c r="F18" s="30">
        <f t="shared" si="4"/>
        <v>11.9</v>
      </c>
      <c r="G18" s="31">
        <f t="shared" si="4"/>
        <v>33.6</v>
      </c>
      <c r="H18" s="32">
        <f t="shared" si="4"/>
        <v>45.5</v>
      </c>
    </row>
    <row r="19" spans="1:8" s="16" customFormat="1" x14ac:dyDescent="0.2">
      <c r="A19" s="14"/>
      <c r="B19" s="15" t="s">
        <v>52</v>
      </c>
      <c r="C19" s="33">
        <v>11.4</v>
      </c>
      <c r="D19" s="34">
        <v>30.2</v>
      </c>
      <c r="E19" s="35">
        <f>SUM(C19:D19)</f>
        <v>41.6</v>
      </c>
      <c r="F19" s="33">
        <v>11.9</v>
      </c>
      <c r="G19" s="34">
        <v>31.5</v>
      </c>
      <c r="H19" s="35">
        <f t="shared" ref="H19:H22" si="5">SUM(F19:G19)</f>
        <v>43.4</v>
      </c>
    </row>
    <row r="20" spans="1:8" s="16" customFormat="1" x14ac:dyDescent="0.2">
      <c r="A20" s="14"/>
      <c r="B20" s="15" t="s">
        <v>53</v>
      </c>
      <c r="C20" s="33"/>
      <c r="D20" s="34">
        <v>2</v>
      </c>
      <c r="E20" s="35">
        <f t="shared" si="3"/>
        <v>2</v>
      </c>
      <c r="F20" s="33"/>
      <c r="G20" s="34">
        <v>2.1</v>
      </c>
      <c r="H20" s="35">
        <f t="shared" si="5"/>
        <v>2.1</v>
      </c>
    </row>
    <row r="21" spans="1:8" s="6" customFormat="1" x14ac:dyDescent="0.2">
      <c r="A21" s="12" t="s">
        <v>46</v>
      </c>
      <c r="B21" s="13"/>
      <c r="C21" s="36"/>
      <c r="D21" s="37">
        <v>10</v>
      </c>
      <c r="E21" s="38">
        <f t="shared" si="3"/>
        <v>10</v>
      </c>
      <c r="F21" s="36"/>
      <c r="G21" s="37">
        <v>10.1</v>
      </c>
      <c r="H21" s="38">
        <f t="shared" si="5"/>
        <v>10.1</v>
      </c>
    </row>
    <row r="22" spans="1:8" s="6" customFormat="1" ht="13.5" thickBot="1" x14ac:dyDescent="0.25">
      <c r="A22" s="12" t="s">
        <v>145</v>
      </c>
      <c r="B22" s="13"/>
      <c r="C22" s="36"/>
      <c r="D22" s="37">
        <v>5.8</v>
      </c>
      <c r="E22" s="80">
        <f t="shared" si="3"/>
        <v>5.8</v>
      </c>
      <c r="F22" s="36"/>
      <c r="G22" s="37">
        <v>5.6</v>
      </c>
      <c r="H22" s="38">
        <f t="shared" si="5"/>
        <v>5.6</v>
      </c>
    </row>
    <row r="23" spans="1:8" s="79" customFormat="1" ht="21.75" customHeight="1" thickBot="1" x14ac:dyDescent="0.3">
      <c r="A23" s="116" t="s">
        <v>47</v>
      </c>
      <c r="B23" s="117"/>
      <c r="C23" s="118">
        <f>SUM(C9:C10,C13)</f>
        <v>49.3</v>
      </c>
      <c r="D23" s="119">
        <f>SUM(D9:D9,D10:D10,D13,D21:D22)</f>
        <v>154.70000000000002</v>
      </c>
      <c r="E23" s="119">
        <f>SUM(E9:E9,E10:E10,E13,E21:E22)</f>
        <v>204.00000000000003</v>
      </c>
      <c r="F23" s="119">
        <f>SUM(F9:F9,F10:F10,F13,F21:F22)</f>
        <v>50.800000000000004</v>
      </c>
      <c r="G23" s="119">
        <f>SUM(G9:G9,G10:G10,G13,G21:G22)</f>
        <v>159</v>
      </c>
      <c r="H23" s="119">
        <f>SUM(H9:H9,H10:H10,H13,H21:H22)</f>
        <v>209.79999999999998</v>
      </c>
    </row>
    <row r="25" spans="1:8" ht="12.75" hidden="1" customHeight="1" x14ac:dyDescent="0.2">
      <c r="A25" s="17" t="s">
        <v>48</v>
      </c>
      <c r="C25" s="18">
        <v>666.5</v>
      </c>
      <c r="D25" s="3">
        <v>4.4000000000000004</v>
      </c>
      <c r="E25" s="19">
        <v>16.100000000000001</v>
      </c>
      <c r="F25" s="18">
        <v>666.5</v>
      </c>
      <c r="G25" s="3">
        <v>4.4000000000000004</v>
      </c>
      <c r="H25" s="19">
        <v>16.100000000000001</v>
      </c>
    </row>
    <row r="26" spans="1:8" ht="12.75" hidden="1" customHeight="1" x14ac:dyDescent="0.2">
      <c r="A26" s="17" t="s">
        <v>49</v>
      </c>
      <c r="C26" s="18">
        <f t="shared" ref="C26:H26" si="6">C23-C25</f>
        <v>-617.20000000000005</v>
      </c>
      <c r="D26" s="3">
        <f t="shared" si="6"/>
        <v>150.30000000000001</v>
      </c>
      <c r="E26" s="19">
        <f t="shared" si="6"/>
        <v>187.90000000000003</v>
      </c>
      <c r="F26" s="18">
        <f t="shared" si="6"/>
        <v>-615.70000000000005</v>
      </c>
      <c r="G26" s="3">
        <f t="shared" si="6"/>
        <v>154.6</v>
      </c>
      <c r="H26" s="19">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Příjmy</vt:lpstr>
      <vt:lpstr>daně</vt:lpstr>
      <vt:lpstr>odbory</vt:lpstr>
      <vt:lpstr>odbory1</vt:lpstr>
      <vt:lpstr>PO - odvody 95%</vt:lpstr>
      <vt:lpstr>predikce</vt:lpstr>
      <vt:lpstr>daně!Oblast_tisku</vt:lpstr>
      <vt:lpstr>odbory!Oblast_tisku</vt:lpstr>
      <vt:lpstr>odbory1!Oblast_tisku</vt:lpstr>
      <vt:lpstr>'PO - odvody 95%'!Oblast_tisku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2020-11-26T18:16:50Z</cp:lastPrinted>
  <dcterms:created xsi:type="dcterms:W3CDTF">2007-10-04T06:22:41Z</dcterms:created>
  <dcterms:modified xsi:type="dcterms:W3CDTF">2020-12-01T09:01:31Z</dcterms:modified>
</cp:coreProperties>
</file>