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8120" windowHeight="12015" activeTab="5"/>
  </bookViews>
  <sheets>
    <sheet name="výdaje" sheetId="8" r:id="rId1"/>
    <sheet name="ORJ - 30" sheetId="4" r:id="rId2"/>
    <sheet name="ORJ - 52" sheetId="10" r:id="rId3"/>
    <sheet name="ORJ - 59" sheetId="6" r:id="rId4"/>
    <sheet name="ORJ - 64" sheetId="11" r:id="rId5"/>
    <sheet name="ORJ - 74" sheetId="9" r:id="rId6"/>
  </sheets>
  <externalReferences>
    <externalReference r:id="rId7"/>
  </externalReferences>
  <definedNames>
    <definedName name="_xlnm.Print_Area" localSheetId="1">'ORJ - 30'!$A$1:$G$45</definedName>
    <definedName name="_xlnm.Print_Area" localSheetId="2">'ORJ - 52'!$A$1:$G$22</definedName>
    <definedName name="_xlnm.Print_Area" localSheetId="3">'ORJ - 59'!$A$1:$G$58</definedName>
    <definedName name="_xlnm.Print_Area" localSheetId="4">'ORJ - 64'!$A$1:$G$18</definedName>
    <definedName name="_xlnm.Print_Area" localSheetId="5">'ORJ - 74'!$A$1:$G$70</definedName>
  </definedNames>
  <calcPr calcId="145621"/>
</workbook>
</file>

<file path=xl/calcChain.xml><?xml version="1.0" encoding="utf-8"?>
<calcChain xmlns="http://schemas.openxmlformats.org/spreadsheetml/2006/main">
  <c r="D15" i="9" l="1"/>
  <c r="E13" i="11"/>
  <c r="F13" i="11"/>
  <c r="D13" i="11"/>
  <c r="F15" i="6"/>
  <c r="D15" i="6"/>
  <c r="F46" i="9"/>
  <c r="F35" i="9"/>
  <c r="F26" i="9"/>
  <c r="F19" i="9"/>
  <c r="F12" i="9"/>
  <c r="F10" i="9"/>
  <c r="E15" i="9"/>
  <c r="F11" i="10"/>
  <c r="E11" i="10"/>
  <c r="D11" i="10"/>
  <c r="F15" i="9" l="1"/>
  <c r="G13" i="11"/>
  <c r="E11" i="4" l="1"/>
  <c r="F11" i="4"/>
  <c r="D11" i="4"/>
  <c r="G11" i="4" s="1"/>
  <c r="E13" i="6" l="1"/>
  <c r="D13" i="6"/>
  <c r="E11" i="6"/>
  <c r="D11" i="6"/>
  <c r="F12" i="6"/>
  <c r="F18" i="6" l="1"/>
  <c r="F11" i="6" s="1"/>
  <c r="E61" i="8" l="1"/>
  <c r="G10" i="4"/>
  <c r="G11" i="11"/>
  <c r="G11" i="6"/>
  <c r="G10" i="6"/>
  <c r="G10" i="11"/>
  <c r="E15" i="6"/>
  <c r="C61" i="8" l="1"/>
  <c r="D61" i="8"/>
  <c r="D55" i="8"/>
  <c r="E55" i="8"/>
  <c r="C55" i="8"/>
  <c r="F63" i="8"/>
  <c r="F59" i="8"/>
  <c r="B53" i="8"/>
  <c r="D48" i="8"/>
  <c r="E45" i="8"/>
  <c r="E44" i="8" s="1"/>
  <c r="D45" i="8"/>
  <c r="D47" i="8" s="1"/>
  <c r="C45" i="8"/>
  <c r="C47" i="8" s="1"/>
  <c r="F43" i="8"/>
  <c r="C43" i="8"/>
  <c r="C48" i="8" s="1"/>
  <c r="E42" i="8"/>
  <c r="D42" i="8"/>
  <c r="F41" i="8"/>
  <c r="C41" i="8"/>
  <c r="C40" i="8" s="1"/>
  <c r="E40" i="8"/>
  <c r="D40" i="8"/>
  <c r="F38" i="8"/>
  <c r="E37" i="8"/>
  <c r="F37" i="8" s="1"/>
  <c r="D37" i="8"/>
  <c r="C37" i="8"/>
  <c r="F35" i="8"/>
  <c r="E34" i="8"/>
  <c r="D34" i="8"/>
  <c r="C34" i="8"/>
  <c r="F32" i="8"/>
  <c r="E31" i="8"/>
  <c r="F31" i="8" s="1"/>
  <c r="D31" i="8"/>
  <c r="C31" i="8"/>
  <c r="E30" i="8"/>
  <c r="F30" i="8" s="1"/>
  <c r="F29" i="8"/>
  <c r="D28" i="8"/>
  <c r="C28" i="8"/>
  <c r="E27" i="8"/>
  <c r="F27" i="8" s="1"/>
  <c r="E26" i="8"/>
  <c r="D26" i="8"/>
  <c r="C26" i="8"/>
  <c r="E25" i="8"/>
  <c r="F25" i="8" s="1"/>
  <c r="D25" i="8"/>
  <c r="D23" i="8" s="1"/>
  <c r="C25" i="8"/>
  <c r="C23" i="8" s="1"/>
  <c r="F24" i="8"/>
  <c r="E23" i="8"/>
  <c r="E22" i="8"/>
  <c r="E20" i="8" s="1"/>
  <c r="D22" i="8"/>
  <c r="C22" i="8"/>
  <c r="C20" i="8" s="1"/>
  <c r="F21" i="8"/>
  <c r="D20" i="8"/>
  <c r="F19" i="8"/>
  <c r="F18" i="8"/>
  <c r="E17" i="8"/>
  <c r="F17" i="8" s="1"/>
  <c r="D17" i="8"/>
  <c r="C17" i="8"/>
  <c r="F16" i="8"/>
  <c r="F15" i="8"/>
  <c r="E14" i="8"/>
  <c r="D14" i="8"/>
  <c r="C14" i="8"/>
  <c r="F13" i="8"/>
  <c r="E13" i="8"/>
  <c r="E12" i="8" s="1"/>
  <c r="D13" i="8"/>
  <c r="C13" i="8"/>
  <c r="C12" i="8" s="1"/>
  <c r="D12" i="8"/>
  <c r="E11" i="8"/>
  <c r="E48" i="8" s="1"/>
  <c r="F48" i="8" s="1"/>
  <c r="F10" i="8"/>
  <c r="D9" i="8"/>
  <c r="C9" i="8"/>
  <c r="C65" i="8" l="1"/>
  <c r="D65" i="8"/>
  <c r="E65" i="8"/>
  <c r="F20" i="8"/>
  <c r="F26" i="8"/>
  <c r="C42" i="8"/>
  <c r="E28" i="8"/>
  <c r="F28" i="8" s="1"/>
  <c r="F34" i="8"/>
  <c r="F40" i="8"/>
  <c r="C44" i="8"/>
  <c r="C46" i="8" s="1"/>
  <c r="F12" i="8"/>
  <c r="F14" i="8"/>
  <c r="F42" i="8"/>
  <c r="D44" i="8"/>
  <c r="D46" i="8" s="1"/>
  <c r="E46" i="8"/>
  <c r="F46" i="8" s="1"/>
  <c r="F23" i="8"/>
  <c r="F22" i="8"/>
  <c r="F45" i="8"/>
  <c r="E9" i="8"/>
  <c r="F9" i="8" s="1"/>
  <c r="F11" i="8"/>
  <c r="E47" i="8"/>
  <c r="F47" i="8" s="1"/>
  <c r="F44" i="8" l="1"/>
  <c r="F45" i="4"/>
  <c r="C53" i="8" l="1"/>
  <c r="E53" i="8"/>
  <c r="F53" i="8" l="1"/>
  <c r="C57" i="8"/>
  <c r="C67" i="8" s="1"/>
  <c r="F53" i="6"/>
  <c r="F34" i="6" s="1"/>
  <c r="F13" i="6" s="1"/>
  <c r="G13" i="6" l="1"/>
  <c r="D53" i="8"/>
  <c r="G15" i="6" l="1"/>
  <c r="D57" i="8"/>
  <c r="D67" i="8" s="1"/>
  <c r="E57" i="8" l="1"/>
  <c r="E67" i="8" l="1"/>
  <c r="F67" i="8" s="1"/>
  <c r="F57" i="8"/>
</calcChain>
</file>

<file path=xl/sharedStrings.xml><?xml version="1.0" encoding="utf-8"?>
<sst xmlns="http://schemas.openxmlformats.org/spreadsheetml/2006/main" count="419" uniqueCount="206">
  <si>
    <t>Odbor investic a evropských programů – individuální projekty</t>
  </si>
  <si>
    <t>ORJ - 30</t>
  </si>
  <si>
    <t>Správce:</t>
  </si>
  <si>
    <t>Ing. Miroslav Kubín</t>
  </si>
  <si>
    <t>vedoucí odboru</t>
  </si>
  <si>
    <t>v tis. Kč</t>
  </si>
  <si>
    <t>§</t>
  </si>
  <si>
    <t>schválený rozpočet 2012</t>
  </si>
  <si>
    <t>návrh rozpočtu na rok 2013</t>
  </si>
  <si>
    <t>%</t>
  </si>
  <si>
    <t>Konzultační, poradenské a právní služby</t>
  </si>
  <si>
    <t>Nákup ostatních služeb</t>
  </si>
  <si>
    <t>Celkem</t>
  </si>
  <si>
    <t>tis.Kč</t>
  </si>
  <si>
    <t xml:space="preserve">Rozpracované projekty (schválené realizované nebo podané žádosti o dotaci) </t>
  </si>
  <si>
    <t>poř.číslo</t>
  </si>
  <si>
    <t>název projektu</t>
  </si>
  <si>
    <t>1.</t>
  </si>
  <si>
    <t>Rozšíření služeb Penzionu pro důchodce a pečovatelské služby Olomouc (Zikova)</t>
  </si>
  <si>
    <t>2.</t>
  </si>
  <si>
    <t xml:space="preserve">Domov seniorů POHODA Chválkovice  - Rekonstrukce budovy B </t>
  </si>
  <si>
    <t>3.</t>
  </si>
  <si>
    <t>Domov seniorů POHODA Chválkovice - Modernizace hlavní budovy, část A</t>
  </si>
  <si>
    <t>4.</t>
  </si>
  <si>
    <t>CSS Prostějov, rekonstrukce budovy 6F - zřízení odlehčovací služby a denního stacionáře</t>
  </si>
  <si>
    <t>5.</t>
  </si>
  <si>
    <t>Domov Sněženka Jeseník - stavební úpravy sociálního zařízení</t>
  </si>
  <si>
    <t>6.</t>
  </si>
  <si>
    <t>Transformace Vincentina Šternberk- I.</t>
  </si>
  <si>
    <t>7.</t>
  </si>
  <si>
    <t>Transformace Vincentina Šternberk - II.</t>
  </si>
  <si>
    <t>8.</t>
  </si>
  <si>
    <t>Revitalizace zámeckého parku  v Domově Větrný mlýn Skalička</t>
  </si>
  <si>
    <t>9.</t>
  </si>
  <si>
    <t>Centrum vzdělávání na SPŠ strojnická Olomouc</t>
  </si>
  <si>
    <t>10.</t>
  </si>
  <si>
    <t xml:space="preserve">Podpora technického vybavením dílen - 1. část  </t>
  </si>
  <si>
    <t>11.</t>
  </si>
  <si>
    <t>Podpora technického vybavením dílen - 2. část</t>
  </si>
  <si>
    <t>12.</t>
  </si>
  <si>
    <t>Rekonstrukce dílen Střední školy železniční a stavební, Šumperk, Bulharská 8</t>
  </si>
  <si>
    <t>13.</t>
  </si>
  <si>
    <t>Strojní vybavení dílen pro praktickou výuku (SOŠ a SOU Uničov, Moravké nám. 681)</t>
  </si>
  <si>
    <t>14.</t>
  </si>
  <si>
    <t>Technické vybavení dílen Střední škola polygrafická Olomouc</t>
  </si>
  <si>
    <t>15.</t>
  </si>
  <si>
    <t>Modernizace lůžkového fondu OLÚ Moravský Beroun</t>
  </si>
  <si>
    <t>16.</t>
  </si>
  <si>
    <t>Rekonstrukce s přístavbou a nadstavbou budovy "A" v OLÚ Paseka</t>
  </si>
  <si>
    <t>17.</t>
  </si>
  <si>
    <t>Nemocnice Přerov- modernizace pavilonu interních oborů</t>
  </si>
  <si>
    <t>18.</t>
  </si>
  <si>
    <t>Nemocnice Přerov- modernizace pavilonu operačních oborů</t>
  </si>
  <si>
    <t>19.</t>
  </si>
  <si>
    <t>Realizace energeticky úsporných opatření na budovách v majetku Olomouckého kraje (dopracování stávajích projektů a výstupy z auditů po ukončení realizace a případné náklady spojené s administrací veřejné zakázky)</t>
  </si>
  <si>
    <t>20.</t>
  </si>
  <si>
    <t xml:space="preserve">II/444 Uničov - Šternberk </t>
  </si>
  <si>
    <t>21.</t>
  </si>
  <si>
    <t>II/315 a III/31527 Zábřeh na Moravě - okružní křižovatka ul. Postřelmovská, Čsl. Armády</t>
  </si>
  <si>
    <t>22.</t>
  </si>
  <si>
    <t>II/448, II/446 Olomouc, Dobrovského - okružní křižovatka</t>
  </si>
  <si>
    <t>23.</t>
  </si>
  <si>
    <t>Přerov - úprava křižovatky silnic, ul. Dluhonská</t>
  </si>
  <si>
    <t>24.</t>
  </si>
  <si>
    <t>Čechy pod Kosířem, využití areálu zámku a parku (EHP)</t>
  </si>
  <si>
    <t>25.</t>
  </si>
  <si>
    <t>Marketingové aktivity Olomouckého kraje II</t>
  </si>
  <si>
    <t>26.</t>
  </si>
  <si>
    <t>Krajský standardizovaný projekt ZZS Olomouckého kraje</t>
  </si>
  <si>
    <r>
      <rPr>
        <b/>
        <i/>
        <sz val="11"/>
        <rFont val="Arial"/>
        <family val="2"/>
        <charset val="238"/>
      </rPr>
      <t xml:space="preserve">     </t>
    </r>
    <r>
      <rPr>
        <b/>
        <i/>
        <u/>
        <sz val="11"/>
        <rFont val="Arial"/>
        <family val="2"/>
        <charset val="238"/>
      </rPr>
      <t xml:space="preserve">Rezerva na projekty, které jsou schváleny a není podána žádost o dotaci nebo budou schváleny k přípravě v roce 2013 </t>
    </r>
    <r>
      <rPr>
        <i/>
        <sz val="11"/>
        <rFont val="Arial"/>
        <family val="2"/>
        <charset val="238"/>
      </rPr>
      <t>(zpracování žádosti o dotaci, projektová dokumentace a další relevantní dokumentace k žádosti o dotaci apod.)</t>
    </r>
  </si>
  <si>
    <t>28.</t>
  </si>
  <si>
    <t xml:space="preserve">Příprava projektů z dotací (výzvy ROP, OPŽP, OPVK, OPLZZ, IOP, EHP/Norsko a další plánovací období) </t>
  </si>
  <si>
    <t>Odbor investic a evropských programů - Implementace a péče o území soustavy Natura 2000 v Olomouckém kraji</t>
  </si>
  <si>
    <t>ORJ - 52</t>
  </si>
  <si>
    <t>Budovy, haly a stavby</t>
  </si>
  <si>
    <t>Odbor investic a evropských programů - Projekty v rámci ROP</t>
  </si>
  <si>
    <t>ORJ - 59</t>
  </si>
  <si>
    <t>Nákup materiálu j.n.</t>
  </si>
  <si>
    <t>Služby peněžních ústavů</t>
  </si>
  <si>
    <t>Cestovné (tuzemské i zahraniční)</t>
  </si>
  <si>
    <t>Odbor investic a evropských programů – Operační program lidské zdroje a zaměstnanost</t>
  </si>
  <si>
    <t>ORJ - 64</t>
  </si>
  <si>
    <t>3. Výdaje Olomouckého kraje na rok 2013</t>
  </si>
  <si>
    <t>e) Evropské programy</t>
  </si>
  <si>
    <t>Rekapitulace</t>
  </si>
  <si>
    <t>PŘÍJMY Olomouckého kraje na rok 2008</t>
  </si>
  <si>
    <t>ORJ</t>
  </si>
  <si>
    <t>Schválený rozpočet 2007</t>
  </si>
  <si>
    <t>Upravený rozpočet k 31.8.2007</t>
  </si>
  <si>
    <t>Návrh rozpočtu 2008</t>
  </si>
  <si>
    <t>SROP 3.3 - Partnerství pro rozvoj kraje</t>
  </si>
  <si>
    <t>z toho:</t>
  </si>
  <si>
    <t>přijaté úvěry</t>
  </si>
  <si>
    <t>přijaté dotace</t>
  </si>
  <si>
    <t>EHP Norsko - Brána poznání otevřena</t>
  </si>
  <si>
    <t xml:space="preserve">GS - 1.1 - Podpora podnikání ve vybraných regionech Olomouckého kraje </t>
  </si>
  <si>
    <t xml:space="preserve">GS - 1.1 - Podpora malého a středního podnikání ve vybraných regionech Olomouckého kraje </t>
  </si>
  <si>
    <t xml:space="preserve">GS - 3.2 - Podpora sociální integrace v Olomouckém kraji </t>
  </si>
  <si>
    <t>GS - 4.1.2 - Podpora regionálních a místních služeb cestovního ruchu - veřené subjekty a neziskové organizace</t>
  </si>
  <si>
    <t>GS - 1.1 - Podpora regionálních a místních služeb cestovního ruchu - malí a střední podnikatelé v Olomouckém kraji</t>
  </si>
  <si>
    <t>INTERREG IIIA - Turistický informační portál Olomouckého kraje</t>
  </si>
  <si>
    <t>přijatá dotace</t>
  </si>
  <si>
    <t>INTERREG IIIA - Rekonstrukce silnice II/457, 445 v úseku Zlaté Hory - Konradów</t>
  </si>
  <si>
    <t>SROP - 4.1.2 - Marketing cestovního ruchu v Olomouckém kraji</t>
  </si>
  <si>
    <t>Vzdělávání učitelů v přípravě a řízení projektů SF EU na středních školách</t>
  </si>
  <si>
    <t>BIS RTD - Podpora veřejného financování výzkumu a technologického rozvoje v regionech</t>
  </si>
  <si>
    <t>v tis.Kč</t>
  </si>
  <si>
    <t>Implementace a péče o území soustavy Natura 2000 v Olomouckém kraji</t>
  </si>
  <si>
    <t>Ostatní projekty v rámci Regionálního operačního programu</t>
  </si>
  <si>
    <t>Zvýšení přeshraniční dostupnosti Otmuchów - Mikulovice</t>
  </si>
  <si>
    <t>Operační program zaměstnanost a lidské zdroje</t>
  </si>
  <si>
    <t>Regionální operační program - Technická pomoc - Podpora zvyšování absorpční kapaciy regionu</t>
  </si>
  <si>
    <t>Projekty regionálního rozvoje</t>
  </si>
  <si>
    <t>Odbor strategického rozvoje kraje – Projekty regionálního rozvoje</t>
  </si>
  <si>
    <t>ORJ - 74</t>
  </si>
  <si>
    <t>projekt: Strategie integrované spolupráce česko-polského příhraničí</t>
  </si>
  <si>
    <t>Ostatní osobní výdaje</t>
  </si>
  <si>
    <t>projekt:Spolupráce v oblasti zaměstnanosti a služeb ve venkovských oblastech</t>
  </si>
  <si>
    <t>projekt:Podpora rozvoje Olomouckého kraje 2012-2015</t>
  </si>
  <si>
    <t>Platy zaměstnanců v pracovním poměru</t>
  </si>
  <si>
    <t>Povinné poj.na soc.zab.a přísp.na st.pol.zaměstnan</t>
  </si>
  <si>
    <t>Povinné poj.na veřejné zdravotní pojištění</t>
  </si>
  <si>
    <t>Služby telekomunikací a radiokomunikací</t>
  </si>
  <si>
    <t>Nájemné</t>
  </si>
  <si>
    <t>Služby školení a vzdělávání</t>
  </si>
  <si>
    <t>Pohoštění</t>
  </si>
  <si>
    <t>Účastnické poplatky na konference</t>
  </si>
  <si>
    <t>projekt: Inovační vouchery v Olomouckém kraji</t>
  </si>
  <si>
    <t>Neinv.transfery nefin.podnik.subjektům-práv.osobám</t>
  </si>
  <si>
    <t xml:space="preserve">Výdaje projektu Inovační vouchery v Olomouckém kraji, jehož realizace projektu a závazek spolufinancovat a předfinancovat projekt byla schválena usnesením Rady Olomouckého kraje č. UR/90/43/2012 ze dne 22. 5. 2012. Projekt je spolufinancovaný z Regionálního operačního programu Střední Morava, podoblast podpory 2.2.8 Rozvoj finačních nástrojů a pilotní projekty. Prosředky jsou určeny na poskytnutí inovačních voucherů (dotací) podnikatelům na nákup znalostí od vědeckovýzkumných institucí. 
1. Předfinancování výdajů projektu - 5 000 tis. Kč  
2. Vlastní podíl (spolufinancování) žadatele OK - 1 167 tis. Kč  
</t>
  </si>
  <si>
    <t xml:space="preserve">Platy členů projektového týmu vč. odměn - 5 pracovních úvazků. Realizace projektu schválena usnesením Rady Olomouckého kraje č. UR/90/41/2012 ze dne 22. 5. 2012 a usnesením Zastupitelstva  Olomouckého kraje č. UZ/25/39/2012 ze dne 29. 6. 2012.  
</t>
  </si>
  <si>
    <t xml:space="preserve">Povinné odvody zaměstnavatele na sociální pojištění z platů členů projektového týmu - 5 pracovních úvazků.   
</t>
  </si>
  <si>
    <t xml:space="preserve">Povinné odvody zaměstnavatele na veřejné zdravotní pojištění z platů členů projektového týmu - 5 pracovních úvazků.   
</t>
  </si>
  <si>
    <t xml:space="preserve">Výdaje na nákup kancelářských potřeb zejm. tonerů pro potřeby projektového týmu a další nákup materiálu související s realizovanými aktivitami projektu.  
</t>
  </si>
  <si>
    <t xml:space="preserve">Výdaje na úhradu služeb telefonního operátora - paušály služebních mobilních telefonů členů projektového týmu.   
</t>
  </si>
  <si>
    <t xml:space="preserve">Pronájem prostor pro konání vzdělávacích akcí, setkání zástupců mikroregionů, setkání zástupců ORP Olomouckého kraje a dalších akci pořádaných v rámci projektu.  
</t>
  </si>
  <si>
    <t xml:space="preserve">Výdaje na dodavatelské pořízení koncepčních materiálů, strategií a analýz vztahujích se k tématům absorpční kapacity a přípravy Olomouckého kraje na budoucí programové období EU 2014-2020. Jedná se o zpracování následujících materiálů: 
1. Strategický a udržitelný rozvoj na území obce s rozšířenou působností Šumperk ve vazbě na kohezní politiku EU 2014+ - 1 000 tis. Kč 
2. Aktualizace územní studie cyklistické dopravy v Olomouckém kraji - 1 000 tis. Kč 
3. Koncepce zaměřená na přípravu Olomouckého kraje na budoucí kohezní politiku 2014+ v rámci regionu soudržnosti NUTS II Střední  Morava - 500 tis. Kč  
</t>
  </si>
  <si>
    <t xml:space="preserve">Výdaje na nákup školících a vzdělávacích služeb pro zaměstnance KUOK plánovaných v rámci projektu. Konkrétně se jedná o semináře,  vzdělávací akce a workshopy zaměřené na problematiku veřejných zakázek a veřejné podpory apod.  
</t>
  </si>
  <si>
    <t xml:space="preserve">Výdaje na cestovní náhrady projektového týmu uskutečněných v rámci plnění cílů projektu.   
</t>
  </si>
  <si>
    <t xml:space="preserve">Výdaje na pohoštění účastníků vzdělávacích akcí, setkání zástupců mikroregionů, setkání zástupců ORP Olomouckého kraje a dalších pořádaných akcí v rámci projektu.  
</t>
  </si>
  <si>
    <t xml:space="preserve">Výdaje na úhradu účasti členů projekového týmu na konferencích.   
</t>
  </si>
  <si>
    <t xml:space="preserve">Osobní výdaje projektového týmu (DPČ) v rámci projektu Stratige integrované solupráce česko-polského příhraničí - 29 tis. Kč  
</t>
  </si>
  <si>
    <t xml:space="preserve">Cestovné projektového týmu v rámci projektu Stratige integrované solupráce česko-polského příhraničí - 21 tis. Kč  
</t>
  </si>
  <si>
    <t xml:space="preserve">Výdaje členů projektového týmu projektu Spolupráce v oblasti zaměstnanosti a služeb ve venkovských oblastech (7 členů, 192 hod/rok).  
</t>
  </si>
  <si>
    <t xml:space="preserve">Výdaje projektu Spolupráce v oblasti zaměstnanosti a služeb ve venkovských oblastech, jehož realizace byla schválena usnesením ROK č. UR/61/5/2011 ze dne 15. 3. 2011 a usnesením ZOK č. UZ/19/45/2011 ze dne 22. 4. 2011. Projekt je realizován v rámci INTERREG  VC.  
</t>
  </si>
  <si>
    <t xml:space="preserve">Výdaje na cestovní příkady na pracovní cesty členů projektového týmu projektu Spolupráce v oblasti zaměstnanosti a služeb ve  
venkovských oblastech.  
</t>
  </si>
  <si>
    <t>projekt: Realizace energ. úsporných opatření - SMN a.s. - o.z. Nemocnice Přerov-pavilon interních oborů</t>
  </si>
  <si>
    <t>projekt: Realizace energ. úsporných opatření - SMN a.s. - o.z. Nemocnice Přerov - LDN</t>
  </si>
  <si>
    <t>projekt: Realizace energ. úsporných opatření - SMN a.s. - o.z. Nemocnice Šternberk -pavilon pro dlouhodobě nemocné</t>
  </si>
  <si>
    <t>tis. Kč</t>
  </si>
  <si>
    <t xml:space="preserve">částka </t>
  </si>
  <si>
    <t>projekt: Revitalizace zámeckého parku v Domově Větrný mlýn Skalička</t>
  </si>
  <si>
    <t>projekt: Revitalizace zámeckého parku s přilehlými plochami v Nových Zámcích</t>
  </si>
  <si>
    <t>projekt: Marketingové aktivity Olomouckého kraje</t>
  </si>
  <si>
    <t>projekt: Rekonstrukce zahrady v Domově důchodců Červenka</t>
  </si>
  <si>
    <t>projekt: Čechy po Kosířem, revitalizace parku</t>
  </si>
  <si>
    <t>projekt: SMN a.s. - o.z. Nemocnice Přerov - modernizace pavilonu operačních oborů - I. Etapa</t>
  </si>
  <si>
    <t>projekt: Marketingové aktivity Olomouckého kraje II</t>
  </si>
  <si>
    <t>projekt: Projektové a procesní řízení na Krajském úřadě Olomouckého kraje</t>
  </si>
  <si>
    <t>Neinvestiční nákupy a související výdaje</t>
  </si>
  <si>
    <t>7=6/4</t>
  </si>
  <si>
    <t>§ 3636, seskupení pol. 51 - Neinvestiční nákupy a související výdaje</t>
  </si>
  <si>
    <t xml:space="preserve">Jedná se o konzultační, poradenské a právní služby, studie, znalecké posudky, pokrytí nákladů spojených s překlady. Dále se jedná o pokrytí nákladů spojených s přípravou (zpracováním Analýzy a popisu proveditelnosti projektu, finanční a ekonomické analýzy, popř. CB analýzy) investičních a neinvestičních projektů k podání žádosti o dotaci z ERDF a ESF a nákladů na projektovou dokumentaci v roce 2013. Dále se jedná o pokrytí nákladů spojených s administrací veřejné zakázky taktéž během roku 2013. Indikativní seznam projektů: 
</t>
  </si>
  <si>
    <t>upravený rozpočet k 31.10.2012</t>
  </si>
  <si>
    <t>Investiční nákupy a související výdaje</t>
  </si>
  <si>
    <t>§ 3522, seskupení pol. 61 - Investiční nákupy a související výdaje</t>
  </si>
  <si>
    <t xml:space="preserve">Jedná se o výdaje k projektu "Realizace energeticky úsporných opatření - Nemocnice Přerov - pavilon interních oborů" na pokrytí DPH,  která není uznatelným výdajem projektu, jelikož Olomoucký kraj uplatňuje nárok na odpočet DPH a z toho důvodu nelze hradit z úvěru  EIB.  
</t>
  </si>
  <si>
    <t xml:space="preserve">Jedná se o výdaje k projektu "Realizace energeticky úsporných opatření - Nemocnice Přerov - budova LDN" na pokrytí DPH, která není uznatelným výdajem projektu, jelikož Olomoucký kraj uplatňuje nárok na odpočet DPH a z toho důvodu nelze hradit z úvěru EIB.  
</t>
  </si>
  <si>
    <t xml:space="preserve">Jedná se o výdaje k projektu "Realizace energeticky úsporných opatření - Nemocnice Šternberk - pavilon pro dlouhodobě nemocné" na  pokrytí DPH, která není uznatelným výdajem projektu, jelikož Olomoucký kraj uplatňuje nárok na odpočet DPH a z toho důvodu nelze hradit z úvěru EIB.   
</t>
  </si>
  <si>
    <t>Výdaje na platy, ostatní platby za provedenou práci a pojistné</t>
  </si>
  <si>
    <t>§4357, seskupení pol. 51 - Neinvestiční nákupy a související výdaje</t>
  </si>
  <si>
    <t xml:space="preserve">Jedná se o financování podílu Olomouckého kraje neinvestičního projektu z oblasti sociální s názvem: "Revitalizace zámeckého parku v Domově Větrný mlýn Skalička" - projekt bude podán v rámci OPŽP, oblast podpory 6.5 Podpora regenerace urbanizované krajiny. Realizace projektu se předpokládá v letech 2013 - 2014. Předpokládané celkové náklady projektu činí: 20 000 000,00 Kč, příprava projektu byla schválena usnesením ZOK č. UZ/6/43/2009. Podíl Olomockého kraje činí 25 % z celkových uznatelných nákladů  projektu, tj. 5 000 000,00 Kč.  
</t>
  </si>
  <si>
    <t xml:space="preserve">Jedná se o výdaje na realizaci neinvestičního projektu z oblasti sociální, který byl vybrán v rámci OPŽP, prioritní osa 6 - Zlepšování  stavu přírody a krajiny, oblast podpory 6.5 Podpora regenerace urbanizované krajiny s názvem: "Revitalizace zámeckého parku s přilehlými plochami v Nových Zámcích", číslo projektu: CZ.1.02/6.5.00/11.11236. Celkové uznatelné náklady projektu činí: 1 054 000,00 Kč. Struktura financování je následující: Spolufinancování ze zdrojů krajských rozpočtů ve výši 25 % z celkových uznatelných nákladů projektu, tj. 263 500,00 Kč, spolufinancování ze zdrojů Státního rozpočtu (SFŽP) ve výši 5 %, tedy 52 700,00 Kč a podpora z ERDF ve výši 70 %, tedy 737 800,00 Kč z celkových uznatelných výdajůprojektu. Neuznatelné náklady jsou vyčísleny částkou 200 000,00 Kč. 
</t>
  </si>
  <si>
    <t xml:space="preserve">Jedná se o výdaje na realizaci neinvestičního projektu z oblasti sociální, který byl vybrán v rámci OPŽP, prioritní osa 6 - Zlepšování  stavu přírody a krajiny, oblast podpory 6.5 Podpora regenerace urbanizované krajiny s názvem: "Rekonstrukce zahrady v Domově  
důchodců Červenka", číslo projektu: CZ.1.02/6.5.00/11.11432. Celkové uznatelné náklady projektu činí: 3 377 680,00 Kč. Struktura financování je následující: Spolufinancování ze zdrojů krajských rozpočtů ve výši 25 %z celkových uznatelných nákladů  projektu, tj. 844 420,00 Kč, spolufinancování ze zdrojů Státního rozpočtu (SFŽP) ve výši 5 %, tedy 168 884,00 Kč a podpora z ERDF ve výši 70 %, tedy 2 364 376,00 Kč z celkových uznatelných výdajů projektu. Neuznatelné náklady jsou vyčísleny částkou 3 747 309,00 Kč. Na základě výsledku veřejné zakázky jsou očekávány celkové náklady 5 225 000,00 Kč.
</t>
  </si>
  <si>
    <t>§3315, seskupení pol. 51 - Neinvestiční nákupy a související výdaje</t>
  </si>
  <si>
    <t xml:space="preserve">Jedná se o výdaje na realizaci neinvestičního projektu z oblasti kultury, který byl vybrán v rámci OPŽP, prioritní osa 6 - Zlepšování  stavu přírody a krajiny, oblast podpory 6.5 Podpora regenerace urbanizované krajiny s názvem: "Čechy pod Kosířem, revitalizace  parku", číslo projektu: CZ.1.02/6.5.00/11.11195. Celkové uznatelné náklady projektu činí: 3 043 592,00 Kč. Struktura financování je následující: Spolufinancování ze zdrojů krajských rozpočtů ve výši 25 % z celkovýchuznatelných nákladů projektu, tj. 760 898,00 Kč, spolufinancování ze zdrojů Státního rozpočtu (SFŽP) ve výši 5 %, tedy 152 180,00 Kč a podpora z ERDF ve výši 70 %, tedy 2 130 514,00 Kč z celkových uznatelných výdajů projektu. Neuznatelné náklady jsou vyčísleny částkou 406 430,00  Kč. Na základě výsledku veřejné zakázky jsou očekávány celkové náklady 2 000 000,- Kč. 
</t>
  </si>
  <si>
    <t>§3522, seskupení pol. 61 - Investiční nákupy a související výdaje</t>
  </si>
  <si>
    <t xml:space="preserve">Jedná se o výdaje k projektu "Nemocnice Přerov - modernizace operačních oborů" na pokrytí DPH v rámci smlouvy, kde je nárok na  odpočet DPH. Z toho důvodu jsou z hlediska projektu tyto výdaje neuznatelné a nelze je hradit z úvěru EIB. Realizace projektu:  1.10.2012 - 12.6.2013. 
</t>
  </si>
  <si>
    <t xml:space="preserve">Financování realizace neinvestičního projektu z oblasti cestovního ruchu s názvem "Marketingové aktivity Olomouckého kraje", který je financován v rámci Regionálního operačního programu regionu soudržnosti Střední Morava, Prioritníosa: 3. Cestovní ruch, Oblast podpory: 3.4 Propagace a řízení. Registrační číslo projektu: CZ: 1.12/3.4.00/19.01262. Celkové uznatelné náklady projektu  činí: 21 301 930,00 Kč včetně DPH, vlastní podíl žadatele ve výši 15 % (Olomoucký kraj) činí:3 195 289,50 Kč včetně DPH, zdroje Regionální rady - dotace ve výši 85 % činí: 18 106 640,50 Kč. Realizace projektu začala v roce 2010 a bude ukončena v roce 2014. Jedná se o kofinancování a předfinancování nákupu materiálu pro realizaci projektua zajištění publicity tohoto projektu.  
</t>
  </si>
  <si>
    <t xml:space="preserve">Financování realizace neinvestičního projektu z oblasti cestovního ruchu s názvem "Marketingové aktivity Olomouckého kraje", který je financován v rámci Regionálního operačního programu regionu soudržnosti Střední Morava, Prioritníosa: 3. Cestovní ruch, Oblast podpory: 3.4 Propagace a řízení. Registrační číslo projektu: CZ: 1.12/3.4.00/19.01262. Celkové uznatelné náklady projektu činí: 21 301 930,00 Kč včetně DPH, vlastní podíl žadatele ve výši 15 % (Olomoucký kraj) činí:3 195 289,50 Kč včetně DPH, zdroje Regionální rady - dotace ve výši 85 % činí: 18 106 640,50 Kč. Realizace projektu začala v roce 2010 a bude ukončena v roce 2014. Jedná se o kofinancování a předfinancování cestovních náhrad - pojištění pracovníků projektového týmu realizujících aktivity projektu, které budou refundovány v rámci tohoto projektu. 
</t>
  </si>
  <si>
    <t xml:space="preserve">Financování realizace neinvestičního projektu z oblasti cestovního ruchu s názvem "Marketingové aktivity Olomouckého kraje", který je financován v rámci Regionálního operačního programu regionu soudržnosti Střední Morava, Prioritníosa: 3. Cestovní ruch, Oblast podpory: 3.4 Propagace a řízení. Registrační číslo projektu: CZ: 1.12/3.4.00/19.01262. Celkové uznatelné náklady projektu  činí: 21 301 930,00 Kč včetně DPH, vlastní podíl žadatele ve výši 15 % (Olomoucký kraj) činí:3 195 289,50 Kč včetně DPH, zdroje Regionální rady - dotace ve výši 85 % činí: 18 106 640,50 Kč. Realizace projektu začala v roce 2010 a bude ukončena v roce 2014. Jedná se o kofinancování a předfinancování služeb na základě uzavřených smluv (č.2010/05453/OIEP/DSM a 2011/00317/OIEP/DSM) a objednávek s dodavatelem v rámci tohoto projektu. 
</t>
  </si>
  <si>
    <t xml:space="preserve"> Cestovné (tuzemské i zahraniční)</t>
  </si>
  <si>
    <t xml:space="preserve">Financování realizace neinvestičního projektu z oblasti cestovního ruchu s názvem "Marketingové aktivity Olomouckého kraje", který je financován v rámci Regionálního operačního programu regionu soudržnosti Střední Morava, Prioritníosa: 3. Cestovní ruch, Oblast podpory: 3.4 Propagace a řízení. Registrační číslo projektu: CZ: 1.12/3.4.00/19.01262. Celkové uznatelné náklady projektu  činí: 21 301 930,00 Kč včetně DPH, vlastní podíl žadatele ve výši 15 % (Olomoucký kraj) činí:3 195 289,50 Kč včetně DPH, zdroje  
Regionální rady - dotace ve výši 85 % činí: 18 106 640,50 Kč. Realizace projektu začala v roce 2010 a bude ukončena v roce 2014. Jedná se o kofinancování a předfinancování cestovních náhrad pracovníků projektového týmu realizujících aktivity projektu, které budou  refundovány v rámci tohoto projektu. 
</t>
  </si>
  <si>
    <t>§2143, seskupení pol. 51 - Neinvestiční nákupy a související výdaje</t>
  </si>
  <si>
    <t xml:space="preserve"> Nákup materiálu j.n.</t>
  </si>
  <si>
    <t xml:space="preserve">Financování realizace neinvestičního projektu z oblasti cestovního ruchu s názvem "Marketingové aktivity Olomouckého kraje II", který byl předložen do 34. Výzvy v rámci Regionálního operačního programu regionu soudržnosti Střední Morava, Prioritní  osa: 3. Cestovní ruch, Oblast podpory: 3.4 Propagace a řízení. Celkové uznatelné náklady projektu činí: 4 705 882,00 Kč včetně DPH, vlastní podíl žadatele ve výši 15 % (Olomoucký kraj) činí: 705 882,30 Kč včetně DPH, zdroje Regionální rady - dotace ve výši 85 % činí: 3 999 999,70 Kč. Realizace projektu je plánována na období: 5.9.2012 - 15.7.2015. Jedná se o kofinancování a předfinancování nákupu materiálu pro realizaci projektu a zajištění publicity tohoto projektu.  
</t>
  </si>
  <si>
    <t xml:space="preserve">Financování realizace neinvestičního projektu z oblasti cestovního ruchu s názvem "Marketingové aktivity Olomouckého kraje II", který byl předložen do 34. Výzvy v rámci Regionálního operačního programu regionu soudržnosti Střední Morava, Prioritní  
osa: 3. Cestovní ruch, Oblast podpory: 3.4 Propagace a řízení. Celkové uznatelné náklady projektu činí: 4 705 882,00 Kč včetně DPH, vlastní podíl žadatele ve výši 15 % (Olomoucký kraj) činí: 705 882,30 Kč včetně DPH, zdroje Regionální rady - dotace ve výši 85 % činí: 3 999 999,70 Kč. Realizace projektu je plánována na období: 5.9.2012 - 15.7.2015. Jedná se o kofinancování a předfinancování cestovních náhrad - pojištění pracovníků projektového týmu realizujících aktivity projektu, které budou refundovány v rámci tohoto projektu. 
</t>
  </si>
  <si>
    <t xml:space="preserve">Financování realizace neinvestičního projektu z oblasti cestovního ruchu s názvem "Marketingové aktivity Olomouckého kraje II", který byl předložen do 34. Výzvy v rámci Regionálního operačního programu regionu soudržnosti Střední Morava, Prioritní osa: 3. Cestovní ruch, Oblast podpory: 3.4 Propagace a řízení. Celkové uznatelné náklady projektu činí: 4 705 882,00 Kč včetně DPH, vlastní podíl žadatele ve výši 15 % (Olomoucký kraj) činí: 705 882,30 Kč včetně DPH, zdroje Regionální rady - dotace ve výši 85 % činí: 3 999 999,70 Kč. Realizace projektu je plánována na období: 5.9.2012 - 15.7.2015. Jedná se o kofinancování a předfinancování služeb na základě smluv a objednávek s dodavatelem v rámci tohoto projektu. 
</t>
  </si>
  <si>
    <t xml:space="preserve">Financování realizace neinvestičního projektu z oblasti cestovního ruchu s názvem "Marketingové aktivity Olomouckého kraje II", který byl předložen do 34. Výzvy v rámci Regionálního operačního programu regionu soudržnosti Střední Morava, Prioritní  osa: 3. Cestovní ruch, Oblast podpory: 3.4 Propagace a řízení. Celkové uznatelné náklady projektu činí: 4 705 882,00 Kč včetně DPH, vlastní podíl žadatele ve výši 15 % (Olomoucký kraj) činí: 705 882,30 Kč včetně DPH, zdroje Regionální rady - dotace ve výši 85 % činí: 3 999 999,70 Kč. Realizace projektu je plánována na období: 5.9.2012 - 15.7.2015. Jedná se o kofinancování a předfinancování cestovních náhrad pracovníků projektového týmu realizujících aktivity projektu, které budou refundovány v rámci tohoto projektu. 
</t>
  </si>
  <si>
    <t xml:space="preserve">Jedná se o financování realizace neinvestičního projektu z oblasti cestovního ruchu s názvem "Léto v pohraničí", který bude k  20.11.2012 předložen do Operačního programu přeshraniční spolupráce Česká republika - Polská republika 2007 - 2013 , prioritní osa: 3 Podpora spolupráce místních společenství , oblast podpory 3.2 Podpora společenských, kulturních a volnočasových aktivit. Vedoucí partner projektu bude Opolské vojvodství. Olomoucký kraj bude jediným partnerem projektu. Celkové výdaje partnera projektu - Olomouckého kraje - činí: 51 300,00 EUR (1 282 500,00 Kč včetně DPH), vlastní podíl žadatele ve výši 10 % Olomoucký kraj) činí: 4 630,00 EUR (115 750,00 Kč včetně DPH), dotace z ERDF výši 85 % činí: 39 355,00 EUR (983 875,00Kč), dotace ze státního rozpočtu činí: 2 315,00 EUR ( 57 875,00 Kč), neuznatelné výdaje jsou odhadovány na částku: 5 000,00 EUR (125 000,00 Kč). Kurz 1 EUR = 25,00 Kč.Realizace projektu je plánována na období: leden - prosinec 2013. 
</t>
  </si>
  <si>
    <t xml:space="preserve">Jedná se o financování neinvestičního projektu s názvem "Projektové a procesní řízení na Krajském úřadě Olomouckého kraje" , v rámci Operačního programu Lidské zdroje a zaměstnanost, Prioritní osa 4 Veřejná správa a veřejné služby,oblast podpory 4.1 - Posilování institucionální kapacity a efektivnosti veřejné správy. Celkové náklady projektu činí 15 000 000,00 Kč, dotace z ESF ve výši 85% činí 12 750 000,00 Kč a 15 % z vlastních prostředků žadatele - 2 250 000,00 Kč. Projekt je realizován od roku 2010 do roku 2013. V roce 2013 bude třeba projekt kofinancovat celkem ve výši 387 000,00 Kč. 
</t>
  </si>
  <si>
    <t>§6172, seskupení pol. 51 - Neinvestiční nákupy a související výdaje</t>
  </si>
  <si>
    <t>Neinvestiční transfery podnikatelským subjektům</t>
  </si>
  <si>
    <t>§2125, seskupení pol. 52 -Neinvestiční transfery podnikatelským subjektům</t>
  </si>
  <si>
    <t>§3636, seskupení pol. 50 - Výdaje na platy, ostatní platby za provedenou práci a pojistné</t>
  </si>
  <si>
    <t>§3636, seskupení pol. 51 - Neinvestiční nákupy a související výdaje</t>
  </si>
  <si>
    <t xml:space="preserve">1. Výdaje na nákup vzdělávacích služeb zaměřených na cílovou skupinu projektu – předkladatele a realizátory projektů z ROP SM (veřejná podpora, veřejné zakázky, projektové a finanční řízení apod.), dále setkávání zástupců mikroregionů Olomouckého kraje a setkání zástupců ORP Olomouckého kraje - 300 tis. Kč 
2. Publicita a marketing projektu - publikační činnost zaměřená na vydávání letáků s cílem zvýšení informovanosti cílové skupiny projektu (příklady dobré praxe, mediální podpora oblastípodpory ROP SM), inzerce zaměřená na informovanost o realizaci projektu a jeho jednotlivých aktivit, překlady textů ve spojitosti s realizací aktivit projektu - 50 tis. Kč 
3. Výdaje na realizaci dvou zahraničních pracovních cest k problematice brownfields a PPP projektů a k problematice evropských institucí a jejich role při utváření kohezní politiky EU - 2 000 tis. Kč 
4. Služby související s projektem Inovační vouchery v Olomouckém kraji (realizace aktivit Komunikační strategie projektu Inovační  vouchery v Olomouckém kraji) - 700 tis. Kč  
</t>
  </si>
  <si>
    <t xml:space="preserve">Výdaje projektu Strategie integrované spolupráce česko-polského příhraničí, jehož realizace byla schválena usnesením ROK č. UR/63/51/2011 ze dne 12. 4. 2011 a usnesením ZOK č. UZ/19/43/2011 ze dne 22. 4. 2011. Projekt je realizován v rámci Operačního programu přeshraniční spolupráce ČR- PR 2007-2013, oblasti podpory 3.1 – Územní spolupráce veřejných institucí.  Výdaje na expertní služby (uzavřena objednávka č. 2012/01053/OSR/OBJ) - 75 tis. Kč  
</t>
  </si>
  <si>
    <t>§6223, seskupení pol. 50 - Výdaje na platy, ostatní platby za provedenou práci a pojistné</t>
  </si>
  <si>
    <t>seskupení položek</t>
  </si>
  <si>
    <t>Název seskupení položek</t>
  </si>
  <si>
    <t>Schválený rozpočet 2012</t>
  </si>
  <si>
    <t>Upravený rozpočet k 31.10.2012</t>
  </si>
  <si>
    <t>Návrh rozpočtu 2013</t>
  </si>
  <si>
    <t>Ing. arch. Pavel Röder</t>
  </si>
  <si>
    <t>§6223, seskupení pol. 51 - Neinvestiční nákupy a související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</si>
</sst>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Arial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b/>
      <i/>
      <u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i/>
      <sz val="10"/>
      <color indexed="1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1"/>
      <color indexed="19"/>
      <name val="Arial"/>
      <family val="2"/>
      <charset val="238"/>
    </font>
    <font>
      <sz val="11"/>
      <name val="Arial CE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188">
    <xf numFmtId="0" fontId="0" fillId="0" borderId="0" xfId="0"/>
    <xf numFmtId="0" fontId="1" fillId="0" borderId="0" xfId="1"/>
    <xf numFmtId="0" fontId="1" fillId="0" borderId="0" xfId="1" applyBorder="1" applyAlignment="1">
      <alignment horizontal="left" vertical="top" wrapText="1"/>
    </xf>
    <xf numFmtId="1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/>
    <xf numFmtId="0" fontId="5" fillId="0" borderId="0" xfId="2" applyFill="1"/>
    <xf numFmtId="0" fontId="11" fillId="0" borderId="0" xfId="2" applyFont="1" applyFill="1"/>
    <xf numFmtId="0" fontId="12" fillId="0" borderId="0" xfId="2" applyFont="1" applyFill="1"/>
    <xf numFmtId="0" fontId="5" fillId="0" borderId="17" xfId="2" applyFill="1" applyBorder="1" applyAlignment="1">
      <alignment horizontal="center" vertical="center"/>
    </xf>
    <xf numFmtId="0" fontId="5" fillId="0" borderId="18" xfId="2" applyFill="1" applyBorder="1"/>
    <xf numFmtId="3" fontId="5" fillId="0" borderId="18" xfId="2" applyNumberFormat="1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center"/>
    </xf>
    <xf numFmtId="0" fontId="9" fillId="0" borderId="0" xfId="2" applyFont="1" applyFill="1" applyBorder="1" applyAlignment="1">
      <alignment wrapText="1"/>
    </xf>
    <xf numFmtId="3" fontId="13" fillId="0" borderId="21" xfId="2" applyNumberFormat="1" applyFont="1" applyFill="1" applyBorder="1"/>
    <xf numFmtId="164" fontId="13" fillId="0" borderId="22" xfId="2" applyNumberFormat="1" applyFont="1" applyFill="1" applyBorder="1"/>
    <xf numFmtId="0" fontId="13" fillId="0" borderId="0" xfId="2" applyFont="1" applyFill="1"/>
    <xf numFmtId="0" fontId="14" fillId="0" borderId="20" xfId="2" applyFont="1" applyFill="1" applyBorder="1" applyAlignment="1">
      <alignment horizontal="left"/>
    </xf>
    <xf numFmtId="0" fontId="14" fillId="0" borderId="0" xfId="2" applyFont="1" applyFill="1" applyBorder="1" applyAlignment="1">
      <alignment wrapText="1"/>
    </xf>
    <xf numFmtId="3" fontId="14" fillId="0" borderId="21" xfId="2" applyNumberFormat="1" applyFont="1" applyFill="1" applyBorder="1"/>
    <xf numFmtId="3" fontId="14" fillId="0" borderId="0" xfId="2" applyNumberFormat="1" applyFont="1" applyFill="1" applyBorder="1"/>
    <xf numFmtId="164" fontId="14" fillId="0" borderId="22" xfId="2" applyNumberFormat="1" applyFont="1" applyFill="1" applyBorder="1"/>
    <xf numFmtId="0" fontId="14" fillId="0" borderId="23" xfId="2" applyFont="1" applyFill="1" applyBorder="1"/>
    <xf numFmtId="0" fontId="14" fillId="0" borderId="24" xfId="2" applyFont="1" applyFill="1" applyBorder="1"/>
    <xf numFmtId="3" fontId="14" fillId="0" borderId="25" xfId="2" applyNumberFormat="1" applyFont="1" applyFill="1" applyBorder="1"/>
    <xf numFmtId="3" fontId="14" fillId="0" borderId="24" xfId="2" applyNumberFormat="1" applyFont="1" applyFill="1" applyBorder="1"/>
    <xf numFmtId="164" fontId="14" fillId="0" borderId="26" xfId="2" applyNumberFormat="1" applyFont="1" applyFill="1" applyBorder="1"/>
    <xf numFmtId="0" fontId="14" fillId="0" borderId="0" xfId="2" applyFont="1" applyFill="1"/>
    <xf numFmtId="0" fontId="9" fillId="0" borderId="27" xfId="2" applyFont="1" applyFill="1" applyBorder="1" applyAlignment="1">
      <alignment horizontal="center"/>
    </xf>
    <xf numFmtId="0" fontId="9" fillId="0" borderId="28" xfId="2" applyFont="1" applyFill="1" applyBorder="1" applyAlignment="1">
      <alignment wrapText="1"/>
    </xf>
    <xf numFmtId="3" fontId="13" fillId="0" borderId="29" xfId="2" applyNumberFormat="1" applyFont="1" applyFill="1" applyBorder="1"/>
    <xf numFmtId="3" fontId="13" fillId="0" borderId="28" xfId="2" applyNumberFormat="1" applyFont="1" applyFill="1" applyBorder="1"/>
    <xf numFmtId="164" fontId="13" fillId="0" borderId="30" xfId="2" applyNumberFormat="1" applyFont="1" applyFill="1" applyBorder="1"/>
    <xf numFmtId="3" fontId="5" fillId="0" borderId="29" xfId="2" applyNumberFormat="1" applyFill="1" applyBorder="1"/>
    <xf numFmtId="164" fontId="5" fillId="0" borderId="30" xfId="2" applyNumberFormat="1" applyFill="1" applyBorder="1"/>
    <xf numFmtId="0" fontId="14" fillId="0" borderId="24" xfId="2" applyFont="1" applyFill="1" applyBorder="1" applyAlignment="1">
      <alignment wrapText="1"/>
    </xf>
    <xf numFmtId="3" fontId="5" fillId="0" borderId="28" xfId="2" applyNumberFormat="1" applyFill="1" applyBorder="1"/>
    <xf numFmtId="0" fontId="14" fillId="0" borderId="31" xfId="2" applyFont="1" applyFill="1" applyBorder="1"/>
    <xf numFmtId="0" fontId="14" fillId="0" borderId="6" xfId="2" applyFont="1" applyFill="1" applyBorder="1"/>
    <xf numFmtId="3" fontId="14" fillId="0" borderId="32" xfId="2" applyNumberFormat="1" applyFont="1" applyFill="1" applyBorder="1"/>
    <xf numFmtId="3" fontId="14" fillId="0" borderId="6" xfId="2" applyNumberFormat="1" applyFont="1" applyFill="1" applyBorder="1"/>
    <xf numFmtId="164" fontId="14" fillId="0" borderId="33" xfId="2" applyNumberFormat="1" applyFont="1" applyFill="1" applyBorder="1"/>
    <xf numFmtId="0" fontId="12" fillId="0" borderId="20" xfId="2" applyFont="1" applyFill="1" applyBorder="1"/>
    <xf numFmtId="0" fontId="12" fillId="0" borderId="0" xfId="2" applyFont="1" applyFill="1" applyBorder="1"/>
    <xf numFmtId="3" fontId="12" fillId="0" borderId="21" xfId="2" applyNumberFormat="1" applyFont="1" applyFill="1" applyBorder="1"/>
    <xf numFmtId="164" fontId="12" fillId="0" borderId="22" xfId="2" applyNumberFormat="1" applyFont="1" applyFill="1" applyBorder="1"/>
    <xf numFmtId="0" fontId="15" fillId="0" borderId="0" xfId="2" applyFont="1" applyFill="1"/>
    <xf numFmtId="0" fontId="14" fillId="0" borderId="20" xfId="2" applyFont="1" applyFill="1" applyBorder="1"/>
    <xf numFmtId="0" fontId="14" fillId="0" borderId="0" xfId="2" applyFont="1" applyFill="1" applyBorder="1"/>
    <xf numFmtId="0" fontId="14" fillId="0" borderId="32" xfId="2" applyFont="1" applyFill="1" applyBorder="1"/>
    <xf numFmtId="0" fontId="5" fillId="0" borderId="7" xfId="2" applyFill="1" applyBorder="1"/>
    <xf numFmtId="0" fontId="5" fillId="0" borderId="6" xfId="2" applyFill="1" applyBorder="1"/>
    <xf numFmtId="0" fontId="16" fillId="0" borderId="0" xfId="2" applyFont="1" applyFill="1"/>
    <xf numFmtId="4" fontId="14" fillId="0" borderId="26" xfId="2" applyNumberFormat="1" applyFont="1" applyFill="1" applyBorder="1"/>
    <xf numFmtId="4" fontId="14" fillId="0" borderId="22" xfId="2" applyNumberFormat="1" applyFont="1" applyFill="1" applyBorder="1"/>
    <xf numFmtId="0" fontId="14" fillId="0" borderId="25" xfId="2" applyFont="1" applyFill="1" applyBorder="1"/>
    <xf numFmtId="4" fontId="14" fillId="0" borderId="33" xfId="2" applyNumberFormat="1" applyFont="1" applyFill="1" applyBorder="1"/>
    <xf numFmtId="3" fontId="5" fillId="0" borderId="0" xfId="2" applyNumberFormat="1" applyFill="1"/>
    <xf numFmtId="0" fontId="17" fillId="0" borderId="0" xfId="1" applyFont="1" applyFill="1" applyBorder="1"/>
    <xf numFmtId="0" fontId="17" fillId="0" borderId="0" xfId="0" applyFont="1" applyFill="1" applyBorder="1"/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/>
    </xf>
    <xf numFmtId="3" fontId="19" fillId="2" borderId="18" xfId="0" applyNumberFormat="1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3" fontId="20" fillId="2" borderId="18" xfId="0" applyNumberFormat="1" applyFont="1" applyFill="1" applyBorder="1" applyAlignment="1">
      <alignment horizontal="center" wrapText="1"/>
    </xf>
    <xf numFmtId="0" fontId="20" fillId="2" borderId="35" xfId="0" applyFont="1" applyFill="1" applyBorder="1" applyAlignment="1">
      <alignment horizontal="center"/>
    </xf>
    <xf numFmtId="0" fontId="8" fillId="0" borderId="9" xfId="2" applyFont="1" applyFill="1" applyBorder="1" applyAlignment="1">
      <alignment horizontal="center" vertical="center"/>
    </xf>
    <xf numFmtId="1" fontId="13" fillId="0" borderId="43" xfId="2" applyNumberFormat="1" applyFont="1" applyFill="1" applyBorder="1" applyAlignment="1" applyProtection="1">
      <alignment horizontal="center" vertical="center" wrapText="1"/>
      <protection locked="0"/>
    </xf>
    <xf numFmtId="3" fontId="18" fillId="0" borderId="39" xfId="4" applyNumberFormat="1" applyFont="1" applyFill="1" applyBorder="1" applyAlignment="1">
      <alignment horizontal="right" vertical="center" wrapText="1"/>
    </xf>
    <xf numFmtId="0" fontId="18" fillId="0" borderId="44" xfId="1" applyFont="1" applyBorder="1" applyAlignment="1">
      <alignment wrapText="1"/>
    </xf>
    <xf numFmtId="1" fontId="13" fillId="0" borderId="11" xfId="2" applyNumberFormat="1" applyFont="1" applyFill="1" applyBorder="1" applyAlignment="1" applyProtection="1">
      <alignment horizontal="center" vertical="center" wrapText="1"/>
      <protection locked="0"/>
    </xf>
    <xf numFmtId="3" fontId="18" fillId="0" borderId="41" xfId="4" applyNumberFormat="1" applyFont="1" applyFill="1" applyBorder="1" applyAlignment="1">
      <alignment horizontal="right" vertical="center" wrapText="1"/>
    </xf>
    <xf numFmtId="0" fontId="18" fillId="0" borderId="45" xfId="1" applyFont="1" applyBorder="1" applyAlignment="1">
      <alignment wrapText="1"/>
    </xf>
    <xf numFmtId="3" fontId="18" fillId="0" borderId="2" xfId="4" applyNumberFormat="1" applyFont="1" applyFill="1" applyBorder="1" applyAlignment="1">
      <alignment horizontal="right" vertical="center" wrapText="1"/>
    </xf>
    <xf numFmtId="3" fontId="18" fillId="0" borderId="42" xfId="4" applyNumberFormat="1" applyFont="1" applyFill="1" applyBorder="1" applyAlignment="1">
      <alignment horizontal="right" vertical="center" wrapText="1"/>
    </xf>
    <xf numFmtId="0" fontId="18" fillId="0" borderId="46" xfId="1" applyFont="1" applyBorder="1" applyAlignment="1">
      <alignment wrapText="1"/>
    </xf>
    <xf numFmtId="1" fontId="13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46" xfId="1" applyFont="1" applyBorder="1" applyAlignment="1">
      <alignment horizontal="left" vertical="top" wrapText="1"/>
    </xf>
    <xf numFmtId="3" fontId="3" fillId="0" borderId="5" xfId="4" applyNumberFormat="1" applyFont="1" applyFill="1" applyBorder="1" applyAlignment="1">
      <alignment horizontal="right" vertical="center" wrapText="1"/>
    </xf>
    <xf numFmtId="0" fontId="3" fillId="0" borderId="8" xfId="1" applyFont="1" applyBorder="1" applyAlignment="1">
      <alignment horizontal="left" vertical="center" wrapText="1"/>
    </xf>
    <xf numFmtId="0" fontId="18" fillId="0" borderId="45" xfId="1" applyFont="1" applyBorder="1" applyAlignment="1">
      <alignment vertical="center" wrapText="1"/>
    </xf>
    <xf numFmtId="0" fontId="13" fillId="0" borderId="0" xfId="1" applyFont="1" applyAlignment="1">
      <alignment horizontal="left" vertical="center"/>
    </xf>
    <xf numFmtId="0" fontId="5" fillId="0" borderId="0" xfId="1" applyFont="1"/>
    <xf numFmtId="0" fontId="16" fillId="0" borderId="0" xfId="1" applyFont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13" fillId="0" borderId="53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3" fontId="13" fillId="0" borderId="18" xfId="1" applyNumberFormat="1" applyFont="1" applyBorder="1" applyAlignment="1">
      <alignment horizontal="left" vertical="center" wrapText="1"/>
    </xf>
    <xf numFmtId="3" fontId="13" fillId="0" borderId="34" xfId="1" applyNumberFormat="1" applyFont="1" applyBorder="1" applyAlignment="1">
      <alignment horizontal="right" vertical="center" wrapText="1"/>
    </xf>
    <xf numFmtId="4" fontId="13" fillId="0" borderId="35" xfId="1" applyNumberFormat="1" applyFont="1" applyBorder="1" applyAlignment="1">
      <alignment horizontal="right" vertical="center"/>
    </xf>
    <xf numFmtId="0" fontId="13" fillId="0" borderId="0" xfId="1" applyFont="1"/>
    <xf numFmtId="0" fontId="9" fillId="2" borderId="52" xfId="1" applyFont="1" applyFill="1" applyBorder="1" applyAlignment="1">
      <alignment horizontal="left" vertical="center"/>
    </xf>
    <xf numFmtId="0" fontId="9" fillId="2" borderId="6" xfId="1" applyFont="1" applyFill="1" applyBorder="1" applyAlignment="1">
      <alignment vertical="center"/>
    </xf>
    <xf numFmtId="3" fontId="9" fillId="2" borderId="6" xfId="1" applyNumberFormat="1" applyFont="1" applyFill="1" applyBorder="1" applyAlignment="1">
      <alignment vertical="center" wrapText="1"/>
    </xf>
    <xf numFmtId="3" fontId="9" fillId="2" borderId="32" xfId="1" applyNumberFormat="1" applyFont="1" applyFill="1" applyBorder="1" applyAlignment="1">
      <alignment horizontal="right" vertical="center" wrapText="1"/>
    </xf>
    <xf numFmtId="4" fontId="9" fillId="2" borderId="33" xfId="1" applyNumberFormat="1" applyFont="1" applyFill="1" applyBorder="1" applyAlignment="1">
      <alignment horizontal="right" vertical="center"/>
    </xf>
    <xf numFmtId="3" fontId="5" fillId="0" borderId="0" xfId="1" applyNumberFormat="1" applyFont="1" applyAlignment="1">
      <alignment wrapText="1"/>
    </xf>
    <xf numFmtId="0" fontId="9" fillId="2" borderId="6" xfId="1" applyFont="1" applyFill="1" applyBorder="1" applyAlignment="1">
      <alignment horizontal="left" vertical="center"/>
    </xf>
    <xf numFmtId="3" fontId="9" fillId="2" borderId="6" xfId="1" applyNumberFormat="1" applyFont="1" applyFill="1" applyBorder="1" applyAlignment="1">
      <alignment horizontal="left" vertical="center" wrapText="1"/>
    </xf>
    <xf numFmtId="3" fontId="9" fillId="2" borderId="6" xfId="1" applyNumberFormat="1" applyFont="1" applyFill="1" applyBorder="1" applyAlignment="1">
      <alignment horizontal="right" vertical="center" wrapText="1"/>
    </xf>
    <xf numFmtId="0" fontId="9" fillId="2" borderId="6" xfId="1" applyFont="1" applyFill="1" applyBorder="1" applyAlignment="1">
      <alignment horizontal="right" vertical="center"/>
    </xf>
    <xf numFmtId="0" fontId="22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3" fontId="13" fillId="0" borderId="18" xfId="1" applyNumberFormat="1" applyFont="1" applyBorder="1" applyAlignment="1">
      <alignment horizontal="right" vertical="center" wrapText="1"/>
    </xf>
    <xf numFmtId="0" fontId="9" fillId="0" borderId="6" xfId="1" applyFont="1" applyBorder="1" applyAlignment="1">
      <alignment horizontal="left" vertical="center"/>
    </xf>
    <xf numFmtId="3" fontId="9" fillId="0" borderId="6" xfId="1" applyNumberFormat="1" applyFont="1" applyBorder="1" applyAlignment="1">
      <alignment horizontal="left" vertical="center" wrapText="1"/>
    </xf>
    <xf numFmtId="3" fontId="9" fillId="0" borderId="6" xfId="1" applyNumberFormat="1" applyFont="1" applyBorder="1" applyAlignment="1">
      <alignment horizontal="right" vertical="center" wrapText="1"/>
    </xf>
    <xf numFmtId="0" fontId="9" fillId="0" borderId="6" xfId="1" applyFont="1" applyBorder="1" applyAlignment="1">
      <alignment horizontal="right" vertical="center"/>
    </xf>
    <xf numFmtId="0" fontId="13" fillId="0" borderId="0" xfId="1" applyFont="1" applyBorder="1" applyAlignment="1">
      <alignment horizontal="justify" vertical="top" wrapText="1"/>
    </xf>
    <xf numFmtId="0" fontId="5" fillId="0" borderId="0" xfId="1" applyFont="1" applyBorder="1"/>
    <xf numFmtId="0" fontId="13" fillId="0" borderId="51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left" vertical="center" wrapText="1"/>
    </xf>
    <xf numFmtId="3" fontId="13" fillId="0" borderId="21" xfId="1" applyNumberFormat="1" applyFont="1" applyBorder="1" applyAlignment="1">
      <alignment horizontal="right" vertical="center" wrapText="1"/>
    </xf>
    <xf numFmtId="3" fontId="13" fillId="0" borderId="0" xfId="1" applyNumberFormat="1" applyFont="1" applyBorder="1" applyAlignment="1">
      <alignment horizontal="right" vertical="center" wrapText="1"/>
    </xf>
    <xf numFmtId="4" fontId="13" fillId="0" borderId="50" xfId="1" applyNumberFormat="1" applyFont="1" applyBorder="1" applyAlignment="1">
      <alignment horizontal="right" vertical="center"/>
    </xf>
    <xf numFmtId="4" fontId="13" fillId="0" borderId="22" xfId="1" applyNumberFormat="1" applyFont="1" applyBorder="1" applyAlignment="1">
      <alignment horizontal="right" vertical="center"/>
    </xf>
    <xf numFmtId="0" fontId="13" fillId="0" borderId="52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3" fontId="13" fillId="0" borderId="6" xfId="1" applyNumberFormat="1" applyFont="1" applyBorder="1" applyAlignment="1">
      <alignment horizontal="left" vertical="center" wrapText="1"/>
    </xf>
    <xf numFmtId="3" fontId="13" fillId="0" borderId="32" xfId="1" applyNumberFormat="1" applyFont="1" applyBorder="1" applyAlignment="1">
      <alignment horizontal="right" vertical="center" wrapText="1"/>
    </xf>
    <xf numFmtId="3" fontId="13" fillId="0" borderId="6" xfId="1" applyNumberFormat="1" applyFont="1" applyBorder="1" applyAlignment="1">
      <alignment horizontal="right" vertical="center" wrapText="1"/>
    </xf>
    <xf numFmtId="4" fontId="13" fillId="0" borderId="33" xfId="1" applyNumberFormat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3" fontId="9" fillId="0" borderId="0" xfId="1" applyNumberFormat="1" applyFont="1" applyBorder="1" applyAlignment="1">
      <alignment horizontal="left" vertical="center" wrapText="1"/>
    </xf>
    <xf numFmtId="3" fontId="9" fillId="0" borderId="0" xfId="1" applyNumberFormat="1" applyFont="1" applyBorder="1" applyAlignment="1">
      <alignment horizontal="right" vertical="center" wrapText="1"/>
    </xf>
    <xf numFmtId="0" fontId="9" fillId="0" borderId="0" xfId="1" applyFont="1" applyBorder="1" applyAlignment="1">
      <alignment horizontal="right" vertical="center"/>
    </xf>
    <xf numFmtId="3" fontId="5" fillId="0" borderId="0" xfId="1" applyNumberFormat="1" applyFont="1" applyBorder="1" applyAlignment="1">
      <alignment wrapText="1"/>
    </xf>
    <xf numFmtId="3" fontId="13" fillId="0" borderId="0" xfId="1" applyNumberFormat="1" applyFont="1" applyBorder="1" applyAlignment="1">
      <alignment horizontal="justify" vertical="top" wrapText="1"/>
    </xf>
    <xf numFmtId="0" fontId="5" fillId="0" borderId="0" xfId="1" applyFont="1" applyBorder="1" applyAlignment="1">
      <alignment horizontal="left" vertical="top" wrapText="1"/>
    </xf>
    <xf numFmtId="0" fontId="13" fillId="0" borderId="54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4" fontId="13" fillId="0" borderId="40" xfId="1" applyNumberFormat="1" applyFont="1" applyBorder="1" applyAlignment="1">
      <alignment horizontal="right" vertical="center"/>
    </xf>
    <xf numFmtId="4" fontId="13" fillId="0" borderId="49" xfId="1" applyNumberFormat="1" applyFont="1" applyBorder="1" applyAlignment="1">
      <alignment horizontal="right" vertical="center"/>
    </xf>
    <xf numFmtId="0" fontId="5" fillId="2" borderId="17" xfId="2" applyFill="1" applyBorder="1" applyAlignment="1">
      <alignment horizontal="center" vertical="center"/>
    </xf>
    <xf numFmtId="0" fontId="5" fillId="2" borderId="18" xfId="2" applyFill="1" applyBorder="1"/>
    <xf numFmtId="3" fontId="2" fillId="2" borderId="34" xfId="1" applyNumberFormat="1" applyFont="1" applyFill="1" applyBorder="1" applyAlignment="1">
      <alignment horizontal="center" vertical="center" wrapText="1"/>
    </xf>
    <xf numFmtId="3" fontId="2" fillId="2" borderId="18" xfId="1" applyNumberFormat="1" applyFont="1" applyFill="1" applyBorder="1" applyAlignment="1">
      <alignment horizontal="center" vertical="center" wrapText="1"/>
    </xf>
    <xf numFmtId="0" fontId="5" fillId="2" borderId="35" xfId="2" applyFont="1" applyFill="1" applyBorder="1" applyAlignment="1">
      <alignment horizontal="center" vertical="center" wrapText="1"/>
    </xf>
    <xf numFmtId="3" fontId="12" fillId="2" borderId="18" xfId="2" applyNumberFormat="1" applyFont="1" applyFill="1" applyBorder="1"/>
    <xf numFmtId="4" fontId="12" fillId="2" borderId="35" xfId="2" applyNumberFormat="1" applyFont="1" applyFill="1" applyBorder="1"/>
    <xf numFmtId="0" fontId="13" fillId="0" borderId="20" xfId="2" applyFont="1" applyFill="1" applyBorder="1" applyAlignment="1">
      <alignment horizontal="center"/>
    </xf>
    <xf numFmtId="0" fontId="13" fillId="0" borderId="0" xfId="2" applyFont="1" applyFill="1" applyBorder="1" applyAlignment="1">
      <alignment wrapText="1"/>
    </xf>
    <xf numFmtId="4" fontId="13" fillId="0" borderId="22" xfId="2" applyNumberFormat="1" applyFont="1" applyFill="1" applyBorder="1"/>
    <xf numFmtId="0" fontId="13" fillId="0" borderId="27" xfId="2" applyFont="1" applyFill="1" applyBorder="1" applyAlignment="1">
      <alignment horizontal="center"/>
    </xf>
    <xf numFmtId="0" fontId="13" fillId="0" borderId="28" xfId="2" applyFont="1" applyFill="1" applyBorder="1" applyAlignment="1">
      <alignment wrapText="1"/>
    </xf>
    <xf numFmtId="4" fontId="13" fillId="0" borderId="30" xfId="2" applyNumberFormat="1" applyFont="1" applyFill="1" applyBorder="1"/>
    <xf numFmtId="0" fontId="12" fillId="2" borderId="36" xfId="2" applyFont="1" applyFill="1" applyBorder="1" applyAlignment="1"/>
    <xf numFmtId="0" fontId="1" fillId="2" borderId="37" xfId="1" applyFill="1" applyBorder="1" applyAlignment="1"/>
    <xf numFmtId="0" fontId="22" fillId="0" borderId="0" xfId="1" applyFont="1" applyAlignment="1">
      <alignment horizontal="left" vertical="center" wrapText="1"/>
    </xf>
    <xf numFmtId="0" fontId="13" fillId="0" borderId="1" xfId="3" applyFont="1" applyFill="1" applyBorder="1" applyAlignment="1" applyProtection="1">
      <alignment horizontal="left" vertical="center" wrapText="1"/>
      <protection locked="0"/>
    </xf>
    <xf numFmtId="0" fontId="18" fillId="0" borderId="10" xfId="1" applyFont="1" applyBorder="1" applyAlignment="1">
      <alignment wrapText="1"/>
    </xf>
    <xf numFmtId="3" fontId="13" fillId="0" borderId="47" xfId="1" applyNumberFormat="1" applyFont="1" applyBorder="1" applyAlignment="1">
      <alignment horizontal="justify" vertical="top" wrapText="1"/>
    </xf>
    <xf numFmtId="0" fontId="13" fillId="0" borderId="47" xfId="1" applyFont="1" applyBorder="1" applyAlignment="1">
      <alignment horizontal="justify" vertical="top" wrapText="1"/>
    </xf>
    <xf numFmtId="0" fontId="8" fillId="0" borderId="5" xfId="2" applyFont="1" applyBorder="1" applyAlignment="1">
      <alignment horizontal="center" vertical="center" wrapText="1"/>
    </xf>
    <xf numFmtId="0" fontId="18" fillId="0" borderId="4" xfId="1" applyFont="1" applyBorder="1" applyAlignment="1">
      <alignment wrapText="1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Fill="1" applyBorder="1" applyAlignment="1" applyProtection="1">
      <alignment horizontal="center" vertical="center" wrapText="1"/>
      <protection locked="0"/>
    </xf>
    <xf numFmtId="3" fontId="8" fillId="0" borderId="5" xfId="2" applyNumberFormat="1" applyFont="1" applyBorder="1" applyAlignment="1">
      <alignment horizontal="center" wrapText="1"/>
    </xf>
    <xf numFmtId="3" fontId="8" fillId="0" borderId="8" xfId="2" applyNumberFormat="1" applyFont="1" applyBorder="1" applyAlignment="1">
      <alignment horizontal="center" wrapText="1"/>
    </xf>
    <xf numFmtId="1" fontId="13" fillId="0" borderId="12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1" applyFont="1" applyBorder="1" applyAlignment="1">
      <alignment horizontal="left" wrapText="1"/>
    </xf>
    <xf numFmtId="0" fontId="13" fillId="0" borderId="12" xfId="3" applyFont="1" applyFill="1" applyBorder="1" applyAlignment="1" applyProtection="1">
      <alignment horizontal="left" vertical="center" wrapText="1"/>
      <protection locked="0"/>
    </xf>
    <xf numFmtId="0" fontId="18" fillId="0" borderId="13" xfId="1" applyFont="1" applyBorder="1" applyAlignment="1">
      <alignment wrapText="1"/>
    </xf>
    <xf numFmtId="3" fontId="13" fillId="0" borderId="0" xfId="1" applyNumberFormat="1" applyFont="1" applyBorder="1" applyAlignment="1">
      <alignment horizontal="justify" vertical="top" wrapText="1"/>
    </xf>
    <xf numFmtId="0" fontId="13" fillId="0" borderId="0" xfId="1" applyFont="1" applyBorder="1" applyAlignment="1">
      <alignment horizontal="justify" vertical="top" wrapText="1"/>
    </xf>
    <xf numFmtId="1" fontId="13" fillId="0" borderId="15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16" xfId="1" applyFont="1" applyBorder="1" applyAlignment="1">
      <alignment horizontal="left" wrapText="1"/>
    </xf>
    <xf numFmtId="1" fontId="9" fillId="0" borderId="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Font="1" applyBorder="1" applyAlignment="1">
      <alignment horizontal="left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center" vertical="center" wrapText="1"/>
    </xf>
    <xf numFmtId="0" fontId="6" fillId="0" borderId="44" xfId="4" applyFont="1" applyFill="1" applyBorder="1" applyAlignment="1">
      <alignment horizontal="center" vertical="center" wrapText="1"/>
    </xf>
    <xf numFmtId="1" fontId="13" fillId="0" borderId="12" xfId="3" applyNumberFormat="1" applyFont="1" applyFill="1" applyBorder="1" applyAlignment="1" applyProtection="1">
      <alignment horizontal="justify" vertical="justify" wrapText="1"/>
      <protection locked="0"/>
    </xf>
    <xf numFmtId="0" fontId="18" fillId="0" borderId="13" xfId="1" applyFont="1" applyBorder="1" applyAlignment="1">
      <alignment horizontal="justify" vertical="justify" wrapText="1"/>
    </xf>
    <xf numFmtId="1" fontId="13" fillId="0" borderId="12" xfId="3" applyNumberFormat="1" applyFont="1" applyFill="1" applyBorder="1" applyAlignment="1" applyProtection="1">
      <alignment horizontal="left" vertical="top" wrapText="1"/>
      <protection locked="0"/>
    </xf>
    <xf numFmtId="0" fontId="18" fillId="0" borderId="13" xfId="1" applyFont="1" applyBorder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3" fontId="13" fillId="0" borderId="7" xfId="1" applyNumberFormat="1" applyFont="1" applyBorder="1" applyAlignment="1">
      <alignment horizontal="justify" vertical="top" wrapText="1"/>
    </xf>
    <xf numFmtId="0" fontId="13" fillId="0" borderId="7" xfId="1" applyFont="1" applyBorder="1" applyAlignment="1">
      <alignment horizontal="justify" vertical="top" wrapText="1"/>
    </xf>
  </cellXfs>
  <cellStyles count="5">
    <cellStyle name="Normální" xfId="0" builtinId="0"/>
    <cellStyle name="Normální 2" xfId="1"/>
    <cellStyle name="Normální 2 2" xfId="2"/>
    <cellStyle name="Normální 3" xfId="3"/>
    <cellStyle name="Normální 4" xfId="4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ypusova/Plocha/Rozpo&#269;et/rozpo&#269;et%202010/3e)%20Evropsk&#233;%20program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daje"/>
      <sheetName val="ORJ 30"/>
      <sheetName val="ORJ 33"/>
      <sheetName val="ORJ 50"/>
      <sheetName val="ORJ 51"/>
      <sheetName val="ORJ 59"/>
      <sheetName val="ORJ 61"/>
      <sheetName val="ORJ 62"/>
    </sheetNames>
    <sheetDataSet>
      <sheetData sheetId="0"/>
      <sheetData sheetId="1" refreshError="1">
        <row r="7">
          <cell r="A7" t="str">
            <v>Příprava projektů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1"/>
  <sheetViews>
    <sheetView showGridLines="0" view="pageBreakPreview" zoomScaleNormal="100" zoomScaleSheetLayoutView="100" workbookViewId="0">
      <selection activeCell="I58" sqref="I58"/>
    </sheetView>
  </sheetViews>
  <sheetFormatPr defaultRowHeight="12.75" x14ac:dyDescent="0.2"/>
  <cols>
    <col min="1" max="1" width="9" style="5"/>
    <col min="2" max="2" width="38.875" style="5" customWidth="1"/>
    <col min="3" max="3" width="13.875" style="5" customWidth="1"/>
    <col min="4" max="4" width="14.5" style="5" customWidth="1"/>
    <col min="5" max="5" width="13" style="5" customWidth="1"/>
    <col min="6" max="6" width="7.875" style="5" customWidth="1"/>
    <col min="7" max="16384" width="9" style="5"/>
  </cols>
  <sheetData>
    <row r="1" spans="1:6" ht="20.25" x14ac:dyDescent="0.3">
      <c r="A1" s="4" t="s">
        <v>82</v>
      </c>
    </row>
    <row r="3" spans="1:6" ht="18" x14ac:dyDescent="0.25">
      <c r="A3" s="6" t="s">
        <v>83</v>
      </c>
    </row>
    <row r="5" spans="1:6" ht="15.75" x14ac:dyDescent="0.25">
      <c r="A5" s="7" t="s">
        <v>84</v>
      </c>
    </row>
    <row r="6" spans="1:6" ht="14.25" x14ac:dyDescent="0.2">
      <c r="A6"/>
      <c r="B6"/>
      <c r="C6"/>
      <c r="D6"/>
      <c r="E6"/>
      <c r="F6"/>
    </row>
    <row r="7" spans="1:6" ht="18" hidden="1" x14ac:dyDescent="0.25">
      <c r="A7" s="6" t="s">
        <v>85</v>
      </c>
    </row>
    <row r="8" spans="1:6" ht="27" hidden="1" thickTop="1" thickBot="1" x14ac:dyDescent="0.25">
      <c r="A8" s="8" t="s">
        <v>86</v>
      </c>
      <c r="B8" s="9"/>
      <c r="C8" s="10" t="s">
        <v>87</v>
      </c>
      <c r="D8" s="10" t="s">
        <v>88</v>
      </c>
      <c r="E8" s="10" t="s">
        <v>89</v>
      </c>
      <c r="F8" s="11" t="s">
        <v>9</v>
      </c>
    </row>
    <row r="9" spans="1:6" s="16" customFormat="1" ht="15" hidden="1" x14ac:dyDescent="0.25">
      <c r="A9" s="12">
        <v>34</v>
      </c>
      <c r="B9" s="13" t="s">
        <v>90</v>
      </c>
      <c r="C9" s="14">
        <f>SUM(C10:C11)</f>
        <v>13131</v>
      </c>
      <c r="D9" s="14">
        <f>SUM(D10:D11)</f>
        <v>22988</v>
      </c>
      <c r="E9" s="14" t="e">
        <f>SUM(E10:E11)</f>
        <v>#REF!</v>
      </c>
      <c r="F9" s="15" t="e">
        <f t="shared" ref="F9:F32" si="0">E9/D9</f>
        <v>#REF!</v>
      </c>
    </row>
    <row r="10" spans="1:6" s="16" customFormat="1" ht="14.25" hidden="1" x14ac:dyDescent="0.2">
      <c r="A10" s="17" t="s">
        <v>91</v>
      </c>
      <c r="B10" s="18" t="s">
        <v>92</v>
      </c>
      <c r="C10" s="19">
        <v>3305</v>
      </c>
      <c r="D10" s="20">
        <v>12559</v>
      </c>
      <c r="E10" s="20">
        <v>0</v>
      </c>
      <c r="F10" s="21">
        <f t="shared" si="0"/>
        <v>0</v>
      </c>
    </row>
    <row r="11" spans="1:6" s="27" customFormat="1" hidden="1" x14ac:dyDescent="0.2">
      <c r="A11" s="22" t="s">
        <v>91</v>
      </c>
      <c r="B11" s="23" t="s">
        <v>93</v>
      </c>
      <c r="C11" s="24">
        <v>9826</v>
      </c>
      <c r="D11" s="25">
        <v>10429</v>
      </c>
      <c r="E11" s="25" t="e">
        <f>SUM(#REF!)</f>
        <v>#REF!</v>
      </c>
      <c r="F11" s="26" t="e">
        <f t="shared" si="0"/>
        <v>#REF!</v>
      </c>
    </row>
    <row r="12" spans="1:6" s="16" customFormat="1" ht="13.5" hidden="1" customHeight="1" x14ac:dyDescent="0.25">
      <c r="A12" s="28">
        <v>35</v>
      </c>
      <c r="B12" s="29" t="s">
        <v>94</v>
      </c>
      <c r="C12" s="30" t="e">
        <f>SUM(C13)</f>
        <v>#REF!</v>
      </c>
      <c r="D12" s="31" t="e">
        <f>SUM(D13)</f>
        <v>#REF!</v>
      </c>
      <c r="E12" s="31" t="e">
        <f>SUM(E13)</f>
        <v>#REF!</v>
      </c>
      <c r="F12" s="32" t="e">
        <f t="shared" si="0"/>
        <v>#REF!</v>
      </c>
    </row>
    <row r="13" spans="1:6" s="27" customFormat="1" hidden="1" x14ac:dyDescent="0.2">
      <c r="A13" s="22" t="s">
        <v>91</v>
      </c>
      <c r="B13" s="23" t="s">
        <v>92</v>
      </c>
      <c r="C13" s="24" t="e">
        <f>SUM(#REF!)</f>
        <v>#REF!</v>
      </c>
      <c r="D13" s="25" t="e">
        <f>SUM(#REF!)</f>
        <v>#REF!</v>
      </c>
      <c r="E13" s="25" t="e">
        <f>SUM(#REF!)</f>
        <v>#REF!</v>
      </c>
      <c r="F13" s="26" t="e">
        <f t="shared" si="0"/>
        <v>#REF!</v>
      </c>
    </row>
    <row r="14" spans="1:6" s="27" customFormat="1" ht="30" hidden="1" x14ac:dyDescent="0.25">
      <c r="A14" s="28">
        <v>36</v>
      </c>
      <c r="B14" s="29" t="s">
        <v>95</v>
      </c>
      <c r="C14" s="33">
        <f>SUM(C15:C16)</f>
        <v>6796</v>
      </c>
      <c r="D14" s="33">
        <f>SUM(D15:D16)</f>
        <v>18105</v>
      </c>
      <c r="E14" s="33">
        <f>SUM(E15:E16)</f>
        <v>0</v>
      </c>
      <c r="F14" s="34">
        <f t="shared" si="0"/>
        <v>0</v>
      </c>
    </row>
    <row r="15" spans="1:6" s="27" customFormat="1" hidden="1" x14ac:dyDescent="0.2">
      <c r="A15" s="17" t="s">
        <v>91</v>
      </c>
      <c r="B15" s="18" t="s">
        <v>93</v>
      </c>
      <c r="C15" s="19">
        <v>0</v>
      </c>
      <c r="D15" s="20">
        <v>7557</v>
      </c>
      <c r="E15" s="20">
        <v>0</v>
      </c>
      <c r="F15" s="21">
        <f t="shared" si="0"/>
        <v>0</v>
      </c>
    </row>
    <row r="16" spans="1:6" s="27" customFormat="1" hidden="1" x14ac:dyDescent="0.2">
      <c r="A16" s="22" t="s">
        <v>91</v>
      </c>
      <c r="B16" s="23" t="s">
        <v>92</v>
      </c>
      <c r="C16" s="19">
        <v>6796</v>
      </c>
      <c r="D16" s="20">
        <v>10548</v>
      </c>
      <c r="E16" s="20">
        <v>0</v>
      </c>
      <c r="F16" s="21">
        <f t="shared" si="0"/>
        <v>0</v>
      </c>
    </row>
    <row r="17" spans="1:6" s="27" customFormat="1" ht="45" hidden="1" x14ac:dyDescent="0.25">
      <c r="A17" s="28">
        <v>37</v>
      </c>
      <c r="B17" s="29" t="s">
        <v>96</v>
      </c>
      <c r="C17" s="33">
        <f>SUM(C18:C19)</f>
        <v>9700</v>
      </c>
      <c r="D17" s="33">
        <f>SUM(D18:D19)</f>
        <v>34772</v>
      </c>
      <c r="E17" s="33">
        <f>SUM(E18:E19)</f>
        <v>0</v>
      </c>
      <c r="F17" s="34">
        <f t="shared" si="0"/>
        <v>0</v>
      </c>
    </row>
    <row r="18" spans="1:6" s="27" customFormat="1" hidden="1" x14ac:dyDescent="0.2">
      <c r="A18" s="17" t="s">
        <v>91</v>
      </c>
      <c r="B18" s="18" t="s">
        <v>93</v>
      </c>
      <c r="C18" s="19">
        <v>0</v>
      </c>
      <c r="D18" s="20">
        <v>19662</v>
      </c>
      <c r="E18" s="20">
        <v>0</v>
      </c>
      <c r="F18" s="21">
        <f t="shared" si="0"/>
        <v>0</v>
      </c>
    </row>
    <row r="19" spans="1:6" s="27" customFormat="1" hidden="1" x14ac:dyDescent="0.2">
      <c r="A19" s="22" t="s">
        <v>91</v>
      </c>
      <c r="B19" s="23" t="s">
        <v>92</v>
      </c>
      <c r="C19" s="19">
        <v>9700</v>
      </c>
      <c r="D19" s="20">
        <v>15110</v>
      </c>
      <c r="E19" s="20">
        <v>0</v>
      </c>
      <c r="F19" s="21">
        <f t="shared" si="0"/>
        <v>0</v>
      </c>
    </row>
    <row r="20" spans="1:6" ht="30" hidden="1" x14ac:dyDescent="0.25">
      <c r="A20" s="28">
        <v>38</v>
      </c>
      <c r="B20" s="29" t="s">
        <v>97</v>
      </c>
      <c r="C20" s="33" t="e">
        <f>SUM(C21:C22)</f>
        <v>#REF!</v>
      </c>
      <c r="D20" s="33" t="e">
        <f>SUM(D21:D22)</f>
        <v>#REF!</v>
      </c>
      <c r="E20" s="33" t="e">
        <f>SUM(E21:E22)</f>
        <v>#REF!</v>
      </c>
      <c r="F20" s="34" t="e">
        <f t="shared" si="0"/>
        <v>#REF!</v>
      </c>
    </row>
    <row r="21" spans="1:6" hidden="1" x14ac:dyDescent="0.2">
      <c r="A21" s="17" t="s">
        <v>91</v>
      </c>
      <c r="B21" s="18" t="s">
        <v>93</v>
      </c>
      <c r="C21" s="19">
        <v>0</v>
      </c>
      <c r="D21" s="20">
        <v>23645</v>
      </c>
      <c r="E21" s="20">
        <v>0</v>
      </c>
      <c r="F21" s="21">
        <f t="shared" si="0"/>
        <v>0</v>
      </c>
    </row>
    <row r="22" spans="1:6" s="27" customFormat="1" hidden="1" x14ac:dyDescent="0.2">
      <c r="A22" s="22" t="s">
        <v>91</v>
      </c>
      <c r="B22" s="23" t="s">
        <v>92</v>
      </c>
      <c r="C22" s="24" t="e">
        <f>SUM(#REF!)</f>
        <v>#REF!</v>
      </c>
      <c r="D22" s="25" t="e">
        <f>SUM(#REF!)</f>
        <v>#REF!</v>
      </c>
      <c r="E22" s="25" t="e">
        <f>SUM(#REF!)</f>
        <v>#REF!</v>
      </c>
      <c r="F22" s="26" t="e">
        <f t="shared" si="0"/>
        <v>#REF!</v>
      </c>
    </row>
    <row r="23" spans="1:6" ht="45" hidden="1" x14ac:dyDescent="0.25">
      <c r="A23" s="28">
        <v>39</v>
      </c>
      <c r="B23" s="29" t="s">
        <v>98</v>
      </c>
      <c r="C23" s="33" t="e">
        <f>SUM(C24:C25)</f>
        <v>#REF!</v>
      </c>
      <c r="D23" s="33" t="e">
        <f>SUM(D24:D25)</f>
        <v>#REF!</v>
      </c>
      <c r="E23" s="33" t="e">
        <f>SUM(E24:E25)</f>
        <v>#REF!</v>
      </c>
      <c r="F23" s="34" t="e">
        <f t="shared" si="0"/>
        <v>#REF!</v>
      </c>
    </row>
    <row r="24" spans="1:6" hidden="1" x14ac:dyDescent="0.2">
      <c r="A24" s="17" t="s">
        <v>91</v>
      </c>
      <c r="B24" s="18" t="s">
        <v>93</v>
      </c>
      <c r="C24" s="19">
        <v>0</v>
      </c>
      <c r="D24" s="20">
        <v>3116</v>
      </c>
      <c r="E24" s="20">
        <v>0</v>
      </c>
      <c r="F24" s="21">
        <f t="shared" si="0"/>
        <v>0</v>
      </c>
    </row>
    <row r="25" spans="1:6" s="27" customFormat="1" hidden="1" x14ac:dyDescent="0.2">
      <c r="A25" s="22" t="s">
        <v>91</v>
      </c>
      <c r="B25" s="23" t="s">
        <v>92</v>
      </c>
      <c r="C25" s="24" t="e">
        <f>SUM(#REF!)</f>
        <v>#REF!</v>
      </c>
      <c r="D25" s="25" t="e">
        <f>SUM(#REF!)</f>
        <v>#REF!</v>
      </c>
      <c r="E25" s="25" t="e">
        <f>SUM(#REF!)</f>
        <v>#REF!</v>
      </c>
      <c r="F25" s="26" t="e">
        <f t="shared" si="0"/>
        <v>#REF!</v>
      </c>
    </row>
    <row r="26" spans="1:6" s="27" customFormat="1" ht="45" hidden="1" x14ac:dyDescent="0.25">
      <c r="A26" s="28">
        <v>40</v>
      </c>
      <c r="B26" s="29" t="s">
        <v>99</v>
      </c>
      <c r="C26" s="33">
        <f>SUM(C27:C27)</f>
        <v>390</v>
      </c>
      <c r="D26" s="33">
        <f>SUM(D27:D27)</f>
        <v>2432</v>
      </c>
      <c r="E26" s="33" t="e">
        <f>SUM(E27:E27)</f>
        <v>#REF!</v>
      </c>
      <c r="F26" s="34" t="e">
        <f t="shared" si="0"/>
        <v>#REF!</v>
      </c>
    </row>
    <row r="27" spans="1:6" s="27" customFormat="1" hidden="1" x14ac:dyDescent="0.2">
      <c r="A27" s="22" t="s">
        <v>91</v>
      </c>
      <c r="B27" s="23" t="s">
        <v>92</v>
      </c>
      <c r="C27" s="24">
        <v>390</v>
      </c>
      <c r="D27" s="25">
        <v>2432</v>
      </c>
      <c r="E27" s="25" t="e">
        <f>SUM(#REF!)</f>
        <v>#REF!</v>
      </c>
      <c r="F27" s="26" t="e">
        <f t="shared" si="0"/>
        <v>#REF!</v>
      </c>
    </row>
    <row r="28" spans="1:6" s="27" customFormat="1" ht="45" hidden="1" x14ac:dyDescent="0.25">
      <c r="A28" s="28">
        <v>41</v>
      </c>
      <c r="B28" s="29" t="s">
        <v>98</v>
      </c>
      <c r="C28" s="33">
        <f>SUM(C29:C30)</f>
        <v>9228</v>
      </c>
      <c r="D28" s="33">
        <f>SUM(D29:D30)</f>
        <v>12301</v>
      </c>
      <c r="E28" s="33" t="e">
        <f>SUM(E29:E30)</f>
        <v>#REF!</v>
      </c>
      <c r="F28" s="34" t="e">
        <f t="shared" si="0"/>
        <v>#REF!</v>
      </c>
    </row>
    <row r="29" spans="1:6" s="27" customFormat="1" hidden="1" x14ac:dyDescent="0.2">
      <c r="A29" s="17" t="s">
        <v>91</v>
      </c>
      <c r="B29" s="18" t="s">
        <v>93</v>
      </c>
      <c r="C29" s="19">
        <v>0</v>
      </c>
      <c r="D29" s="20">
        <v>628</v>
      </c>
      <c r="E29" s="20">
        <v>0</v>
      </c>
      <c r="F29" s="21">
        <f t="shared" si="0"/>
        <v>0</v>
      </c>
    </row>
    <row r="30" spans="1:6" s="27" customFormat="1" hidden="1" x14ac:dyDescent="0.2">
      <c r="A30" s="22" t="s">
        <v>91</v>
      </c>
      <c r="B30" s="23" t="s">
        <v>92</v>
      </c>
      <c r="C30" s="24">
        <v>9228</v>
      </c>
      <c r="D30" s="25">
        <v>11673</v>
      </c>
      <c r="E30" s="25" t="e">
        <f>SUM(#REF!)</f>
        <v>#REF!</v>
      </c>
      <c r="F30" s="26" t="e">
        <f t="shared" si="0"/>
        <v>#REF!</v>
      </c>
    </row>
    <row r="31" spans="1:6" s="27" customFormat="1" ht="30" hidden="1" x14ac:dyDescent="0.25">
      <c r="A31" s="28">
        <v>43</v>
      </c>
      <c r="B31" s="29" t="s">
        <v>100</v>
      </c>
      <c r="C31" s="30">
        <f>SUM(C32:C33)</f>
        <v>0</v>
      </c>
      <c r="D31" s="30">
        <f>SUM(D32:D33)</f>
        <v>1650</v>
      </c>
      <c r="E31" s="30">
        <f>SUM(E32:E33)</f>
        <v>1700</v>
      </c>
      <c r="F31" s="34">
        <f t="shared" si="0"/>
        <v>1.0303030303030303</v>
      </c>
    </row>
    <row r="32" spans="1:6" s="27" customFormat="1" hidden="1" x14ac:dyDescent="0.2">
      <c r="A32" s="17" t="s">
        <v>91</v>
      </c>
      <c r="B32" s="18" t="s">
        <v>92</v>
      </c>
      <c r="C32" s="19">
        <v>0</v>
      </c>
      <c r="D32" s="20">
        <v>1650</v>
      </c>
      <c r="E32" s="20">
        <v>0</v>
      </c>
      <c r="F32" s="21">
        <f t="shared" si="0"/>
        <v>0</v>
      </c>
    </row>
    <row r="33" spans="1:6" s="27" customFormat="1" hidden="1" x14ac:dyDescent="0.2">
      <c r="A33" s="22" t="s">
        <v>91</v>
      </c>
      <c r="B33" s="35" t="s">
        <v>101</v>
      </c>
      <c r="C33" s="24">
        <v>0</v>
      </c>
      <c r="D33" s="25">
        <v>0</v>
      </c>
      <c r="E33" s="25">
        <v>1700</v>
      </c>
      <c r="F33" s="26"/>
    </row>
    <row r="34" spans="1:6" s="27" customFormat="1" ht="30" hidden="1" x14ac:dyDescent="0.25">
      <c r="A34" s="12">
        <v>44</v>
      </c>
      <c r="B34" s="13" t="s">
        <v>102</v>
      </c>
      <c r="C34" s="14">
        <f>SUM(C35:C36)</f>
        <v>0</v>
      </c>
      <c r="D34" s="14">
        <f>SUM(D35:D36)</f>
        <v>36</v>
      </c>
      <c r="E34" s="14">
        <f>SUM(E35:E36)</f>
        <v>1015</v>
      </c>
      <c r="F34" s="34">
        <f>E34/D34</f>
        <v>28.194444444444443</v>
      </c>
    </row>
    <row r="35" spans="1:6" s="27" customFormat="1" hidden="1" x14ac:dyDescent="0.2">
      <c r="A35" s="17" t="s">
        <v>91</v>
      </c>
      <c r="B35" s="18" t="s">
        <v>92</v>
      </c>
      <c r="C35" s="19">
        <v>0</v>
      </c>
      <c r="D35" s="20">
        <v>36</v>
      </c>
      <c r="E35" s="20">
        <v>0</v>
      </c>
      <c r="F35" s="21">
        <f>E35/D35</f>
        <v>0</v>
      </c>
    </row>
    <row r="36" spans="1:6" s="27" customFormat="1" hidden="1" x14ac:dyDescent="0.2">
      <c r="A36" s="22" t="s">
        <v>91</v>
      </c>
      <c r="B36" s="35" t="s">
        <v>101</v>
      </c>
      <c r="C36" s="24">
        <v>0</v>
      </c>
      <c r="D36" s="25">
        <v>0</v>
      </c>
      <c r="E36" s="25">
        <v>1015</v>
      </c>
      <c r="F36" s="26"/>
    </row>
    <row r="37" spans="1:6" s="27" customFormat="1" ht="30" hidden="1" x14ac:dyDescent="0.25">
      <c r="A37" s="12">
        <v>45</v>
      </c>
      <c r="B37" s="13" t="s">
        <v>103</v>
      </c>
      <c r="C37" s="14">
        <f>SUM(C38:C39)</f>
        <v>5418</v>
      </c>
      <c r="D37" s="14">
        <f>SUM(D38:D39)</f>
        <v>5427</v>
      </c>
      <c r="E37" s="14">
        <f>SUM(E38:E39)</f>
        <v>8853</v>
      </c>
      <c r="F37" s="34">
        <f>E37/D37</f>
        <v>1.6312880044223328</v>
      </c>
    </row>
    <row r="38" spans="1:6" s="27" customFormat="1" hidden="1" x14ac:dyDescent="0.2">
      <c r="A38" s="17" t="s">
        <v>91</v>
      </c>
      <c r="B38" s="18" t="s">
        <v>92</v>
      </c>
      <c r="C38" s="19">
        <v>5418</v>
      </c>
      <c r="D38" s="20">
        <v>5427</v>
      </c>
      <c r="E38" s="20">
        <v>0</v>
      </c>
      <c r="F38" s="21">
        <f>E38/D38</f>
        <v>0</v>
      </c>
    </row>
    <row r="39" spans="1:6" s="27" customFormat="1" hidden="1" x14ac:dyDescent="0.2">
      <c r="A39" s="22" t="s">
        <v>91</v>
      </c>
      <c r="B39" s="35" t="s">
        <v>101</v>
      </c>
      <c r="C39" s="24">
        <v>0</v>
      </c>
      <c r="D39" s="25">
        <v>0</v>
      </c>
      <c r="E39" s="25">
        <v>8853</v>
      </c>
      <c r="F39" s="26"/>
    </row>
    <row r="40" spans="1:6" s="27" customFormat="1" ht="30" hidden="1" x14ac:dyDescent="0.25">
      <c r="A40" s="12">
        <v>47</v>
      </c>
      <c r="B40" s="13" t="s">
        <v>104</v>
      </c>
      <c r="C40" s="14" t="e">
        <f>SUM(C41:C41)</f>
        <v>#REF!</v>
      </c>
      <c r="D40" s="14">
        <f>SUM(D41:D41)</f>
        <v>1590</v>
      </c>
      <c r="E40" s="14">
        <f>SUM(E41:E41)</f>
        <v>544</v>
      </c>
      <c r="F40" s="15">
        <f t="shared" ref="F40:F48" si="1">E40/D40</f>
        <v>0.34213836477987419</v>
      </c>
    </row>
    <row r="41" spans="1:6" s="27" customFormat="1" hidden="1" x14ac:dyDescent="0.2">
      <c r="A41" s="22" t="s">
        <v>91</v>
      </c>
      <c r="B41" s="18" t="s">
        <v>101</v>
      </c>
      <c r="C41" s="24" t="e">
        <f>SUM(#REF!)</f>
        <v>#REF!</v>
      </c>
      <c r="D41" s="25">
        <v>1590</v>
      </c>
      <c r="E41" s="25">
        <v>544</v>
      </c>
      <c r="F41" s="26">
        <f t="shared" si="1"/>
        <v>0.34213836477987419</v>
      </c>
    </row>
    <row r="42" spans="1:6" s="27" customFormat="1" ht="45" hidden="1" x14ac:dyDescent="0.25">
      <c r="A42" s="12">
        <v>48</v>
      </c>
      <c r="B42" s="13" t="s">
        <v>105</v>
      </c>
      <c r="C42" s="14" t="e">
        <f>SUM(C43:C43)</f>
        <v>#REF!</v>
      </c>
      <c r="D42" s="14">
        <f>SUM(D43:D43)</f>
        <v>609</v>
      </c>
      <c r="E42" s="14">
        <f>SUM(E43:E43)</f>
        <v>0</v>
      </c>
      <c r="F42" s="15">
        <f t="shared" si="1"/>
        <v>0</v>
      </c>
    </row>
    <row r="43" spans="1:6" s="27" customFormat="1" hidden="1" x14ac:dyDescent="0.2">
      <c r="A43" s="22" t="s">
        <v>91</v>
      </c>
      <c r="B43" s="18" t="s">
        <v>101</v>
      </c>
      <c r="C43" s="24" t="e">
        <f>SUM(#REF!)</f>
        <v>#REF!</v>
      </c>
      <c r="D43" s="25">
        <v>609</v>
      </c>
      <c r="E43" s="25">
        <v>0</v>
      </c>
      <c r="F43" s="26">
        <f t="shared" si="1"/>
        <v>0</v>
      </c>
    </row>
    <row r="44" spans="1:6" ht="30" hidden="1" x14ac:dyDescent="0.25">
      <c r="A44" s="28">
        <v>49</v>
      </c>
      <c r="B44" s="29" t="s">
        <v>97</v>
      </c>
      <c r="C44" s="33" t="e">
        <f>SUM(C45)</f>
        <v>#REF!</v>
      </c>
      <c r="D44" s="36" t="e">
        <f>SUM(D45)</f>
        <v>#REF!</v>
      </c>
      <c r="E44" s="36" t="e">
        <f>SUM(E45)</f>
        <v>#REF!</v>
      </c>
      <c r="F44" s="34" t="e">
        <f t="shared" si="1"/>
        <v>#REF!</v>
      </c>
    </row>
    <row r="45" spans="1:6" s="27" customFormat="1" ht="13.5" hidden="1" thickBot="1" x14ac:dyDescent="0.25">
      <c r="A45" s="37" t="s">
        <v>91</v>
      </c>
      <c r="B45" s="38" t="s">
        <v>92</v>
      </c>
      <c r="C45" s="39" t="e">
        <f>SUM(#REF!)</f>
        <v>#REF!</v>
      </c>
      <c r="D45" s="40" t="e">
        <f>SUM(#REF!)</f>
        <v>#REF!</v>
      </c>
      <c r="E45" s="40" t="e">
        <f>SUM(#REF!)</f>
        <v>#REF!</v>
      </c>
      <c r="F45" s="41" t="e">
        <f t="shared" si="1"/>
        <v>#REF!</v>
      </c>
    </row>
    <row r="46" spans="1:6" s="46" customFormat="1" ht="15.75" hidden="1" x14ac:dyDescent="0.25">
      <c r="A46" s="42" t="s">
        <v>12</v>
      </c>
      <c r="B46" s="43"/>
      <c r="C46" s="44" t="e">
        <f>C44+C23+C20+C12+C9+C37+C34+C31+C42+C40+C28+C26+C17+C14</f>
        <v>#REF!</v>
      </c>
      <c r="D46" s="44" t="e">
        <f>D44+D23+D20+D12+D9+D37+D34+D31+D42+D40+D28+D26+D17+D14</f>
        <v>#REF!</v>
      </c>
      <c r="E46" s="44" t="e">
        <f>E44+E23+E20+E12+E9+E37+E34+E31+E42+E40+E28+E26+E17+E14</f>
        <v>#REF!</v>
      </c>
      <c r="F46" s="45" t="e">
        <f t="shared" si="1"/>
        <v>#REF!</v>
      </c>
    </row>
    <row r="47" spans="1:6" hidden="1" x14ac:dyDescent="0.2">
      <c r="A47" s="47" t="s">
        <v>91</v>
      </c>
      <c r="B47" s="48" t="s">
        <v>92</v>
      </c>
      <c r="C47" s="19" t="e">
        <f>C45+C25+C22+C13+C38+C35+C32+C30+C27+C19+C16+C10</f>
        <v>#REF!</v>
      </c>
      <c r="D47" s="19" t="e">
        <f>D45+D25+D22+D13+D38+D35+D32+D30+D27+D19+D16+D10</f>
        <v>#REF!</v>
      </c>
      <c r="E47" s="19" t="e">
        <f>E45+E25+E22+E13+E38+E35+E32+E30+E27+E19+E16+E10</f>
        <v>#REF!</v>
      </c>
      <c r="F47" s="21" t="e">
        <f t="shared" si="1"/>
        <v>#REF!</v>
      </c>
    </row>
    <row r="48" spans="1:6" ht="13.5" hidden="1" thickBot="1" x14ac:dyDescent="0.25">
      <c r="A48" s="37" t="s">
        <v>91</v>
      </c>
      <c r="B48" s="49" t="s">
        <v>93</v>
      </c>
      <c r="C48" s="39" t="e">
        <f>C11+C39+C36+C33+C43+C41+C29+C24+C21+C18+C15</f>
        <v>#REF!</v>
      </c>
      <c r="D48" s="39">
        <f>D11+D39+D36+D33+D43+D41+D29+D24+D21+D18+D15</f>
        <v>67236</v>
      </c>
      <c r="E48" s="39" t="e">
        <f>E11+E39+E36+E33+E43+E41+E29+E24+E21+E18+E15</f>
        <v>#REF!</v>
      </c>
      <c r="F48" s="41" t="e">
        <f t="shared" si="1"/>
        <v>#REF!</v>
      </c>
    </row>
    <row r="49" spans="1:6" ht="13.5" hidden="1" thickTop="1" x14ac:dyDescent="0.2">
      <c r="A49" s="50"/>
    </row>
    <row r="50" spans="1:6" hidden="1" x14ac:dyDescent="0.2"/>
    <row r="51" spans="1:6" ht="18.75" thickBot="1" x14ac:dyDescent="0.3">
      <c r="A51" s="6"/>
      <c r="C51" s="51"/>
      <c r="D51" s="51"/>
      <c r="E51" s="51"/>
      <c r="F51" s="5" t="s">
        <v>106</v>
      </c>
    </row>
    <row r="52" spans="1:6" ht="25.5" thickTop="1" thickBot="1" x14ac:dyDescent="0.25">
      <c r="A52" s="141" t="s">
        <v>86</v>
      </c>
      <c r="B52" s="142"/>
      <c r="C52" s="143" t="s">
        <v>7</v>
      </c>
      <c r="D52" s="143" t="s">
        <v>163</v>
      </c>
      <c r="E52" s="144" t="s">
        <v>8</v>
      </c>
      <c r="F52" s="145" t="s">
        <v>9</v>
      </c>
    </row>
    <row r="53" spans="1:6" s="52" customFormat="1" ht="15" thickTop="1" x14ac:dyDescent="0.2">
      <c r="A53" s="148">
        <v>30</v>
      </c>
      <c r="B53" s="149" t="str">
        <f>'[1]ORJ 30'!A7</f>
        <v>Příprava projektů</v>
      </c>
      <c r="C53" s="14">
        <f>'ORJ - 30'!D11</f>
        <v>29885</v>
      </c>
      <c r="D53" s="14">
        <f>'ORJ - 30'!E11</f>
        <v>14401</v>
      </c>
      <c r="E53" s="14">
        <f>'ORJ - 30'!F11</f>
        <v>17270</v>
      </c>
      <c r="F53" s="150">
        <f>E53/C53*100</f>
        <v>57.788188054207801</v>
      </c>
    </row>
    <row r="54" spans="1:6" x14ac:dyDescent="0.2">
      <c r="A54" s="22"/>
      <c r="B54" s="23"/>
      <c r="C54" s="24"/>
      <c r="D54" s="24"/>
      <c r="E54" s="24"/>
      <c r="F54" s="53"/>
    </row>
    <row r="55" spans="1:6" ht="28.5" x14ac:dyDescent="0.2">
      <c r="A55" s="151">
        <v>52</v>
      </c>
      <c r="B55" s="152" t="s">
        <v>107</v>
      </c>
      <c r="C55" s="30">
        <f>'ORJ - 52'!D11</f>
        <v>0</v>
      </c>
      <c r="D55" s="30">
        <f>'ORJ - 52'!E11</f>
        <v>530</v>
      </c>
      <c r="E55" s="30">
        <f>'ORJ - 52'!F11</f>
        <v>300</v>
      </c>
      <c r="F55" s="153">
        <v>0</v>
      </c>
    </row>
    <row r="56" spans="1:6" x14ac:dyDescent="0.2">
      <c r="A56" s="22"/>
      <c r="B56" s="23"/>
      <c r="C56" s="19"/>
      <c r="D56" s="19"/>
      <c r="E56" s="19"/>
      <c r="F56" s="54"/>
    </row>
    <row r="57" spans="1:6" s="52" customFormat="1" ht="28.5" x14ac:dyDescent="0.2">
      <c r="A57" s="151">
        <v>59</v>
      </c>
      <c r="B57" s="152" t="s">
        <v>108</v>
      </c>
      <c r="C57" s="30">
        <f>'ORJ - 59'!D15</f>
        <v>26364</v>
      </c>
      <c r="D57" s="30">
        <f>'ORJ - 59'!E15</f>
        <v>37295</v>
      </c>
      <c r="E57" s="30">
        <f>'ORJ - 59'!F15</f>
        <v>24521.5</v>
      </c>
      <c r="F57" s="153">
        <f>E57/C57*100</f>
        <v>93.011303292368382</v>
      </c>
    </row>
    <row r="58" spans="1:6" x14ac:dyDescent="0.2">
      <c r="A58" s="22"/>
      <c r="B58" s="23"/>
      <c r="C58" s="19"/>
      <c r="D58" s="19"/>
      <c r="E58" s="19"/>
      <c r="F58" s="54"/>
    </row>
    <row r="59" spans="1:6" s="52" customFormat="1" ht="28.5" x14ac:dyDescent="0.2">
      <c r="A59" s="151">
        <v>61</v>
      </c>
      <c r="B59" s="152" t="s">
        <v>109</v>
      </c>
      <c r="C59" s="30">
        <v>14</v>
      </c>
      <c r="D59" s="30">
        <v>434</v>
      </c>
      <c r="E59" s="30">
        <v>0</v>
      </c>
      <c r="F59" s="153">
        <f>E59/C59*100</f>
        <v>0</v>
      </c>
    </row>
    <row r="60" spans="1:6" x14ac:dyDescent="0.2">
      <c r="A60" s="22"/>
      <c r="B60" s="23"/>
      <c r="C60" s="24"/>
      <c r="D60" s="24"/>
      <c r="E60" s="24"/>
      <c r="F60" s="53"/>
    </row>
    <row r="61" spans="1:6" ht="28.5" x14ac:dyDescent="0.2">
      <c r="A61" s="151">
        <v>64</v>
      </c>
      <c r="B61" s="152" t="s">
        <v>110</v>
      </c>
      <c r="C61" s="30">
        <f>'ORJ - 64'!D13</f>
        <v>9613</v>
      </c>
      <c r="D61" s="30">
        <f>'ORJ - 64'!E13</f>
        <v>21047</v>
      </c>
      <c r="E61" s="30">
        <f>'ORJ - 64'!F13</f>
        <v>387</v>
      </c>
      <c r="F61" s="153">
        <v>0</v>
      </c>
    </row>
    <row r="62" spans="1:6" x14ac:dyDescent="0.2">
      <c r="A62" s="22"/>
      <c r="B62" s="23"/>
      <c r="C62" s="19"/>
      <c r="D62" s="19"/>
      <c r="E62" s="19"/>
      <c r="F62" s="54"/>
    </row>
    <row r="63" spans="1:6" s="52" customFormat="1" ht="42.75" x14ac:dyDescent="0.2">
      <c r="A63" s="151">
        <v>65</v>
      </c>
      <c r="B63" s="152" t="s">
        <v>111</v>
      </c>
      <c r="C63" s="30">
        <v>9000</v>
      </c>
      <c r="D63" s="30">
        <v>4230</v>
      </c>
      <c r="E63" s="30">
        <v>0</v>
      </c>
      <c r="F63" s="153">
        <f>E63/C63*100</f>
        <v>0</v>
      </c>
    </row>
    <row r="64" spans="1:6" x14ac:dyDescent="0.2">
      <c r="A64" s="22"/>
      <c r="B64" s="55"/>
      <c r="C64" s="24"/>
      <c r="D64" s="24"/>
      <c r="E64" s="24"/>
      <c r="F64" s="53"/>
    </row>
    <row r="65" spans="1:6" s="52" customFormat="1" ht="14.25" x14ac:dyDescent="0.2">
      <c r="A65" s="148">
        <v>74</v>
      </c>
      <c r="B65" s="149" t="s">
        <v>112</v>
      </c>
      <c r="C65" s="14">
        <f>'ORJ - 74'!D15</f>
        <v>0</v>
      </c>
      <c r="D65" s="14">
        <f>'ORJ - 74'!E15</f>
        <v>2701</v>
      </c>
      <c r="E65" s="14">
        <f>'ORJ - 74'!F15</f>
        <v>16015</v>
      </c>
      <c r="F65" s="150">
        <v>0</v>
      </c>
    </row>
    <row r="66" spans="1:6" ht="13.5" thickBot="1" x14ac:dyDescent="0.25">
      <c r="A66" s="37"/>
      <c r="B66" s="49"/>
      <c r="C66" s="39"/>
      <c r="D66" s="39"/>
      <c r="E66" s="39"/>
      <c r="F66" s="56"/>
    </row>
    <row r="67" spans="1:6" ht="26.25" customHeight="1" thickTop="1" thickBot="1" x14ac:dyDescent="0.3">
      <c r="A67" s="154" t="s">
        <v>12</v>
      </c>
      <c r="B67" s="155"/>
      <c r="C67" s="146">
        <f>SUM(C53:C65)</f>
        <v>74876</v>
      </c>
      <c r="D67" s="146">
        <f t="shared" ref="D67" si="2">SUM(D53:D65)</f>
        <v>80638</v>
      </c>
      <c r="E67" s="146">
        <f>SUM(E53:E65)</f>
        <v>58493.5</v>
      </c>
      <c r="F67" s="147">
        <f>E67/C67*100</f>
        <v>78.120492547678836</v>
      </c>
    </row>
    <row r="68" spans="1:6" ht="13.5" thickTop="1" x14ac:dyDescent="0.2">
      <c r="E68" s="57"/>
    </row>
    <row r="71" spans="1:6" x14ac:dyDescent="0.2">
      <c r="E71" s="57"/>
    </row>
  </sheetData>
  <mergeCells count="1">
    <mergeCell ref="A67:B67"/>
  </mergeCells>
  <pageMargins left="0.78740157480314965" right="0.78740157480314965" top="0.98425196850393704" bottom="0.98425196850393704" header="0.51181102362204722" footer="0.51181102362204722"/>
  <pageSetup paperSize="9" scale="75" firstPageNumber="72" orientation="portrait" useFirstPageNumber="1" r:id="rId1"/>
  <headerFooter alignWithMargins="0">
    <oddFooter>&amp;L&amp;"Arial CE,Kurzíva"Zastupitelstvo Olomouckého kraje 21-12-2012
6. - Rozpočet Olomouckého kraje 2013 - návrh rozpočtu
Příloha č. 3e) Evropské programy&amp;R&amp;"Arial,Kurzíva"Strana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S46"/>
  <sheetViews>
    <sheetView showGridLines="0" view="pageBreakPreview" zoomScaleNormal="100" zoomScaleSheetLayoutView="100" workbookViewId="0">
      <selection activeCell="M4" sqref="M4"/>
    </sheetView>
  </sheetViews>
  <sheetFormatPr defaultRowHeight="12.75" x14ac:dyDescent="0.2"/>
  <cols>
    <col min="1" max="1" width="8.5" style="1" customWidth="1"/>
    <col min="2" max="2" width="9.125" style="1" customWidth="1"/>
    <col min="3" max="3" width="51.75" style="1" customWidth="1"/>
    <col min="4" max="6" width="14.125" style="1" customWidth="1"/>
    <col min="7" max="7" width="8.25" style="1" customWidth="1"/>
    <col min="8" max="8" width="9" style="1"/>
    <col min="9" max="9" width="14.375" style="1" bestFit="1" customWidth="1"/>
    <col min="10" max="252" width="9" style="1"/>
    <col min="253" max="253" width="0.75" style="1" customWidth="1"/>
    <col min="254" max="254" width="7.125" style="1" customWidth="1"/>
    <col min="255" max="255" width="5.375" style="1" customWidth="1"/>
    <col min="256" max="256" width="8.5" style="1" customWidth="1"/>
    <col min="257" max="257" width="11.125" style="1" customWidth="1"/>
    <col min="258" max="258" width="33" style="1" customWidth="1"/>
    <col min="259" max="262" width="9.375" style="1" customWidth="1"/>
    <col min="263" max="263" width="6.75" style="1" customWidth="1"/>
    <col min="264" max="508" width="9" style="1"/>
    <col min="509" max="509" width="0.75" style="1" customWidth="1"/>
    <col min="510" max="510" width="7.125" style="1" customWidth="1"/>
    <col min="511" max="511" width="5.375" style="1" customWidth="1"/>
    <col min="512" max="512" width="8.5" style="1" customWidth="1"/>
    <col min="513" max="513" width="11.125" style="1" customWidth="1"/>
    <col min="514" max="514" width="33" style="1" customWidth="1"/>
    <col min="515" max="518" width="9.375" style="1" customWidth="1"/>
    <col min="519" max="519" width="6.75" style="1" customWidth="1"/>
    <col min="520" max="764" width="9" style="1"/>
    <col min="765" max="765" width="0.75" style="1" customWidth="1"/>
    <col min="766" max="766" width="7.125" style="1" customWidth="1"/>
    <col min="767" max="767" width="5.375" style="1" customWidth="1"/>
    <col min="768" max="768" width="8.5" style="1" customWidth="1"/>
    <col min="769" max="769" width="11.125" style="1" customWidth="1"/>
    <col min="770" max="770" width="33" style="1" customWidth="1"/>
    <col min="771" max="774" width="9.375" style="1" customWidth="1"/>
    <col min="775" max="775" width="6.75" style="1" customWidth="1"/>
    <col min="776" max="1020" width="9" style="1"/>
    <col min="1021" max="1021" width="0.75" style="1" customWidth="1"/>
    <col min="1022" max="1022" width="7.125" style="1" customWidth="1"/>
    <col min="1023" max="1023" width="5.375" style="1" customWidth="1"/>
    <col min="1024" max="1024" width="8.5" style="1" customWidth="1"/>
    <col min="1025" max="1025" width="11.125" style="1" customWidth="1"/>
    <col min="1026" max="1026" width="33" style="1" customWidth="1"/>
    <col min="1027" max="1030" width="9.375" style="1" customWidth="1"/>
    <col min="1031" max="1031" width="6.75" style="1" customWidth="1"/>
    <col min="1032" max="1276" width="9" style="1"/>
    <col min="1277" max="1277" width="0.75" style="1" customWidth="1"/>
    <col min="1278" max="1278" width="7.125" style="1" customWidth="1"/>
    <col min="1279" max="1279" width="5.375" style="1" customWidth="1"/>
    <col min="1280" max="1280" width="8.5" style="1" customWidth="1"/>
    <col min="1281" max="1281" width="11.125" style="1" customWidth="1"/>
    <col min="1282" max="1282" width="33" style="1" customWidth="1"/>
    <col min="1283" max="1286" width="9.375" style="1" customWidth="1"/>
    <col min="1287" max="1287" width="6.75" style="1" customWidth="1"/>
    <col min="1288" max="1532" width="9" style="1"/>
    <col min="1533" max="1533" width="0.75" style="1" customWidth="1"/>
    <col min="1534" max="1534" width="7.125" style="1" customWidth="1"/>
    <col min="1535" max="1535" width="5.375" style="1" customWidth="1"/>
    <col min="1536" max="1536" width="8.5" style="1" customWidth="1"/>
    <col min="1537" max="1537" width="11.125" style="1" customWidth="1"/>
    <col min="1538" max="1538" width="33" style="1" customWidth="1"/>
    <col min="1539" max="1542" width="9.375" style="1" customWidth="1"/>
    <col min="1543" max="1543" width="6.75" style="1" customWidth="1"/>
    <col min="1544" max="1788" width="9" style="1"/>
    <col min="1789" max="1789" width="0.75" style="1" customWidth="1"/>
    <col min="1790" max="1790" width="7.125" style="1" customWidth="1"/>
    <col min="1791" max="1791" width="5.375" style="1" customWidth="1"/>
    <col min="1792" max="1792" width="8.5" style="1" customWidth="1"/>
    <col min="1793" max="1793" width="11.125" style="1" customWidth="1"/>
    <col min="1794" max="1794" width="33" style="1" customWidth="1"/>
    <col min="1795" max="1798" width="9.375" style="1" customWidth="1"/>
    <col min="1799" max="1799" width="6.75" style="1" customWidth="1"/>
    <col min="1800" max="2044" width="9" style="1"/>
    <col min="2045" max="2045" width="0.75" style="1" customWidth="1"/>
    <col min="2046" max="2046" width="7.125" style="1" customWidth="1"/>
    <col min="2047" max="2047" width="5.375" style="1" customWidth="1"/>
    <col min="2048" max="2048" width="8.5" style="1" customWidth="1"/>
    <col min="2049" max="2049" width="11.125" style="1" customWidth="1"/>
    <col min="2050" max="2050" width="33" style="1" customWidth="1"/>
    <col min="2051" max="2054" width="9.375" style="1" customWidth="1"/>
    <col min="2055" max="2055" width="6.75" style="1" customWidth="1"/>
    <col min="2056" max="2300" width="9" style="1"/>
    <col min="2301" max="2301" width="0.75" style="1" customWidth="1"/>
    <col min="2302" max="2302" width="7.125" style="1" customWidth="1"/>
    <col min="2303" max="2303" width="5.375" style="1" customWidth="1"/>
    <col min="2304" max="2304" width="8.5" style="1" customWidth="1"/>
    <col min="2305" max="2305" width="11.125" style="1" customWidth="1"/>
    <col min="2306" max="2306" width="33" style="1" customWidth="1"/>
    <col min="2307" max="2310" width="9.375" style="1" customWidth="1"/>
    <col min="2311" max="2311" width="6.75" style="1" customWidth="1"/>
    <col min="2312" max="2556" width="9" style="1"/>
    <col min="2557" max="2557" width="0.75" style="1" customWidth="1"/>
    <col min="2558" max="2558" width="7.125" style="1" customWidth="1"/>
    <col min="2559" max="2559" width="5.375" style="1" customWidth="1"/>
    <col min="2560" max="2560" width="8.5" style="1" customWidth="1"/>
    <col min="2561" max="2561" width="11.125" style="1" customWidth="1"/>
    <col min="2562" max="2562" width="33" style="1" customWidth="1"/>
    <col min="2563" max="2566" width="9.375" style="1" customWidth="1"/>
    <col min="2567" max="2567" width="6.75" style="1" customWidth="1"/>
    <col min="2568" max="2812" width="9" style="1"/>
    <col min="2813" max="2813" width="0.75" style="1" customWidth="1"/>
    <col min="2814" max="2814" width="7.125" style="1" customWidth="1"/>
    <col min="2815" max="2815" width="5.375" style="1" customWidth="1"/>
    <col min="2816" max="2816" width="8.5" style="1" customWidth="1"/>
    <col min="2817" max="2817" width="11.125" style="1" customWidth="1"/>
    <col min="2818" max="2818" width="33" style="1" customWidth="1"/>
    <col min="2819" max="2822" width="9.375" style="1" customWidth="1"/>
    <col min="2823" max="2823" width="6.75" style="1" customWidth="1"/>
    <col min="2824" max="3068" width="9" style="1"/>
    <col min="3069" max="3069" width="0.75" style="1" customWidth="1"/>
    <col min="3070" max="3070" width="7.125" style="1" customWidth="1"/>
    <col min="3071" max="3071" width="5.375" style="1" customWidth="1"/>
    <col min="3072" max="3072" width="8.5" style="1" customWidth="1"/>
    <col min="3073" max="3073" width="11.125" style="1" customWidth="1"/>
    <col min="3074" max="3074" width="33" style="1" customWidth="1"/>
    <col min="3075" max="3078" width="9.375" style="1" customWidth="1"/>
    <col min="3079" max="3079" width="6.75" style="1" customWidth="1"/>
    <col min="3080" max="3324" width="9" style="1"/>
    <col min="3325" max="3325" width="0.75" style="1" customWidth="1"/>
    <col min="3326" max="3326" width="7.125" style="1" customWidth="1"/>
    <col min="3327" max="3327" width="5.375" style="1" customWidth="1"/>
    <col min="3328" max="3328" width="8.5" style="1" customWidth="1"/>
    <col min="3329" max="3329" width="11.125" style="1" customWidth="1"/>
    <col min="3330" max="3330" width="33" style="1" customWidth="1"/>
    <col min="3331" max="3334" width="9.375" style="1" customWidth="1"/>
    <col min="3335" max="3335" width="6.75" style="1" customWidth="1"/>
    <col min="3336" max="3580" width="9" style="1"/>
    <col min="3581" max="3581" width="0.75" style="1" customWidth="1"/>
    <col min="3582" max="3582" width="7.125" style="1" customWidth="1"/>
    <col min="3583" max="3583" width="5.375" style="1" customWidth="1"/>
    <col min="3584" max="3584" width="8.5" style="1" customWidth="1"/>
    <col min="3585" max="3585" width="11.125" style="1" customWidth="1"/>
    <col min="3586" max="3586" width="33" style="1" customWidth="1"/>
    <col min="3587" max="3590" width="9.375" style="1" customWidth="1"/>
    <col min="3591" max="3591" width="6.75" style="1" customWidth="1"/>
    <col min="3592" max="3836" width="9" style="1"/>
    <col min="3837" max="3837" width="0.75" style="1" customWidth="1"/>
    <col min="3838" max="3838" width="7.125" style="1" customWidth="1"/>
    <col min="3839" max="3839" width="5.375" style="1" customWidth="1"/>
    <col min="3840" max="3840" width="8.5" style="1" customWidth="1"/>
    <col min="3841" max="3841" width="11.125" style="1" customWidth="1"/>
    <col min="3842" max="3842" width="33" style="1" customWidth="1"/>
    <col min="3843" max="3846" width="9.375" style="1" customWidth="1"/>
    <col min="3847" max="3847" width="6.75" style="1" customWidth="1"/>
    <col min="3848" max="4092" width="9" style="1"/>
    <col min="4093" max="4093" width="0.75" style="1" customWidth="1"/>
    <col min="4094" max="4094" width="7.125" style="1" customWidth="1"/>
    <col min="4095" max="4095" width="5.375" style="1" customWidth="1"/>
    <col min="4096" max="4096" width="8.5" style="1" customWidth="1"/>
    <col min="4097" max="4097" width="11.125" style="1" customWidth="1"/>
    <col min="4098" max="4098" width="33" style="1" customWidth="1"/>
    <col min="4099" max="4102" width="9.375" style="1" customWidth="1"/>
    <col min="4103" max="4103" width="6.75" style="1" customWidth="1"/>
    <col min="4104" max="4348" width="9" style="1"/>
    <col min="4349" max="4349" width="0.75" style="1" customWidth="1"/>
    <col min="4350" max="4350" width="7.125" style="1" customWidth="1"/>
    <col min="4351" max="4351" width="5.375" style="1" customWidth="1"/>
    <col min="4352" max="4352" width="8.5" style="1" customWidth="1"/>
    <col min="4353" max="4353" width="11.125" style="1" customWidth="1"/>
    <col min="4354" max="4354" width="33" style="1" customWidth="1"/>
    <col min="4355" max="4358" width="9.375" style="1" customWidth="1"/>
    <col min="4359" max="4359" width="6.75" style="1" customWidth="1"/>
    <col min="4360" max="4604" width="9" style="1"/>
    <col min="4605" max="4605" width="0.75" style="1" customWidth="1"/>
    <col min="4606" max="4606" width="7.125" style="1" customWidth="1"/>
    <col min="4607" max="4607" width="5.375" style="1" customWidth="1"/>
    <col min="4608" max="4608" width="8.5" style="1" customWidth="1"/>
    <col min="4609" max="4609" width="11.125" style="1" customWidth="1"/>
    <col min="4610" max="4610" width="33" style="1" customWidth="1"/>
    <col min="4611" max="4614" width="9.375" style="1" customWidth="1"/>
    <col min="4615" max="4615" width="6.75" style="1" customWidth="1"/>
    <col min="4616" max="4860" width="9" style="1"/>
    <col min="4861" max="4861" width="0.75" style="1" customWidth="1"/>
    <col min="4862" max="4862" width="7.125" style="1" customWidth="1"/>
    <col min="4863" max="4863" width="5.375" style="1" customWidth="1"/>
    <col min="4864" max="4864" width="8.5" style="1" customWidth="1"/>
    <col min="4865" max="4865" width="11.125" style="1" customWidth="1"/>
    <col min="4866" max="4866" width="33" style="1" customWidth="1"/>
    <col min="4867" max="4870" width="9.375" style="1" customWidth="1"/>
    <col min="4871" max="4871" width="6.75" style="1" customWidth="1"/>
    <col min="4872" max="5116" width="9" style="1"/>
    <col min="5117" max="5117" width="0.75" style="1" customWidth="1"/>
    <col min="5118" max="5118" width="7.125" style="1" customWidth="1"/>
    <col min="5119" max="5119" width="5.375" style="1" customWidth="1"/>
    <col min="5120" max="5120" width="8.5" style="1" customWidth="1"/>
    <col min="5121" max="5121" width="11.125" style="1" customWidth="1"/>
    <col min="5122" max="5122" width="33" style="1" customWidth="1"/>
    <col min="5123" max="5126" width="9.375" style="1" customWidth="1"/>
    <col min="5127" max="5127" width="6.75" style="1" customWidth="1"/>
    <col min="5128" max="5372" width="9" style="1"/>
    <col min="5373" max="5373" width="0.75" style="1" customWidth="1"/>
    <col min="5374" max="5374" width="7.125" style="1" customWidth="1"/>
    <col min="5375" max="5375" width="5.375" style="1" customWidth="1"/>
    <col min="5376" max="5376" width="8.5" style="1" customWidth="1"/>
    <col min="5377" max="5377" width="11.125" style="1" customWidth="1"/>
    <col min="5378" max="5378" width="33" style="1" customWidth="1"/>
    <col min="5379" max="5382" width="9.375" style="1" customWidth="1"/>
    <col min="5383" max="5383" width="6.75" style="1" customWidth="1"/>
    <col min="5384" max="5628" width="9" style="1"/>
    <col min="5629" max="5629" width="0.75" style="1" customWidth="1"/>
    <col min="5630" max="5630" width="7.125" style="1" customWidth="1"/>
    <col min="5631" max="5631" width="5.375" style="1" customWidth="1"/>
    <col min="5632" max="5632" width="8.5" style="1" customWidth="1"/>
    <col min="5633" max="5633" width="11.125" style="1" customWidth="1"/>
    <col min="5634" max="5634" width="33" style="1" customWidth="1"/>
    <col min="5635" max="5638" width="9.375" style="1" customWidth="1"/>
    <col min="5639" max="5639" width="6.75" style="1" customWidth="1"/>
    <col min="5640" max="5884" width="9" style="1"/>
    <col min="5885" max="5885" width="0.75" style="1" customWidth="1"/>
    <col min="5886" max="5886" width="7.125" style="1" customWidth="1"/>
    <col min="5887" max="5887" width="5.375" style="1" customWidth="1"/>
    <col min="5888" max="5888" width="8.5" style="1" customWidth="1"/>
    <col min="5889" max="5889" width="11.125" style="1" customWidth="1"/>
    <col min="5890" max="5890" width="33" style="1" customWidth="1"/>
    <col min="5891" max="5894" width="9.375" style="1" customWidth="1"/>
    <col min="5895" max="5895" width="6.75" style="1" customWidth="1"/>
    <col min="5896" max="6140" width="9" style="1"/>
    <col min="6141" max="6141" width="0.75" style="1" customWidth="1"/>
    <col min="6142" max="6142" width="7.125" style="1" customWidth="1"/>
    <col min="6143" max="6143" width="5.375" style="1" customWidth="1"/>
    <col min="6144" max="6144" width="8.5" style="1" customWidth="1"/>
    <col min="6145" max="6145" width="11.125" style="1" customWidth="1"/>
    <col min="6146" max="6146" width="33" style="1" customWidth="1"/>
    <col min="6147" max="6150" width="9.375" style="1" customWidth="1"/>
    <col min="6151" max="6151" width="6.75" style="1" customWidth="1"/>
    <col min="6152" max="6396" width="9" style="1"/>
    <col min="6397" max="6397" width="0.75" style="1" customWidth="1"/>
    <col min="6398" max="6398" width="7.125" style="1" customWidth="1"/>
    <col min="6399" max="6399" width="5.375" style="1" customWidth="1"/>
    <col min="6400" max="6400" width="8.5" style="1" customWidth="1"/>
    <col min="6401" max="6401" width="11.125" style="1" customWidth="1"/>
    <col min="6402" max="6402" width="33" style="1" customWidth="1"/>
    <col min="6403" max="6406" width="9.375" style="1" customWidth="1"/>
    <col min="6407" max="6407" width="6.75" style="1" customWidth="1"/>
    <col min="6408" max="6652" width="9" style="1"/>
    <col min="6653" max="6653" width="0.75" style="1" customWidth="1"/>
    <col min="6654" max="6654" width="7.125" style="1" customWidth="1"/>
    <col min="6655" max="6655" width="5.375" style="1" customWidth="1"/>
    <col min="6656" max="6656" width="8.5" style="1" customWidth="1"/>
    <col min="6657" max="6657" width="11.125" style="1" customWidth="1"/>
    <col min="6658" max="6658" width="33" style="1" customWidth="1"/>
    <col min="6659" max="6662" width="9.375" style="1" customWidth="1"/>
    <col min="6663" max="6663" width="6.75" style="1" customWidth="1"/>
    <col min="6664" max="6908" width="9" style="1"/>
    <col min="6909" max="6909" width="0.75" style="1" customWidth="1"/>
    <col min="6910" max="6910" width="7.125" style="1" customWidth="1"/>
    <col min="6911" max="6911" width="5.375" style="1" customWidth="1"/>
    <col min="6912" max="6912" width="8.5" style="1" customWidth="1"/>
    <col min="6913" max="6913" width="11.125" style="1" customWidth="1"/>
    <col min="6914" max="6914" width="33" style="1" customWidth="1"/>
    <col min="6915" max="6918" width="9.375" style="1" customWidth="1"/>
    <col min="6919" max="6919" width="6.75" style="1" customWidth="1"/>
    <col min="6920" max="7164" width="9" style="1"/>
    <col min="7165" max="7165" width="0.75" style="1" customWidth="1"/>
    <col min="7166" max="7166" width="7.125" style="1" customWidth="1"/>
    <col min="7167" max="7167" width="5.375" style="1" customWidth="1"/>
    <col min="7168" max="7168" width="8.5" style="1" customWidth="1"/>
    <col min="7169" max="7169" width="11.125" style="1" customWidth="1"/>
    <col min="7170" max="7170" width="33" style="1" customWidth="1"/>
    <col min="7171" max="7174" width="9.375" style="1" customWidth="1"/>
    <col min="7175" max="7175" width="6.75" style="1" customWidth="1"/>
    <col min="7176" max="7420" width="9" style="1"/>
    <col min="7421" max="7421" width="0.75" style="1" customWidth="1"/>
    <col min="7422" max="7422" width="7.125" style="1" customWidth="1"/>
    <col min="7423" max="7423" width="5.375" style="1" customWidth="1"/>
    <col min="7424" max="7424" width="8.5" style="1" customWidth="1"/>
    <col min="7425" max="7425" width="11.125" style="1" customWidth="1"/>
    <col min="7426" max="7426" width="33" style="1" customWidth="1"/>
    <col min="7427" max="7430" width="9.375" style="1" customWidth="1"/>
    <col min="7431" max="7431" width="6.75" style="1" customWidth="1"/>
    <col min="7432" max="7676" width="9" style="1"/>
    <col min="7677" max="7677" width="0.75" style="1" customWidth="1"/>
    <col min="7678" max="7678" width="7.125" style="1" customWidth="1"/>
    <col min="7679" max="7679" width="5.375" style="1" customWidth="1"/>
    <col min="7680" max="7680" width="8.5" style="1" customWidth="1"/>
    <col min="7681" max="7681" width="11.125" style="1" customWidth="1"/>
    <col min="7682" max="7682" width="33" style="1" customWidth="1"/>
    <col min="7683" max="7686" width="9.375" style="1" customWidth="1"/>
    <col min="7687" max="7687" width="6.75" style="1" customWidth="1"/>
    <col min="7688" max="7932" width="9" style="1"/>
    <col min="7933" max="7933" width="0.75" style="1" customWidth="1"/>
    <col min="7934" max="7934" width="7.125" style="1" customWidth="1"/>
    <col min="7935" max="7935" width="5.375" style="1" customWidth="1"/>
    <col min="7936" max="7936" width="8.5" style="1" customWidth="1"/>
    <col min="7937" max="7937" width="11.125" style="1" customWidth="1"/>
    <col min="7938" max="7938" width="33" style="1" customWidth="1"/>
    <col min="7939" max="7942" width="9.375" style="1" customWidth="1"/>
    <col min="7943" max="7943" width="6.75" style="1" customWidth="1"/>
    <col min="7944" max="8188" width="9" style="1"/>
    <col min="8189" max="8189" width="0.75" style="1" customWidth="1"/>
    <col min="8190" max="8190" width="7.125" style="1" customWidth="1"/>
    <col min="8191" max="8191" width="5.375" style="1" customWidth="1"/>
    <col min="8192" max="8192" width="8.5" style="1" customWidth="1"/>
    <col min="8193" max="8193" width="11.125" style="1" customWidth="1"/>
    <col min="8194" max="8194" width="33" style="1" customWidth="1"/>
    <col min="8195" max="8198" width="9.375" style="1" customWidth="1"/>
    <col min="8199" max="8199" width="6.75" style="1" customWidth="1"/>
    <col min="8200" max="8444" width="9" style="1"/>
    <col min="8445" max="8445" width="0.75" style="1" customWidth="1"/>
    <col min="8446" max="8446" width="7.125" style="1" customWidth="1"/>
    <col min="8447" max="8447" width="5.375" style="1" customWidth="1"/>
    <col min="8448" max="8448" width="8.5" style="1" customWidth="1"/>
    <col min="8449" max="8449" width="11.125" style="1" customWidth="1"/>
    <col min="8450" max="8450" width="33" style="1" customWidth="1"/>
    <col min="8451" max="8454" width="9.375" style="1" customWidth="1"/>
    <col min="8455" max="8455" width="6.75" style="1" customWidth="1"/>
    <col min="8456" max="8700" width="9" style="1"/>
    <col min="8701" max="8701" width="0.75" style="1" customWidth="1"/>
    <col min="8702" max="8702" width="7.125" style="1" customWidth="1"/>
    <col min="8703" max="8703" width="5.375" style="1" customWidth="1"/>
    <col min="8704" max="8704" width="8.5" style="1" customWidth="1"/>
    <col min="8705" max="8705" width="11.125" style="1" customWidth="1"/>
    <col min="8706" max="8706" width="33" style="1" customWidth="1"/>
    <col min="8707" max="8710" width="9.375" style="1" customWidth="1"/>
    <col min="8711" max="8711" width="6.75" style="1" customWidth="1"/>
    <col min="8712" max="8956" width="9" style="1"/>
    <col min="8957" max="8957" width="0.75" style="1" customWidth="1"/>
    <col min="8958" max="8958" width="7.125" style="1" customWidth="1"/>
    <col min="8959" max="8959" width="5.375" style="1" customWidth="1"/>
    <col min="8960" max="8960" width="8.5" style="1" customWidth="1"/>
    <col min="8961" max="8961" width="11.125" style="1" customWidth="1"/>
    <col min="8962" max="8962" width="33" style="1" customWidth="1"/>
    <col min="8963" max="8966" width="9.375" style="1" customWidth="1"/>
    <col min="8967" max="8967" width="6.75" style="1" customWidth="1"/>
    <col min="8968" max="9212" width="9" style="1"/>
    <col min="9213" max="9213" width="0.75" style="1" customWidth="1"/>
    <col min="9214" max="9214" width="7.125" style="1" customWidth="1"/>
    <col min="9215" max="9215" width="5.375" style="1" customWidth="1"/>
    <col min="9216" max="9216" width="8.5" style="1" customWidth="1"/>
    <col min="9217" max="9217" width="11.125" style="1" customWidth="1"/>
    <col min="9218" max="9218" width="33" style="1" customWidth="1"/>
    <col min="9219" max="9222" width="9.375" style="1" customWidth="1"/>
    <col min="9223" max="9223" width="6.75" style="1" customWidth="1"/>
    <col min="9224" max="9468" width="9" style="1"/>
    <col min="9469" max="9469" width="0.75" style="1" customWidth="1"/>
    <col min="9470" max="9470" width="7.125" style="1" customWidth="1"/>
    <col min="9471" max="9471" width="5.375" style="1" customWidth="1"/>
    <col min="9472" max="9472" width="8.5" style="1" customWidth="1"/>
    <col min="9473" max="9473" width="11.125" style="1" customWidth="1"/>
    <col min="9474" max="9474" width="33" style="1" customWidth="1"/>
    <col min="9475" max="9478" width="9.375" style="1" customWidth="1"/>
    <col min="9479" max="9479" width="6.75" style="1" customWidth="1"/>
    <col min="9480" max="9724" width="9" style="1"/>
    <col min="9725" max="9725" width="0.75" style="1" customWidth="1"/>
    <col min="9726" max="9726" width="7.125" style="1" customWidth="1"/>
    <col min="9727" max="9727" width="5.375" style="1" customWidth="1"/>
    <col min="9728" max="9728" width="8.5" style="1" customWidth="1"/>
    <col min="9729" max="9729" width="11.125" style="1" customWidth="1"/>
    <col min="9730" max="9730" width="33" style="1" customWidth="1"/>
    <col min="9731" max="9734" width="9.375" style="1" customWidth="1"/>
    <col min="9735" max="9735" width="6.75" style="1" customWidth="1"/>
    <col min="9736" max="9980" width="9" style="1"/>
    <col min="9981" max="9981" width="0.75" style="1" customWidth="1"/>
    <col min="9982" max="9982" width="7.125" style="1" customWidth="1"/>
    <col min="9983" max="9983" width="5.375" style="1" customWidth="1"/>
    <col min="9984" max="9984" width="8.5" style="1" customWidth="1"/>
    <col min="9985" max="9985" width="11.125" style="1" customWidth="1"/>
    <col min="9986" max="9986" width="33" style="1" customWidth="1"/>
    <col min="9987" max="9990" width="9.375" style="1" customWidth="1"/>
    <col min="9991" max="9991" width="6.75" style="1" customWidth="1"/>
    <col min="9992" max="10236" width="9" style="1"/>
    <col min="10237" max="10237" width="0.75" style="1" customWidth="1"/>
    <col min="10238" max="10238" width="7.125" style="1" customWidth="1"/>
    <col min="10239" max="10239" width="5.375" style="1" customWidth="1"/>
    <col min="10240" max="10240" width="8.5" style="1" customWidth="1"/>
    <col min="10241" max="10241" width="11.125" style="1" customWidth="1"/>
    <col min="10242" max="10242" width="33" style="1" customWidth="1"/>
    <col min="10243" max="10246" width="9.375" style="1" customWidth="1"/>
    <col min="10247" max="10247" width="6.75" style="1" customWidth="1"/>
    <col min="10248" max="10492" width="9" style="1"/>
    <col min="10493" max="10493" width="0.75" style="1" customWidth="1"/>
    <col min="10494" max="10494" width="7.125" style="1" customWidth="1"/>
    <col min="10495" max="10495" width="5.375" style="1" customWidth="1"/>
    <col min="10496" max="10496" width="8.5" style="1" customWidth="1"/>
    <col min="10497" max="10497" width="11.125" style="1" customWidth="1"/>
    <col min="10498" max="10498" width="33" style="1" customWidth="1"/>
    <col min="10499" max="10502" width="9.375" style="1" customWidth="1"/>
    <col min="10503" max="10503" width="6.75" style="1" customWidth="1"/>
    <col min="10504" max="10748" width="9" style="1"/>
    <col min="10749" max="10749" width="0.75" style="1" customWidth="1"/>
    <col min="10750" max="10750" width="7.125" style="1" customWidth="1"/>
    <col min="10751" max="10751" width="5.375" style="1" customWidth="1"/>
    <col min="10752" max="10752" width="8.5" style="1" customWidth="1"/>
    <col min="10753" max="10753" width="11.125" style="1" customWidth="1"/>
    <col min="10754" max="10754" width="33" style="1" customWidth="1"/>
    <col min="10755" max="10758" width="9.375" style="1" customWidth="1"/>
    <col min="10759" max="10759" width="6.75" style="1" customWidth="1"/>
    <col min="10760" max="11004" width="9" style="1"/>
    <col min="11005" max="11005" width="0.75" style="1" customWidth="1"/>
    <col min="11006" max="11006" width="7.125" style="1" customWidth="1"/>
    <col min="11007" max="11007" width="5.375" style="1" customWidth="1"/>
    <col min="11008" max="11008" width="8.5" style="1" customWidth="1"/>
    <col min="11009" max="11009" width="11.125" style="1" customWidth="1"/>
    <col min="11010" max="11010" width="33" style="1" customWidth="1"/>
    <col min="11011" max="11014" width="9.375" style="1" customWidth="1"/>
    <col min="11015" max="11015" width="6.75" style="1" customWidth="1"/>
    <col min="11016" max="11260" width="9" style="1"/>
    <col min="11261" max="11261" width="0.75" style="1" customWidth="1"/>
    <col min="11262" max="11262" width="7.125" style="1" customWidth="1"/>
    <col min="11263" max="11263" width="5.375" style="1" customWidth="1"/>
    <col min="11264" max="11264" width="8.5" style="1" customWidth="1"/>
    <col min="11265" max="11265" width="11.125" style="1" customWidth="1"/>
    <col min="11266" max="11266" width="33" style="1" customWidth="1"/>
    <col min="11267" max="11270" width="9.375" style="1" customWidth="1"/>
    <col min="11271" max="11271" width="6.75" style="1" customWidth="1"/>
    <col min="11272" max="11516" width="9" style="1"/>
    <col min="11517" max="11517" width="0.75" style="1" customWidth="1"/>
    <col min="11518" max="11518" width="7.125" style="1" customWidth="1"/>
    <col min="11519" max="11519" width="5.375" style="1" customWidth="1"/>
    <col min="11520" max="11520" width="8.5" style="1" customWidth="1"/>
    <col min="11521" max="11521" width="11.125" style="1" customWidth="1"/>
    <col min="11522" max="11522" width="33" style="1" customWidth="1"/>
    <col min="11523" max="11526" width="9.375" style="1" customWidth="1"/>
    <col min="11527" max="11527" width="6.75" style="1" customWidth="1"/>
    <col min="11528" max="11772" width="9" style="1"/>
    <col min="11773" max="11773" width="0.75" style="1" customWidth="1"/>
    <col min="11774" max="11774" width="7.125" style="1" customWidth="1"/>
    <col min="11775" max="11775" width="5.375" style="1" customWidth="1"/>
    <col min="11776" max="11776" width="8.5" style="1" customWidth="1"/>
    <col min="11777" max="11777" width="11.125" style="1" customWidth="1"/>
    <col min="11778" max="11778" width="33" style="1" customWidth="1"/>
    <col min="11779" max="11782" width="9.375" style="1" customWidth="1"/>
    <col min="11783" max="11783" width="6.75" style="1" customWidth="1"/>
    <col min="11784" max="12028" width="9" style="1"/>
    <col min="12029" max="12029" width="0.75" style="1" customWidth="1"/>
    <col min="12030" max="12030" width="7.125" style="1" customWidth="1"/>
    <col min="12031" max="12031" width="5.375" style="1" customWidth="1"/>
    <col min="12032" max="12032" width="8.5" style="1" customWidth="1"/>
    <col min="12033" max="12033" width="11.125" style="1" customWidth="1"/>
    <col min="12034" max="12034" width="33" style="1" customWidth="1"/>
    <col min="12035" max="12038" width="9.375" style="1" customWidth="1"/>
    <col min="12039" max="12039" width="6.75" style="1" customWidth="1"/>
    <col min="12040" max="12284" width="9" style="1"/>
    <col min="12285" max="12285" width="0.75" style="1" customWidth="1"/>
    <col min="12286" max="12286" width="7.125" style="1" customWidth="1"/>
    <col min="12287" max="12287" width="5.375" style="1" customWidth="1"/>
    <col min="12288" max="12288" width="8.5" style="1" customWidth="1"/>
    <col min="12289" max="12289" width="11.125" style="1" customWidth="1"/>
    <col min="12290" max="12290" width="33" style="1" customWidth="1"/>
    <col min="12291" max="12294" width="9.375" style="1" customWidth="1"/>
    <col min="12295" max="12295" width="6.75" style="1" customWidth="1"/>
    <col min="12296" max="12540" width="9" style="1"/>
    <col min="12541" max="12541" width="0.75" style="1" customWidth="1"/>
    <col min="12542" max="12542" width="7.125" style="1" customWidth="1"/>
    <col min="12543" max="12543" width="5.375" style="1" customWidth="1"/>
    <col min="12544" max="12544" width="8.5" style="1" customWidth="1"/>
    <col min="12545" max="12545" width="11.125" style="1" customWidth="1"/>
    <col min="12546" max="12546" width="33" style="1" customWidth="1"/>
    <col min="12547" max="12550" width="9.375" style="1" customWidth="1"/>
    <col min="12551" max="12551" width="6.75" style="1" customWidth="1"/>
    <col min="12552" max="12796" width="9" style="1"/>
    <col min="12797" max="12797" width="0.75" style="1" customWidth="1"/>
    <col min="12798" max="12798" width="7.125" style="1" customWidth="1"/>
    <col min="12799" max="12799" width="5.375" style="1" customWidth="1"/>
    <col min="12800" max="12800" width="8.5" style="1" customWidth="1"/>
    <col min="12801" max="12801" width="11.125" style="1" customWidth="1"/>
    <col min="12802" max="12802" width="33" style="1" customWidth="1"/>
    <col min="12803" max="12806" width="9.375" style="1" customWidth="1"/>
    <col min="12807" max="12807" width="6.75" style="1" customWidth="1"/>
    <col min="12808" max="13052" width="9" style="1"/>
    <col min="13053" max="13053" width="0.75" style="1" customWidth="1"/>
    <col min="13054" max="13054" width="7.125" style="1" customWidth="1"/>
    <col min="13055" max="13055" width="5.375" style="1" customWidth="1"/>
    <col min="13056" max="13056" width="8.5" style="1" customWidth="1"/>
    <col min="13057" max="13057" width="11.125" style="1" customWidth="1"/>
    <col min="13058" max="13058" width="33" style="1" customWidth="1"/>
    <col min="13059" max="13062" width="9.375" style="1" customWidth="1"/>
    <col min="13063" max="13063" width="6.75" style="1" customWidth="1"/>
    <col min="13064" max="13308" width="9" style="1"/>
    <col min="13309" max="13309" width="0.75" style="1" customWidth="1"/>
    <col min="13310" max="13310" width="7.125" style="1" customWidth="1"/>
    <col min="13311" max="13311" width="5.375" style="1" customWidth="1"/>
    <col min="13312" max="13312" width="8.5" style="1" customWidth="1"/>
    <col min="13313" max="13313" width="11.125" style="1" customWidth="1"/>
    <col min="13314" max="13314" width="33" style="1" customWidth="1"/>
    <col min="13315" max="13318" width="9.375" style="1" customWidth="1"/>
    <col min="13319" max="13319" width="6.75" style="1" customWidth="1"/>
    <col min="13320" max="13564" width="9" style="1"/>
    <col min="13565" max="13565" width="0.75" style="1" customWidth="1"/>
    <col min="13566" max="13566" width="7.125" style="1" customWidth="1"/>
    <col min="13567" max="13567" width="5.375" style="1" customWidth="1"/>
    <col min="13568" max="13568" width="8.5" style="1" customWidth="1"/>
    <col min="13569" max="13569" width="11.125" style="1" customWidth="1"/>
    <col min="13570" max="13570" width="33" style="1" customWidth="1"/>
    <col min="13571" max="13574" width="9.375" style="1" customWidth="1"/>
    <col min="13575" max="13575" width="6.75" style="1" customWidth="1"/>
    <col min="13576" max="13820" width="9" style="1"/>
    <col min="13821" max="13821" width="0.75" style="1" customWidth="1"/>
    <col min="13822" max="13822" width="7.125" style="1" customWidth="1"/>
    <col min="13823" max="13823" width="5.375" style="1" customWidth="1"/>
    <col min="13824" max="13824" width="8.5" style="1" customWidth="1"/>
    <col min="13825" max="13825" width="11.125" style="1" customWidth="1"/>
    <col min="13826" max="13826" width="33" style="1" customWidth="1"/>
    <col min="13827" max="13830" width="9.375" style="1" customWidth="1"/>
    <col min="13831" max="13831" width="6.75" style="1" customWidth="1"/>
    <col min="13832" max="14076" width="9" style="1"/>
    <col min="14077" max="14077" width="0.75" style="1" customWidth="1"/>
    <col min="14078" max="14078" width="7.125" style="1" customWidth="1"/>
    <col min="14079" max="14079" width="5.375" style="1" customWidth="1"/>
    <col min="14080" max="14080" width="8.5" style="1" customWidth="1"/>
    <col min="14081" max="14081" width="11.125" style="1" customWidth="1"/>
    <col min="14082" max="14082" width="33" style="1" customWidth="1"/>
    <col min="14083" max="14086" width="9.375" style="1" customWidth="1"/>
    <col min="14087" max="14087" width="6.75" style="1" customWidth="1"/>
    <col min="14088" max="14332" width="9" style="1"/>
    <col min="14333" max="14333" width="0.75" style="1" customWidth="1"/>
    <col min="14334" max="14334" width="7.125" style="1" customWidth="1"/>
    <col min="14335" max="14335" width="5.375" style="1" customWidth="1"/>
    <col min="14336" max="14336" width="8.5" style="1" customWidth="1"/>
    <col min="14337" max="14337" width="11.125" style="1" customWidth="1"/>
    <col min="14338" max="14338" width="33" style="1" customWidth="1"/>
    <col min="14339" max="14342" width="9.375" style="1" customWidth="1"/>
    <col min="14343" max="14343" width="6.75" style="1" customWidth="1"/>
    <col min="14344" max="14588" width="9" style="1"/>
    <col min="14589" max="14589" width="0.75" style="1" customWidth="1"/>
    <col min="14590" max="14590" width="7.125" style="1" customWidth="1"/>
    <col min="14591" max="14591" width="5.375" style="1" customWidth="1"/>
    <col min="14592" max="14592" width="8.5" style="1" customWidth="1"/>
    <col min="14593" max="14593" width="11.125" style="1" customWidth="1"/>
    <col min="14594" max="14594" width="33" style="1" customWidth="1"/>
    <col min="14595" max="14598" width="9.375" style="1" customWidth="1"/>
    <col min="14599" max="14599" width="6.75" style="1" customWidth="1"/>
    <col min="14600" max="14844" width="9" style="1"/>
    <col min="14845" max="14845" width="0.75" style="1" customWidth="1"/>
    <col min="14846" max="14846" width="7.125" style="1" customWidth="1"/>
    <col min="14847" max="14847" width="5.375" style="1" customWidth="1"/>
    <col min="14848" max="14848" width="8.5" style="1" customWidth="1"/>
    <col min="14849" max="14849" width="11.125" style="1" customWidth="1"/>
    <col min="14850" max="14850" width="33" style="1" customWidth="1"/>
    <col min="14851" max="14854" width="9.375" style="1" customWidth="1"/>
    <col min="14855" max="14855" width="6.75" style="1" customWidth="1"/>
    <col min="14856" max="15100" width="9" style="1"/>
    <col min="15101" max="15101" width="0.75" style="1" customWidth="1"/>
    <col min="15102" max="15102" width="7.125" style="1" customWidth="1"/>
    <col min="15103" max="15103" width="5.375" style="1" customWidth="1"/>
    <col min="15104" max="15104" width="8.5" style="1" customWidth="1"/>
    <col min="15105" max="15105" width="11.125" style="1" customWidth="1"/>
    <col min="15106" max="15106" width="33" style="1" customWidth="1"/>
    <col min="15107" max="15110" width="9.375" style="1" customWidth="1"/>
    <col min="15111" max="15111" width="6.75" style="1" customWidth="1"/>
    <col min="15112" max="15356" width="9" style="1"/>
    <col min="15357" max="15357" width="0.75" style="1" customWidth="1"/>
    <col min="15358" max="15358" width="7.125" style="1" customWidth="1"/>
    <col min="15359" max="15359" width="5.375" style="1" customWidth="1"/>
    <col min="15360" max="15360" width="8.5" style="1" customWidth="1"/>
    <col min="15361" max="15361" width="11.125" style="1" customWidth="1"/>
    <col min="15362" max="15362" width="33" style="1" customWidth="1"/>
    <col min="15363" max="15366" width="9.375" style="1" customWidth="1"/>
    <col min="15367" max="15367" width="6.75" style="1" customWidth="1"/>
    <col min="15368" max="15612" width="9" style="1"/>
    <col min="15613" max="15613" width="0.75" style="1" customWidth="1"/>
    <col min="15614" max="15614" width="7.125" style="1" customWidth="1"/>
    <col min="15615" max="15615" width="5.375" style="1" customWidth="1"/>
    <col min="15616" max="15616" width="8.5" style="1" customWidth="1"/>
    <col min="15617" max="15617" width="11.125" style="1" customWidth="1"/>
    <col min="15618" max="15618" width="33" style="1" customWidth="1"/>
    <col min="15619" max="15622" width="9.375" style="1" customWidth="1"/>
    <col min="15623" max="15623" width="6.75" style="1" customWidth="1"/>
    <col min="15624" max="15868" width="9" style="1"/>
    <col min="15869" max="15869" width="0.75" style="1" customWidth="1"/>
    <col min="15870" max="15870" width="7.125" style="1" customWidth="1"/>
    <col min="15871" max="15871" width="5.375" style="1" customWidth="1"/>
    <col min="15872" max="15872" width="8.5" style="1" customWidth="1"/>
    <col min="15873" max="15873" width="11.125" style="1" customWidth="1"/>
    <col min="15874" max="15874" width="33" style="1" customWidth="1"/>
    <col min="15875" max="15878" width="9.375" style="1" customWidth="1"/>
    <col min="15879" max="15879" width="6.75" style="1" customWidth="1"/>
    <col min="15880" max="16124" width="9" style="1"/>
    <col min="16125" max="16125" width="0.75" style="1" customWidth="1"/>
    <col min="16126" max="16126" width="7.125" style="1" customWidth="1"/>
    <col min="16127" max="16127" width="5.375" style="1" customWidth="1"/>
    <col min="16128" max="16128" width="8.5" style="1" customWidth="1"/>
    <col min="16129" max="16129" width="11.125" style="1" customWidth="1"/>
    <col min="16130" max="16130" width="33" style="1" customWidth="1"/>
    <col min="16131" max="16134" width="9.375" style="1" customWidth="1"/>
    <col min="16135" max="16135" width="6.75" style="1" customWidth="1"/>
    <col min="16136" max="16384" width="9" style="1"/>
  </cols>
  <sheetData>
    <row r="2" spans="1:19" s="85" customFormat="1" ht="36.75" customHeight="1" x14ac:dyDescent="0.2">
      <c r="A2" s="156" t="s">
        <v>0</v>
      </c>
      <c r="B2" s="156"/>
      <c r="C2" s="156"/>
      <c r="D2" s="156"/>
      <c r="E2" s="156"/>
      <c r="F2" s="104"/>
      <c r="G2" s="104" t="s">
        <v>1</v>
      </c>
    </row>
    <row r="5" spans="1:19" s="85" customFormat="1" ht="14.25" x14ac:dyDescent="0.2">
      <c r="A5" s="84" t="s">
        <v>2</v>
      </c>
      <c r="B5" s="84" t="s">
        <v>3</v>
      </c>
      <c r="D5" s="86"/>
      <c r="E5" s="86"/>
      <c r="F5" s="86"/>
      <c r="G5" s="86"/>
    </row>
    <row r="6" spans="1:19" s="85" customFormat="1" ht="14.25" x14ac:dyDescent="0.2">
      <c r="A6" s="84"/>
      <c r="B6" s="84" t="s">
        <v>4</v>
      </c>
      <c r="D6" s="86"/>
      <c r="E6" s="86"/>
      <c r="F6" s="86"/>
      <c r="G6" s="86"/>
    </row>
    <row r="7" spans="1:19" s="85" customFormat="1" ht="13.5" thickBot="1" x14ac:dyDescent="0.25">
      <c r="A7" s="87"/>
      <c r="B7" s="87"/>
      <c r="C7" s="87"/>
      <c r="D7" s="87"/>
      <c r="E7" s="87"/>
      <c r="F7" s="87"/>
      <c r="G7" s="87" t="s">
        <v>5</v>
      </c>
    </row>
    <row r="8" spans="1:19" s="85" customFormat="1" ht="35.25" customHeight="1" thickTop="1" thickBot="1" x14ac:dyDescent="0.25">
      <c r="A8" s="60" t="s">
        <v>6</v>
      </c>
      <c r="B8" s="61" t="s">
        <v>199</v>
      </c>
      <c r="C8" s="62" t="s">
        <v>200</v>
      </c>
      <c r="D8" s="63" t="s">
        <v>201</v>
      </c>
      <c r="E8" s="63" t="s">
        <v>202</v>
      </c>
      <c r="F8" s="63" t="s">
        <v>203</v>
      </c>
      <c r="G8" s="64" t="s">
        <v>9</v>
      </c>
    </row>
    <row r="9" spans="1:19" s="85" customFormat="1" ht="14.25" thickTop="1" thickBot="1" x14ac:dyDescent="0.25">
      <c r="A9" s="65">
        <v>1</v>
      </c>
      <c r="B9" s="66">
        <v>2</v>
      </c>
      <c r="C9" s="66">
        <v>3</v>
      </c>
      <c r="D9" s="67">
        <v>4</v>
      </c>
      <c r="E9" s="67">
        <v>5</v>
      </c>
      <c r="F9" s="67">
        <v>6</v>
      </c>
      <c r="G9" s="68" t="s">
        <v>160</v>
      </c>
    </row>
    <row r="10" spans="1:19" s="93" customFormat="1" ht="20.25" customHeight="1" thickTop="1" thickBot="1" x14ac:dyDescent="0.25">
      <c r="A10" s="88">
        <v>3636</v>
      </c>
      <c r="B10" s="89">
        <v>51</v>
      </c>
      <c r="C10" s="90" t="s">
        <v>159</v>
      </c>
      <c r="D10" s="91">
        <v>29885</v>
      </c>
      <c r="E10" s="91">
        <v>14401</v>
      </c>
      <c r="F10" s="91">
        <v>17270</v>
      </c>
      <c r="G10" s="92">
        <f>F10/D10*100</f>
        <v>57.788188054207801</v>
      </c>
    </row>
    <row r="11" spans="1:19" s="85" customFormat="1" ht="16.5" thickTop="1" thickBot="1" x14ac:dyDescent="0.25">
      <c r="A11" s="94" t="s">
        <v>12</v>
      </c>
      <c r="B11" s="95"/>
      <c r="C11" s="96"/>
      <c r="D11" s="97">
        <f>SUM(D10)</f>
        <v>29885</v>
      </c>
      <c r="E11" s="97">
        <f t="shared" ref="E11:F11" si="0">SUM(E10)</f>
        <v>14401</v>
      </c>
      <c r="F11" s="97">
        <f t="shared" si="0"/>
        <v>17270</v>
      </c>
      <c r="G11" s="98">
        <f>F11/D11*100</f>
        <v>57.788188054207801</v>
      </c>
    </row>
    <row r="12" spans="1:19" s="85" customFormat="1" ht="13.5" thickTop="1" x14ac:dyDescent="0.2">
      <c r="C12" s="99"/>
      <c r="D12" s="99"/>
      <c r="E12" s="99"/>
      <c r="F12" s="99"/>
    </row>
    <row r="13" spans="1:19" s="85" customFormat="1" ht="15.75" thickBot="1" x14ac:dyDescent="0.25">
      <c r="A13" s="100" t="s">
        <v>161</v>
      </c>
      <c r="B13" s="100"/>
      <c r="C13" s="101"/>
      <c r="D13" s="101"/>
      <c r="E13" s="102"/>
      <c r="F13" s="102">
        <v>17270</v>
      </c>
      <c r="G13" s="103" t="s">
        <v>13</v>
      </c>
    </row>
    <row r="14" spans="1:19" s="85" customFormat="1" ht="67.5" customHeight="1" thickTop="1" thickBot="1" x14ac:dyDescent="0.25">
      <c r="A14" s="159" t="s">
        <v>162</v>
      </c>
      <c r="B14" s="160"/>
      <c r="C14" s="160"/>
      <c r="D14" s="160"/>
      <c r="E14" s="160"/>
      <c r="F14" s="160"/>
      <c r="G14" s="160"/>
      <c r="J14" s="172"/>
      <c r="K14" s="173"/>
      <c r="L14" s="173"/>
      <c r="M14" s="173"/>
      <c r="N14" s="173"/>
      <c r="O14" s="173"/>
      <c r="P14" s="173"/>
      <c r="Q14" s="173"/>
      <c r="R14" s="173"/>
      <c r="S14" s="173"/>
    </row>
    <row r="15" spans="1:19" ht="20.25" customHeight="1" thickBot="1" x14ac:dyDescent="0.25">
      <c r="A15" s="163" t="s">
        <v>14</v>
      </c>
      <c r="B15" s="164"/>
      <c r="C15" s="164"/>
      <c r="D15" s="164"/>
      <c r="E15" s="164"/>
      <c r="F15" s="164"/>
      <c r="G15" s="165"/>
    </row>
    <row r="16" spans="1:19" ht="30.75" customHeight="1" thickBot="1" x14ac:dyDescent="0.25">
      <c r="A16" s="69" t="s">
        <v>15</v>
      </c>
      <c r="B16" s="161" t="s">
        <v>16</v>
      </c>
      <c r="C16" s="162"/>
      <c r="D16" s="162"/>
      <c r="E16" s="162"/>
      <c r="F16" s="166" t="s">
        <v>150</v>
      </c>
      <c r="G16" s="167"/>
    </row>
    <row r="17" spans="1:7" ht="14.25" x14ac:dyDescent="0.2">
      <c r="A17" s="70" t="s">
        <v>17</v>
      </c>
      <c r="B17" s="157" t="s">
        <v>18</v>
      </c>
      <c r="C17" s="158"/>
      <c r="D17" s="158"/>
      <c r="E17" s="158"/>
      <c r="F17" s="71">
        <v>80</v>
      </c>
      <c r="G17" s="72" t="s">
        <v>149</v>
      </c>
    </row>
    <row r="18" spans="1:7" ht="14.25" x14ac:dyDescent="0.2">
      <c r="A18" s="73" t="s">
        <v>19</v>
      </c>
      <c r="B18" s="170" t="s">
        <v>20</v>
      </c>
      <c r="C18" s="171"/>
      <c r="D18" s="171"/>
      <c r="E18" s="171"/>
      <c r="F18" s="74">
        <v>400</v>
      </c>
      <c r="G18" s="75" t="s">
        <v>149</v>
      </c>
    </row>
    <row r="19" spans="1:7" ht="14.25" x14ac:dyDescent="0.2">
      <c r="A19" s="73" t="s">
        <v>21</v>
      </c>
      <c r="B19" s="168" t="s">
        <v>22</v>
      </c>
      <c r="C19" s="171"/>
      <c r="D19" s="171"/>
      <c r="E19" s="171"/>
      <c r="F19" s="74">
        <v>400</v>
      </c>
      <c r="G19" s="75" t="s">
        <v>149</v>
      </c>
    </row>
    <row r="20" spans="1:7" ht="14.25" x14ac:dyDescent="0.2">
      <c r="A20" s="73" t="s">
        <v>23</v>
      </c>
      <c r="B20" s="168" t="s">
        <v>24</v>
      </c>
      <c r="C20" s="169"/>
      <c r="D20" s="169"/>
      <c r="E20" s="169"/>
      <c r="F20" s="74">
        <v>1150</v>
      </c>
      <c r="G20" s="75" t="s">
        <v>149</v>
      </c>
    </row>
    <row r="21" spans="1:7" ht="14.25" x14ac:dyDescent="0.2">
      <c r="A21" s="73" t="s">
        <v>25</v>
      </c>
      <c r="B21" s="168" t="s">
        <v>26</v>
      </c>
      <c r="C21" s="169"/>
      <c r="D21" s="169"/>
      <c r="E21" s="169"/>
      <c r="F21" s="74">
        <v>100</v>
      </c>
      <c r="G21" s="75" t="s">
        <v>149</v>
      </c>
    </row>
    <row r="22" spans="1:7" ht="14.25" x14ac:dyDescent="0.2">
      <c r="A22" s="73" t="s">
        <v>27</v>
      </c>
      <c r="B22" s="168" t="s">
        <v>28</v>
      </c>
      <c r="C22" s="169"/>
      <c r="D22" s="169"/>
      <c r="E22" s="169"/>
      <c r="F22" s="74">
        <v>10</v>
      </c>
      <c r="G22" s="75" t="s">
        <v>149</v>
      </c>
    </row>
    <row r="23" spans="1:7" ht="14.25" x14ac:dyDescent="0.2">
      <c r="A23" s="73" t="s">
        <v>29</v>
      </c>
      <c r="B23" s="168" t="s">
        <v>30</v>
      </c>
      <c r="C23" s="169"/>
      <c r="D23" s="169"/>
      <c r="E23" s="169"/>
      <c r="F23" s="74">
        <v>10</v>
      </c>
      <c r="G23" s="75" t="s">
        <v>149</v>
      </c>
    </row>
    <row r="24" spans="1:7" ht="14.25" x14ac:dyDescent="0.2">
      <c r="A24" s="73" t="s">
        <v>31</v>
      </c>
      <c r="B24" s="168" t="s">
        <v>32</v>
      </c>
      <c r="C24" s="169"/>
      <c r="D24" s="169"/>
      <c r="E24" s="169"/>
      <c r="F24" s="74">
        <v>650</v>
      </c>
      <c r="G24" s="75" t="s">
        <v>149</v>
      </c>
    </row>
    <row r="25" spans="1:7" ht="14.25" x14ac:dyDescent="0.2">
      <c r="A25" s="73" t="s">
        <v>33</v>
      </c>
      <c r="B25" s="170" t="s">
        <v>34</v>
      </c>
      <c r="C25" s="169"/>
      <c r="D25" s="169"/>
      <c r="E25" s="169"/>
      <c r="F25" s="74">
        <v>100</v>
      </c>
      <c r="G25" s="75" t="s">
        <v>149</v>
      </c>
    </row>
    <row r="26" spans="1:7" ht="14.25" x14ac:dyDescent="0.2">
      <c r="A26" s="73" t="s">
        <v>35</v>
      </c>
      <c r="B26" s="170" t="s">
        <v>36</v>
      </c>
      <c r="C26" s="169"/>
      <c r="D26" s="169"/>
      <c r="E26" s="169"/>
      <c r="F26" s="74">
        <v>210</v>
      </c>
      <c r="G26" s="75" t="s">
        <v>149</v>
      </c>
    </row>
    <row r="27" spans="1:7" ht="14.25" x14ac:dyDescent="0.2">
      <c r="A27" s="73" t="s">
        <v>37</v>
      </c>
      <c r="B27" s="170" t="s">
        <v>38</v>
      </c>
      <c r="C27" s="169"/>
      <c r="D27" s="169"/>
      <c r="E27" s="169"/>
      <c r="F27" s="74">
        <v>110</v>
      </c>
      <c r="G27" s="75" t="s">
        <v>149</v>
      </c>
    </row>
    <row r="28" spans="1:7" ht="14.25" x14ac:dyDescent="0.2">
      <c r="A28" s="73" t="s">
        <v>39</v>
      </c>
      <c r="B28" s="170" t="s">
        <v>40</v>
      </c>
      <c r="C28" s="169"/>
      <c r="D28" s="169"/>
      <c r="E28" s="169"/>
      <c r="F28" s="74">
        <v>110</v>
      </c>
      <c r="G28" s="75" t="s">
        <v>149</v>
      </c>
    </row>
    <row r="29" spans="1:7" ht="14.25" x14ac:dyDescent="0.2">
      <c r="A29" s="73" t="s">
        <v>41</v>
      </c>
      <c r="B29" s="168" t="s">
        <v>42</v>
      </c>
      <c r="C29" s="169"/>
      <c r="D29" s="169"/>
      <c r="E29" s="169"/>
      <c r="F29" s="74">
        <v>100</v>
      </c>
      <c r="G29" s="75" t="s">
        <v>149</v>
      </c>
    </row>
    <row r="30" spans="1:7" ht="14.25" x14ac:dyDescent="0.2">
      <c r="A30" s="73" t="s">
        <v>43</v>
      </c>
      <c r="B30" s="168" t="s">
        <v>44</v>
      </c>
      <c r="C30" s="169"/>
      <c r="D30" s="169"/>
      <c r="E30" s="169"/>
      <c r="F30" s="74">
        <v>110</v>
      </c>
      <c r="G30" s="75" t="s">
        <v>149</v>
      </c>
    </row>
    <row r="31" spans="1:7" ht="14.25" x14ac:dyDescent="0.2">
      <c r="A31" s="73" t="s">
        <v>45</v>
      </c>
      <c r="B31" s="168" t="s">
        <v>46</v>
      </c>
      <c r="C31" s="169"/>
      <c r="D31" s="169"/>
      <c r="E31" s="169"/>
      <c r="F31" s="74">
        <v>300</v>
      </c>
      <c r="G31" s="75" t="s">
        <v>149</v>
      </c>
    </row>
    <row r="32" spans="1:7" ht="14.25" x14ac:dyDescent="0.2">
      <c r="A32" s="73" t="s">
        <v>47</v>
      </c>
      <c r="B32" s="168" t="s">
        <v>48</v>
      </c>
      <c r="C32" s="169"/>
      <c r="D32" s="169"/>
      <c r="E32" s="169"/>
      <c r="F32" s="74">
        <v>300</v>
      </c>
      <c r="G32" s="75" t="s">
        <v>149</v>
      </c>
    </row>
    <row r="33" spans="1:7" ht="14.25" x14ac:dyDescent="0.2">
      <c r="A33" s="73" t="s">
        <v>49</v>
      </c>
      <c r="B33" s="168" t="s">
        <v>50</v>
      </c>
      <c r="C33" s="169"/>
      <c r="D33" s="169"/>
      <c r="E33" s="169"/>
      <c r="F33" s="74">
        <v>60</v>
      </c>
      <c r="G33" s="75" t="s">
        <v>149</v>
      </c>
    </row>
    <row r="34" spans="1:7" ht="14.25" x14ac:dyDescent="0.2">
      <c r="A34" s="73" t="s">
        <v>51</v>
      </c>
      <c r="B34" s="168" t="s">
        <v>52</v>
      </c>
      <c r="C34" s="169"/>
      <c r="D34" s="169"/>
      <c r="E34" s="169"/>
      <c r="F34" s="74">
        <v>60</v>
      </c>
      <c r="G34" s="75" t="s">
        <v>149</v>
      </c>
    </row>
    <row r="35" spans="1:7" ht="37.5" customHeight="1" x14ac:dyDescent="0.2">
      <c r="A35" s="73" t="s">
        <v>53</v>
      </c>
      <c r="B35" s="181" t="s">
        <v>54</v>
      </c>
      <c r="C35" s="182"/>
      <c r="D35" s="182"/>
      <c r="E35" s="182"/>
      <c r="F35" s="74">
        <v>5000</v>
      </c>
      <c r="G35" s="83" t="s">
        <v>149</v>
      </c>
    </row>
    <row r="36" spans="1:7" ht="14.25" x14ac:dyDescent="0.2">
      <c r="A36" s="73" t="s">
        <v>55</v>
      </c>
      <c r="B36" s="168" t="s">
        <v>56</v>
      </c>
      <c r="C36" s="169"/>
      <c r="D36" s="169"/>
      <c r="E36" s="169"/>
      <c r="F36" s="74">
        <v>70</v>
      </c>
      <c r="G36" s="75" t="s">
        <v>149</v>
      </c>
    </row>
    <row r="37" spans="1:7" ht="14.25" x14ac:dyDescent="0.2">
      <c r="A37" s="73" t="s">
        <v>57</v>
      </c>
      <c r="B37" s="183" t="s">
        <v>58</v>
      </c>
      <c r="C37" s="184"/>
      <c r="D37" s="184"/>
      <c r="E37" s="184"/>
      <c r="F37" s="74">
        <v>220</v>
      </c>
      <c r="G37" s="75" t="s">
        <v>149</v>
      </c>
    </row>
    <row r="38" spans="1:7" ht="14.25" x14ac:dyDescent="0.2">
      <c r="A38" s="73" t="s">
        <v>59</v>
      </c>
      <c r="B38" s="168" t="s">
        <v>60</v>
      </c>
      <c r="C38" s="169"/>
      <c r="D38" s="169"/>
      <c r="E38" s="169"/>
      <c r="F38" s="74">
        <v>70</v>
      </c>
      <c r="G38" s="75" t="s">
        <v>149</v>
      </c>
    </row>
    <row r="39" spans="1:7" ht="14.25" x14ac:dyDescent="0.2">
      <c r="A39" s="73" t="s">
        <v>61</v>
      </c>
      <c r="B39" s="168" t="s">
        <v>62</v>
      </c>
      <c r="C39" s="169"/>
      <c r="D39" s="169"/>
      <c r="E39" s="169"/>
      <c r="F39" s="74">
        <v>220</v>
      </c>
      <c r="G39" s="75" t="s">
        <v>149</v>
      </c>
    </row>
    <row r="40" spans="1:7" ht="14.25" x14ac:dyDescent="0.2">
      <c r="A40" s="73" t="s">
        <v>63</v>
      </c>
      <c r="B40" s="168" t="s">
        <v>64</v>
      </c>
      <c r="C40" s="169"/>
      <c r="D40" s="169"/>
      <c r="E40" s="169"/>
      <c r="F40" s="74">
        <v>600</v>
      </c>
      <c r="G40" s="75" t="s">
        <v>149</v>
      </c>
    </row>
    <row r="41" spans="1:7" ht="14.25" x14ac:dyDescent="0.2">
      <c r="A41" s="73" t="s">
        <v>65</v>
      </c>
      <c r="B41" s="168" t="s">
        <v>66</v>
      </c>
      <c r="C41" s="169"/>
      <c r="D41" s="169"/>
      <c r="E41" s="169"/>
      <c r="F41" s="76">
        <v>30</v>
      </c>
      <c r="G41" s="75" t="s">
        <v>149</v>
      </c>
    </row>
    <row r="42" spans="1:7" ht="15" thickBot="1" x14ac:dyDescent="0.25">
      <c r="A42" s="73" t="s">
        <v>67</v>
      </c>
      <c r="B42" s="174" t="s">
        <v>68</v>
      </c>
      <c r="C42" s="175"/>
      <c r="D42" s="175"/>
      <c r="E42" s="175"/>
      <c r="F42" s="77">
        <v>1600</v>
      </c>
      <c r="G42" s="78" t="s">
        <v>149</v>
      </c>
    </row>
    <row r="43" spans="1:7" ht="33.75" customHeight="1" x14ac:dyDescent="0.2">
      <c r="A43" s="178" t="s">
        <v>69</v>
      </c>
      <c r="B43" s="179"/>
      <c r="C43" s="179"/>
      <c r="D43" s="179"/>
      <c r="E43" s="179"/>
      <c r="F43" s="179"/>
      <c r="G43" s="180"/>
    </row>
    <row r="44" spans="1:7" ht="15" thickBot="1" x14ac:dyDescent="0.25">
      <c r="A44" s="79" t="s">
        <v>70</v>
      </c>
      <c r="B44" s="174" t="s">
        <v>71</v>
      </c>
      <c r="C44" s="175"/>
      <c r="D44" s="175"/>
      <c r="E44" s="175"/>
      <c r="F44" s="77">
        <v>5000</v>
      </c>
      <c r="G44" s="80" t="s">
        <v>149</v>
      </c>
    </row>
    <row r="45" spans="1:7" ht="21" customHeight="1" thickBot="1" x14ac:dyDescent="0.3">
      <c r="A45" s="176" t="s">
        <v>12</v>
      </c>
      <c r="B45" s="177"/>
      <c r="C45" s="177"/>
      <c r="D45" s="177"/>
      <c r="E45" s="177"/>
      <c r="F45" s="81">
        <f>SUM(F17:F42)+F44</f>
        <v>17070</v>
      </c>
      <c r="G45" s="82" t="s">
        <v>149</v>
      </c>
    </row>
    <row r="46" spans="1:7" ht="21" customHeight="1" x14ac:dyDescent="0.2">
      <c r="A46" s="3"/>
      <c r="B46" s="2"/>
      <c r="C46" s="2"/>
      <c r="D46" s="2"/>
      <c r="E46" s="2"/>
      <c r="F46" s="2"/>
      <c r="G46" s="2"/>
    </row>
  </sheetData>
  <mergeCells count="35">
    <mergeCell ref="J14:S14"/>
    <mergeCell ref="B42:E42"/>
    <mergeCell ref="B44:E44"/>
    <mergeCell ref="A45:E45"/>
    <mergeCell ref="A43:G43"/>
    <mergeCell ref="B41:E41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29:E29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A2:E2"/>
    <mergeCell ref="B17:E17"/>
    <mergeCell ref="A14:G14"/>
    <mergeCell ref="B16:E16"/>
    <mergeCell ref="A15:G15"/>
    <mergeCell ref="F16:G16"/>
  </mergeCells>
  <pageMargins left="0.70866141732283472" right="0.70866141732283472" top="0.78740157480314965" bottom="0.78740157480314965" header="0.31496062992125984" footer="0.31496062992125984"/>
  <pageSetup paperSize="9" scale="67" firstPageNumber="73" orientation="portrait" useFirstPageNumber="1" r:id="rId1"/>
  <headerFooter>
    <oddFooter>&amp;L&amp;"Arial,Kurzíva"Zastupitelstvo Olomouckého kraje 21-12-2012
6. - Rozpočet Olomouckého kraje 2013 - návrh rozpočtu
Příloha č. 3e) Evropské programy&amp;R&amp;"Arial,Kurzíva"Strana &amp;P (celkem 118)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G27"/>
  <sheetViews>
    <sheetView showGridLines="0" view="pageBreakPreview" zoomScale="60" zoomScaleNormal="100" workbookViewId="0">
      <selection activeCell="M4" sqref="M4"/>
    </sheetView>
  </sheetViews>
  <sheetFormatPr defaultRowHeight="12.75" x14ac:dyDescent="0.2"/>
  <cols>
    <col min="1" max="1" width="8.5" style="85" customWidth="1"/>
    <col min="2" max="2" width="9" style="85" customWidth="1"/>
    <col min="3" max="3" width="51.75" style="85" customWidth="1"/>
    <col min="4" max="6" width="14.25" style="85" customWidth="1"/>
    <col min="7" max="7" width="8.125" style="85" customWidth="1"/>
    <col min="8" max="16384" width="9" style="85"/>
  </cols>
  <sheetData>
    <row r="2" spans="1:7" ht="42" customHeight="1" x14ac:dyDescent="0.2">
      <c r="A2" s="185" t="s">
        <v>72</v>
      </c>
      <c r="B2" s="185"/>
      <c r="C2" s="185"/>
      <c r="D2" s="185"/>
      <c r="E2" s="185"/>
      <c r="F2" s="104"/>
      <c r="G2" s="104" t="s">
        <v>73</v>
      </c>
    </row>
    <row r="5" spans="1:7" x14ac:dyDescent="0.2">
      <c r="A5" s="105" t="s">
        <v>2</v>
      </c>
      <c r="B5" s="105" t="s">
        <v>3</v>
      </c>
      <c r="D5" s="86"/>
      <c r="E5" s="86"/>
      <c r="F5" s="86"/>
      <c r="G5" s="86"/>
    </row>
    <row r="6" spans="1:7" x14ac:dyDescent="0.2">
      <c r="A6" s="105"/>
      <c r="B6" s="105" t="s">
        <v>4</v>
      </c>
      <c r="D6" s="86"/>
      <c r="E6" s="86"/>
      <c r="F6" s="86"/>
      <c r="G6" s="86"/>
    </row>
    <row r="7" spans="1:7" ht="13.5" thickBot="1" x14ac:dyDescent="0.25">
      <c r="A7" s="87"/>
      <c r="B7" s="87"/>
      <c r="C7" s="87"/>
      <c r="D7" s="87"/>
      <c r="E7" s="87"/>
      <c r="F7" s="87"/>
      <c r="G7" s="87" t="s">
        <v>5</v>
      </c>
    </row>
    <row r="8" spans="1:7" ht="35.1" customHeight="1" thickTop="1" thickBot="1" x14ac:dyDescent="0.25">
      <c r="A8" s="60" t="s">
        <v>6</v>
      </c>
      <c r="B8" s="61" t="s">
        <v>199</v>
      </c>
      <c r="C8" s="62" t="s">
        <v>200</v>
      </c>
      <c r="D8" s="63" t="s">
        <v>201</v>
      </c>
      <c r="E8" s="63" t="s">
        <v>202</v>
      </c>
      <c r="F8" s="63" t="s">
        <v>203</v>
      </c>
      <c r="G8" s="64" t="s">
        <v>9</v>
      </c>
    </row>
    <row r="9" spans="1:7" ht="14.25" thickTop="1" thickBot="1" x14ac:dyDescent="0.25">
      <c r="A9" s="65">
        <v>1</v>
      </c>
      <c r="B9" s="66">
        <v>2</v>
      </c>
      <c r="C9" s="66">
        <v>3</v>
      </c>
      <c r="D9" s="67">
        <v>4</v>
      </c>
      <c r="E9" s="67">
        <v>5</v>
      </c>
      <c r="F9" s="67">
        <v>6</v>
      </c>
      <c r="G9" s="68" t="s">
        <v>160</v>
      </c>
    </row>
    <row r="10" spans="1:7" ht="19.5" customHeight="1" thickTop="1" thickBot="1" x14ac:dyDescent="0.25">
      <c r="A10" s="106">
        <v>3522</v>
      </c>
      <c r="B10" s="107">
        <v>61</v>
      </c>
      <c r="C10" s="90" t="s">
        <v>164</v>
      </c>
      <c r="D10" s="108">
        <v>0</v>
      </c>
      <c r="E10" s="108">
        <v>530</v>
      </c>
      <c r="F10" s="108">
        <v>300</v>
      </c>
      <c r="G10" s="92">
        <v>0</v>
      </c>
    </row>
    <row r="11" spans="1:7" ht="16.5" thickTop="1" thickBot="1" x14ac:dyDescent="0.25">
      <c r="A11" s="94" t="s">
        <v>12</v>
      </c>
      <c r="B11" s="95"/>
      <c r="C11" s="96"/>
      <c r="D11" s="97">
        <f>SUM(D10)</f>
        <v>0</v>
      </c>
      <c r="E11" s="97">
        <f t="shared" ref="E11:F11" si="0">SUM(E10)</f>
        <v>530</v>
      </c>
      <c r="F11" s="97">
        <f t="shared" si="0"/>
        <v>300</v>
      </c>
      <c r="G11" s="98">
        <v>0</v>
      </c>
    </row>
    <row r="12" spans="1:7" ht="13.5" thickTop="1" x14ac:dyDescent="0.2">
      <c r="C12" s="99"/>
      <c r="D12" s="99"/>
      <c r="E12" s="99"/>
      <c r="F12" s="99"/>
    </row>
    <row r="13" spans="1:7" ht="15.75" thickBot="1" x14ac:dyDescent="0.25">
      <c r="A13" s="100" t="s">
        <v>165</v>
      </c>
      <c r="B13" s="100"/>
      <c r="C13" s="101"/>
      <c r="D13" s="101"/>
      <c r="E13" s="102"/>
      <c r="F13" s="102">
        <v>300</v>
      </c>
      <c r="G13" s="103" t="s">
        <v>13</v>
      </c>
    </row>
    <row r="14" spans="1:7" ht="15" thickTop="1" x14ac:dyDescent="0.2">
      <c r="A14" s="58" t="s">
        <v>146</v>
      </c>
      <c r="C14" s="99"/>
      <c r="D14" s="99"/>
      <c r="E14" s="99"/>
      <c r="F14" s="99"/>
    </row>
    <row r="15" spans="1:7" ht="15.75" thickBot="1" x14ac:dyDescent="0.25">
      <c r="A15" s="109" t="s">
        <v>74</v>
      </c>
      <c r="B15" s="109"/>
      <c r="C15" s="110"/>
      <c r="D15" s="110"/>
      <c r="E15" s="111"/>
      <c r="F15" s="111">
        <v>100</v>
      </c>
      <c r="G15" s="112" t="s">
        <v>13</v>
      </c>
    </row>
    <row r="16" spans="1:7" ht="40.5" customHeight="1" thickTop="1" x14ac:dyDescent="0.2">
      <c r="A16" s="186" t="s">
        <v>166</v>
      </c>
      <c r="B16" s="187"/>
      <c r="C16" s="187"/>
      <c r="D16" s="187"/>
      <c r="E16" s="187"/>
      <c r="F16" s="187"/>
      <c r="G16" s="187"/>
    </row>
    <row r="17" spans="1:7" ht="14.25" x14ac:dyDescent="0.2">
      <c r="A17" s="58" t="s">
        <v>147</v>
      </c>
      <c r="B17" s="113"/>
      <c r="C17" s="113"/>
      <c r="D17" s="113"/>
      <c r="E17" s="113"/>
      <c r="F17" s="113"/>
      <c r="G17" s="113"/>
    </row>
    <row r="18" spans="1:7" ht="15.75" thickBot="1" x14ac:dyDescent="0.25">
      <c r="A18" s="109" t="s">
        <v>74</v>
      </c>
      <c r="B18" s="109"/>
      <c r="C18" s="110"/>
      <c r="D18" s="110"/>
      <c r="E18" s="111"/>
      <c r="F18" s="111">
        <v>100</v>
      </c>
      <c r="G18" s="112" t="s">
        <v>13</v>
      </c>
    </row>
    <row r="19" spans="1:7" ht="39" customHeight="1" thickTop="1" x14ac:dyDescent="0.2">
      <c r="A19" s="186" t="s">
        <v>167</v>
      </c>
      <c r="B19" s="187"/>
      <c r="C19" s="187"/>
      <c r="D19" s="187"/>
      <c r="E19" s="187"/>
      <c r="F19" s="187"/>
      <c r="G19" s="187"/>
    </row>
    <row r="20" spans="1:7" ht="14.25" x14ac:dyDescent="0.2">
      <c r="A20" s="58" t="s">
        <v>148</v>
      </c>
      <c r="B20" s="113"/>
      <c r="C20" s="113"/>
      <c r="D20" s="113"/>
      <c r="E20" s="113"/>
      <c r="F20" s="113"/>
      <c r="G20" s="113"/>
    </row>
    <row r="21" spans="1:7" ht="15.75" thickBot="1" x14ac:dyDescent="0.25">
      <c r="A21" s="109" t="s">
        <v>74</v>
      </c>
      <c r="B21" s="109"/>
      <c r="C21" s="110"/>
      <c r="D21" s="110"/>
      <c r="E21" s="111"/>
      <c r="F21" s="111">
        <v>100</v>
      </c>
      <c r="G21" s="112" t="s">
        <v>13</v>
      </c>
    </row>
    <row r="22" spans="1:7" ht="37.5" customHeight="1" thickTop="1" x14ac:dyDescent="0.2">
      <c r="A22" s="186" t="s">
        <v>168</v>
      </c>
      <c r="B22" s="187"/>
      <c r="C22" s="187"/>
      <c r="D22" s="187"/>
      <c r="E22" s="187"/>
      <c r="F22" s="187"/>
      <c r="G22" s="187"/>
    </row>
    <row r="25" spans="1:7" x14ac:dyDescent="0.2">
      <c r="B25" s="114"/>
    </row>
    <row r="26" spans="1:7" x14ac:dyDescent="0.2">
      <c r="B26" s="114"/>
    </row>
    <row r="27" spans="1:7" x14ac:dyDescent="0.2">
      <c r="B27" s="114"/>
    </row>
  </sheetData>
  <mergeCells count="4">
    <mergeCell ref="A2:E2"/>
    <mergeCell ref="A16:G16"/>
    <mergeCell ref="A19:G19"/>
    <mergeCell ref="A22:G22"/>
  </mergeCells>
  <pageMargins left="0.78740157480314965" right="0.78740157480314965" top="0.98425196850393704" bottom="0.98425196850393704" header="0.51181102362204722" footer="0.51181102362204722"/>
  <pageSetup paperSize="9" scale="65" firstPageNumber="74" fitToHeight="9999" orientation="portrait" useFirstPageNumber="1" r:id="rId1"/>
  <headerFooter alignWithMargins="0">
    <oddFooter>&amp;L&amp;"Arial CE,Kurzíva"Zastupitelstvo Olomouckého kraje 21-12-2012
6. - Rozpočet Olomouckého kraje 2013 - návrh rozpočtu
Příloha č. 3e) Evropské programy&amp;R&amp;"Arial,Kurzíva"Strana &amp;P (celkem 118)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I58"/>
  <sheetViews>
    <sheetView showGridLines="0" view="pageBreakPreview" topLeftCell="A13" zoomScale="60" zoomScaleNormal="100" workbookViewId="0">
      <selection activeCell="M4" sqref="M4"/>
    </sheetView>
  </sheetViews>
  <sheetFormatPr defaultRowHeight="12.75" x14ac:dyDescent="0.2"/>
  <cols>
    <col min="1" max="1" width="8.5" style="85" customWidth="1"/>
    <col min="2" max="2" width="9.125" style="85" customWidth="1"/>
    <col min="3" max="3" width="51.75" style="85" customWidth="1"/>
    <col min="4" max="6" width="14.125" style="85" customWidth="1"/>
    <col min="7" max="7" width="8.125" style="85" customWidth="1"/>
    <col min="8" max="252" width="9" style="85"/>
    <col min="253" max="253" width="0.75" style="85" customWidth="1"/>
    <col min="254" max="254" width="5" style="85" customWidth="1"/>
    <col min="255" max="255" width="4.625" style="85" customWidth="1"/>
    <col min="256" max="256" width="8.5" style="85" customWidth="1"/>
    <col min="257" max="257" width="11.375" style="85" customWidth="1"/>
    <col min="258" max="258" width="31.875" style="85" customWidth="1"/>
    <col min="259" max="261" width="9.375" style="85" customWidth="1"/>
    <col min="262" max="262" width="9.25" style="85" customWidth="1"/>
    <col min="263" max="263" width="7" style="85" customWidth="1"/>
    <col min="264" max="508" width="9" style="85"/>
    <col min="509" max="509" width="0.75" style="85" customWidth="1"/>
    <col min="510" max="510" width="5" style="85" customWidth="1"/>
    <col min="511" max="511" width="4.625" style="85" customWidth="1"/>
    <col min="512" max="512" width="8.5" style="85" customWidth="1"/>
    <col min="513" max="513" width="11.375" style="85" customWidth="1"/>
    <col min="514" max="514" width="31.875" style="85" customWidth="1"/>
    <col min="515" max="517" width="9.375" style="85" customWidth="1"/>
    <col min="518" max="518" width="9.25" style="85" customWidth="1"/>
    <col min="519" max="519" width="7" style="85" customWidth="1"/>
    <col min="520" max="764" width="9" style="85"/>
    <col min="765" max="765" width="0.75" style="85" customWidth="1"/>
    <col min="766" max="766" width="5" style="85" customWidth="1"/>
    <col min="767" max="767" width="4.625" style="85" customWidth="1"/>
    <col min="768" max="768" width="8.5" style="85" customWidth="1"/>
    <col min="769" max="769" width="11.375" style="85" customWidth="1"/>
    <col min="770" max="770" width="31.875" style="85" customWidth="1"/>
    <col min="771" max="773" width="9.375" style="85" customWidth="1"/>
    <col min="774" max="774" width="9.25" style="85" customWidth="1"/>
    <col min="775" max="775" width="7" style="85" customWidth="1"/>
    <col min="776" max="1020" width="9" style="85"/>
    <col min="1021" max="1021" width="0.75" style="85" customWidth="1"/>
    <col min="1022" max="1022" width="5" style="85" customWidth="1"/>
    <col min="1023" max="1023" width="4.625" style="85" customWidth="1"/>
    <col min="1024" max="1024" width="8.5" style="85" customWidth="1"/>
    <col min="1025" max="1025" width="11.375" style="85" customWidth="1"/>
    <col min="1026" max="1026" width="31.875" style="85" customWidth="1"/>
    <col min="1027" max="1029" width="9.375" style="85" customWidth="1"/>
    <col min="1030" max="1030" width="9.25" style="85" customWidth="1"/>
    <col min="1031" max="1031" width="7" style="85" customWidth="1"/>
    <col min="1032" max="1276" width="9" style="85"/>
    <col min="1277" max="1277" width="0.75" style="85" customWidth="1"/>
    <col min="1278" max="1278" width="5" style="85" customWidth="1"/>
    <col min="1279" max="1279" width="4.625" style="85" customWidth="1"/>
    <col min="1280" max="1280" width="8.5" style="85" customWidth="1"/>
    <col min="1281" max="1281" width="11.375" style="85" customWidth="1"/>
    <col min="1282" max="1282" width="31.875" style="85" customWidth="1"/>
    <col min="1283" max="1285" width="9.375" style="85" customWidth="1"/>
    <col min="1286" max="1286" width="9.25" style="85" customWidth="1"/>
    <col min="1287" max="1287" width="7" style="85" customWidth="1"/>
    <col min="1288" max="1532" width="9" style="85"/>
    <col min="1533" max="1533" width="0.75" style="85" customWidth="1"/>
    <col min="1534" max="1534" width="5" style="85" customWidth="1"/>
    <col min="1535" max="1535" width="4.625" style="85" customWidth="1"/>
    <col min="1536" max="1536" width="8.5" style="85" customWidth="1"/>
    <col min="1537" max="1537" width="11.375" style="85" customWidth="1"/>
    <col min="1538" max="1538" width="31.875" style="85" customWidth="1"/>
    <col min="1539" max="1541" width="9.375" style="85" customWidth="1"/>
    <col min="1542" max="1542" width="9.25" style="85" customWidth="1"/>
    <col min="1543" max="1543" width="7" style="85" customWidth="1"/>
    <col min="1544" max="1788" width="9" style="85"/>
    <col min="1789" max="1789" width="0.75" style="85" customWidth="1"/>
    <col min="1790" max="1790" width="5" style="85" customWidth="1"/>
    <col min="1791" max="1791" width="4.625" style="85" customWidth="1"/>
    <col min="1792" max="1792" width="8.5" style="85" customWidth="1"/>
    <col min="1793" max="1793" width="11.375" style="85" customWidth="1"/>
    <col min="1794" max="1794" width="31.875" style="85" customWidth="1"/>
    <col min="1795" max="1797" width="9.375" style="85" customWidth="1"/>
    <col min="1798" max="1798" width="9.25" style="85" customWidth="1"/>
    <col min="1799" max="1799" width="7" style="85" customWidth="1"/>
    <col min="1800" max="2044" width="9" style="85"/>
    <col min="2045" max="2045" width="0.75" style="85" customWidth="1"/>
    <col min="2046" max="2046" width="5" style="85" customWidth="1"/>
    <col min="2047" max="2047" width="4.625" style="85" customWidth="1"/>
    <col min="2048" max="2048" width="8.5" style="85" customWidth="1"/>
    <col min="2049" max="2049" width="11.375" style="85" customWidth="1"/>
    <col min="2050" max="2050" width="31.875" style="85" customWidth="1"/>
    <col min="2051" max="2053" width="9.375" style="85" customWidth="1"/>
    <col min="2054" max="2054" width="9.25" style="85" customWidth="1"/>
    <col min="2055" max="2055" width="7" style="85" customWidth="1"/>
    <col min="2056" max="2300" width="9" style="85"/>
    <col min="2301" max="2301" width="0.75" style="85" customWidth="1"/>
    <col min="2302" max="2302" width="5" style="85" customWidth="1"/>
    <col min="2303" max="2303" width="4.625" style="85" customWidth="1"/>
    <col min="2304" max="2304" width="8.5" style="85" customWidth="1"/>
    <col min="2305" max="2305" width="11.375" style="85" customWidth="1"/>
    <col min="2306" max="2306" width="31.875" style="85" customWidth="1"/>
    <col min="2307" max="2309" width="9.375" style="85" customWidth="1"/>
    <col min="2310" max="2310" width="9.25" style="85" customWidth="1"/>
    <col min="2311" max="2311" width="7" style="85" customWidth="1"/>
    <col min="2312" max="2556" width="9" style="85"/>
    <col min="2557" max="2557" width="0.75" style="85" customWidth="1"/>
    <col min="2558" max="2558" width="5" style="85" customWidth="1"/>
    <col min="2559" max="2559" width="4.625" style="85" customWidth="1"/>
    <col min="2560" max="2560" width="8.5" style="85" customWidth="1"/>
    <col min="2561" max="2561" width="11.375" style="85" customWidth="1"/>
    <col min="2562" max="2562" width="31.875" style="85" customWidth="1"/>
    <col min="2563" max="2565" width="9.375" style="85" customWidth="1"/>
    <col min="2566" max="2566" width="9.25" style="85" customWidth="1"/>
    <col min="2567" max="2567" width="7" style="85" customWidth="1"/>
    <col min="2568" max="2812" width="9" style="85"/>
    <col min="2813" max="2813" width="0.75" style="85" customWidth="1"/>
    <col min="2814" max="2814" width="5" style="85" customWidth="1"/>
    <col min="2815" max="2815" width="4.625" style="85" customWidth="1"/>
    <col min="2816" max="2816" width="8.5" style="85" customWidth="1"/>
    <col min="2817" max="2817" width="11.375" style="85" customWidth="1"/>
    <col min="2818" max="2818" width="31.875" style="85" customWidth="1"/>
    <col min="2819" max="2821" width="9.375" style="85" customWidth="1"/>
    <col min="2822" max="2822" width="9.25" style="85" customWidth="1"/>
    <col min="2823" max="2823" width="7" style="85" customWidth="1"/>
    <col min="2824" max="3068" width="9" style="85"/>
    <col min="3069" max="3069" width="0.75" style="85" customWidth="1"/>
    <col min="3070" max="3070" width="5" style="85" customWidth="1"/>
    <col min="3071" max="3071" width="4.625" style="85" customWidth="1"/>
    <col min="3072" max="3072" width="8.5" style="85" customWidth="1"/>
    <col min="3073" max="3073" width="11.375" style="85" customWidth="1"/>
    <col min="3074" max="3074" width="31.875" style="85" customWidth="1"/>
    <col min="3075" max="3077" width="9.375" style="85" customWidth="1"/>
    <col min="3078" max="3078" width="9.25" style="85" customWidth="1"/>
    <col min="3079" max="3079" width="7" style="85" customWidth="1"/>
    <col min="3080" max="3324" width="9" style="85"/>
    <col min="3325" max="3325" width="0.75" style="85" customWidth="1"/>
    <col min="3326" max="3326" width="5" style="85" customWidth="1"/>
    <col min="3327" max="3327" width="4.625" style="85" customWidth="1"/>
    <col min="3328" max="3328" width="8.5" style="85" customWidth="1"/>
    <col min="3329" max="3329" width="11.375" style="85" customWidth="1"/>
    <col min="3330" max="3330" width="31.875" style="85" customWidth="1"/>
    <col min="3331" max="3333" width="9.375" style="85" customWidth="1"/>
    <col min="3334" max="3334" width="9.25" style="85" customWidth="1"/>
    <col min="3335" max="3335" width="7" style="85" customWidth="1"/>
    <col min="3336" max="3580" width="9" style="85"/>
    <col min="3581" max="3581" width="0.75" style="85" customWidth="1"/>
    <col min="3582" max="3582" width="5" style="85" customWidth="1"/>
    <col min="3583" max="3583" width="4.625" style="85" customWidth="1"/>
    <col min="3584" max="3584" width="8.5" style="85" customWidth="1"/>
    <col min="3585" max="3585" width="11.375" style="85" customWidth="1"/>
    <col min="3586" max="3586" width="31.875" style="85" customWidth="1"/>
    <col min="3587" max="3589" width="9.375" style="85" customWidth="1"/>
    <col min="3590" max="3590" width="9.25" style="85" customWidth="1"/>
    <col min="3591" max="3591" width="7" style="85" customWidth="1"/>
    <col min="3592" max="3836" width="9" style="85"/>
    <col min="3837" max="3837" width="0.75" style="85" customWidth="1"/>
    <col min="3838" max="3838" width="5" style="85" customWidth="1"/>
    <col min="3839" max="3839" width="4.625" style="85" customWidth="1"/>
    <col min="3840" max="3840" width="8.5" style="85" customWidth="1"/>
    <col min="3841" max="3841" width="11.375" style="85" customWidth="1"/>
    <col min="3842" max="3842" width="31.875" style="85" customWidth="1"/>
    <col min="3843" max="3845" width="9.375" style="85" customWidth="1"/>
    <col min="3846" max="3846" width="9.25" style="85" customWidth="1"/>
    <col min="3847" max="3847" width="7" style="85" customWidth="1"/>
    <col min="3848" max="4092" width="9" style="85"/>
    <col min="4093" max="4093" width="0.75" style="85" customWidth="1"/>
    <col min="4094" max="4094" width="5" style="85" customWidth="1"/>
    <col min="4095" max="4095" width="4.625" style="85" customWidth="1"/>
    <col min="4096" max="4096" width="8.5" style="85" customWidth="1"/>
    <col min="4097" max="4097" width="11.375" style="85" customWidth="1"/>
    <col min="4098" max="4098" width="31.875" style="85" customWidth="1"/>
    <col min="4099" max="4101" width="9.375" style="85" customWidth="1"/>
    <col min="4102" max="4102" width="9.25" style="85" customWidth="1"/>
    <col min="4103" max="4103" width="7" style="85" customWidth="1"/>
    <col min="4104" max="4348" width="9" style="85"/>
    <col min="4349" max="4349" width="0.75" style="85" customWidth="1"/>
    <col min="4350" max="4350" width="5" style="85" customWidth="1"/>
    <col min="4351" max="4351" width="4.625" style="85" customWidth="1"/>
    <col min="4352" max="4352" width="8.5" style="85" customWidth="1"/>
    <col min="4353" max="4353" width="11.375" style="85" customWidth="1"/>
    <col min="4354" max="4354" width="31.875" style="85" customWidth="1"/>
    <col min="4355" max="4357" width="9.375" style="85" customWidth="1"/>
    <col min="4358" max="4358" width="9.25" style="85" customWidth="1"/>
    <col min="4359" max="4359" width="7" style="85" customWidth="1"/>
    <col min="4360" max="4604" width="9" style="85"/>
    <col min="4605" max="4605" width="0.75" style="85" customWidth="1"/>
    <col min="4606" max="4606" width="5" style="85" customWidth="1"/>
    <col min="4607" max="4607" width="4.625" style="85" customWidth="1"/>
    <col min="4608" max="4608" width="8.5" style="85" customWidth="1"/>
    <col min="4609" max="4609" width="11.375" style="85" customWidth="1"/>
    <col min="4610" max="4610" width="31.875" style="85" customWidth="1"/>
    <col min="4611" max="4613" width="9.375" style="85" customWidth="1"/>
    <col min="4614" max="4614" width="9.25" style="85" customWidth="1"/>
    <col min="4615" max="4615" width="7" style="85" customWidth="1"/>
    <col min="4616" max="4860" width="9" style="85"/>
    <col min="4861" max="4861" width="0.75" style="85" customWidth="1"/>
    <col min="4862" max="4862" width="5" style="85" customWidth="1"/>
    <col min="4863" max="4863" width="4.625" style="85" customWidth="1"/>
    <col min="4864" max="4864" width="8.5" style="85" customWidth="1"/>
    <col min="4865" max="4865" width="11.375" style="85" customWidth="1"/>
    <col min="4866" max="4866" width="31.875" style="85" customWidth="1"/>
    <col min="4867" max="4869" width="9.375" style="85" customWidth="1"/>
    <col min="4870" max="4870" width="9.25" style="85" customWidth="1"/>
    <col min="4871" max="4871" width="7" style="85" customWidth="1"/>
    <col min="4872" max="5116" width="9" style="85"/>
    <col min="5117" max="5117" width="0.75" style="85" customWidth="1"/>
    <col min="5118" max="5118" width="5" style="85" customWidth="1"/>
    <col min="5119" max="5119" width="4.625" style="85" customWidth="1"/>
    <col min="5120" max="5120" width="8.5" style="85" customWidth="1"/>
    <col min="5121" max="5121" width="11.375" style="85" customWidth="1"/>
    <col min="5122" max="5122" width="31.875" style="85" customWidth="1"/>
    <col min="5123" max="5125" width="9.375" style="85" customWidth="1"/>
    <col min="5126" max="5126" width="9.25" style="85" customWidth="1"/>
    <col min="5127" max="5127" width="7" style="85" customWidth="1"/>
    <col min="5128" max="5372" width="9" style="85"/>
    <col min="5373" max="5373" width="0.75" style="85" customWidth="1"/>
    <col min="5374" max="5374" width="5" style="85" customWidth="1"/>
    <col min="5375" max="5375" width="4.625" style="85" customWidth="1"/>
    <col min="5376" max="5376" width="8.5" style="85" customWidth="1"/>
    <col min="5377" max="5377" width="11.375" style="85" customWidth="1"/>
    <col min="5378" max="5378" width="31.875" style="85" customWidth="1"/>
    <col min="5379" max="5381" width="9.375" style="85" customWidth="1"/>
    <col min="5382" max="5382" width="9.25" style="85" customWidth="1"/>
    <col min="5383" max="5383" width="7" style="85" customWidth="1"/>
    <col min="5384" max="5628" width="9" style="85"/>
    <col min="5629" max="5629" width="0.75" style="85" customWidth="1"/>
    <col min="5630" max="5630" width="5" style="85" customWidth="1"/>
    <col min="5631" max="5631" width="4.625" style="85" customWidth="1"/>
    <col min="5632" max="5632" width="8.5" style="85" customWidth="1"/>
    <col min="5633" max="5633" width="11.375" style="85" customWidth="1"/>
    <col min="5634" max="5634" width="31.875" style="85" customWidth="1"/>
    <col min="5635" max="5637" width="9.375" style="85" customWidth="1"/>
    <col min="5638" max="5638" width="9.25" style="85" customWidth="1"/>
    <col min="5639" max="5639" width="7" style="85" customWidth="1"/>
    <col min="5640" max="5884" width="9" style="85"/>
    <col min="5885" max="5885" width="0.75" style="85" customWidth="1"/>
    <col min="5886" max="5886" width="5" style="85" customWidth="1"/>
    <col min="5887" max="5887" width="4.625" style="85" customWidth="1"/>
    <col min="5888" max="5888" width="8.5" style="85" customWidth="1"/>
    <col min="5889" max="5889" width="11.375" style="85" customWidth="1"/>
    <col min="5890" max="5890" width="31.875" style="85" customWidth="1"/>
    <col min="5891" max="5893" width="9.375" style="85" customWidth="1"/>
    <col min="5894" max="5894" width="9.25" style="85" customWidth="1"/>
    <col min="5895" max="5895" width="7" style="85" customWidth="1"/>
    <col min="5896" max="6140" width="9" style="85"/>
    <col min="6141" max="6141" width="0.75" style="85" customWidth="1"/>
    <col min="6142" max="6142" width="5" style="85" customWidth="1"/>
    <col min="6143" max="6143" width="4.625" style="85" customWidth="1"/>
    <col min="6144" max="6144" width="8.5" style="85" customWidth="1"/>
    <col min="6145" max="6145" width="11.375" style="85" customWidth="1"/>
    <col min="6146" max="6146" width="31.875" style="85" customWidth="1"/>
    <col min="6147" max="6149" width="9.375" style="85" customWidth="1"/>
    <col min="6150" max="6150" width="9.25" style="85" customWidth="1"/>
    <col min="6151" max="6151" width="7" style="85" customWidth="1"/>
    <col min="6152" max="6396" width="9" style="85"/>
    <col min="6397" max="6397" width="0.75" style="85" customWidth="1"/>
    <col min="6398" max="6398" width="5" style="85" customWidth="1"/>
    <col min="6399" max="6399" width="4.625" style="85" customWidth="1"/>
    <col min="6400" max="6400" width="8.5" style="85" customWidth="1"/>
    <col min="6401" max="6401" width="11.375" style="85" customWidth="1"/>
    <col min="6402" max="6402" width="31.875" style="85" customWidth="1"/>
    <col min="6403" max="6405" width="9.375" style="85" customWidth="1"/>
    <col min="6406" max="6406" width="9.25" style="85" customWidth="1"/>
    <col min="6407" max="6407" width="7" style="85" customWidth="1"/>
    <col min="6408" max="6652" width="9" style="85"/>
    <col min="6653" max="6653" width="0.75" style="85" customWidth="1"/>
    <col min="6654" max="6654" width="5" style="85" customWidth="1"/>
    <col min="6655" max="6655" width="4.625" style="85" customWidth="1"/>
    <col min="6656" max="6656" width="8.5" style="85" customWidth="1"/>
    <col min="6657" max="6657" width="11.375" style="85" customWidth="1"/>
    <col min="6658" max="6658" width="31.875" style="85" customWidth="1"/>
    <col min="6659" max="6661" width="9.375" style="85" customWidth="1"/>
    <col min="6662" max="6662" width="9.25" style="85" customWidth="1"/>
    <col min="6663" max="6663" width="7" style="85" customWidth="1"/>
    <col min="6664" max="6908" width="9" style="85"/>
    <col min="6909" max="6909" width="0.75" style="85" customWidth="1"/>
    <col min="6910" max="6910" width="5" style="85" customWidth="1"/>
    <col min="6911" max="6911" width="4.625" style="85" customWidth="1"/>
    <col min="6912" max="6912" width="8.5" style="85" customWidth="1"/>
    <col min="6913" max="6913" width="11.375" style="85" customWidth="1"/>
    <col min="6914" max="6914" width="31.875" style="85" customWidth="1"/>
    <col min="6915" max="6917" width="9.375" style="85" customWidth="1"/>
    <col min="6918" max="6918" width="9.25" style="85" customWidth="1"/>
    <col min="6919" max="6919" width="7" style="85" customWidth="1"/>
    <col min="6920" max="7164" width="9" style="85"/>
    <col min="7165" max="7165" width="0.75" style="85" customWidth="1"/>
    <col min="7166" max="7166" width="5" style="85" customWidth="1"/>
    <col min="7167" max="7167" width="4.625" style="85" customWidth="1"/>
    <col min="7168" max="7168" width="8.5" style="85" customWidth="1"/>
    <col min="7169" max="7169" width="11.375" style="85" customWidth="1"/>
    <col min="7170" max="7170" width="31.875" style="85" customWidth="1"/>
    <col min="7171" max="7173" width="9.375" style="85" customWidth="1"/>
    <col min="7174" max="7174" width="9.25" style="85" customWidth="1"/>
    <col min="7175" max="7175" width="7" style="85" customWidth="1"/>
    <col min="7176" max="7420" width="9" style="85"/>
    <col min="7421" max="7421" width="0.75" style="85" customWidth="1"/>
    <col min="7422" max="7422" width="5" style="85" customWidth="1"/>
    <col min="7423" max="7423" width="4.625" style="85" customWidth="1"/>
    <col min="7424" max="7424" width="8.5" style="85" customWidth="1"/>
    <col min="7425" max="7425" width="11.375" style="85" customWidth="1"/>
    <col min="7426" max="7426" width="31.875" style="85" customWidth="1"/>
    <col min="7427" max="7429" width="9.375" style="85" customWidth="1"/>
    <col min="7430" max="7430" width="9.25" style="85" customWidth="1"/>
    <col min="7431" max="7431" width="7" style="85" customWidth="1"/>
    <col min="7432" max="7676" width="9" style="85"/>
    <col min="7677" max="7677" width="0.75" style="85" customWidth="1"/>
    <col min="7678" max="7678" width="5" style="85" customWidth="1"/>
    <col min="7679" max="7679" width="4.625" style="85" customWidth="1"/>
    <col min="7680" max="7680" width="8.5" style="85" customWidth="1"/>
    <col min="7681" max="7681" width="11.375" style="85" customWidth="1"/>
    <col min="7682" max="7682" width="31.875" style="85" customWidth="1"/>
    <col min="7683" max="7685" width="9.375" style="85" customWidth="1"/>
    <col min="7686" max="7686" width="9.25" style="85" customWidth="1"/>
    <col min="7687" max="7687" width="7" style="85" customWidth="1"/>
    <col min="7688" max="7932" width="9" style="85"/>
    <col min="7933" max="7933" width="0.75" style="85" customWidth="1"/>
    <col min="7934" max="7934" width="5" style="85" customWidth="1"/>
    <col min="7935" max="7935" width="4.625" style="85" customWidth="1"/>
    <col min="7936" max="7936" width="8.5" style="85" customWidth="1"/>
    <col min="7937" max="7937" width="11.375" style="85" customWidth="1"/>
    <col min="7938" max="7938" width="31.875" style="85" customWidth="1"/>
    <col min="7939" max="7941" width="9.375" style="85" customWidth="1"/>
    <col min="7942" max="7942" width="9.25" style="85" customWidth="1"/>
    <col min="7943" max="7943" width="7" style="85" customWidth="1"/>
    <col min="7944" max="8188" width="9" style="85"/>
    <col min="8189" max="8189" width="0.75" style="85" customWidth="1"/>
    <col min="8190" max="8190" width="5" style="85" customWidth="1"/>
    <col min="8191" max="8191" width="4.625" style="85" customWidth="1"/>
    <col min="8192" max="8192" width="8.5" style="85" customWidth="1"/>
    <col min="8193" max="8193" width="11.375" style="85" customWidth="1"/>
    <col min="8194" max="8194" width="31.875" style="85" customWidth="1"/>
    <col min="8195" max="8197" width="9.375" style="85" customWidth="1"/>
    <col min="8198" max="8198" width="9.25" style="85" customWidth="1"/>
    <col min="8199" max="8199" width="7" style="85" customWidth="1"/>
    <col min="8200" max="8444" width="9" style="85"/>
    <col min="8445" max="8445" width="0.75" style="85" customWidth="1"/>
    <col min="8446" max="8446" width="5" style="85" customWidth="1"/>
    <col min="8447" max="8447" width="4.625" style="85" customWidth="1"/>
    <col min="8448" max="8448" width="8.5" style="85" customWidth="1"/>
    <col min="8449" max="8449" width="11.375" style="85" customWidth="1"/>
    <col min="8450" max="8450" width="31.875" style="85" customWidth="1"/>
    <col min="8451" max="8453" width="9.375" style="85" customWidth="1"/>
    <col min="8454" max="8454" width="9.25" style="85" customWidth="1"/>
    <col min="8455" max="8455" width="7" style="85" customWidth="1"/>
    <col min="8456" max="8700" width="9" style="85"/>
    <col min="8701" max="8701" width="0.75" style="85" customWidth="1"/>
    <col min="8702" max="8702" width="5" style="85" customWidth="1"/>
    <col min="8703" max="8703" width="4.625" style="85" customWidth="1"/>
    <col min="8704" max="8704" width="8.5" style="85" customWidth="1"/>
    <col min="8705" max="8705" width="11.375" style="85" customWidth="1"/>
    <col min="8706" max="8706" width="31.875" style="85" customWidth="1"/>
    <col min="8707" max="8709" width="9.375" style="85" customWidth="1"/>
    <col min="8710" max="8710" width="9.25" style="85" customWidth="1"/>
    <col min="8711" max="8711" width="7" style="85" customWidth="1"/>
    <col min="8712" max="8956" width="9" style="85"/>
    <col min="8957" max="8957" width="0.75" style="85" customWidth="1"/>
    <col min="8958" max="8958" width="5" style="85" customWidth="1"/>
    <col min="8959" max="8959" width="4.625" style="85" customWidth="1"/>
    <col min="8960" max="8960" width="8.5" style="85" customWidth="1"/>
    <col min="8961" max="8961" width="11.375" style="85" customWidth="1"/>
    <col min="8962" max="8962" width="31.875" style="85" customWidth="1"/>
    <col min="8963" max="8965" width="9.375" style="85" customWidth="1"/>
    <col min="8966" max="8966" width="9.25" style="85" customWidth="1"/>
    <col min="8967" max="8967" width="7" style="85" customWidth="1"/>
    <col min="8968" max="9212" width="9" style="85"/>
    <col min="9213" max="9213" width="0.75" style="85" customWidth="1"/>
    <col min="9214" max="9214" width="5" style="85" customWidth="1"/>
    <col min="9215" max="9215" width="4.625" style="85" customWidth="1"/>
    <col min="9216" max="9216" width="8.5" style="85" customWidth="1"/>
    <col min="9217" max="9217" width="11.375" style="85" customWidth="1"/>
    <col min="9218" max="9218" width="31.875" style="85" customWidth="1"/>
    <col min="9219" max="9221" width="9.375" style="85" customWidth="1"/>
    <col min="9222" max="9222" width="9.25" style="85" customWidth="1"/>
    <col min="9223" max="9223" width="7" style="85" customWidth="1"/>
    <col min="9224" max="9468" width="9" style="85"/>
    <col min="9469" max="9469" width="0.75" style="85" customWidth="1"/>
    <col min="9470" max="9470" width="5" style="85" customWidth="1"/>
    <col min="9471" max="9471" width="4.625" style="85" customWidth="1"/>
    <col min="9472" max="9472" width="8.5" style="85" customWidth="1"/>
    <col min="9473" max="9473" width="11.375" style="85" customWidth="1"/>
    <col min="9474" max="9474" width="31.875" style="85" customWidth="1"/>
    <col min="9475" max="9477" width="9.375" style="85" customWidth="1"/>
    <col min="9478" max="9478" width="9.25" style="85" customWidth="1"/>
    <col min="9479" max="9479" width="7" style="85" customWidth="1"/>
    <col min="9480" max="9724" width="9" style="85"/>
    <col min="9725" max="9725" width="0.75" style="85" customWidth="1"/>
    <col min="9726" max="9726" width="5" style="85" customWidth="1"/>
    <col min="9727" max="9727" width="4.625" style="85" customWidth="1"/>
    <col min="9728" max="9728" width="8.5" style="85" customWidth="1"/>
    <col min="9729" max="9729" width="11.375" style="85" customWidth="1"/>
    <col min="9730" max="9730" width="31.875" style="85" customWidth="1"/>
    <col min="9731" max="9733" width="9.375" style="85" customWidth="1"/>
    <col min="9734" max="9734" width="9.25" style="85" customWidth="1"/>
    <col min="9735" max="9735" width="7" style="85" customWidth="1"/>
    <col min="9736" max="9980" width="9" style="85"/>
    <col min="9981" max="9981" width="0.75" style="85" customWidth="1"/>
    <col min="9982" max="9982" width="5" style="85" customWidth="1"/>
    <col min="9983" max="9983" width="4.625" style="85" customWidth="1"/>
    <col min="9984" max="9984" width="8.5" style="85" customWidth="1"/>
    <col min="9985" max="9985" width="11.375" style="85" customWidth="1"/>
    <col min="9986" max="9986" width="31.875" style="85" customWidth="1"/>
    <col min="9987" max="9989" width="9.375" style="85" customWidth="1"/>
    <col min="9990" max="9990" width="9.25" style="85" customWidth="1"/>
    <col min="9991" max="9991" width="7" style="85" customWidth="1"/>
    <col min="9992" max="10236" width="9" style="85"/>
    <col min="10237" max="10237" width="0.75" style="85" customWidth="1"/>
    <col min="10238" max="10238" width="5" style="85" customWidth="1"/>
    <col min="10239" max="10239" width="4.625" style="85" customWidth="1"/>
    <col min="10240" max="10240" width="8.5" style="85" customWidth="1"/>
    <col min="10241" max="10241" width="11.375" style="85" customWidth="1"/>
    <col min="10242" max="10242" width="31.875" style="85" customWidth="1"/>
    <col min="10243" max="10245" width="9.375" style="85" customWidth="1"/>
    <col min="10246" max="10246" width="9.25" style="85" customWidth="1"/>
    <col min="10247" max="10247" width="7" style="85" customWidth="1"/>
    <col min="10248" max="10492" width="9" style="85"/>
    <col min="10493" max="10493" width="0.75" style="85" customWidth="1"/>
    <col min="10494" max="10494" width="5" style="85" customWidth="1"/>
    <col min="10495" max="10495" width="4.625" style="85" customWidth="1"/>
    <col min="10496" max="10496" width="8.5" style="85" customWidth="1"/>
    <col min="10497" max="10497" width="11.375" style="85" customWidth="1"/>
    <col min="10498" max="10498" width="31.875" style="85" customWidth="1"/>
    <col min="10499" max="10501" width="9.375" style="85" customWidth="1"/>
    <col min="10502" max="10502" width="9.25" style="85" customWidth="1"/>
    <col min="10503" max="10503" width="7" style="85" customWidth="1"/>
    <col min="10504" max="10748" width="9" style="85"/>
    <col min="10749" max="10749" width="0.75" style="85" customWidth="1"/>
    <col min="10750" max="10750" width="5" style="85" customWidth="1"/>
    <col min="10751" max="10751" width="4.625" style="85" customWidth="1"/>
    <col min="10752" max="10752" width="8.5" style="85" customWidth="1"/>
    <col min="10753" max="10753" width="11.375" style="85" customWidth="1"/>
    <col min="10754" max="10754" width="31.875" style="85" customWidth="1"/>
    <col min="10755" max="10757" width="9.375" style="85" customWidth="1"/>
    <col min="10758" max="10758" width="9.25" style="85" customWidth="1"/>
    <col min="10759" max="10759" width="7" style="85" customWidth="1"/>
    <col min="10760" max="11004" width="9" style="85"/>
    <col min="11005" max="11005" width="0.75" style="85" customWidth="1"/>
    <col min="11006" max="11006" width="5" style="85" customWidth="1"/>
    <col min="11007" max="11007" width="4.625" style="85" customWidth="1"/>
    <col min="11008" max="11008" width="8.5" style="85" customWidth="1"/>
    <col min="11009" max="11009" width="11.375" style="85" customWidth="1"/>
    <col min="11010" max="11010" width="31.875" style="85" customWidth="1"/>
    <col min="11011" max="11013" width="9.375" style="85" customWidth="1"/>
    <col min="11014" max="11014" width="9.25" style="85" customWidth="1"/>
    <col min="11015" max="11015" width="7" style="85" customWidth="1"/>
    <col min="11016" max="11260" width="9" style="85"/>
    <col min="11261" max="11261" width="0.75" style="85" customWidth="1"/>
    <col min="11262" max="11262" width="5" style="85" customWidth="1"/>
    <col min="11263" max="11263" width="4.625" style="85" customWidth="1"/>
    <col min="11264" max="11264" width="8.5" style="85" customWidth="1"/>
    <col min="11265" max="11265" width="11.375" style="85" customWidth="1"/>
    <col min="11266" max="11266" width="31.875" style="85" customWidth="1"/>
    <col min="11267" max="11269" width="9.375" style="85" customWidth="1"/>
    <col min="11270" max="11270" width="9.25" style="85" customWidth="1"/>
    <col min="11271" max="11271" width="7" style="85" customWidth="1"/>
    <col min="11272" max="11516" width="9" style="85"/>
    <col min="11517" max="11517" width="0.75" style="85" customWidth="1"/>
    <col min="11518" max="11518" width="5" style="85" customWidth="1"/>
    <col min="11519" max="11519" width="4.625" style="85" customWidth="1"/>
    <col min="11520" max="11520" width="8.5" style="85" customWidth="1"/>
    <col min="11521" max="11521" width="11.375" style="85" customWidth="1"/>
    <col min="11522" max="11522" width="31.875" style="85" customWidth="1"/>
    <col min="11523" max="11525" width="9.375" style="85" customWidth="1"/>
    <col min="11526" max="11526" width="9.25" style="85" customWidth="1"/>
    <col min="11527" max="11527" width="7" style="85" customWidth="1"/>
    <col min="11528" max="11772" width="9" style="85"/>
    <col min="11773" max="11773" width="0.75" style="85" customWidth="1"/>
    <col min="11774" max="11774" width="5" style="85" customWidth="1"/>
    <col min="11775" max="11775" width="4.625" style="85" customWidth="1"/>
    <col min="11776" max="11776" width="8.5" style="85" customWidth="1"/>
    <col min="11777" max="11777" width="11.375" style="85" customWidth="1"/>
    <col min="11778" max="11778" width="31.875" style="85" customWidth="1"/>
    <col min="11779" max="11781" width="9.375" style="85" customWidth="1"/>
    <col min="11782" max="11782" width="9.25" style="85" customWidth="1"/>
    <col min="11783" max="11783" width="7" style="85" customWidth="1"/>
    <col min="11784" max="12028" width="9" style="85"/>
    <col min="12029" max="12029" width="0.75" style="85" customWidth="1"/>
    <col min="12030" max="12030" width="5" style="85" customWidth="1"/>
    <col min="12031" max="12031" width="4.625" style="85" customWidth="1"/>
    <col min="12032" max="12032" width="8.5" style="85" customWidth="1"/>
    <col min="12033" max="12033" width="11.375" style="85" customWidth="1"/>
    <col min="12034" max="12034" width="31.875" style="85" customWidth="1"/>
    <col min="12035" max="12037" width="9.375" style="85" customWidth="1"/>
    <col min="12038" max="12038" width="9.25" style="85" customWidth="1"/>
    <col min="12039" max="12039" width="7" style="85" customWidth="1"/>
    <col min="12040" max="12284" width="9" style="85"/>
    <col min="12285" max="12285" width="0.75" style="85" customWidth="1"/>
    <col min="12286" max="12286" width="5" style="85" customWidth="1"/>
    <col min="12287" max="12287" width="4.625" style="85" customWidth="1"/>
    <col min="12288" max="12288" width="8.5" style="85" customWidth="1"/>
    <col min="12289" max="12289" width="11.375" style="85" customWidth="1"/>
    <col min="12290" max="12290" width="31.875" style="85" customWidth="1"/>
    <col min="12291" max="12293" width="9.375" style="85" customWidth="1"/>
    <col min="12294" max="12294" width="9.25" style="85" customWidth="1"/>
    <col min="12295" max="12295" width="7" style="85" customWidth="1"/>
    <col min="12296" max="12540" width="9" style="85"/>
    <col min="12541" max="12541" width="0.75" style="85" customWidth="1"/>
    <col min="12542" max="12542" width="5" style="85" customWidth="1"/>
    <col min="12543" max="12543" width="4.625" style="85" customWidth="1"/>
    <col min="12544" max="12544" width="8.5" style="85" customWidth="1"/>
    <col min="12545" max="12545" width="11.375" style="85" customWidth="1"/>
    <col min="12546" max="12546" width="31.875" style="85" customWidth="1"/>
    <col min="12547" max="12549" width="9.375" style="85" customWidth="1"/>
    <col min="12550" max="12550" width="9.25" style="85" customWidth="1"/>
    <col min="12551" max="12551" width="7" style="85" customWidth="1"/>
    <col min="12552" max="12796" width="9" style="85"/>
    <col min="12797" max="12797" width="0.75" style="85" customWidth="1"/>
    <col min="12798" max="12798" width="5" style="85" customWidth="1"/>
    <col min="12799" max="12799" width="4.625" style="85" customWidth="1"/>
    <col min="12800" max="12800" width="8.5" style="85" customWidth="1"/>
    <col min="12801" max="12801" width="11.375" style="85" customWidth="1"/>
    <col min="12802" max="12802" width="31.875" style="85" customWidth="1"/>
    <col min="12803" max="12805" width="9.375" style="85" customWidth="1"/>
    <col min="12806" max="12806" width="9.25" style="85" customWidth="1"/>
    <col min="12807" max="12807" width="7" style="85" customWidth="1"/>
    <col min="12808" max="13052" width="9" style="85"/>
    <col min="13053" max="13053" width="0.75" style="85" customWidth="1"/>
    <col min="13054" max="13054" width="5" style="85" customWidth="1"/>
    <col min="13055" max="13055" width="4.625" style="85" customWidth="1"/>
    <col min="13056" max="13056" width="8.5" style="85" customWidth="1"/>
    <col min="13057" max="13057" width="11.375" style="85" customWidth="1"/>
    <col min="13058" max="13058" width="31.875" style="85" customWidth="1"/>
    <col min="13059" max="13061" width="9.375" style="85" customWidth="1"/>
    <col min="13062" max="13062" width="9.25" style="85" customWidth="1"/>
    <col min="13063" max="13063" width="7" style="85" customWidth="1"/>
    <col min="13064" max="13308" width="9" style="85"/>
    <col min="13309" max="13309" width="0.75" style="85" customWidth="1"/>
    <col min="13310" max="13310" width="5" style="85" customWidth="1"/>
    <col min="13311" max="13311" width="4.625" style="85" customWidth="1"/>
    <col min="13312" max="13312" width="8.5" style="85" customWidth="1"/>
    <col min="13313" max="13313" width="11.375" style="85" customWidth="1"/>
    <col min="13314" max="13314" width="31.875" style="85" customWidth="1"/>
    <col min="13315" max="13317" width="9.375" style="85" customWidth="1"/>
    <col min="13318" max="13318" width="9.25" style="85" customWidth="1"/>
    <col min="13319" max="13319" width="7" style="85" customWidth="1"/>
    <col min="13320" max="13564" width="9" style="85"/>
    <col min="13565" max="13565" width="0.75" style="85" customWidth="1"/>
    <col min="13566" max="13566" width="5" style="85" customWidth="1"/>
    <col min="13567" max="13567" width="4.625" style="85" customWidth="1"/>
    <col min="13568" max="13568" width="8.5" style="85" customWidth="1"/>
    <col min="13569" max="13569" width="11.375" style="85" customWidth="1"/>
    <col min="13570" max="13570" width="31.875" style="85" customWidth="1"/>
    <col min="13571" max="13573" width="9.375" style="85" customWidth="1"/>
    <col min="13574" max="13574" width="9.25" style="85" customWidth="1"/>
    <col min="13575" max="13575" width="7" style="85" customWidth="1"/>
    <col min="13576" max="13820" width="9" style="85"/>
    <col min="13821" max="13821" width="0.75" style="85" customWidth="1"/>
    <col min="13822" max="13822" width="5" style="85" customWidth="1"/>
    <col min="13823" max="13823" width="4.625" style="85" customWidth="1"/>
    <col min="13824" max="13824" width="8.5" style="85" customWidth="1"/>
    <col min="13825" max="13825" width="11.375" style="85" customWidth="1"/>
    <col min="13826" max="13826" width="31.875" style="85" customWidth="1"/>
    <col min="13827" max="13829" width="9.375" style="85" customWidth="1"/>
    <col min="13830" max="13830" width="9.25" style="85" customWidth="1"/>
    <col min="13831" max="13831" width="7" style="85" customWidth="1"/>
    <col min="13832" max="14076" width="9" style="85"/>
    <col min="14077" max="14077" width="0.75" style="85" customWidth="1"/>
    <col min="14078" max="14078" width="5" style="85" customWidth="1"/>
    <col min="14079" max="14079" width="4.625" style="85" customWidth="1"/>
    <col min="14080" max="14080" width="8.5" style="85" customWidth="1"/>
    <col min="14081" max="14081" width="11.375" style="85" customWidth="1"/>
    <col min="14082" max="14082" width="31.875" style="85" customWidth="1"/>
    <col min="14083" max="14085" width="9.375" style="85" customWidth="1"/>
    <col min="14086" max="14086" width="9.25" style="85" customWidth="1"/>
    <col min="14087" max="14087" width="7" style="85" customWidth="1"/>
    <col min="14088" max="14332" width="9" style="85"/>
    <col min="14333" max="14333" width="0.75" style="85" customWidth="1"/>
    <col min="14334" max="14334" width="5" style="85" customWidth="1"/>
    <col min="14335" max="14335" width="4.625" style="85" customWidth="1"/>
    <col min="14336" max="14336" width="8.5" style="85" customWidth="1"/>
    <col min="14337" max="14337" width="11.375" style="85" customWidth="1"/>
    <col min="14338" max="14338" width="31.875" style="85" customWidth="1"/>
    <col min="14339" max="14341" width="9.375" style="85" customWidth="1"/>
    <col min="14342" max="14342" width="9.25" style="85" customWidth="1"/>
    <col min="14343" max="14343" width="7" style="85" customWidth="1"/>
    <col min="14344" max="14588" width="9" style="85"/>
    <col min="14589" max="14589" width="0.75" style="85" customWidth="1"/>
    <col min="14590" max="14590" width="5" style="85" customWidth="1"/>
    <col min="14591" max="14591" width="4.625" style="85" customWidth="1"/>
    <col min="14592" max="14592" width="8.5" style="85" customWidth="1"/>
    <col min="14593" max="14593" width="11.375" style="85" customWidth="1"/>
    <col min="14594" max="14594" width="31.875" style="85" customWidth="1"/>
    <col min="14595" max="14597" width="9.375" style="85" customWidth="1"/>
    <col min="14598" max="14598" width="9.25" style="85" customWidth="1"/>
    <col min="14599" max="14599" width="7" style="85" customWidth="1"/>
    <col min="14600" max="14844" width="9" style="85"/>
    <col min="14845" max="14845" width="0.75" style="85" customWidth="1"/>
    <col min="14846" max="14846" width="5" style="85" customWidth="1"/>
    <col min="14847" max="14847" width="4.625" style="85" customWidth="1"/>
    <col min="14848" max="14848" width="8.5" style="85" customWidth="1"/>
    <col min="14849" max="14849" width="11.375" style="85" customWidth="1"/>
    <col min="14850" max="14850" width="31.875" style="85" customWidth="1"/>
    <col min="14851" max="14853" width="9.375" style="85" customWidth="1"/>
    <col min="14854" max="14854" width="9.25" style="85" customWidth="1"/>
    <col min="14855" max="14855" width="7" style="85" customWidth="1"/>
    <col min="14856" max="15100" width="9" style="85"/>
    <col min="15101" max="15101" width="0.75" style="85" customWidth="1"/>
    <col min="15102" max="15102" width="5" style="85" customWidth="1"/>
    <col min="15103" max="15103" width="4.625" style="85" customWidth="1"/>
    <col min="15104" max="15104" width="8.5" style="85" customWidth="1"/>
    <col min="15105" max="15105" width="11.375" style="85" customWidth="1"/>
    <col min="15106" max="15106" width="31.875" style="85" customWidth="1"/>
    <col min="15107" max="15109" width="9.375" style="85" customWidth="1"/>
    <col min="15110" max="15110" width="9.25" style="85" customWidth="1"/>
    <col min="15111" max="15111" width="7" style="85" customWidth="1"/>
    <col min="15112" max="15356" width="9" style="85"/>
    <col min="15357" max="15357" width="0.75" style="85" customWidth="1"/>
    <col min="15358" max="15358" width="5" style="85" customWidth="1"/>
    <col min="15359" max="15359" width="4.625" style="85" customWidth="1"/>
    <col min="15360" max="15360" width="8.5" style="85" customWidth="1"/>
    <col min="15361" max="15361" width="11.375" style="85" customWidth="1"/>
    <col min="15362" max="15362" width="31.875" style="85" customWidth="1"/>
    <col min="15363" max="15365" width="9.375" style="85" customWidth="1"/>
    <col min="15366" max="15366" width="9.25" style="85" customWidth="1"/>
    <col min="15367" max="15367" width="7" style="85" customWidth="1"/>
    <col min="15368" max="15612" width="9" style="85"/>
    <col min="15613" max="15613" width="0.75" style="85" customWidth="1"/>
    <col min="15614" max="15614" width="5" style="85" customWidth="1"/>
    <col min="15615" max="15615" width="4.625" style="85" customWidth="1"/>
    <col min="15616" max="15616" width="8.5" style="85" customWidth="1"/>
    <col min="15617" max="15617" width="11.375" style="85" customWidth="1"/>
    <col min="15618" max="15618" width="31.875" style="85" customWidth="1"/>
    <col min="15619" max="15621" width="9.375" style="85" customWidth="1"/>
    <col min="15622" max="15622" width="9.25" style="85" customWidth="1"/>
    <col min="15623" max="15623" width="7" style="85" customWidth="1"/>
    <col min="15624" max="15868" width="9" style="85"/>
    <col min="15869" max="15869" width="0.75" style="85" customWidth="1"/>
    <col min="15870" max="15870" width="5" style="85" customWidth="1"/>
    <col min="15871" max="15871" width="4.625" style="85" customWidth="1"/>
    <col min="15872" max="15872" width="8.5" style="85" customWidth="1"/>
    <col min="15873" max="15873" width="11.375" style="85" customWidth="1"/>
    <col min="15874" max="15874" width="31.875" style="85" customWidth="1"/>
    <col min="15875" max="15877" width="9.375" style="85" customWidth="1"/>
    <col min="15878" max="15878" width="9.25" style="85" customWidth="1"/>
    <col min="15879" max="15879" width="7" style="85" customWidth="1"/>
    <col min="15880" max="16124" width="9" style="85"/>
    <col min="16125" max="16125" width="0.75" style="85" customWidth="1"/>
    <col min="16126" max="16126" width="5" style="85" customWidth="1"/>
    <col min="16127" max="16127" width="4.625" style="85" customWidth="1"/>
    <col min="16128" max="16128" width="8.5" style="85" customWidth="1"/>
    <col min="16129" max="16129" width="11.375" style="85" customWidth="1"/>
    <col min="16130" max="16130" width="31.875" style="85" customWidth="1"/>
    <col min="16131" max="16133" width="9.375" style="85" customWidth="1"/>
    <col min="16134" max="16134" width="9.25" style="85" customWidth="1"/>
    <col min="16135" max="16135" width="7" style="85" customWidth="1"/>
    <col min="16136" max="16384" width="9" style="85"/>
  </cols>
  <sheetData>
    <row r="2" spans="1:9" ht="28.5" customHeight="1" x14ac:dyDescent="0.2">
      <c r="A2" s="156" t="s">
        <v>75</v>
      </c>
      <c r="B2" s="156"/>
      <c r="C2" s="156"/>
      <c r="D2" s="156"/>
      <c r="E2" s="156"/>
      <c r="F2" s="104"/>
      <c r="G2" s="104" t="s">
        <v>76</v>
      </c>
    </row>
    <row r="5" spans="1:9" x14ac:dyDescent="0.2">
      <c r="A5" s="105" t="s">
        <v>2</v>
      </c>
      <c r="B5" s="105" t="s">
        <v>3</v>
      </c>
      <c r="D5" s="86"/>
      <c r="E5" s="86"/>
      <c r="F5" s="86"/>
      <c r="G5" s="86"/>
    </row>
    <row r="6" spans="1:9" x14ac:dyDescent="0.2">
      <c r="A6" s="105"/>
      <c r="B6" s="105" t="s">
        <v>4</v>
      </c>
      <c r="D6" s="86"/>
      <c r="E6" s="86"/>
      <c r="F6" s="86"/>
      <c r="G6" s="86"/>
    </row>
    <row r="7" spans="1:9" ht="13.5" thickBot="1" x14ac:dyDescent="0.25">
      <c r="A7" s="87"/>
      <c r="B7" s="87"/>
      <c r="C7" s="87"/>
      <c r="D7" s="87"/>
      <c r="E7" s="87"/>
      <c r="F7" s="87"/>
      <c r="G7" s="87" t="s">
        <v>5</v>
      </c>
    </row>
    <row r="8" spans="1:9" ht="35.25" customHeight="1" thickTop="1" thickBot="1" x14ac:dyDescent="0.25">
      <c r="A8" s="60" t="s">
        <v>6</v>
      </c>
      <c r="B8" s="61" t="s">
        <v>199</v>
      </c>
      <c r="C8" s="62" t="s">
        <v>200</v>
      </c>
      <c r="D8" s="63" t="s">
        <v>201</v>
      </c>
      <c r="E8" s="63" t="s">
        <v>202</v>
      </c>
      <c r="F8" s="63" t="s">
        <v>203</v>
      </c>
      <c r="G8" s="64" t="s">
        <v>9</v>
      </c>
    </row>
    <row r="9" spans="1:9" ht="14.25" thickTop="1" thickBot="1" x14ac:dyDescent="0.25">
      <c r="A9" s="65">
        <v>1</v>
      </c>
      <c r="B9" s="66">
        <v>2</v>
      </c>
      <c r="C9" s="66">
        <v>3</v>
      </c>
      <c r="D9" s="67">
        <v>4</v>
      </c>
      <c r="E9" s="67">
        <v>5</v>
      </c>
      <c r="F9" s="67">
        <v>6</v>
      </c>
      <c r="G9" s="68" t="s">
        <v>160</v>
      </c>
    </row>
    <row r="10" spans="1:9" ht="28.5" customHeight="1" thickTop="1" x14ac:dyDescent="0.2">
      <c r="A10" s="115">
        <v>2143</v>
      </c>
      <c r="B10" s="116">
        <v>50</v>
      </c>
      <c r="C10" s="117" t="s">
        <v>169</v>
      </c>
      <c r="D10" s="118">
        <v>478</v>
      </c>
      <c r="E10" s="118">
        <v>478</v>
      </c>
      <c r="F10" s="119">
        <v>0</v>
      </c>
      <c r="G10" s="120">
        <f>F10/D10</f>
        <v>0</v>
      </c>
    </row>
    <row r="11" spans="1:9" ht="21" customHeight="1" x14ac:dyDescent="0.2">
      <c r="A11" s="115">
        <v>4357</v>
      </c>
      <c r="B11" s="116">
        <v>51</v>
      </c>
      <c r="C11" s="117" t="s">
        <v>159</v>
      </c>
      <c r="D11" s="118">
        <f>5000+3049+3731+871+2713</f>
        <v>15364</v>
      </c>
      <c r="E11" s="118">
        <f>3049+3731+4349+3208</f>
        <v>14337</v>
      </c>
      <c r="F11" s="119">
        <f>F18</f>
        <v>8479</v>
      </c>
      <c r="G11" s="121">
        <f>F11/D11*100</f>
        <v>55.187451184587346</v>
      </c>
    </row>
    <row r="12" spans="1:9" ht="21" customHeight="1" x14ac:dyDescent="0.2">
      <c r="A12" s="115">
        <v>3315</v>
      </c>
      <c r="B12" s="116">
        <v>51</v>
      </c>
      <c r="C12" s="117" t="s">
        <v>159</v>
      </c>
      <c r="D12" s="118">
        <v>0</v>
      </c>
      <c r="E12" s="118">
        <v>871</v>
      </c>
      <c r="F12" s="119">
        <f>F29</f>
        <v>2000</v>
      </c>
      <c r="G12" s="121">
        <v>0</v>
      </c>
    </row>
    <row r="13" spans="1:9" ht="21" customHeight="1" x14ac:dyDescent="0.2">
      <c r="A13" s="115">
        <v>2143</v>
      </c>
      <c r="B13" s="116">
        <v>51</v>
      </c>
      <c r="C13" s="117" t="s">
        <v>159</v>
      </c>
      <c r="D13" s="118">
        <f>11000-478</f>
        <v>10522</v>
      </c>
      <c r="E13" s="118">
        <f>7000+3987-478</f>
        <v>10509</v>
      </c>
      <c r="F13" s="119">
        <f>F34</f>
        <v>13942.5</v>
      </c>
      <c r="G13" s="121">
        <f t="shared" ref="G13" si="0">F13/D13*100</f>
        <v>132.50807831210795</v>
      </c>
    </row>
    <row r="14" spans="1:9" ht="15" thickBot="1" x14ac:dyDescent="0.25">
      <c r="A14" s="122">
        <v>3522</v>
      </c>
      <c r="B14" s="123">
        <v>61</v>
      </c>
      <c r="C14" s="124" t="s">
        <v>164</v>
      </c>
      <c r="D14" s="125">
        <v>0</v>
      </c>
      <c r="E14" s="125">
        <v>11100</v>
      </c>
      <c r="F14" s="126">
        <v>100</v>
      </c>
      <c r="G14" s="127">
        <v>0</v>
      </c>
    </row>
    <row r="15" spans="1:9" ht="16.5" thickTop="1" thickBot="1" x14ac:dyDescent="0.25">
      <c r="A15" s="94" t="s">
        <v>12</v>
      </c>
      <c r="B15" s="95"/>
      <c r="C15" s="96"/>
      <c r="D15" s="97">
        <f>SUM(D10:D14)</f>
        <v>26364</v>
      </c>
      <c r="E15" s="97">
        <f>SUM(E10:E14)</f>
        <v>37295</v>
      </c>
      <c r="F15" s="97">
        <f>SUM(F10:F14)</f>
        <v>24521.5</v>
      </c>
      <c r="G15" s="98">
        <f>F15/D15*100</f>
        <v>93.011303292368382</v>
      </c>
    </row>
    <row r="16" spans="1:9" ht="13.5" thickTop="1" x14ac:dyDescent="0.2">
      <c r="C16" s="99"/>
      <c r="D16" s="99"/>
      <c r="E16" s="99"/>
      <c r="F16" s="99"/>
      <c r="I16" s="114"/>
    </row>
    <row r="17" spans="1:9" x14ac:dyDescent="0.2">
      <c r="C17" s="99"/>
      <c r="D17" s="99"/>
      <c r="E17" s="99"/>
      <c r="F17" s="99"/>
      <c r="I17" s="114"/>
    </row>
    <row r="18" spans="1:9" ht="15.75" thickBot="1" x14ac:dyDescent="0.25">
      <c r="A18" s="100" t="s">
        <v>170</v>
      </c>
      <c r="B18" s="100"/>
      <c r="C18" s="101"/>
      <c r="D18" s="101"/>
      <c r="E18" s="102"/>
      <c r="F18" s="102">
        <f>F20+F23+F26</f>
        <v>8479</v>
      </c>
      <c r="G18" s="103" t="s">
        <v>13</v>
      </c>
      <c r="I18" s="114"/>
    </row>
    <row r="19" spans="1:9" ht="15" thickTop="1" x14ac:dyDescent="0.2">
      <c r="A19" s="59" t="s">
        <v>151</v>
      </c>
      <c r="C19" s="99"/>
      <c r="D19" s="99"/>
      <c r="E19" s="99"/>
      <c r="F19" s="99"/>
    </row>
    <row r="20" spans="1:9" ht="15" x14ac:dyDescent="0.2">
      <c r="A20" s="128" t="s">
        <v>11</v>
      </c>
      <c r="B20" s="128"/>
      <c r="C20" s="129"/>
      <c r="D20" s="129"/>
      <c r="E20" s="130"/>
      <c r="F20" s="130">
        <v>2000</v>
      </c>
      <c r="G20" s="131" t="s">
        <v>13</v>
      </c>
    </row>
    <row r="21" spans="1:9" ht="72.75" customHeight="1" x14ac:dyDescent="0.2">
      <c r="A21" s="172" t="s">
        <v>171</v>
      </c>
      <c r="B21" s="173"/>
      <c r="C21" s="173"/>
      <c r="D21" s="173"/>
      <c r="E21" s="173"/>
      <c r="F21" s="173"/>
      <c r="G21" s="173"/>
    </row>
    <row r="22" spans="1:9" ht="14.25" x14ac:dyDescent="0.2">
      <c r="A22" s="59" t="s">
        <v>152</v>
      </c>
      <c r="C22" s="99"/>
      <c r="D22" s="99"/>
      <c r="E22" s="99"/>
      <c r="F22" s="99"/>
    </row>
    <row r="23" spans="1:9" ht="15" x14ac:dyDescent="0.2">
      <c r="A23" s="128" t="s">
        <v>11</v>
      </c>
      <c r="B23" s="128"/>
      <c r="C23" s="129"/>
      <c r="D23" s="129"/>
      <c r="E23" s="130"/>
      <c r="F23" s="130">
        <v>1254</v>
      </c>
      <c r="G23" s="131" t="s">
        <v>13</v>
      </c>
    </row>
    <row r="24" spans="1:9" ht="101.25" customHeight="1" x14ac:dyDescent="0.2">
      <c r="A24" s="172" t="s">
        <v>172</v>
      </c>
      <c r="B24" s="173"/>
      <c r="C24" s="173"/>
      <c r="D24" s="173"/>
      <c r="E24" s="173"/>
      <c r="F24" s="173"/>
      <c r="G24" s="173"/>
    </row>
    <row r="25" spans="1:9" ht="14.25" x14ac:dyDescent="0.2">
      <c r="A25" s="59" t="s">
        <v>154</v>
      </c>
      <c r="C25" s="132"/>
      <c r="D25" s="99"/>
      <c r="E25" s="99"/>
      <c r="F25" s="99"/>
    </row>
    <row r="26" spans="1:9" ht="15" x14ac:dyDescent="0.2">
      <c r="A26" s="128" t="s">
        <v>11</v>
      </c>
      <c r="B26" s="128"/>
      <c r="C26" s="129"/>
      <c r="D26" s="129"/>
      <c r="E26" s="130"/>
      <c r="F26" s="130">
        <v>5225</v>
      </c>
      <c r="G26" s="131" t="s">
        <v>13</v>
      </c>
    </row>
    <row r="27" spans="1:9" ht="102" customHeight="1" x14ac:dyDescent="0.2">
      <c r="A27" s="172" t="s">
        <v>173</v>
      </c>
      <c r="B27" s="173"/>
      <c r="C27" s="173"/>
      <c r="D27" s="173"/>
      <c r="E27" s="173"/>
      <c r="F27" s="173"/>
      <c r="G27" s="173"/>
    </row>
    <row r="28" spans="1:9" ht="12" customHeight="1" x14ac:dyDescent="0.2">
      <c r="A28" s="133"/>
      <c r="B28" s="113"/>
      <c r="C28" s="113"/>
      <c r="D28" s="113"/>
      <c r="E28" s="113"/>
      <c r="F28" s="113"/>
      <c r="G28" s="113"/>
    </row>
    <row r="29" spans="1:9" ht="15.75" thickBot="1" x14ac:dyDescent="0.25">
      <c r="A29" s="100" t="s">
        <v>174</v>
      </c>
      <c r="B29" s="100"/>
      <c r="C29" s="101"/>
      <c r="D29" s="101"/>
      <c r="E29" s="102"/>
      <c r="F29" s="102">
        <v>2000</v>
      </c>
      <c r="G29" s="103" t="s">
        <v>13</v>
      </c>
    </row>
    <row r="30" spans="1:9" ht="15" thickTop="1" x14ac:dyDescent="0.2">
      <c r="A30" s="59" t="s">
        <v>155</v>
      </c>
      <c r="C30" s="99"/>
      <c r="D30" s="99"/>
      <c r="E30" s="99"/>
      <c r="F30" s="99"/>
    </row>
    <row r="31" spans="1:9" ht="15" x14ac:dyDescent="0.2">
      <c r="A31" s="128" t="s">
        <v>11</v>
      </c>
      <c r="B31" s="128"/>
      <c r="C31" s="129"/>
      <c r="D31" s="129"/>
      <c r="E31" s="130"/>
      <c r="F31" s="130">
        <v>2000</v>
      </c>
      <c r="G31" s="131" t="s">
        <v>13</v>
      </c>
    </row>
    <row r="32" spans="1:9" ht="96" customHeight="1" x14ac:dyDescent="0.2">
      <c r="A32" s="172" t="s">
        <v>175</v>
      </c>
      <c r="B32" s="173"/>
      <c r="C32" s="173"/>
      <c r="D32" s="173"/>
      <c r="E32" s="173"/>
      <c r="F32" s="173"/>
      <c r="G32" s="173"/>
    </row>
    <row r="33" spans="1:7" ht="12" customHeight="1" x14ac:dyDescent="0.2">
      <c r="A33" s="133"/>
      <c r="B33" s="113"/>
      <c r="C33" s="113"/>
      <c r="D33" s="113"/>
      <c r="E33" s="113"/>
      <c r="F33" s="113"/>
      <c r="G33" s="113"/>
    </row>
    <row r="34" spans="1:7" ht="15.75" thickBot="1" x14ac:dyDescent="0.25">
      <c r="A34" s="100" t="s">
        <v>183</v>
      </c>
      <c r="B34" s="100"/>
      <c r="C34" s="101"/>
      <c r="D34" s="101"/>
      <c r="E34" s="102"/>
      <c r="F34" s="102">
        <f>F36+F38+F40+F42+F45+F47+F49+F51+F53</f>
        <v>13942.5</v>
      </c>
      <c r="G34" s="103" t="s">
        <v>13</v>
      </c>
    </row>
    <row r="35" spans="1:7" ht="15" thickTop="1" x14ac:dyDescent="0.2">
      <c r="A35" s="59" t="s">
        <v>153</v>
      </c>
      <c r="C35" s="99"/>
      <c r="D35" s="99"/>
      <c r="E35" s="99"/>
      <c r="F35" s="99"/>
    </row>
    <row r="36" spans="1:7" ht="15" x14ac:dyDescent="0.2">
      <c r="A36" s="128" t="s">
        <v>77</v>
      </c>
      <c r="B36" s="128"/>
      <c r="C36" s="129"/>
      <c r="D36" s="129"/>
      <c r="E36" s="130"/>
      <c r="F36" s="130">
        <v>190</v>
      </c>
      <c r="G36" s="131" t="s">
        <v>13</v>
      </c>
    </row>
    <row r="37" spans="1:7" ht="93.75" customHeight="1" x14ac:dyDescent="0.2">
      <c r="A37" s="172" t="s">
        <v>178</v>
      </c>
      <c r="B37" s="173"/>
      <c r="C37" s="173"/>
      <c r="D37" s="173"/>
      <c r="E37" s="173"/>
      <c r="F37" s="173"/>
      <c r="G37" s="173"/>
    </row>
    <row r="38" spans="1:7" ht="15" x14ac:dyDescent="0.2">
      <c r="A38" s="128" t="s">
        <v>78</v>
      </c>
      <c r="B38" s="128"/>
      <c r="C38" s="129"/>
      <c r="D38" s="129"/>
      <c r="E38" s="130"/>
      <c r="F38" s="130">
        <v>10</v>
      </c>
      <c r="G38" s="131" t="s">
        <v>13</v>
      </c>
    </row>
    <row r="39" spans="1:7" ht="98.25" customHeight="1" x14ac:dyDescent="0.2">
      <c r="A39" s="172" t="s">
        <v>179</v>
      </c>
      <c r="B39" s="173"/>
      <c r="C39" s="173"/>
      <c r="D39" s="173"/>
      <c r="E39" s="173"/>
      <c r="F39" s="173"/>
      <c r="G39" s="173"/>
    </row>
    <row r="40" spans="1:7" ht="19.5" customHeight="1" x14ac:dyDescent="0.2">
      <c r="A40" s="128" t="s">
        <v>11</v>
      </c>
      <c r="B40" s="128"/>
      <c r="C40" s="129"/>
      <c r="D40" s="129"/>
      <c r="E40" s="130"/>
      <c r="F40" s="130">
        <v>11300</v>
      </c>
      <c r="G40" s="131" t="s">
        <v>13</v>
      </c>
    </row>
    <row r="41" spans="1:7" ht="98.25" customHeight="1" x14ac:dyDescent="0.2">
      <c r="A41" s="172" t="s">
        <v>180</v>
      </c>
      <c r="B41" s="173"/>
      <c r="C41" s="173"/>
      <c r="D41" s="173"/>
      <c r="E41" s="173"/>
      <c r="F41" s="173"/>
      <c r="G41" s="173"/>
    </row>
    <row r="42" spans="1:7" ht="15" x14ac:dyDescent="0.2">
      <c r="A42" s="128" t="s">
        <v>181</v>
      </c>
      <c r="B42" s="128"/>
      <c r="C42" s="129"/>
      <c r="D42" s="129"/>
      <c r="E42" s="130"/>
      <c r="F42" s="130">
        <v>500</v>
      </c>
      <c r="G42" s="131" t="s">
        <v>13</v>
      </c>
    </row>
    <row r="43" spans="1:7" ht="106.5" customHeight="1" x14ac:dyDescent="0.2">
      <c r="A43" s="172" t="s">
        <v>182</v>
      </c>
      <c r="B43" s="173"/>
      <c r="C43" s="173"/>
      <c r="D43" s="173"/>
      <c r="E43" s="173"/>
      <c r="F43" s="173"/>
      <c r="G43" s="173"/>
    </row>
    <row r="44" spans="1:7" ht="14.25" x14ac:dyDescent="0.2">
      <c r="A44" s="59" t="s">
        <v>157</v>
      </c>
      <c r="B44" s="134"/>
      <c r="C44" s="134"/>
      <c r="D44" s="134"/>
      <c r="E44" s="134"/>
      <c r="F44" s="134"/>
      <c r="G44" s="134"/>
    </row>
    <row r="45" spans="1:7" ht="15" x14ac:dyDescent="0.2">
      <c r="A45" s="128" t="s">
        <v>184</v>
      </c>
      <c r="B45" s="128"/>
      <c r="C45" s="129"/>
      <c r="D45" s="129"/>
      <c r="E45" s="130"/>
      <c r="F45" s="130">
        <v>50</v>
      </c>
      <c r="G45" s="131" t="s">
        <v>13</v>
      </c>
    </row>
    <row r="46" spans="1:7" ht="88.5" customHeight="1" x14ac:dyDescent="0.2">
      <c r="A46" s="172" t="s">
        <v>185</v>
      </c>
      <c r="B46" s="173"/>
      <c r="C46" s="173"/>
      <c r="D46" s="173"/>
      <c r="E46" s="173"/>
      <c r="F46" s="173"/>
      <c r="G46" s="173"/>
    </row>
    <row r="47" spans="1:7" ht="15" x14ac:dyDescent="0.2">
      <c r="A47" s="128" t="s">
        <v>78</v>
      </c>
      <c r="B47" s="128"/>
      <c r="C47" s="129"/>
      <c r="D47" s="129"/>
      <c r="E47" s="130"/>
      <c r="F47" s="130">
        <v>10</v>
      </c>
      <c r="G47" s="131" t="s">
        <v>13</v>
      </c>
    </row>
    <row r="48" spans="1:7" ht="98.25" customHeight="1" x14ac:dyDescent="0.2">
      <c r="A48" s="172" t="s">
        <v>186</v>
      </c>
      <c r="B48" s="173"/>
      <c r="C48" s="173"/>
      <c r="D48" s="173"/>
      <c r="E48" s="173"/>
      <c r="F48" s="173"/>
      <c r="G48" s="173"/>
    </row>
    <row r="49" spans="1:7" ht="15" x14ac:dyDescent="0.2">
      <c r="A49" s="128" t="s">
        <v>11</v>
      </c>
      <c r="B49" s="128"/>
      <c r="C49" s="129"/>
      <c r="D49" s="129"/>
      <c r="E49" s="130"/>
      <c r="F49" s="130">
        <v>500</v>
      </c>
      <c r="G49" s="131" t="s">
        <v>13</v>
      </c>
    </row>
    <row r="50" spans="1:7" ht="88.5" customHeight="1" x14ac:dyDescent="0.2">
      <c r="A50" s="172" t="s">
        <v>187</v>
      </c>
      <c r="B50" s="173"/>
      <c r="C50" s="173"/>
      <c r="D50" s="173"/>
      <c r="E50" s="173"/>
      <c r="F50" s="173"/>
      <c r="G50" s="173"/>
    </row>
    <row r="51" spans="1:7" ht="15" x14ac:dyDescent="0.2">
      <c r="A51" s="128" t="s">
        <v>79</v>
      </c>
      <c r="B51" s="128"/>
      <c r="C51" s="129"/>
      <c r="D51" s="129"/>
      <c r="E51" s="130"/>
      <c r="F51" s="130">
        <v>100</v>
      </c>
      <c r="G51" s="131" t="s">
        <v>13</v>
      </c>
    </row>
    <row r="52" spans="1:7" ht="95.25" customHeight="1" x14ac:dyDescent="0.2">
      <c r="A52" s="172" t="s">
        <v>188</v>
      </c>
      <c r="B52" s="173"/>
      <c r="C52" s="173"/>
      <c r="D52" s="173"/>
      <c r="E52" s="173"/>
      <c r="F52" s="173"/>
      <c r="G52" s="173"/>
    </row>
    <row r="53" spans="1:7" ht="15" x14ac:dyDescent="0.2">
      <c r="A53" s="128" t="s">
        <v>11</v>
      </c>
      <c r="B53" s="128"/>
      <c r="C53" s="129"/>
      <c r="D53" s="129"/>
      <c r="E53" s="130"/>
      <c r="F53" s="130">
        <f>128250/100</f>
        <v>1282.5</v>
      </c>
      <c r="G53" s="131" t="s">
        <v>13</v>
      </c>
    </row>
    <row r="54" spans="1:7" ht="114.75" customHeight="1" x14ac:dyDescent="0.2">
      <c r="A54" s="172" t="s">
        <v>189</v>
      </c>
      <c r="B54" s="173"/>
      <c r="C54" s="173"/>
      <c r="D54" s="173"/>
      <c r="E54" s="173"/>
      <c r="F54" s="173"/>
      <c r="G54" s="173"/>
    </row>
    <row r="55" spans="1:7" ht="15.75" thickBot="1" x14ac:dyDescent="0.25">
      <c r="A55" s="100" t="s">
        <v>176</v>
      </c>
      <c r="B55" s="100"/>
      <c r="C55" s="101"/>
      <c r="D55" s="101"/>
      <c r="E55" s="102"/>
      <c r="F55" s="102">
        <v>100</v>
      </c>
      <c r="G55" s="103" t="s">
        <v>13</v>
      </c>
    </row>
    <row r="56" spans="1:7" ht="15" thickTop="1" x14ac:dyDescent="0.2">
      <c r="A56" s="59" t="s">
        <v>156</v>
      </c>
      <c r="B56" s="134"/>
      <c r="C56" s="134"/>
      <c r="D56" s="134"/>
      <c r="E56" s="134"/>
      <c r="F56" s="134"/>
      <c r="G56" s="134"/>
    </row>
    <row r="57" spans="1:7" ht="15" x14ac:dyDescent="0.2">
      <c r="A57" s="128" t="s">
        <v>74</v>
      </c>
      <c r="B57" s="128"/>
      <c r="C57" s="129"/>
      <c r="D57" s="129"/>
      <c r="E57" s="130"/>
      <c r="F57" s="130">
        <v>100</v>
      </c>
      <c r="G57" s="131" t="s">
        <v>13</v>
      </c>
    </row>
    <row r="58" spans="1:7" ht="42" customHeight="1" x14ac:dyDescent="0.2">
      <c r="A58" s="172" t="s">
        <v>177</v>
      </c>
      <c r="B58" s="173"/>
      <c r="C58" s="173"/>
      <c r="D58" s="173"/>
      <c r="E58" s="173"/>
      <c r="F58" s="173"/>
      <c r="G58" s="173"/>
    </row>
  </sheetData>
  <mergeCells count="15">
    <mergeCell ref="A21:G21"/>
    <mergeCell ref="A24:G24"/>
    <mergeCell ref="A27:G27"/>
    <mergeCell ref="A2:E2"/>
    <mergeCell ref="A58:G58"/>
    <mergeCell ref="A41:G41"/>
    <mergeCell ref="A37:G37"/>
    <mergeCell ref="A46:G46"/>
    <mergeCell ref="A39:G39"/>
    <mergeCell ref="A48:G48"/>
    <mergeCell ref="A50:G50"/>
    <mergeCell ref="A54:G54"/>
    <mergeCell ref="A43:G43"/>
    <mergeCell ref="A52:G52"/>
    <mergeCell ref="A32:G32"/>
  </mergeCells>
  <pageMargins left="0.70866141732283472" right="0.70866141732283472" top="0.78740157480314965" bottom="0.78740157480314965" header="0.31496062992125984" footer="0.31496062992125984"/>
  <pageSetup paperSize="9" scale="65" firstPageNumber="75" fitToHeight="9999" orientation="portrait" useFirstPageNumber="1" r:id="rId1"/>
  <headerFooter>
    <oddFooter>&amp;L&amp;"Arial,Kurzíva"Zastupitelstvo Olomouckého kraje 21-12-2012
6. - Rozpočet Olomouckého kraje 2013 - návrh rozpočtu
Příloha č. 3e) Evropské programy&amp;R&amp;"Arial,Kurzíva"Strana &amp;P (celkem 118)</oddFooter>
  </headerFooter>
  <rowBreaks count="1" manualBreakCount="1">
    <brk id="3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G33"/>
  <sheetViews>
    <sheetView showGridLines="0" view="pageBreakPreview" zoomScale="60" zoomScaleNormal="100" workbookViewId="0">
      <selection activeCell="M4" sqref="M4"/>
    </sheetView>
  </sheetViews>
  <sheetFormatPr defaultRowHeight="12.75" x14ac:dyDescent="0.2"/>
  <cols>
    <col min="1" max="1" width="8.5" style="85" customWidth="1"/>
    <col min="2" max="2" width="9.125" style="85" customWidth="1"/>
    <col min="3" max="3" width="51.75" style="85" customWidth="1"/>
    <col min="4" max="6" width="14" style="85" customWidth="1"/>
    <col min="7" max="7" width="8.125" style="85" customWidth="1"/>
    <col min="8" max="16384" width="9" style="85"/>
  </cols>
  <sheetData>
    <row r="2" spans="1:7" ht="45" customHeight="1" x14ac:dyDescent="0.2">
      <c r="A2" s="185" t="s">
        <v>80</v>
      </c>
      <c r="B2" s="185"/>
      <c r="C2" s="185"/>
      <c r="D2" s="185"/>
      <c r="E2" s="185"/>
      <c r="F2" s="185"/>
    </row>
    <row r="3" spans="1:7" ht="19.5" x14ac:dyDescent="0.2">
      <c r="G3" s="104" t="s">
        <v>81</v>
      </c>
    </row>
    <row r="5" spans="1:7" ht="14.25" x14ac:dyDescent="0.2">
      <c r="A5" s="84" t="s">
        <v>2</v>
      </c>
      <c r="B5" s="84" t="s">
        <v>3</v>
      </c>
      <c r="D5" s="86"/>
      <c r="E5" s="86"/>
      <c r="F5" s="86"/>
      <c r="G5" s="86"/>
    </row>
    <row r="6" spans="1:7" ht="14.25" x14ac:dyDescent="0.2">
      <c r="A6" s="84"/>
      <c r="B6" s="84" t="s">
        <v>4</v>
      </c>
      <c r="D6" s="86"/>
      <c r="E6" s="86"/>
      <c r="F6" s="86"/>
      <c r="G6" s="86"/>
    </row>
    <row r="7" spans="1:7" ht="13.5" thickBot="1" x14ac:dyDescent="0.25">
      <c r="A7" s="87"/>
      <c r="B7" s="87"/>
      <c r="C7" s="87"/>
      <c r="D7" s="87"/>
      <c r="E7" s="87"/>
      <c r="F7" s="87"/>
      <c r="G7" s="87" t="s">
        <v>5</v>
      </c>
    </row>
    <row r="8" spans="1:7" ht="35.1" customHeight="1" thickTop="1" thickBot="1" x14ac:dyDescent="0.25">
      <c r="A8" s="60" t="s">
        <v>6</v>
      </c>
      <c r="B8" s="61" t="s">
        <v>199</v>
      </c>
      <c r="C8" s="62" t="s">
        <v>200</v>
      </c>
      <c r="D8" s="63" t="s">
        <v>201</v>
      </c>
      <c r="E8" s="63" t="s">
        <v>202</v>
      </c>
      <c r="F8" s="63" t="s">
        <v>203</v>
      </c>
      <c r="G8" s="64" t="s">
        <v>9</v>
      </c>
    </row>
    <row r="9" spans="1:7" ht="14.25" thickTop="1" thickBot="1" x14ac:dyDescent="0.25">
      <c r="A9" s="65">
        <v>1</v>
      </c>
      <c r="B9" s="66">
        <v>2</v>
      </c>
      <c r="C9" s="66">
        <v>3</v>
      </c>
      <c r="D9" s="67">
        <v>4</v>
      </c>
      <c r="E9" s="67">
        <v>5</v>
      </c>
      <c r="F9" s="67">
        <v>6</v>
      </c>
      <c r="G9" s="68" t="s">
        <v>160</v>
      </c>
    </row>
    <row r="10" spans="1:7" ht="15" thickTop="1" x14ac:dyDescent="0.2">
      <c r="A10" s="135">
        <v>6172</v>
      </c>
      <c r="B10" s="116">
        <v>50</v>
      </c>
      <c r="C10" s="117" t="s">
        <v>169</v>
      </c>
      <c r="D10" s="118">
        <v>1458</v>
      </c>
      <c r="E10" s="118">
        <v>1547</v>
      </c>
      <c r="F10" s="118">
        <v>0</v>
      </c>
      <c r="G10" s="120">
        <f>F10/D10</f>
        <v>0</v>
      </c>
    </row>
    <row r="11" spans="1:7" ht="14.25" x14ac:dyDescent="0.2">
      <c r="A11" s="136">
        <v>6172</v>
      </c>
      <c r="B11" s="116">
        <v>51</v>
      </c>
      <c r="C11" s="117" t="s">
        <v>159</v>
      </c>
      <c r="D11" s="118">
        <v>8155</v>
      </c>
      <c r="E11" s="118">
        <v>18100</v>
      </c>
      <c r="F11" s="118">
        <v>387</v>
      </c>
      <c r="G11" s="121">
        <f>F11/D11*100</f>
        <v>4.7455548743102396</v>
      </c>
    </row>
    <row r="12" spans="1:7" ht="15" thickBot="1" x14ac:dyDescent="0.25">
      <c r="A12" s="122">
        <v>6172</v>
      </c>
      <c r="B12" s="123">
        <v>61</v>
      </c>
      <c r="C12" s="124" t="s">
        <v>164</v>
      </c>
      <c r="D12" s="125">
        <v>0</v>
      </c>
      <c r="E12" s="125">
        <v>1400</v>
      </c>
      <c r="F12" s="125">
        <v>0</v>
      </c>
      <c r="G12" s="127">
        <v>0</v>
      </c>
    </row>
    <row r="13" spans="1:7" ht="16.5" thickTop="1" thickBot="1" x14ac:dyDescent="0.25">
      <c r="A13" s="94" t="s">
        <v>12</v>
      </c>
      <c r="B13" s="95"/>
      <c r="C13" s="96"/>
      <c r="D13" s="97">
        <f>SUM(D10:D12)</f>
        <v>9613</v>
      </c>
      <c r="E13" s="97">
        <f t="shared" ref="E13:F13" si="0">SUM(E10:E12)</f>
        <v>21047</v>
      </c>
      <c r="F13" s="97">
        <f t="shared" si="0"/>
        <v>387</v>
      </c>
      <c r="G13" s="98">
        <f>F13/D13*100</f>
        <v>4.0257983980027046</v>
      </c>
    </row>
    <row r="14" spans="1:7" ht="13.5" thickTop="1" x14ac:dyDescent="0.2">
      <c r="C14" s="99"/>
      <c r="D14" s="99"/>
      <c r="E14" s="99"/>
      <c r="F14" s="99"/>
    </row>
    <row r="15" spans="1:7" ht="15.75" thickBot="1" x14ac:dyDescent="0.25">
      <c r="A15" s="100" t="s">
        <v>191</v>
      </c>
      <c r="B15" s="100"/>
      <c r="C15" s="101"/>
      <c r="D15" s="101"/>
      <c r="E15" s="102"/>
      <c r="F15" s="102">
        <v>387</v>
      </c>
      <c r="G15" s="103" t="s">
        <v>13</v>
      </c>
    </row>
    <row r="16" spans="1:7" ht="15" thickTop="1" x14ac:dyDescent="0.2">
      <c r="A16" s="58" t="s">
        <v>158</v>
      </c>
      <c r="C16" s="99"/>
      <c r="D16" s="99"/>
      <c r="E16" s="99"/>
      <c r="F16" s="99"/>
    </row>
    <row r="17" spans="1:7" ht="15" x14ac:dyDescent="0.2">
      <c r="A17" s="128" t="s">
        <v>10</v>
      </c>
      <c r="B17" s="128"/>
      <c r="C17" s="129"/>
      <c r="D17" s="129"/>
      <c r="E17" s="130"/>
      <c r="F17" s="130">
        <v>387</v>
      </c>
      <c r="G17" s="131" t="s">
        <v>13</v>
      </c>
    </row>
    <row r="18" spans="1:7" ht="89.25" customHeight="1" x14ac:dyDescent="0.2">
      <c r="A18" s="172" t="s">
        <v>190</v>
      </c>
      <c r="B18" s="173"/>
      <c r="C18" s="173"/>
      <c r="D18" s="173"/>
      <c r="E18" s="173"/>
      <c r="F18" s="173"/>
      <c r="G18" s="173"/>
    </row>
    <row r="32" spans="1:7" x14ac:dyDescent="0.2">
      <c r="C32" s="114"/>
    </row>
    <row r="33" spans="3:3" x14ac:dyDescent="0.2">
      <c r="C33" s="114"/>
    </row>
  </sheetData>
  <mergeCells count="2">
    <mergeCell ref="A2:F2"/>
    <mergeCell ref="A18:G18"/>
  </mergeCells>
  <pageMargins left="0.78740157480314965" right="0.78740157480314965" top="0.98425196850393704" bottom="0.98425196850393704" header="0.51181102362204722" footer="0.51181102362204722"/>
  <pageSetup paperSize="9" scale="65" firstPageNumber="77" fitToHeight="9999" orientation="portrait" useFirstPageNumber="1" r:id="rId1"/>
  <headerFooter alignWithMargins="0">
    <oddFooter>&amp;L&amp;"Arial CE,Kurzíva"Zastupitelstvo Olomouckého kraje 21-12-2012
6. - Rozpočet Olomouckého kraje 2013 - návrh rozpočtu
Příloha č. 3e) Evropské programy&amp;R&amp;"Arial,Kurzíva"Strana &amp;P (celkem 118)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I73"/>
  <sheetViews>
    <sheetView showGridLines="0" tabSelected="1" view="pageBreakPreview" zoomScale="60" zoomScaleNormal="100" workbookViewId="0">
      <selection activeCell="M4" sqref="M4"/>
    </sheetView>
  </sheetViews>
  <sheetFormatPr defaultRowHeight="12.75" x14ac:dyDescent="0.2"/>
  <cols>
    <col min="1" max="1" width="8.5" style="85" customWidth="1"/>
    <col min="2" max="2" width="9.125" style="85" customWidth="1"/>
    <col min="3" max="3" width="51.875" style="85" customWidth="1"/>
    <col min="4" max="6" width="14" style="85" customWidth="1"/>
    <col min="7" max="7" width="8.125" style="85" customWidth="1"/>
    <col min="8" max="16384" width="9" style="85"/>
  </cols>
  <sheetData>
    <row r="2" spans="1:9" ht="19.5" x14ac:dyDescent="0.2">
      <c r="A2" s="185" t="s">
        <v>113</v>
      </c>
      <c r="B2" s="185"/>
      <c r="C2" s="185"/>
      <c r="D2" s="185"/>
      <c r="E2" s="185"/>
      <c r="F2" s="104"/>
      <c r="G2" s="104" t="s">
        <v>114</v>
      </c>
    </row>
    <row r="5" spans="1:9" ht="14.25" x14ac:dyDescent="0.2">
      <c r="A5" s="84" t="s">
        <v>2</v>
      </c>
      <c r="B5" s="84"/>
      <c r="C5" s="84" t="s">
        <v>204</v>
      </c>
      <c r="D5" s="86"/>
      <c r="E5" s="86"/>
      <c r="F5" s="86"/>
      <c r="G5" s="86"/>
    </row>
    <row r="6" spans="1:9" ht="14.25" x14ac:dyDescent="0.2">
      <c r="A6" s="84"/>
      <c r="B6" s="84"/>
      <c r="C6" s="84" t="s">
        <v>4</v>
      </c>
      <c r="D6" s="86"/>
      <c r="E6" s="86"/>
      <c r="F6" s="86"/>
      <c r="G6" s="86"/>
    </row>
    <row r="7" spans="1:9" ht="13.5" thickBot="1" x14ac:dyDescent="0.25">
      <c r="A7" s="87"/>
      <c r="B7" s="87"/>
      <c r="C7" s="87"/>
      <c r="D7" s="87"/>
      <c r="E7" s="87"/>
      <c r="F7" s="87"/>
      <c r="G7" s="87" t="s">
        <v>5</v>
      </c>
    </row>
    <row r="8" spans="1:9" ht="35.1" customHeight="1" thickTop="1" thickBot="1" x14ac:dyDescent="0.25">
      <c r="A8" s="60" t="s">
        <v>6</v>
      </c>
      <c r="B8" s="61" t="s">
        <v>199</v>
      </c>
      <c r="C8" s="62" t="s">
        <v>200</v>
      </c>
      <c r="D8" s="63" t="s">
        <v>201</v>
      </c>
      <c r="E8" s="63" t="s">
        <v>202</v>
      </c>
      <c r="F8" s="63" t="s">
        <v>203</v>
      </c>
      <c r="G8" s="64" t="s">
        <v>9</v>
      </c>
    </row>
    <row r="9" spans="1:9" ht="14.25" thickTop="1" thickBot="1" x14ac:dyDescent="0.25">
      <c r="A9" s="65">
        <v>1</v>
      </c>
      <c r="B9" s="66">
        <v>2</v>
      </c>
      <c r="C9" s="66">
        <v>3</v>
      </c>
      <c r="D9" s="67">
        <v>4</v>
      </c>
      <c r="E9" s="67">
        <v>5</v>
      </c>
      <c r="F9" s="67">
        <v>6</v>
      </c>
      <c r="G9" s="68" t="s">
        <v>160</v>
      </c>
    </row>
    <row r="10" spans="1:9" ht="15" thickTop="1" x14ac:dyDescent="0.2">
      <c r="A10" s="137">
        <v>6223</v>
      </c>
      <c r="B10" s="116">
        <v>50</v>
      </c>
      <c r="C10" s="117" t="s">
        <v>169</v>
      </c>
      <c r="D10" s="118">
        <v>0</v>
      </c>
      <c r="E10" s="118">
        <v>0</v>
      </c>
      <c r="F10" s="118">
        <f>29+455</f>
        <v>484</v>
      </c>
      <c r="G10" s="139">
        <v>0</v>
      </c>
    </row>
    <row r="11" spans="1:9" ht="14.25" x14ac:dyDescent="0.2">
      <c r="A11" s="137">
        <v>3636</v>
      </c>
      <c r="B11" s="116">
        <v>50</v>
      </c>
      <c r="C11" s="117" t="s">
        <v>169</v>
      </c>
      <c r="D11" s="118">
        <v>0</v>
      </c>
      <c r="E11" s="118">
        <v>1474</v>
      </c>
      <c r="F11" s="118">
        <v>2935</v>
      </c>
      <c r="G11" s="139">
        <v>0</v>
      </c>
    </row>
    <row r="12" spans="1:9" ht="14.25" x14ac:dyDescent="0.2">
      <c r="A12" s="137">
        <v>6223</v>
      </c>
      <c r="B12" s="116">
        <v>51</v>
      </c>
      <c r="C12" s="117" t="s">
        <v>159</v>
      </c>
      <c r="D12" s="118">
        <v>0</v>
      </c>
      <c r="E12" s="118">
        <v>0</v>
      </c>
      <c r="F12" s="118">
        <f>75+21+272+160+48</f>
        <v>576</v>
      </c>
      <c r="G12" s="139">
        <v>0</v>
      </c>
    </row>
    <row r="13" spans="1:9" ht="14.25" x14ac:dyDescent="0.2">
      <c r="A13" s="137">
        <v>3636</v>
      </c>
      <c r="B13" s="116">
        <v>51</v>
      </c>
      <c r="C13" s="117" t="s">
        <v>159</v>
      </c>
      <c r="D13" s="118">
        <v>0</v>
      </c>
      <c r="E13" s="118">
        <v>1227</v>
      </c>
      <c r="F13" s="118">
        <v>5853</v>
      </c>
      <c r="G13" s="139">
        <v>0</v>
      </c>
    </row>
    <row r="14" spans="1:9" ht="15" thickBot="1" x14ac:dyDescent="0.25">
      <c r="A14" s="138">
        <v>2125</v>
      </c>
      <c r="B14" s="123">
        <v>52</v>
      </c>
      <c r="C14" s="124" t="s">
        <v>192</v>
      </c>
      <c r="D14" s="125">
        <v>0</v>
      </c>
      <c r="E14" s="125">
        <v>0</v>
      </c>
      <c r="F14" s="125">
        <v>6167</v>
      </c>
      <c r="G14" s="140">
        <v>0</v>
      </c>
    </row>
    <row r="15" spans="1:9" ht="16.5" thickTop="1" thickBot="1" x14ac:dyDescent="0.25">
      <c r="A15" s="94" t="s">
        <v>12</v>
      </c>
      <c r="B15" s="95"/>
      <c r="C15" s="96"/>
      <c r="D15" s="97">
        <f>SUM(D10:D14)</f>
        <v>0</v>
      </c>
      <c r="E15" s="97">
        <f t="shared" ref="E15" si="0">SUM(E10:E14)</f>
        <v>2701</v>
      </c>
      <c r="F15" s="97">
        <f>SUM(F10:F14)</f>
        <v>16015</v>
      </c>
      <c r="G15" s="98">
        <v>0</v>
      </c>
      <c r="I15" s="114"/>
    </row>
    <row r="16" spans="1:9" ht="13.5" thickTop="1" x14ac:dyDescent="0.2">
      <c r="C16" s="99"/>
      <c r="D16" s="99"/>
      <c r="E16" s="99"/>
      <c r="F16" s="99"/>
    </row>
    <row r="17" spans="1:7" x14ac:dyDescent="0.2">
      <c r="C17" s="99"/>
      <c r="D17" s="99"/>
      <c r="E17" s="99"/>
      <c r="F17" s="99"/>
    </row>
    <row r="18" spans="1:7" ht="15" customHeight="1" x14ac:dyDescent="0.2">
      <c r="C18" s="99"/>
      <c r="D18" s="99"/>
      <c r="E18" s="99"/>
      <c r="F18" s="99"/>
    </row>
    <row r="19" spans="1:7" ht="15.75" thickBot="1" x14ac:dyDescent="0.25">
      <c r="A19" s="100" t="s">
        <v>198</v>
      </c>
      <c r="B19" s="100"/>
      <c r="C19" s="101"/>
      <c r="D19" s="101"/>
      <c r="E19" s="102"/>
      <c r="F19" s="102">
        <f>F21+F24</f>
        <v>484</v>
      </c>
      <c r="G19" s="103" t="s">
        <v>13</v>
      </c>
    </row>
    <row r="20" spans="1:7" ht="15" customHeight="1" thickTop="1" x14ac:dyDescent="0.2">
      <c r="A20" s="58" t="s">
        <v>115</v>
      </c>
      <c r="B20" s="113"/>
      <c r="C20" s="113"/>
      <c r="D20" s="113"/>
      <c r="E20" s="113"/>
      <c r="F20" s="113"/>
      <c r="G20" s="113"/>
    </row>
    <row r="21" spans="1:7" ht="15" x14ac:dyDescent="0.2">
      <c r="A21" s="128" t="s">
        <v>116</v>
      </c>
      <c r="B21" s="128"/>
      <c r="C21" s="129"/>
      <c r="D21" s="129"/>
      <c r="E21" s="130"/>
      <c r="F21" s="130">
        <v>29</v>
      </c>
      <c r="G21" s="131" t="s">
        <v>13</v>
      </c>
    </row>
    <row r="22" spans="1:7" ht="21" customHeight="1" x14ac:dyDescent="0.2">
      <c r="A22" s="172" t="s">
        <v>141</v>
      </c>
      <c r="B22" s="173"/>
      <c r="C22" s="173"/>
      <c r="D22" s="173"/>
      <c r="E22" s="173"/>
      <c r="F22" s="173"/>
      <c r="G22" s="173"/>
    </row>
    <row r="23" spans="1:7" ht="14.25" x14ac:dyDescent="0.2">
      <c r="A23" s="58" t="s">
        <v>117</v>
      </c>
      <c r="B23" s="113"/>
      <c r="C23" s="113"/>
      <c r="D23" s="113"/>
      <c r="E23" s="113"/>
      <c r="F23" s="113"/>
      <c r="G23" s="113"/>
    </row>
    <row r="24" spans="1:7" ht="15" x14ac:dyDescent="0.2">
      <c r="A24" s="128" t="s">
        <v>116</v>
      </c>
      <c r="B24" s="128"/>
      <c r="C24" s="129"/>
      <c r="D24" s="129"/>
      <c r="E24" s="130"/>
      <c r="F24" s="130">
        <v>455</v>
      </c>
      <c r="G24" s="131" t="s">
        <v>13</v>
      </c>
    </row>
    <row r="25" spans="1:7" ht="27.95" customHeight="1" x14ac:dyDescent="0.2">
      <c r="A25" s="172" t="s">
        <v>143</v>
      </c>
      <c r="B25" s="173"/>
      <c r="C25" s="173"/>
      <c r="D25" s="173"/>
      <c r="E25" s="173"/>
      <c r="F25" s="173"/>
      <c r="G25" s="173"/>
    </row>
    <row r="26" spans="1:7" ht="15.75" thickBot="1" x14ac:dyDescent="0.25">
      <c r="A26" s="100" t="s">
        <v>194</v>
      </c>
      <c r="B26" s="100"/>
      <c r="C26" s="101"/>
      <c r="D26" s="101"/>
      <c r="E26" s="102"/>
      <c r="F26" s="102">
        <f>F28+F30+F32</f>
        <v>2935</v>
      </c>
      <c r="G26" s="103" t="s">
        <v>13</v>
      </c>
    </row>
    <row r="27" spans="1:7" ht="15" thickTop="1" x14ac:dyDescent="0.2">
      <c r="A27" s="58" t="s">
        <v>118</v>
      </c>
      <c r="B27" s="113"/>
      <c r="C27" s="113"/>
      <c r="D27" s="113"/>
      <c r="E27" s="113"/>
      <c r="F27" s="113"/>
      <c r="G27" s="113"/>
    </row>
    <row r="28" spans="1:7" ht="15" x14ac:dyDescent="0.2">
      <c r="A28" s="128" t="s">
        <v>119</v>
      </c>
      <c r="B28" s="128"/>
      <c r="C28" s="129"/>
      <c r="D28" s="129"/>
      <c r="E28" s="130"/>
      <c r="F28" s="130">
        <v>2200</v>
      </c>
      <c r="G28" s="131" t="s">
        <v>13</v>
      </c>
    </row>
    <row r="29" spans="1:7" ht="41.1" customHeight="1" x14ac:dyDescent="0.2">
      <c r="A29" s="172" t="s">
        <v>130</v>
      </c>
      <c r="B29" s="173"/>
      <c r="C29" s="173"/>
      <c r="D29" s="173"/>
      <c r="E29" s="173"/>
      <c r="F29" s="173"/>
      <c r="G29" s="173"/>
    </row>
    <row r="30" spans="1:7" ht="15" x14ac:dyDescent="0.2">
      <c r="A30" s="128" t="s">
        <v>120</v>
      </c>
      <c r="B30" s="128"/>
      <c r="C30" s="129"/>
      <c r="D30" s="129"/>
      <c r="E30" s="130"/>
      <c r="F30" s="130">
        <v>540</v>
      </c>
      <c r="G30" s="131" t="s">
        <v>13</v>
      </c>
    </row>
    <row r="31" spans="1:7" ht="24.95" customHeight="1" x14ac:dyDescent="0.2">
      <c r="A31" s="172" t="s">
        <v>131</v>
      </c>
      <c r="B31" s="173"/>
      <c r="C31" s="173"/>
      <c r="D31" s="173"/>
      <c r="E31" s="173"/>
      <c r="F31" s="173"/>
      <c r="G31" s="173"/>
    </row>
    <row r="32" spans="1:7" ht="15" x14ac:dyDescent="0.2">
      <c r="A32" s="128" t="s">
        <v>121</v>
      </c>
      <c r="B32" s="128"/>
      <c r="C32" s="129"/>
      <c r="D32" s="129"/>
      <c r="E32" s="130"/>
      <c r="F32" s="130">
        <v>195</v>
      </c>
      <c r="G32" s="131" t="s">
        <v>13</v>
      </c>
    </row>
    <row r="33" spans="1:7" ht="26.1" customHeight="1" x14ac:dyDescent="0.2">
      <c r="A33" s="172" t="s">
        <v>132</v>
      </c>
      <c r="B33" s="173"/>
      <c r="C33" s="173"/>
      <c r="D33" s="173"/>
      <c r="E33" s="173"/>
      <c r="F33" s="173"/>
      <c r="G33" s="173"/>
    </row>
    <row r="34" spans="1:7" ht="14.25" customHeight="1" x14ac:dyDescent="0.2">
      <c r="C34" s="99"/>
      <c r="D34" s="99"/>
      <c r="E34" s="99"/>
      <c r="F34" s="99"/>
    </row>
    <row r="35" spans="1:7" ht="15.75" thickBot="1" x14ac:dyDescent="0.25">
      <c r="A35" s="100" t="s">
        <v>205</v>
      </c>
      <c r="B35" s="100"/>
      <c r="C35" s="101"/>
      <c r="D35" s="101"/>
      <c r="E35" s="102"/>
      <c r="F35" s="102">
        <f>F42+F44+F37+F39</f>
        <v>576</v>
      </c>
      <c r="G35" s="103" t="s">
        <v>13</v>
      </c>
    </row>
    <row r="36" spans="1:7" ht="15" customHeight="1" thickTop="1" x14ac:dyDescent="0.2">
      <c r="A36" s="58" t="s">
        <v>115</v>
      </c>
      <c r="B36" s="113"/>
      <c r="C36" s="113"/>
      <c r="D36" s="113"/>
      <c r="E36" s="113"/>
      <c r="F36" s="113"/>
      <c r="G36" s="113"/>
    </row>
    <row r="37" spans="1:7" ht="15" x14ac:dyDescent="0.2">
      <c r="A37" s="128" t="s">
        <v>10</v>
      </c>
      <c r="B37" s="128"/>
      <c r="C37" s="129"/>
      <c r="D37" s="129"/>
      <c r="E37" s="130"/>
      <c r="F37" s="130">
        <v>75</v>
      </c>
      <c r="G37" s="131" t="s">
        <v>13</v>
      </c>
    </row>
    <row r="38" spans="1:7" ht="66.75" customHeight="1" x14ac:dyDescent="0.2">
      <c r="A38" s="172" t="s">
        <v>197</v>
      </c>
      <c r="B38" s="173"/>
      <c r="C38" s="173"/>
      <c r="D38" s="173"/>
      <c r="E38" s="173"/>
      <c r="F38" s="173"/>
      <c r="G38" s="173"/>
    </row>
    <row r="39" spans="1:7" ht="15" x14ac:dyDescent="0.2">
      <c r="A39" s="128" t="s">
        <v>79</v>
      </c>
      <c r="B39" s="128"/>
      <c r="C39" s="129"/>
      <c r="D39" s="129"/>
      <c r="E39" s="130"/>
      <c r="F39" s="130">
        <v>21</v>
      </c>
      <c r="G39" s="131" t="s">
        <v>13</v>
      </c>
    </row>
    <row r="40" spans="1:7" ht="19.5" customHeight="1" x14ac:dyDescent="0.2">
      <c r="A40" s="172" t="s">
        <v>142</v>
      </c>
      <c r="B40" s="173"/>
      <c r="C40" s="173"/>
      <c r="D40" s="173"/>
      <c r="E40" s="173"/>
      <c r="F40" s="173"/>
      <c r="G40" s="173"/>
    </row>
    <row r="41" spans="1:7" ht="14.25" x14ac:dyDescent="0.2">
      <c r="A41" s="58" t="s">
        <v>117</v>
      </c>
      <c r="B41" s="113"/>
      <c r="C41" s="113"/>
      <c r="D41" s="113"/>
      <c r="E41" s="113"/>
      <c r="F41" s="113"/>
      <c r="G41" s="113"/>
    </row>
    <row r="42" spans="1:7" ht="15.75" thickBot="1" x14ac:dyDescent="0.25">
      <c r="A42" s="109" t="s">
        <v>79</v>
      </c>
      <c r="B42" s="109"/>
      <c r="C42" s="110"/>
      <c r="D42" s="110"/>
      <c r="E42" s="111"/>
      <c r="F42" s="111">
        <v>160</v>
      </c>
      <c r="G42" s="112" t="s">
        <v>13</v>
      </c>
    </row>
    <row r="43" spans="1:7" ht="30" customHeight="1" thickTop="1" x14ac:dyDescent="0.2">
      <c r="A43" s="186" t="s">
        <v>145</v>
      </c>
      <c r="B43" s="187"/>
      <c r="C43" s="187"/>
      <c r="D43" s="187"/>
      <c r="E43" s="187"/>
      <c r="F43" s="187"/>
      <c r="G43" s="187"/>
    </row>
    <row r="44" spans="1:7" ht="15.75" thickBot="1" x14ac:dyDescent="0.25">
      <c r="A44" s="109" t="s">
        <v>11</v>
      </c>
      <c r="B44" s="109"/>
      <c r="C44" s="110"/>
      <c r="D44" s="110"/>
      <c r="E44" s="111"/>
      <c r="F44" s="111">
        <v>320</v>
      </c>
      <c r="G44" s="112" t="s">
        <v>13</v>
      </c>
    </row>
    <row r="45" spans="1:7" ht="42.95" customHeight="1" thickTop="1" x14ac:dyDescent="0.2">
      <c r="A45" s="186" t="s">
        <v>144</v>
      </c>
      <c r="B45" s="187"/>
      <c r="C45" s="187"/>
      <c r="D45" s="187"/>
      <c r="E45" s="187"/>
      <c r="F45" s="187"/>
      <c r="G45" s="187"/>
    </row>
    <row r="46" spans="1:7" ht="15.75" thickBot="1" x14ac:dyDescent="0.25">
      <c r="A46" s="100" t="s">
        <v>195</v>
      </c>
      <c r="B46" s="100"/>
      <c r="C46" s="101"/>
      <c r="D46" s="101"/>
      <c r="E46" s="102"/>
      <c r="F46" s="102">
        <f>F48+F50+F52+F54+F56+F58+F60+F62+F64</f>
        <v>5853</v>
      </c>
      <c r="G46" s="103" t="s">
        <v>13</v>
      </c>
    </row>
    <row r="47" spans="1:7" ht="15" thickTop="1" x14ac:dyDescent="0.2">
      <c r="A47" s="58" t="s">
        <v>118</v>
      </c>
      <c r="B47" s="113"/>
      <c r="C47" s="113"/>
      <c r="D47" s="113"/>
      <c r="E47" s="113"/>
      <c r="F47" s="113"/>
      <c r="G47" s="113"/>
    </row>
    <row r="48" spans="1:7" ht="15" x14ac:dyDescent="0.2">
      <c r="A48" s="128" t="s">
        <v>77</v>
      </c>
      <c r="B48" s="128"/>
      <c r="C48" s="129"/>
      <c r="D48" s="129"/>
      <c r="E48" s="130"/>
      <c r="F48" s="130">
        <v>60</v>
      </c>
      <c r="G48" s="131" t="s">
        <v>13</v>
      </c>
    </row>
    <row r="49" spans="1:7" ht="30" customHeight="1" x14ac:dyDescent="0.2">
      <c r="A49" s="172" t="s">
        <v>133</v>
      </c>
      <c r="B49" s="173"/>
      <c r="C49" s="173"/>
      <c r="D49" s="173"/>
      <c r="E49" s="173"/>
      <c r="F49" s="173"/>
      <c r="G49" s="173"/>
    </row>
    <row r="50" spans="1:7" ht="15" x14ac:dyDescent="0.2">
      <c r="A50" s="128" t="s">
        <v>122</v>
      </c>
      <c r="B50" s="128"/>
      <c r="C50" s="129"/>
      <c r="D50" s="129"/>
      <c r="E50" s="130"/>
      <c r="F50" s="130">
        <v>3</v>
      </c>
      <c r="G50" s="131" t="s">
        <v>13</v>
      </c>
    </row>
    <row r="51" spans="1:7" ht="18.75" customHeight="1" x14ac:dyDescent="0.2">
      <c r="A51" s="172" t="s">
        <v>134</v>
      </c>
      <c r="B51" s="173"/>
      <c r="C51" s="173"/>
      <c r="D51" s="173"/>
      <c r="E51" s="173"/>
      <c r="F51" s="173"/>
      <c r="G51" s="173"/>
    </row>
    <row r="52" spans="1:7" ht="12.75" customHeight="1" x14ac:dyDescent="0.2">
      <c r="A52" s="128" t="s">
        <v>123</v>
      </c>
      <c r="B52" s="128"/>
      <c r="C52" s="129"/>
      <c r="D52" s="129"/>
      <c r="E52" s="130"/>
      <c r="F52" s="130">
        <v>50</v>
      </c>
      <c r="G52" s="131" t="s">
        <v>13</v>
      </c>
    </row>
    <row r="53" spans="1:7" ht="30.95" customHeight="1" x14ac:dyDescent="0.2">
      <c r="A53" s="172" t="s">
        <v>135</v>
      </c>
      <c r="B53" s="173"/>
      <c r="C53" s="173"/>
      <c r="D53" s="173"/>
      <c r="E53" s="173"/>
      <c r="F53" s="173"/>
      <c r="G53" s="173"/>
    </row>
    <row r="54" spans="1:7" ht="15" x14ac:dyDescent="0.2">
      <c r="A54" s="128" t="s">
        <v>10</v>
      </c>
      <c r="B54" s="128"/>
      <c r="C54" s="129"/>
      <c r="D54" s="129"/>
      <c r="E54" s="130"/>
      <c r="F54" s="130">
        <v>2500</v>
      </c>
      <c r="G54" s="131" t="s">
        <v>13</v>
      </c>
    </row>
    <row r="55" spans="1:7" ht="93.75" customHeight="1" x14ac:dyDescent="0.2">
      <c r="A55" s="172" t="s">
        <v>136</v>
      </c>
      <c r="B55" s="173"/>
      <c r="C55" s="173"/>
      <c r="D55" s="173"/>
      <c r="E55" s="173"/>
      <c r="F55" s="173"/>
      <c r="G55" s="173"/>
    </row>
    <row r="56" spans="1:7" ht="15" x14ac:dyDescent="0.2">
      <c r="A56" s="128" t="s">
        <v>124</v>
      </c>
      <c r="B56" s="128"/>
      <c r="C56" s="129"/>
      <c r="D56" s="129"/>
      <c r="E56" s="130"/>
      <c r="F56" s="130">
        <v>100</v>
      </c>
      <c r="G56" s="131" t="s">
        <v>13</v>
      </c>
    </row>
    <row r="57" spans="1:7" ht="35.25" customHeight="1" x14ac:dyDescent="0.2">
      <c r="A57" s="172" t="s">
        <v>137</v>
      </c>
      <c r="B57" s="173"/>
      <c r="C57" s="173"/>
      <c r="D57" s="173"/>
      <c r="E57" s="173"/>
      <c r="F57" s="173"/>
      <c r="G57" s="173"/>
    </row>
    <row r="58" spans="1:7" ht="15" x14ac:dyDescent="0.2">
      <c r="A58" s="128" t="s">
        <v>11</v>
      </c>
      <c r="B58" s="128"/>
      <c r="C58" s="129"/>
      <c r="D58" s="129"/>
      <c r="E58" s="130"/>
      <c r="F58" s="130">
        <v>3050</v>
      </c>
      <c r="G58" s="131" t="s">
        <v>13</v>
      </c>
    </row>
    <row r="59" spans="1:7" ht="147" customHeight="1" x14ac:dyDescent="0.2">
      <c r="A59" s="172" t="s">
        <v>196</v>
      </c>
      <c r="B59" s="173"/>
      <c r="C59" s="173"/>
      <c r="D59" s="173"/>
      <c r="E59" s="173"/>
      <c r="F59" s="173"/>
      <c r="G59" s="173"/>
    </row>
    <row r="60" spans="1:7" ht="15" x14ac:dyDescent="0.2">
      <c r="A60" s="128" t="s">
        <v>79</v>
      </c>
      <c r="B60" s="128"/>
      <c r="C60" s="129"/>
      <c r="D60" s="129"/>
      <c r="E60" s="130"/>
      <c r="F60" s="130">
        <v>30</v>
      </c>
      <c r="G60" s="131" t="s">
        <v>13</v>
      </c>
    </row>
    <row r="61" spans="1:7" ht="18.75" customHeight="1" x14ac:dyDescent="0.2">
      <c r="A61" s="172" t="s">
        <v>138</v>
      </c>
      <c r="B61" s="173"/>
      <c r="C61" s="173"/>
      <c r="D61" s="173"/>
      <c r="E61" s="173"/>
      <c r="F61" s="173"/>
      <c r="G61" s="173"/>
    </row>
    <row r="62" spans="1:7" ht="15" x14ac:dyDescent="0.2">
      <c r="A62" s="128" t="s">
        <v>125</v>
      </c>
      <c r="B62" s="128"/>
      <c r="C62" s="129"/>
      <c r="D62" s="129"/>
      <c r="E62" s="130"/>
      <c r="F62" s="130">
        <v>50</v>
      </c>
      <c r="G62" s="131" t="s">
        <v>13</v>
      </c>
    </row>
    <row r="63" spans="1:7" ht="32.1" customHeight="1" x14ac:dyDescent="0.2">
      <c r="A63" s="172" t="s">
        <v>139</v>
      </c>
      <c r="B63" s="173"/>
      <c r="C63" s="173"/>
      <c r="D63" s="173"/>
      <c r="E63" s="173"/>
      <c r="F63" s="173"/>
      <c r="G63" s="173"/>
    </row>
    <row r="64" spans="1:7" ht="15" x14ac:dyDescent="0.2">
      <c r="A64" s="128" t="s">
        <v>126</v>
      </c>
      <c r="B64" s="128"/>
      <c r="C64" s="129"/>
      <c r="D64" s="129"/>
      <c r="E64" s="130"/>
      <c r="F64" s="130">
        <v>10</v>
      </c>
      <c r="G64" s="131" t="s">
        <v>13</v>
      </c>
    </row>
    <row r="65" spans="1:7" ht="20.100000000000001" customHeight="1" x14ac:dyDescent="0.2">
      <c r="A65" s="172" t="s">
        <v>140</v>
      </c>
      <c r="B65" s="173"/>
      <c r="C65" s="173"/>
      <c r="D65" s="173"/>
      <c r="E65" s="173"/>
      <c r="F65" s="173"/>
      <c r="G65" s="173"/>
    </row>
    <row r="66" spans="1:7" ht="13.5" customHeight="1" x14ac:dyDescent="0.2">
      <c r="A66" s="133"/>
      <c r="B66" s="113"/>
      <c r="C66" s="113"/>
      <c r="D66" s="113"/>
      <c r="E66" s="113"/>
      <c r="F66" s="113"/>
      <c r="G66" s="113"/>
    </row>
    <row r="67" spans="1:7" ht="15.75" thickBot="1" x14ac:dyDescent="0.25">
      <c r="A67" s="100" t="s">
        <v>193</v>
      </c>
      <c r="B67" s="100"/>
      <c r="C67" s="101"/>
      <c r="D67" s="101"/>
      <c r="E67" s="102"/>
      <c r="F67" s="102">
        <v>6167</v>
      </c>
      <c r="G67" s="103" t="s">
        <v>13</v>
      </c>
    </row>
    <row r="68" spans="1:7" ht="15" thickTop="1" x14ac:dyDescent="0.2">
      <c r="A68" s="58" t="s">
        <v>127</v>
      </c>
      <c r="C68" s="99"/>
      <c r="D68" s="99"/>
      <c r="E68" s="99"/>
      <c r="F68" s="99"/>
    </row>
    <row r="69" spans="1:7" ht="15" x14ac:dyDescent="0.2">
      <c r="A69" s="128" t="s">
        <v>128</v>
      </c>
      <c r="B69" s="128"/>
      <c r="C69" s="129"/>
      <c r="D69" s="129"/>
      <c r="E69" s="130"/>
      <c r="F69" s="130">
        <v>6167</v>
      </c>
      <c r="G69" s="131" t="s">
        <v>13</v>
      </c>
    </row>
    <row r="70" spans="1:7" ht="108.75" customHeight="1" x14ac:dyDescent="0.2">
      <c r="A70" s="172" t="s">
        <v>129</v>
      </c>
      <c r="B70" s="173"/>
      <c r="C70" s="173"/>
      <c r="D70" s="173"/>
      <c r="E70" s="173"/>
      <c r="F70" s="173"/>
      <c r="G70" s="173"/>
    </row>
    <row r="71" spans="1:7" ht="14.25" x14ac:dyDescent="0.2">
      <c r="A71" s="133"/>
      <c r="B71" s="113"/>
      <c r="C71" s="113"/>
      <c r="D71" s="113"/>
      <c r="E71" s="113"/>
      <c r="F71" s="113"/>
      <c r="G71" s="113"/>
    </row>
    <row r="72" spans="1:7" ht="20.100000000000001" customHeight="1" x14ac:dyDescent="0.2">
      <c r="A72" s="133"/>
      <c r="B72" s="113"/>
      <c r="C72" s="113"/>
      <c r="D72" s="113"/>
      <c r="E72" s="113"/>
      <c r="F72" s="113"/>
      <c r="G72" s="113"/>
    </row>
    <row r="73" spans="1:7" ht="27" customHeight="1" x14ac:dyDescent="0.2">
      <c r="A73" s="133"/>
      <c r="B73" s="113"/>
      <c r="C73" s="113"/>
      <c r="D73" s="113"/>
      <c r="E73" s="113"/>
      <c r="F73" s="113"/>
      <c r="G73" s="113"/>
    </row>
  </sheetData>
  <mergeCells count="20">
    <mergeCell ref="A70:G70"/>
    <mergeCell ref="A29:G29"/>
    <mergeCell ref="A31:G31"/>
    <mergeCell ref="A33:G33"/>
    <mergeCell ref="A49:G49"/>
    <mergeCell ref="A51:G51"/>
    <mergeCell ref="A53:G53"/>
    <mergeCell ref="A55:G55"/>
    <mergeCell ref="A57:G57"/>
    <mergeCell ref="A59:G59"/>
    <mergeCell ref="A45:G45"/>
    <mergeCell ref="A43:G43"/>
    <mergeCell ref="A63:G63"/>
    <mergeCell ref="A65:G65"/>
    <mergeCell ref="A38:G38"/>
    <mergeCell ref="A40:G40"/>
    <mergeCell ref="A25:G25"/>
    <mergeCell ref="A61:G61"/>
    <mergeCell ref="A2:E2"/>
    <mergeCell ref="A22:G22"/>
  </mergeCells>
  <pageMargins left="0.78740157480314965" right="0.78740157480314965" top="0.98425196850393704" bottom="0.98425196850393704" header="0.51181102362204722" footer="0.51181102362204722"/>
  <pageSetup paperSize="9" scale="65" firstPageNumber="78" fitToHeight="2" orientation="portrait" useFirstPageNumber="1" r:id="rId1"/>
  <headerFooter alignWithMargins="0">
    <oddFooter>&amp;L&amp;"Arial CE,Kurzíva"Zastupitelstvo Olomouckého kraje 21-12-2012
6. - Rozpočet Olomouckého kraje 2013 - návrh rozpočtu
Příloha č. 3e) Evropské programy&amp;R&amp;"Arial,Kurzíva"Strana &amp;P (celkem 118)</oddFooter>
  </headerFooter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výdaje</vt:lpstr>
      <vt:lpstr>ORJ - 30</vt:lpstr>
      <vt:lpstr>ORJ - 52</vt:lpstr>
      <vt:lpstr>ORJ - 59</vt:lpstr>
      <vt:lpstr>ORJ - 64</vt:lpstr>
      <vt:lpstr>ORJ - 74</vt:lpstr>
      <vt:lpstr>'ORJ - 30'!Oblast_tisku</vt:lpstr>
      <vt:lpstr>'ORJ - 52'!Oblast_tisku</vt:lpstr>
      <vt:lpstr>'ORJ - 59'!Oblast_tisku</vt:lpstr>
      <vt:lpstr>'ORJ - 64'!Oblast_tisku</vt:lpstr>
      <vt:lpstr>'ORJ - 74'!Oblast_tisku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</dc:creator>
  <cp:lastModifiedBy>Vítková Petra</cp:lastModifiedBy>
  <cp:lastPrinted>2012-12-04T12:57:57Z</cp:lastPrinted>
  <dcterms:created xsi:type="dcterms:W3CDTF">2012-11-21T07:40:35Z</dcterms:created>
  <dcterms:modified xsi:type="dcterms:W3CDTF">2012-12-04T12:58:02Z</dcterms:modified>
</cp:coreProperties>
</file>