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1'!$A$1:$E$1009</definedName>
    <definedName name="_xlnm.Print_Area" localSheetId="1">'Příloha č. 2'!$A$1:$E$22</definedName>
  </definedNames>
  <calcPr calcId="145621"/>
</workbook>
</file>

<file path=xl/calcChain.xml><?xml version="1.0" encoding="utf-8"?>
<calcChain xmlns="http://schemas.openxmlformats.org/spreadsheetml/2006/main">
  <c r="B55" i="5" l="1"/>
  <c r="B57" i="5" s="1"/>
  <c r="C54" i="5"/>
  <c r="C52" i="5"/>
  <c r="C50" i="5"/>
  <c r="C49" i="5"/>
  <c r="C46" i="5"/>
  <c r="C45" i="5"/>
  <c r="C34" i="5"/>
  <c r="C33" i="5"/>
  <c r="C55" i="5" s="1"/>
  <c r="C57" i="5" s="1"/>
  <c r="C27" i="5"/>
  <c r="C25" i="5"/>
  <c r="C23" i="5"/>
  <c r="C22" i="5"/>
  <c r="C21" i="5"/>
  <c r="C19" i="5"/>
  <c r="C18" i="5"/>
  <c r="C10" i="5"/>
  <c r="C5" i="5"/>
  <c r="C28" i="5" s="1"/>
  <c r="C30" i="5" s="1"/>
  <c r="B3" i="5"/>
  <c r="B28" i="5" s="1"/>
  <c r="B30" i="5" s="1"/>
  <c r="E1008" i="1"/>
  <c r="E979" i="1"/>
  <c r="E972" i="1"/>
  <c r="E954" i="1" l="1"/>
  <c r="E926" i="1"/>
  <c r="E909" i="1"/>
  <c r="E891" i="1"/>
  <c r="E881" i="1"/>
  <c r="E874" i="1"/>
  <c r="E858" i="1"/>
  <c r="E851" i="1"/>
  <c r="E830" i="1"/>
  <c r="E823" i="1"/>
  <c r="E807" i="1"/>
  <c r="E800" i="1"/>
  <c r="E772" i="1"/>
  <c r="E764" i="1"/>
  <c r="E744" i="1"/>
  <c r="E736" i="1"/>
  <c r="E713" i="1"/>
  <c r="E706" i="1"/>
  <c r="E699" i="1"/>
  <c r="E683" i="1"/>
  <c r="E672" i="1"/>
  <c r="E653" i="1"/>
  <c r="E632" i="1"/>
  <c r="E613" i="1"/>
  <c r="E595" i="1"/>
  <c r="E588" i="1"/>
  <c r="E563" i="1"/>
  <c r="E538" i="1"/>
  <c r="E517" i="1"/>
  <c r="E510" i="1"/>
  <c r="E492" i="1"/>
  <c r="E485" i="1"/>
  <c r="E460" i="1"/>
  <c r="E452" i="1"/>
  <c r="E445" i="1"/>
  <c r="E438" i="1"/>
  <c r="E409" i="1"/>
  <c r="E402" i="1"/>
  <c r="E395" i="1"/>
  <c r="E371" i="1"/>
  <c r="E362" i="1"/>
  <c r="E344" i="1"/>
  <c r="E337" i="1"/>
  <c r="E319" i="1"/>
  <c r="E310" i="1"/>
  <c r="E292" i="1"/>
  <c r="E285" i="1"/>
  <c r="E267" i="1"/>
  <c r="E257" i="1"/>
  <c r="E240" i="1"/>
  <c r="E233" i="1"/>
  <c r="E215" i="1"/>
  <c r="E206" i="1"/>
  <c r="E195" i="1"/>
  <c r="E172" i="1"/>
  <c r="E152" i="1"/>
  <c r="E134" i="1"/>
  <c r="E127" i="1"/>
  <c r="E93" i="1"/>
  <c r="E77" i="1"/>
  <c r="E59" i="1"/>
  <c r="E47" i="1"/>
  <c r="E40" i="1"/>
  <c r="E22" i="1"/>
  <c r="E15" i="1"/>
  <c r="E21" i="4"/>
  <c r="E14" i="4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348+11030 daň z příjmu právnických osob placená krajem
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417+15 pron. Z
626+1 náj š
685-118 náj k
722+3 náj š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50-1060 odvody š inv
93+260 odvod s+k
138+30 odvod d
204+100 odvod z
207+9113 odvod d
262+152 odvod s do rez
312-57 odvod náj š.
326+162 odvod z na omp
428+673 odvod š
429+25 odvod d na omp
502-100 odvod š inv
507+25973 odvod d do rez
508+216 š do inv
563+850 odvod z
564+1590 odvod š na omp
570+1000 odvod z do rez
638-269 odvod k do rez
639-97 odvod z do rez
640+254 odvod š
651+3118 odvod s
652+1753 odvod š
697+600 odvod z
698-364 odvod š
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418+772 záv. účet zůstatek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355+25197 zapojení zůst z roku 2011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21+316 poj OK Nem.Přerov
51+127 poj s
120+3031 ref mezd
151+142 poj š
172+250 ref mezd
178+948 poj š
252+140 pokuta OPVPK
296+15 poj š
325+15 poj š
372+3 poj š
508+534 dar inv
603+900 od krajů
604+77 vyúčt. ČEZ
610+691 poj š
632+500 dotace Olomouc ORJ 74
658+489 poj š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15+4912032 přímé nák.
17+59300
88+1366
89+465
90+279
146+1590
148+4246
170+61450
209+2900
210+4456
211+2056
253+6153
285+120
309+322
314+316
315+96
316+78
357+57020
358+16
420+67
459+2177
460+6781
483-104663 přímé nák.
512-137
550+6418
553+143
609+52754
633+110
637+729
656+7423
688+699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350+365
360+33
361+819
659+70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78+2400 (s+z)
173+3000 (s+z)
256+130
284+25
318+3000 (s+z+š)
548+3800(s+z+š)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82+66
142+479
258+25
313+84
349+463
505+486
546+74
547+25
691+471
718+64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176+61
217+3974
257+9254
419+520
461+15
462+1695
549+345
690+481
695-5657
716+5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464+208570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147+20 KŘ volby
171+600 zahraniční spolupráce
175+4983 hasiči min
362+20 volby z
363+100 prez. volby
364+975 PAP
416+450 rom.koor.
370+2215 povodně
371+70 lim k
539+100 volvy kraj, senát
712+347 OMP pozemky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108+3389
143+36538
144+21455
206+9114
218+15265
219+21575
222+1293
292+19202
367+23884
424+5001
425+5016
469+6
509+7953
554+16120
556+4594
560+71
607+1226
635+1131
713+10317
714+19302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46+5542
77+8028 FSEU zap. zůstatku 
86+5542
109-5542
116+61 ŠČS
123+473
213+5893 FSEU
220+128
290+10834
423+731 FSEU
465+86 FSEU
558+5367 NF
723+294 NF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18+223976 zůst. EIB
18+24976 zůst. KB
323+101627 6.tranše EIB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1+139
4+22919
5+28597
6+19248
8+2849+171+86
10+61610
11+81709
13+170
14+57758
19+31
20+11
45+895
47+1794
48+1433
61+13
79+192 s
84+309
85+18
87+845
114+2110
115+14562
121+850
122+480
125+8870
126+476
127+599
145+14751
174+1992
177+1278
205+669
212+8018
214+1993
215+612
216+2724
221+2914
223+5051
259+1223
260+1908
261+1
283+420
288+7329
289+1422
291+800
294+5894
317+1119
319+11221
320+1502
321+2989
322+1380
347+10140
354+4057
359+8326
366+17
368+7
369+5195
421+1726
422+319
426+4074
466+1623
467+1319
468+28
501+8712
504+323
510+100
511+91
515+16590
551+1119
552+347
555+137
557+16179
559+400
562-365
565+3181
605+192
606+221
620+691
625+4456
627+96
629+115
630+782
631+1190
636+2527
657+6319
660+149
661+74
662+157
682+541
686+11
687+1734
692+1203
693+7
694+175
717+5572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44+8512 ssok
323+101627 6.tranše EIB
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22+174 FV MF a MPSV soc. dávky
43+2821 depozita
49+4275 FV KB PO
91+63 FV obce
92+3233 FV MŠMT
119+81 FV GG
149+71 FV GG
150+101 FV GG
179+3 sankce GG
180 sankce š
224+1748 FV 07
225+4 sankce š
293+132 sankce GG
295+38 sankce š
322+281 sankce GG
324+11 sankce š
356+176316 závěrečný účet - zapojení zůst.
412+454 FV a sankce GG
427-513
430-3762
496+160 GG
516+497 FV š
561+6 GG
608+103 GG
669+19 sankce š
696+50 FV š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21+316 poj OK Nem.Přerov
120+3031 ref mezd
172+250 ref mezd
262+152 odvod s do rez
325+15 poj š
326+162 odvod z na omp
348+11030 daň z příjmu právnických osob placená krajem
429+25 odvod d
465+86 FSEU
507+25973 odvod d do rez
564+1590 odvod š na omp
570+1000 odvod z do rez
603+900 od krajů
604+77 vyúčt. ČEZ
632+500 dotace Olomouc ORJ 74
712+347 OMP pozemky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44+8512 ssok
51+127 poj s
138+30 odvod d
151+142 poj š
178+948 poj š
204+100 odvod z
296+15 poj š
312-57 odvod náj š.
417+15 pronájem z
372+3 poj š
428+673 odvod š
563+850 odvod z
610+691 poj š
626+1 náj š
638-269 odvod k do rez
639-97 odvod z do rez
640+254 odvod š
651+3118 odvod s
652+1753 odvod š
658+489 poj š
685-118 náj k
697+600 odvod z
698-364 odvod š
722+3 náj š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418+772 záv. účet zůstatek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355+25197 zapojení zůst z roku 2011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93+260 odvod s+k
207+9113 odvod d
502-100 odvod š inv
508+534 dar inv
508+216 š do inv (celkem 750000)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50-1060 odvody š inv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15+4912032 přímé nák.
17+59300
88+1366
89+465
90+279
146+1590
148+4246
170+61450
209+2900
210+4456
211+2056
253+6153
285+120
309+322
314+316
315+96
316+78
357+57020
358+16
420+67
459+2177
460+6781
483-104663 přímé nák.
512-137
550+6418
553+143
609+52754
633+110
637+729
656+7423
688+699
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350+365
360+33
361+819
659+70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78+2400 (s+z)
173+3000 (s+z)
256+130
284+25
318+3000 (s+z+š)
548+3800(s+z+š)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82+66
142+479
258+25
313+84
349+463
505+486
546+74
547+25
628+106
691+471
718+64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176+61
217+3974
257+9254
419+520
461+15
462+1695
549+345
690+481
695-5657
716+5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464+208570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147+20 KŘ volby
171+600 zahraniční spolupráce
175+4983 hasiči min
362+20 volby z
363+100 prez. volby
364+975 PAP
416+450 rom.koor.
370+2215 povodně
371+70 lim k
539+100 volvy kraj, senát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108+3389
143+36538
144+21455
206+9114
218+15265
219+21575
222+1293
292+19202
367+23884
424+5001
425+5016
469+6
509+7953
554+16120
556+4594
560+71
607+1226
635+1131
713+10317
714+19302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46+5542
77+8028 FSEU zap. zůstatku
86+5542
109-5542
116+61 ŠČS
123+473
213+5893 FSEU
220+128
290+10834
423+731 FSEU
558+5367 NF
723+294 NF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18+223976 zůst. EIB
18+24976 zůst. KB
323+101627 6.tranše EIB
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1+139
4+22919
5+28597
6+19248
8+2849+171+86
10+61610
11+81709
13+170
14+57758
19+31
20+11
45+895
47+1794
48+1433
61+13
79+192
84+309
85+18
87+845
114+2110
115+14562
121+850
122+480
125+8870
126+476
127+599
145+14751
174+1992
177+1278
205+669
212+8018
214+1993
215+612
216+2724
221+2914
223+5051
252+140 pokuta OPVPK
259+1223
260+1908
261+1
283+420
288+7329
289+1422
291+800
294+5894
317+1119
319+11221
320+1502
321+2989
322+1380
347+10140
354+4057
359+8326
366+17
368+7
369+5195
421+1726
422+319
426+4074
466+1623
467+1319
468+28
501+8712
504+323
510+100
511+91
515+16590
551+1119
552+347
555+137
557+16179
559+400
562-365
565+3181
605+192
606+221
620+691
625+4456
627+96
629+115
630+782
631+1190
636+2527
657+6319
660+149
661+74
662+157
682+541
686+11
687+1734
692+1203
693+7
694+175
717+5572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22+174 FV MF a MPSV soc. dávky
43+2821 depozita
49+4275 FV KB PO
91+63 FV obce
92+3233 FV MŠMT
119+81 FV GG
149+71 FV GG
150+101 FV GG
179+3 sankce GG
180 sankce š
224+1748 FV 07
225+4 sankce š
293+132 sankce GG
295+38 sankce š
322+281 sankce GG
324+11 sankce š
356+176316 závěrečný účet - zapojení zůst.
412+454 FV a sankce GG
427-513
430-3762
496+160 GG
516+497 FV š
561+6 GG
608+103 GG
669+19 sankce š
696+50 FV š</t>
        </r>
      </text>
    </comment>
  </commentList>
</comments>
</file>

<file path=xl/sharedStrings.xml><?xml version="1.0" encoding="utf-8"?>
<sst xmlns="http://schemas.openxmlformats.org/spreadsheetml/2006/main" count="938" uniqueCount="220">
  <si>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</si>
  <si>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</si>
  <si>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</si>
  <si>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</si>
  <si>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</si>
  <si>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</si>
  <si>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</si>
  <si>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</si>
  <si>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</si>
  <si>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</si>
  <si>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</si>
  <si>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</si>
  <si>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</si>
  <si>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Dotace do oblasti školství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</si>
  <si>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</si>
  <si>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</si>
  <si>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</si>
  <si>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</si>
  <si>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</si>
  <si>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</si>
  <si>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</si>
  <si>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>Rozpracované investice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</si>
  <si>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</si>
  <si>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</si>
  <si>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</si>
  <si>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</si>
  <si>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</si>
  <si>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</si>
  <si>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EIB, KB</t>
  </si>
  <si>
    <t>Financování (přijaté úvěry, zůst. na BÚ)</t>
  </si>
  <si>
    <t>Evropské programy</t>
  </si>
  <si>
    <t>Rozpracované investice - zdravotnictví (z nájemného)</t>
  </si>
  <si>
    <t>Nové investice</t>
  </si>
  <si>
    <t>Nové investice - zdravotnictví (z nájemného)</t>
  </si>
  <si>
    <t xml:space="preserve"> -Rozpočtová změna 722/12</t>
  </si>
  <si>
    <t>druh rozpočtové změny: zapojení prostředků do rozpočtu</t>
  </si>
  <si>
    <t>důvod: odbor školství, mládeže a tělovýchovy požádal dne 6.12.2012 o provedení rozpočtové změny. Důvodem navrhované změny je navýšení prostředků rozpočtu Olomouckého kraje ve výši 2 586,- Kč. Finanční prostředky na provoz - nájemné budou zvýšeny u příspěvkové organizace Obchodní akademie, Mohelnice na základě požadavku školy.</t>
  </si>
  <si>
    <t>Odbor školství, mládeže a tělovýchovy</t>
  </si>
  <si>
    <t>ORJ - 10</t>
  </si>
  <si>
    <t>UZ</t>
  </si>
  <si>
    <t>ORG</t>
  </si>
  <si>
    <t xml:space="preserve">§ </t>
  </si>
  <si>
    <t>položka</t>
  </si>
  <si>
    <t>částka v Kč</t>
  </si>
  <si>
    <t>2132 - Příjmy z pronájmu ostat. nemov. a j. č.</t>
  </si>
  <si>
    <t>celkem</t>
  </si>
  <si>
    <t>5331 - Neinvestiční příspěvky zřízeným PO</t>
  </si>
  <si>
    <t xml:space="preserve"> -Rozpočtová změna 690/12</t>
  </si>
  <si>
    <t>druh rozpočtové změny: zapojení nových prostředků do rozpočtu</t>
  </si>
  <si>
    <t>poskytovatel: Ministerstvo financí</t>
  </si>
  <si>
    <t>důvod: neinvestiční dotace ze státního rozpočtu ČR na rok 2012 poskytnutá na základě rozhodnutí Ministerstva financí ČR č.j.: MF-111403/2012/12-121 ze dne 5.12.2012 ve výši        481 324,- Kč na náhradu škody vzniklé kormoránem velkým na rybí obsádce na rybnících obhospodařovaných p. Slavojem Haškou, Rybářství Hustopeče nad Bečvou, za období od 19.3.2012 do 18.9.2012.</t>
  </si>
  <si>
    <t>Odbor ekonomický</t>
  </si>
  <si>
    <t>ORJ - 07</t>
  </si>
  <si>
    <t>4111 - Neinvestiční přijaté transfery ze SR</t>
  </si>
  <si>
    <t>Odbor životního prostředí a zemědělství</t>
  </si>
  <si>
    <t>ORJ - 09</t>
  </si>
  <si>
    <t>5192 - Poskyt. neinv. příspěvky a náhrady</t>
  </si>
  <si>
    <t xml:space="preserve"> -Rozpočtová změna 691/12</t>
  </si>
  <si>
    <t xml:space="preserve">důvod: neinvestiční dotace ze státního rozpočtu ČR na rok 2012, poskytnutá na základě rozhodnutí Ministerstva financí ČR č.j.: MF-112002/2012/12-121 ze dne 22.11.2012 ve výši 470 808,06 Kč na úhradu doložených nákladů spojených s činností uvedenou v § 45 odst. 1 zákona č. 258/2000 Sb., o ochraně veřejného zdraví za III. čtvrtletí 2012 (náklady spojené s preventivními opatřeními zabraňujícími vzniku, rozvoji a šíření onemocnění tuberkulózou). </t>
  </si>
  <si>
    <t>4111 - Neinvestiční přijaté transfery z VPS SR</t>
  </si>
  <si>
    <t>Odbor zdravotnictví</t>
  </si>
  <si>
    <t>ORJ - 14</t>
  </si>
  <si>
    <t>5169 - Nákup ostatních služeb</t>
  </si>
  <si>
    <t>5901 - Nespecifikované rezervy</t>
  </si>
  <si>
    <t xml:space="preserve"> -Rozpočtová změna 692/12</t>
  </si>
  <si>
    <t>poskytovatel: Ministerstvo školství, mládeže a tělovýchovy</t>
  </si>
  <si>
    <t>důvod: neinvestiční dotace ze státního rozpočtu ČR na rok 2012 poskytnutá na základě rozhodnutí Ministerstva školství, mládeže a tělovýchovy ČR č.j.: 4685/2012-46 ze dne 10.12.2012 v celkové výši 1 203 084,80 Kč na projekt v rámci Operačního programu Vzdělávání pro konkurenceschopnost, oblast podpory 1. 4 Zlepšení podmínek ve vzdělávání  na základních školách, pro příspěvkové organizace Olomouckého kraje.</t>
  </si>
  <si>
    <t>4116 - Ostatní neinv. přijaté transfery ze SR</t>
  </si>
  <si>
    <t>32133123</t>
  </si>
  <si>
    <t>5336 - Neinvestiční dotace zřízeným PO</t>
  </si>
  <si>
    <t>32533123</t>
  </si>
  <si>
    <t xml:space="preserve"> -Rozpočtová změna 693/12</t>
  </si>
  <si>
    <t>důvod: odbor investic a evropských programů požádal ekonomický odbor dne 6.12.2012 o provedení rozpočtové změny. Důvodem navrhované změny je zvýšení finančních prostředků Olomouckého kraje v celkové výši 7 402,96 Kč a přesun finančních prostředků v rámci odboru investic a evropských programů v celkové výši 1 748 725,54 Kč. Finanční prostředky byly poukázány na účet Olomouckého kraje jako vratky nevyužitých prostředků od příjemců finanční podpory, prostředky budou použity na financování globálních grantů "Zvyšování kvality ve vzdělávání v Olomouckém kraji" a "Rovné příležitosti dětí a žáků, včetně dětí a žáků se speciálními vzdělávacími potřebami v Olomouckém kraji" v rámci Operačního programu Vzdělávání pro konkurenceschopnost.</t>
  </si>
  <si>
    <t>Odbor investic a evropských programů - GG</t>
  </si>
  <si>
    <t>ORJ - 56</t>
  </si>
  <si>
    <t>2229 - Ostatní přijaté vratky transferů</t>
  </si>
  <si>
    <t>ORJ - 57</t>
  </si>
  <si>
    <t>5213 - Neinv. transfery nefin. pod. subj. - PO</t>
  </si>
  <si>
    <t>5221 - Neinvest. transfery obec. prosp. spol.</t>
  </si>
  <si>
    <t>6901 - Rezervy kapitálových výdajů</t>
  </si>
  <si>
    <t>5222 - Neinvest. transfery občan. sdružením</t>
  </si>
  <si>
    <t>5321 - Neinvestiční transfery obcím</t>
  </si>
  <si>
    <t xml:space="preserve"> -Rozpočtová změna 694/12</t>
  </si>
  <si>
    <t>poskytovatel: Státní fond životního prostředí a Ministerstvo životního prostředí ČR</t>
  </si>
  <si>
    <t>důvod: odbor investic a evropských programů požádal dne 7.12.2012 o provedení rozpočtové změny. Důvodem navrhované změny je zapojení finančních prostředků do rozpočtu Olomouckého kraje v celkové výši 175 152,26 Kč. Finanční prostředky byly poukázány na účet Olomouckého kraje jako neinvestiční a investiční dotace z prostředků Státního fondu životního prostředí ČR a Ministerstva životního prostředí ČR na financování projektu "Domov Na zámečku Rokytnice - rekonstrukce zámeckého parku a jeho zpřístupnění veřejnosti" v rámci Operačního programu Životní prostředí a budou zapojeny do rezervy Olomouckého kraje.</t>
  </si>
  <si>
    <t>Odbor investic a evropských programů</t>
  </si>
  <si>
    <t>ORJ - 59</t>
  </si>
  <si>
    <t>4113 - Neinvestiční přijaté transfery ze SF</t>
  </si>
  <si>
    <t>4216 - Ostatní invest. přijaté transfery ze SR</t>
  </si>
  <si>
    <t>4213 - Investiční přijaté transfery ze SF</t>
  </si>
  <si>
    <t>5171 - Opravy a udržování</t>
  </si>
  <si>
    <t xml:space="preserve"> -Rozpočtová změna 695/12</t>
  </si>
  <si>
    <t>druh rozpočtové změny: snížení prostředků rozpočtu</t>
  </si>
  <si>
    <t>poskytovatel: Ministerstvo zemědělství</t>
  </si>
  <si>
    <t>důvod: odbor životního prostředí a zemědělství požádal dne 3.12.2012 o provedení rozpočtové změny. Důvodem navrhované změny je snížení investiční dotace  na zajištění úhrad za opatření ve veřejném zájmu pro Lesy ČR, s.p., Správa toků - oblast povodí Moravy, na akce "Jelení potok - přehrážka v km 0,370" a "Jelení potok - přehrážka v km 0,202" v celkové výši 5 657 489,- Kč, prostředky budou vráceny zpět na Ministerstvo zemědělství ČR.</t>
  </si>
  <si>
    <t>6313 - Invest. transfery nefin. podn. subj. - PO</t>
  </si>
  <si>
    <t xml:space="preserve"> -Rozpočtová změna 696/12</t>
  </si>
  <si>
    <t>důvod: odbor školství, mládeže a tělovýchovy požádal ekonomický odbor dne 7.12.2012 o provedení rozpočtové změny. Důvodem navrhované změny je zapojení finančních prostředků do rozpočtu odboru školství, mládeže a tělovýchovy ve výši 50 381,- Kč. Finanční prostředky byly poukázány na účet Olomouckého kraje jako odvod za porušení rozpočtové kázně za rok 2011 u Školní jídelny, Šternberk, prostředky budou zaslány na účet Ministerstva školství, mládeže a tělovýchovy.</t>
  </si>
  <si>
    <t>2212 - Sankční platby přijaté od jiných subjektů</t>
  </si>
  <si>
    <t>5364 - Vratky veř. rozp. ústř. úrovně transferů</t>
  </si>
  <si>
    <t xml:space="preserve"> -Rozpočtová změna 697/12</t>
  </si>
  <si>
    <t>2122 - Odvody příspěvkových organizací</t>
  </si>
  <si>
    <t xml:space="preserve"> -Rozpočtová změna 698/12</t>
  </si>
  <si>
    <t xml:space="preserve"> -Rozpočtová změna 699/12</t>
  </si>
  <si>
    <t>druh rozpočtové změny: vnitřní rozpočtová změna - přesun mezi jednotlivými položkami, paragrafy a odbory ekonomickým a sociálních věcí</t>
  </si>
  <si>
    <t>důvod: odbor sociálních věcí požádal ekonomický odbor dne 10.12.2012 o provedení rozpočtové změny. Důvodem navrhované změny je převedení finančních prostředků z odboru sociálních věcí do rozpočtu Olomouckého kraje v celkové výši 1 641 000,- Kč. Finanční prostředky nebudou použity na poskytnutí příspěvku na provoz a příspěvku na provoz - odpisy u příspěvkové organizace v oblasti sociální Domov důchodců Prostějov.</t>
  </si>
  <si>
    <t>Odbor sociálních věcí</t>
  </si>
  <si>
    <t>ORJ - 11</t>
  </si>
  <si>
    <t xml:space="preserve"> -Rozpočtová změna 700/12</t>
  </si>
  <si>
    <t>druh rozpočtové změny: vnitřní rozpočtová změna - přesun mezi jednotlivými položkami, paragrafy a odbory ekonomickým a zdravotnictví</t>
  </si>
  <si>
    <t>důvod: odbor zdravotnictví požádal ekonomický odbor dne 10.12.2012 o provedení rozpočtové změny. Důvodem navrhované změny je převedení finančních prostředků z odboru zdravotnictví na odbor ekonomický ve výši 84 313,85 Kč. Finanční prostředky na realizaci investiční akce příspěvkové organizace v oblasti zdravotnictví Odborný léčebný ústav neurologicko-geriatrický Moravský Beroun z úvěru Komerční banky, a. s., nebudou vyčerpány, a budou převedeny do rozpočtu kraje k dalšímu použití.</t>
  </si>
  <si>
    <t>6351 - Investiční transfery zřízeným PO</t>
  </si>
  <si>
    <t xml:space="preserve"> -Rozpočtová změna 701/12</t>
  </si>
  <si>
    <t>druh rozpočtové změny: vnitřní rozpočtová změna - přesun mezi jednotlivými položkami, paragrafy a odbory ekonomickým a kultury a památkové péče</t>
  </si>
  <si>
    <t>důvod: odbor kultury a památkové péče požádal ekonomický odbor dne 5.12.2012 o provedení rozpočtové změny. Důvodem navrhované změny je převedení finančních prostředků z odboru kultury a památkové péče na odbor ekonomický v celkové výši               238 126,40 Kč. Finanční prostředky na realizaci investičních akcí jednotlivých příspěvkových organizací v oblasti kultury z úvěru Komerční banky, a. s., a vratky prostředků z programu "Přímá podpora významných kulturních akcí" a z příspěvků do 30 tis. Kč nebudou vyčerpány, a budou převedeny do rozpočtu kraje k dalšímu použití.</t>
  </si>
  <si>
    <t>Odbor kultury a památkové péče</t>
  </si>
  <si>
    <t>ORJ - 13</t>
  </si>
  <si>
    <t xml:space="preserve"> -Rozpočtová změna 702/12</t>
  </si>
  <si>
    <t>druh rozpočtové změny: vnitřní rozpočtová změna - přesun mezi jednotlivými položkami, paragrafy a odbory ekonomickým, sociálních věcí, zdravotnictví a školství, mládeže a tělovýchovy</t>
  </si>
  <si>
    <t>důvod: odbor sociálních věcí, odbor zdravotnictví a odbor školství, mládeže a tělovýchovy požádaly ekonomický odbor o provedení rozpočtové změny. Důvodem navrhované změny je převedení finančních prostředků z odboru ekonomického na odbor sociálních věcí ve výši 144 918,- Kč, na odbor zdravotnictví ve výši 766 584,- Kč a na odbor školství, mládeže a tělovýchovy ve výši 39 078,- Kč. Finanční prostředky ze státní dotace budou použity k zajištění výplaty státního příspěvku pro zřizovatele zařízení pro děti vyžadující okamžitou pomoc (příspěvkové organizace Sdružená zařízení pro péči o dítě v Olomouci, Dětské centrum Pavučinka Šumperk, Středisko sociální prevence Olomouc a Základní škola a dětský domov Zábřeh) podle § 42g a násl. zákona č. 359/1999 Sb., o sociálně - právní ochraně dětí na období listopad 2012.</t>
  </si>
  <si>
    <t xml:space="preserve"> -Rozpočtová změna 703/12</t>
  </si>
  <si>
    <t>důvod: odbor sociálních věcí požádal ekonomický odbor dne 10.12.2012 o provedení rozpočtové změny. Důvodem navrhované změny je převedení finančních prostředků z rozpočtu Olomouckého kraje na odbor sociálních věcí ve výši 47 000,- Kč. Finanční prostředky budou použity na poskytnutí neinvestiční dotace příspěvkové organizaci Olomouckého kraje v oblasti sociální Domov Na zámečku Rokytnice, na základě usnesení Rady Olomouckého kraje č. UR/2/44/2012 ze dne 4.12.2012.</t>
  </si>
  <si>
    <t xml:space="preserve"> -Rozpočtová změna 704/12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</si>
  <si>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</si>
  <si>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10.12.2012 o provedení rozpočtové změny. Důvodem navrhované změny je převedení finančních prostředků z odboru ekonomického na odbor investic a evropských programů ve výši                2 000 000,- Kč. Finanční prostředky budou použity na financování výdajů projektu z oblasti dopravy, prostředky budou čerpány z úvěrového rámce na základě úvěrové smlouvy s Evropskou investiční bankou.</t>
  </si>
  <si>
    <t>ORJ - 17</t>
  </si>
  <si>
    <t>oblast dopravy</t>
  </si>
  <si>
    <t>6121 - Budovy, haly a stavby</t>
  </si>
  <si>
    <t xml:space="preserve"> -Rozpočtová změna 705/12</t>
  </si>
  <si>
    <t>druh rozpočtové změny: vnitřní rozpočtová změna - přesun mezi jednotlivými položkami, paragrafy v rámci kanceláře ředitele</t>
  </si>
  <si>
    <t>důvod: kancelář ředitele požádala ekonomický odbor dne 7.12.2012 o provedení rozpočtové změny. Důvodem navrhované změny je přesun finančních prostředků v rámci odboru kancelář ředitele v celkové výši 34 500,- Kč. Finanční prostředky budou použity na úhradu výdajů vzniklých Olomouckému kraji v souvislosti s přípravami volby prezidenta České republiky v roce 2013.</t>
  </si>
  <si>
    <t>Kancelář ředitele</t>
  </si>
  <si>
    <t>ORJ - 03</t>
  </si>
  <si>
    <t>5173 - Cestovné (tuzemské i zahraniční)</t>
  </si>
  <si>
    <t>5164 - Nájemné</t>
  </si>
  <si>
    <t xml:space="preserve"> -Rozpočtová změna 706/12</t>
  </si>
  <si>
    <t>důvod:  kancelář ředitele požádala ekonomický odbor dne 11.12.2012 o provedení rozpočtové změny. Důvodem navrhované změny je přesun finančních prostředků v rámci kanceláře ředitele v celkové výši 263 897,46 Kč. Finanční prostředky budou použity na zajištění oddělené evidence uznatelných mezd za období březen - prosinec 2012 Projektu technické pomoci Olomouckého kraje, spolufinancovaného v rámci Operačního programu Přeshraniční spolupráce ČR - Polsko.</t>
  </si>
  <si>
    <t>5011 - Platy zaměstnanců v prac. poměru</t>
  </si>
  <si>
    <t>5021 - Ostatní osobní výdaje</t>
  </si>
  <si>
    <t>5031 - Povinné pojistné na sociální zabezp.</t>
  </si>
  <si>
    <t>5032 - Povinné pojistné na veř. zdravotní poj.</t>
  </si>
  <si>
    <t xml:space="preserve"> -Rozpočtová změna 707/12</t>
  </si>
  <si>
    <t>druh rozpočtové změny: vnitřní rozpočtová změna - přesun mezi jednotlivými položkami, paragrafy a odbory ekonomickým a  školství, mládeže a tělovýchovy</t>
  </si>
  <si>
    <t>důvod: odbor školství, mládeže a tělovýchovy požádal ekonomický odbor dne 7.12.2012 o provedení rozpočtové změny. Důvodem navrhované změny je převedení finančních prostředků z odboru školství, mládeže a tělovýchovy do rozpočtu Olomouckého kraje ve výši 6 000,- Kč. Finanční prostředky na poskytnutí příspěvků na podporu učňovských stipendií nebudou vyčerpány a budou převedeny do rozpočtu kraje k dalšímu použití.</t>
  </si>
  <si>
    <t xml:space="preserve"> -Rozpočtová změna 708/12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</si>
  <si>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</si>
  <si>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10.12.2012 o provedení rozpočtové změny. Důvodem navrhované změny je přesun finančních prostředků v rámci odboru investic a evropských programů ve výši 2 000,- Kč. Finanční prostředky budou použity na úhradu upřesněných nákladů investiční akce v oblasti dopravy "Čechy - Domaželice - obchvat" financované z úvěru Komerční banky, a. s.</t>
  </si>
  <si>
    <t>6130 - Pozemky</t>
  </si>
  <si>
    <t xml:space="preserve"> -Rozpočtová změna 709/12</t>
  </si>
  <si>
    <t>důvod: odbor investic a evropských programů požádal ekonomický odbor dne 10.12.2012 o provedení rozpočtové změny. Důvodem navrhované změny je přesun finančních prostředků v rámci odboru investic a evropských programů ve výši 497 034,- Kč. Finanční prostředky budou použity na úhradu upřesněných nákladů investiční akce v oblasti školství "Střední odborná škola a Střední odborné učiliště, Šumperk,  Gen. Krátkého 30 - Střecha odloučeného pracoviště Uničovská 2, Šumperk".</t>
  </si>
  <si>
    <t>oblast školství</t>
  </si>
  <si>
    <t xml:space="preserve"> -Rozpočtová změna 710/12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</si>
  <si>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</si>
  <si>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10.12.2012 o provedení rozpočtové změny. Důvodem navrhované změny je přesun finančních prostředků v rámci Fondu na podporu výstavby a obnovy vodohospodářské infrastruktury na území Olomouckého kraje v celkové výši 8 600 000,- Kč. Finanční prostředky budou použity na poskytnutí příspěvků obcím Smržice a Bělkovice, na základě usnesení Zastupitelstva Olomouckého kraje č. UZ/13/22/2010 ze dne 30.4.2010 a UZ/24/34/2012 ze dne 27.4.2012.</t>
  </si>
  <si>
    <t>Odbor životního prostředí a zemědělství - odběr podzemních vod</t>
  </si>
  <si>
    <t>ORJ - 99</t>
  </si>
  <si>
    <t>6341 - Investiční transfery obcím</t>
  </si>
  <si>
    <t xml:space="preserve"> -Rozpočtová změna 711/12</t>
  </si>
  <si>
    <t>důvod: odbor investic a evropských programů požádal ekonomický odbor dne 7.12.2012 o provedení rozpočtové změny. Důvodem navrhované změny je převedení finančních prostředků z odboru investic a evropských programů do rozpočtu Olomouckého kraje ve výši 15 524,- Kč. Finanční prostředky na úhradu nezpůsobilých výdajů a sankce u projektu "Vzdělávání v eGON Centru Olomouckého kraje" v rámci Operačního programu Lidské zdroje a zaměstnanost budou převedeny do rozpočtu Olomouckého kraje k dalšímu použití.</t>
  </si>
  <si>
    <t>ORJ - 30</t>
  </si>
  <si>
    <t>5166 - Konzultační, porad. a právní služby</t>
  </si>
  <si>
    <t xml:space="preserve"> -Rozpočtová změna 712/12</t>
  </si>
  <si>
    <t>důvod: investiční dotace ze státního rozpočtu ČR na rok 2012 poskytnutá na základě rozhodnutí Ministerstva financí ČR  č. j.: MF-100507/2012/12-122 ze dne 28.11.2012 v celkové výši 346 700,- Kč k refundaci výdajů spojených s výkupem pozemků pod komunikacemi II. a III. třídy.</t>
  </si>
  <si>
    <t>4211 - Invest. přijaté transfery z VPS SR</t>
  </si>
  <si>
    <t>Odbor majetkový a právní</t>
  </si>
  <si>
    <t>ORJ - 04</t>
  </si>
  <si>
    <t xml:space="preserve"> -Rozpočtová změna 713/12</t>
  </si>
  <si>
    <t>poskytovatel: Regionální rada regionu soudržnosti Střední Morava</t>
  </si>
  <si>
    <t>důvod: odbor dopravy a silničního hospodářství požádal ekonomický odbor dne 12.12.2012 o provedení rozpočtové změny. Důvodem navrhované změny je zapojení finančních prostředků do rozpočtu Olomouckého kraje v celkové výši 10 316 751,12 Kč. Finanční prostředky byly poukázány na účet Olomouckého kraje jako investiční dotace od Regionální rady regionu soudržnosti Střední Morava na rok 2012 na základě avíza o platbě ze dne 10.12.2012 pro příspěvkovou organizaci Správa silnic Olomouckého kraje na projekt "Rekonstrukce silnice III/37745 a III/37746 Otaslavice".</t>
  </si>
  <si>
    <t>4223 - Invest. přijaté transfery od region. rad</t>
  </si>
  <si>
    <t>Odbor dopravy a silničního hospodářství</t>
  </si>
  <si>
    <t>ORJ - 12</t>
  </si>
  <si>
    <t xml:space="preserve"> -Rozpočtová změna 714/12</t>
  </si>
  <si>
    <t>důvod: odbor dopravy a silničního hospodářství požádal ekonomický odbor dne 12.12.2012 o provedení rozpočtové změny. Důvodem navrhované změny je zapojení finančních prostředků do rozpočtu Olomouckého kraje v celkové výši 19 302 313,15 Kč. Finanční prostředky byly poukázány na účet Olomouckého kraje jako investiční dotace od Regionální rady regionu soudržnosti Střední Morava na rok 2012 na základě avíza o platbě ze dne 10.12.2012 pro příspěvkovou organizaci Správa silnic Olomouckého kraje na projekt "Rekonstrukce mostu ev. č. 449-040 Unčovice".</t>
  </si>
  <si>
    <t xml:space="preserve"> -Rozpočtová změna 715/12</t>
  </si>
  <si>
    <t>druh rozpočtové změny: vnitřní rozpočtová změna - přesun mezi jednotlivými položkami, paragrafy a odbory ekonomickým a školství, mládeže a tělovýchovy</t>
  </si>
  <si>
    <t>důvod: odbor školství, mládeže a tělovýchovy požádal ekonomický odbor dne 12.12.2012 o provedení rozpočtové změny. Důvodem navrhované změny je převedení finančních prostředků z odboru školství, mládeže a tělovýchovy do rozpočtu Olomouckého kraje ve výši 239 000,- Kč. Finanční prostředky na předfinancování výdajů projektu v rámci Operačního programu Životní prostředí "Realizace energeticky úsporných opatření" školské příspěvkové organizace Střední odborná škola a Střední odborné učiliště strojírenské a stavební, Jeseník, z úvěrového rámce na základě úvěrové smlouvy s Evropskou investiční bankou nebudou vyčerpány a budou převedeny do rozpočtu kraje k dalšímu použití.</t>
  </si>
  <si>
    <t xml:space="preserve"> -Rozpočtová změna 716/12</t>
  </si>
  <si>
    <t>důvod: neinvestiční dotace ze státního rozpočtu ČR na rok 2012 poskytnutá na základě rozhodnutí Ministerstva financí ČR č.j.: MF - 114209/2012/12-121 ze dne 10.12.2012 ve výši 4 752,- Kč na náhradu škody na rybách způsobené vydrou říční na lokalitě v užívání p. Miroslava Šafáře, Dubicko, za období od 4.4.2012 do 4.10.2012.</t>
  </si>
  <si>
    <t xml:space="preserve"> -Rozpočtová změna 717/12</t>
  </si>
  <si>
    <t>poskytovatel: Ministerstvo práce a sociálních věcí</t>
  </si>
  <si>
    <t>důvod: odbor investic a evropských programů požádal ekonomický odbor dne 13.12.2012 o provedení rozpočtové změny. Důvodem navrhované změny je zapojení finančních prostředků do rozpočtu Olomouckého kraje v celkové výši 5 571 522,- Kč. Finanční prostředky byly poukázány na účet Olomouckého kraje jako investiční dotace na rok 2012 na projekt v oblasti sociální "Transformace Vincentina Šternberk - I. etapa" v rámci Integrovaného operačního programu a budou zapojeny do rozpočtu Olomouckého kraje k dalšímu použití.</t>
  </si>
  <si>
    <t>Odbor investic a evropských programů - ROP</t>
  </si>
  <si>
    <t xml:space="preserve"> -Rozpočtová změna 718/12</t>
  </si>
  <si>
    <t xml:space="preserve">důvod: neinvestiční dotace ze státního rozpočtu ČR na rok 2012, poskytnutá na základě rozhodnutí Ministerstva financí ČR a žádosti Olomouckého kraje ze dne 3.12.2012 ve výši        63 518,42 Kč na úhradu doložených nákladů vzniklých lékárnám s odevzdáním nepoužitých léčiv a s jejich odstraněním za IV. čtvrtletí roku 2012 ke dni 3.12.2012. </t>
  </si>
  <si>
    <t xml:space="preserve"> -Rozpočtová změna 719/12</t>
  </si>
  <si>
    <t>druh rozpočtové změny: vnitřní rozpočtová změna - přesun mezi jednotlivými položkami, paragrafy v rámci odboru informačních technologií</t>
  </si>
  <si>
    <t>důvod: odbor informačních technologií požádal ekonomický odbor dne 14.12.2012 o provedení rozpočtové změny. Důvodem navrhované změny je přesun finančních prostředků v rámci odboru informačních technologií ve výši 45 000,- Kč. Finanční prostředky budou použity na úhradu nákladů na nákup materiálu na opravy a doplnění stávajících zařízení.</t>
  </si>
  <si>
    <t>Odbor informačních technologií</t>
  </si>
  <si>
    <t>ORJ - 06</t>
  </si>
  <si>
    <t>5137 - Drobný hmotný dlouhodobý majetek</t>
  </si>
  <si>
    <t xml:space="preserve"> -Rozpočtová změna 720/12</t>
  </si>
  <si>
    <t>druh rozpočtové změny: vnitřní rozpočtová změna - přesun mezi jednotlivými položkami, paragrafy v rámci odboru zastupitelé</t>
  </si>
  <si>
    <t>důvod: kancelář hejtmana požádala ekonomický odbor dne 17.12.2012 o provedení rozpočtové změny. Důvodem navrhované změny je přesun finančních prostředků v rámci odboru zastupitelé ve výši 12 100,- Kč. Finanční prostředky budou použity na úhradu elektrické energie.</t>
  </si>
  <si>
    <t>Zastupitelé</t>
  </si>
  <si>
    <t>ORJ - 01</t>
  </si>
  <si>
    <t>5154 - Elektrická energie</t>
  </si>
  <si>
    <t xml:space="preserve"> -Rozpočtová změna 721/12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</si>
  <si>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</si>
  <si>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17.12.2012 o provedení rozpočtové změny. Důvodem navrhované změny je přesun finančních prostředků v rámci odboru školství, mládeže a tělovýchovy ve výši 35 000,- Kč. Finanční prostředky budou použity k navýšení neinvestičního příspěvku na provoz pro Základní uměleckou školu Moravský Beroun na úhradu přeplatku za školné na rok 2013.</t>
  </si>
  <si>
    <t>20000000000</t>
  </si>
  <si>
    <t>Dotace do oblasti kultury</t>
  </si>
  <si>
    <t>Dotace do oblasti sociálních věcí</t>
  </si>
  <si>
    <t>Dotace do oblasti zdravotnictví</t>
  </si>
  <si>
    <t>Dotace do oblasti životního prostředí a zemědělství</t>
  </si>
  <si>
    <t>Dotace do oblasti dopravy</t>
  </si>
  <si>
    <t>Dotace pro Krajský úřad, SDH, zahraniční spolupráce, povodně, limitky</t>
  </si>
  <si>
    <t>Dotace od Regionální rady</t>
  </si>
  <si>
    <t>Dotace z NF, FSEU, ze zahraničí</t>
  </si>
  <si>
    <t>Grantová schémata, OP LZZ, OPŽP, OPPS, GG, OP VPK, IOP</t>
  </si>
  <si>
    <t>Zapojení finančního vypořádání, depozita</t>
  </si>
  <si>
    <t xml:space="preserve"> -Rozpočtová změna 723/12</t>
  </si>
  <si>
    <t>poskytovatel: Ministerstvo financí - Národní fond</t>
  </si>
  <si>
    <t>důvod: odbor strategického rozvoje kraje požádal ekonomický odbor dne 17.12.2012 o provedení rozpočtové změny. Důvodem navrhované změny je zapojení finančních prostředků do rozpočtu Olomouckého kraje ve výši 293 708,18 Kč. Finanční prostředky byly poukázány na účet Olomouckého kraje z Ministerstva financí - Národního fondu jako neinvestiční dotace na Projekt technické pomoci, spolufinancovaný v rámci Operačního programu Přeshraniční spolupráce ČR - Polsko.</t>
  </si>
  <si>
    <t>4118 - Neinvestiční převody z Národ. fondu</t>
  </si>
  <si>
    <t xml:space="preserve"> -Rozpočtová změna 724/12</t>
  </si>
  <si>
    <t>důvod: odbor investic a evropských programů požádal ekonomický odbor dne 18.12.2012 o provedení rozpočtové změny. Důvodem navrhované změny je přesun finančních prostředků v rámci odboru investic a evropských programů v celkové výši 2 872 712,27 Kč. Finanční prostředky budou použity na úhradu nákladů na financování projektu v oblasti informačních technologií "Rozvoj služeb eGovernmentu" v rámci Integrovaného operačního programu.</t>
  </si>
  <si>
    <t>6111 - Programové vybavení</t>
  </si>
  <si>
    <t>důvod: odbor zdravotnictví požádal ekonomický odbor dne 10.12.2012 o provedení rozpočtové změny. Důvodem navrhované změny je zapojení finančních prostředků do rozpočtu Olomouckého kraje ve výši 600 000,- Kč. Příspěvkové organizaci Olomouckého kraje Odborný léčebný ústav neurologicko-geriatrický Moravský Beroun bude nařízen odvod z investičního fondu, prostředky budou použity k navýšení příspěvku na provoz, na základě usnesení Rady Olomouckého kraje č. UR/3/16/2012 ze dne 19.12.2012.</t>
  </si>
  <si>
    <t>důvod: odbor školství, mládeže a tělovýchovy požádal ekonomický odbor dne 10.12.2012 o provedení rozpočtové změny. Důvodem navrhované změny je úprava závazných ukazatelů na rok 2012 u příspěvkové organizace v oblasti školství. Příspěvkové organizaci Olomouckého kraje ZŠ a MŠ prof. V. Vejdovského Olomouc bude snížen odvod z investičního fondu, prostředky budou sníženy u příspěvku na provoz - odpisy, na základě usnesení Rady Olomouckého kraje č. UR/3/10/2012 ze dne 19.12.2012.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</si>
</sst>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,000"/>
    <numFmt numFmtId="165" formatCode="00000"/>
    <numFmt numFmtId="166" formatCode="00000000"/>
    <numFmt numFmtId="167" formatCode="00000000000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sz val="9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10" fillId="0" borderId="0" xfId="0" applyNumberFormat="1" applyFont="1" applyAlignment="1">
      <alignment horizontal="right"/>
    </xf>
    <xf numFmtId="0" fontId="11" fillId="2" borderId="2" xfId="0" applyFont="1" applyFill="1" applyBorder="1"/>
    <xf numFmtId="3" fontId="11" fillId="2" borderId="2" xfId="0" applyNumberFormat="1" applyFont="1" applyFill="1" applyBorder="1"/>
    <xf numFmtId="0" fontId="12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1" applyFont="1" applyBorder="1"/>
    <xf numFmtId="0" fontId="6" fillId="0" borderId="0" xfId="1" applyFont="1"/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0" fontId="15" fillId="0" borderId="0" xfId="0" applyFont="1" applyFill="1"/>
    <xf numFmtId="0" fontId="7" fillId="0" borderId="0" xfId="0" applyFont="1" applyAlignment="1">
      <alignment horizontal="justify" vertical="top" wrapText="1"/>
    </xf>
    <xf numFmtId="0" fontId="11" fillId="0" borderId="0" xfId="0" applyFont="1"/>
    <xf numFmtId="0" fontId="17" fillId="0" borderId="0" xfId="0" applyFont="1" applyBorder="1" applyAlignment="1"/>
    <xf numFmtId="0" fontId="18" fillId="0" borderId="0" xfId="0" applyFont="1"/>
    <xf numFmtId="0" fontId="2" fillId="0" borderId="0" xfId="0" applyFont="1" applyAlignment="1">
      <alignment horizontal="left"/>
    </xf>
    <xf numFmtId="0" fontId="19" fillId="0" borderId="0" xfId="0" applyFont="1"/>
    <xf numFmtId="0" fontId="5" fillId="0" borderId="0" xfId="0" applyFont="1"/>
    <xf numFmtId="0" fontId="20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4" fontId="21" fillId="0" borderId="3" xfId="0" applyNumberFormat="1" applyFont="1" applyBorder="1" applyAlignment="1">
      <alignment horizontal="right" wrapText="1"/>
    </xf>
    <xf numFmtId="0" fontId="17" fillId="0" borderId="3" xfId="0" applyFont="1" applyBorder="1"/>
    <xf numFmtId="0" fontId="17" fillId="0" borderId="6" xfId="0" applyFont="1" applyBorder="1" applyAlignment="1"/>
    <xf numFmtId="4" fontId="17" fillId="0" borderId="3" xfId="0" applyNumberFormat="1" applyFont="1" applyBorder="1" applyAlignment="1"/>
    <xf numFmtId="164" fontId="5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1" fillId="0" borderId="3" xfId="0" applyFont="1" applyBorder="1" applyAlignment="1"/>
    <xf numFmtId="165" fontId="5" fillId="0" borderId="3" xfId="0" applyNumberFormat="1" applyFont="1" applyBorder="1" applyAlignment="1">
      <alignment horizontal="center"/>
    </xf>
    <xf numFmtId="0" fontId="23" fillId="0" borderId="3" xfId="0" applyFont="1" applyBorder="1"/>
    <xf numFmtId="0" fontId="16" fillId="0" borderId="0" xfId="0" applyFont="1" applyAlignment="1">
      <alignment horizontal="justify" vertical="top" wrapText="1"/>
    </xf>
    <xf numFmtId="0" fontId="11" fillId="0" borderId="0" xfId="0" applyFont="1" applyFill="1"/>
    <xf numFmtId="0" fontId="17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1" fillId="0" borderId="3" xfId="0" applyFont="1" applyBorder="1" applyAlignment="1">
      <alignment horizontal="center" wrapText="1"/>
    </xf>
    <xf numFmtId="0" fontId="0" fillId="0" borderId="3" xfId="0" applyFill="1" applyBorder="1"/>
    <xf numFmtId="0" fontId="5" fillId="0" borderId="7" xfId="0" applyFont="1" applyFill="1" applyBorder="1" applyAlignment="1">
      <alignment horizontal="center"/>
    </xf>
    <xf numFmtId="0" fontId="21" fillId="0" borderId="4" xfId="0" applyFont="1" applyFill="1" applyBorder="1"/>
    <xf numFmtId="4" fontId="21" fillId="0" borderId="7" xfId="0" applyNumberFormat="1" applyFont="1" applyFill="1" applyBorder="1" applyAlignment="1">
      <alignment horizontal="right" wrapText="1"/>
    </xf>
    <xf numFmtId="0" fontId="0" fillId="0" borderId="0" xfId="0" applyFill="1"/>
    <xf numFmtId="0" fontId="5" fillId="0" borderId="0" xfId="0" applyFont="1" applyFill="1"/>
    <xf numFmtId="0" fontId="19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4" xfId="0" applyFont="1" applyFill="1" applyBorder="1" applyAlignment="1">
      <alignment horizontal="center"/>
    </xf>
    <xf numFmtId="0" fontId="21" fillId="0" borderId="4" xfId="0" applyFont="1" applyFill="1" applyBorder="1" applyAlignment="1"/>
    <xf numFmtId="164" fontId="5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/>
    <xf numFmtId="0" fontId="23" fillId="0" borderId="3" xfId="0" applyFont="1" applyFill="1" applyBorder="1"/>
    <xf numFmtId="0" fontId="17" fillId="0" borderId="8" xfId="0" applyFont="1" applyFill="1" applyBorder="1"/>
    <xf numFmtId="4" fontId="17" fillId="0" borderId="3" xfId="0" applyNumberFormat="1" applyFont="1" applyFill="1" applyBorder="1"/>
    <xf numFmtId="3" fontId="0" fillId="0" borderId="3" xfId="0" applyNumberFormat="1" applyBorder="1" applyAlignment="1">
      <alignment horizontal="center"/>
    </xf>
    <xf numFmtId="0" fontId="0" fillId="0" borderId="3" xfId="0" applyBorder="1"/>
    <xf numFmtId="0" fontId="5" fillId="0" borderId="7" xfId="0" applyFont="1" applyBorder="1" applyAlignment="1">
      <alignment horizontal="center"/>
    </xf>
    <xf numFmtId="4" fontId="21" fillId="0" borderId="7" xfId="0" applyNumberFormat="1" applyFont="1" applyBorder="1" applyAlignment="1">
      <alignment horizontal="right" wrapText="1"/>
    </xf>
    <xf numFmtId="165" fontId="0" fillId="0" borderId="3" xfId="0" applyNumberFormat="1" applyBorder="1" applyAlignment="1">
      <alignment horizontal="center"/>
    </xf>
    <xf numFmtId="0" fontId="21" fillId="0" borderId="0" xfId="0" applyFont="1" applyAlignment="1">
      <alignment horizontal="right"/>
    </xf>
    <xf numFmtId="3" fontId="0" fillId="0" borderId="3" xfId="0" applyNumberForma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17" fillId="0" borderId="8" xfId="0" applyFont="1" applyBorder="1"/>
    <xf numFmtId="4" fontId="17" fillId="0" borderId="3" xfId="0" applyNumberFormat="1" applyFont="1" applyBorder="1"/>
    <xf numFmtId="0" fontId="24" fillId="0" borderId="0" xfId="0" applyFont="1"/>
    <xf numFmtId="0" fontId="17" fillId="0" borderId="0" xfId="0" applyFont="1" applyBorder="1" applyAlignment="1">
      <alignment horizontal="center"/>
    </xf>
    <xf numFmtId="0" fontId="16" fillId="0" borderId="0" xfId="0" applyFont="1"/>
    <xf numFmtId="0" fontId="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17" fillId="0" borderId="0" xfId="0" applyFont="1" applyBorder="1"/>
    <xf numFmtId="4" fontId="17" fillId="0" borderId="0" xfId="0" applyNumberFormat="1" applyFont="1" applyBorder="1" applyAlignment="1"/>
    <xf numFmtId="0" fontId="7" fillId="0" borderId="0" xfId="0" applyFont="1" applyFill="1" applyAlignment="1">
      <alignment horizontal="justify" vertical="top" wrapText="1"/>
    </xf>
    <xf numFmtId="0" fontId="18" fillId="0" borderId="0" xfId="0" applyFont="1" applyFill="1"/>
    <xf numFmtId="0" fontId="20" fillId="0" borderId="0" xfId="0" applyFont="1" applyFill="1" applyAlignment="1">
      <alignment horizontal="right"/>
    </xf>
    <xf numFmtId="0" fontId="22" fillId="0" borderId="4" xfId="0" applyFont="1" applyFill="1" applyBorder="1" applyAlignment="1">
      <alignment horizontal="center"/>
    </xf>
    <xf numFmtId="166" fontId="5" fillId="0" borderId="3" xfId="0" applyNumberFormat="1" applyFont="1" applyFill="1" applyBorder="1" applyAlignment="1"/>
    <xf numFmtId="0" fontId="0" fillId="0" borderId="3" xfId="0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17" fillId="0" borderId="6" xfId="0" applyFont="1" applyFill="1" applyBorder="1" applyAlignment="1"/>
    <xf numFmtId="4" fontId="17" fillId="0" borderId="3" xfId="0" applyNumberFormat="1" applyFont="1" applyFill="1" applyBorder="1" applyAlignment="1"/>
    <xf numFmtId="166" fontId="5" fillId="0" borderId="3" xfId="0" applyNumberFormat="1" applyFont="1" applyFill="1" applyBorder="1" applyAlignment="1">
      <alignment horizontal="center"/>
    </xf>
    <xf numFmtId="0" fontId="21" fillId="0" borderId="6" xfId="0" applyFont="1" applyBorder="1" applyAlignment="1"/>
    <xf numFmtId="0" fontId="16" fillId="0" borderId="0" xfId="0" applyFont="1" applyAlignment="1"/>
    <xf numFmtId="0" fontId="0" fillId="0" borderId="0" xfId="0" applyFont="1"/>
    <xf numFmtId="0" fontId="22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7" fillId="0" borderId="3" xfId="0" applyFont="1" applyBorder="1" applyAlignment="1"/>
    <xf numFmtId="0" fontId="0" fillId="0" borderId="0" xfId="0" applyBorder="1"/>
    <xf numFmtId="0" fontId="23" fillId="0" borderId="0" xfId="0" applyFont="1" applyBorder="1"/>
    <xf numFmtId="0" fontId="21" fillId="0" borderId="4" xfId="0" applyFont="1" applyBorder="1"/>
    <xf numFmtId="0" fontId="21" fillId="0" borderId="6" xfId="0" applyFont="1" applyFill="1" applyBorder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4" fontId="21" fillId="0" borderId="3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" fontId="21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/>
    </xf>
    <xf numFmtId="0" fontId="15" fillId="0" borderId="0" xfId="0" applyFont="1"/>
    <xf numFmtId="0" fontId="5" fillId="0" borderId="3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3" fillId="0" borderId="0" xfId="0" applyFont="1" applyFill="1" applyBorder="1"/>
    <xf numFmtId="0" fontId="17" fillId="0" borderId="0" xfId="0" applyFont="1" applyFill="1" applyBorder="1"/>
    <xf numFmtId="4" fontId="17" fillId="0" borderId="0" xfId="0" applyNumberFormat="1" applyFont="1" applyFill="1" applyBorder="1"/>
    <xf numFmtId="0" fontId="21" fillId="0" borderId="3" xfId="0" applyFont="1" applyFill="1" applyBorder="1" applyAlignment="1"/>
    <xf numFmtId="4" fontId="21" fillId="0" borderId="3" xfId="0" applyNumberFormat="1" applyFont="1" applyFill="1" applyBorder="1"/>
    <xf numFmtId="0" fontId="5" fillId="0" borderId="0" xfId="0" applyFont="1" applyAlignment="1">
      <alignment horizontal="center"/>
    </xf>
    <xf numFmtId="0" fontId="21" fillId="0" borderId="6" xfId="0" applyFont="1" applyFill="1" applyBorder="1" applyAlignment="1"/>
    <xf numFmtId="0" fontId="7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4" fontId="21" fillId="0" borderId="3" xfId="0" applyNumberFormat="1" applyFont="1" applyFill="1" applyBorder="1" applyAlignment="1">
      <alignment horizontal="right" wrapText="1"/>
    </xf>
    <xf numFmtId="0" fontId="17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left"/>
    </xf>
    <xf numFmtId="0" fontId="17" fillId="0" borderId="3" xfId="0" applyFont="1" applyBorder="1" applyAlignment="1">
      <alignment horizontal="center"/>
    </xf>
    <xf numFmtId="4" fontId="21" fillId="0" borderId="3" xfId="0" applyNumberFormat="1" applyFont="1" applyBorder="1"/>
    <xf numFmtId="4" fontId="17" fillId="0" borderId="0" xfId="0" applyNumberFormat="1" applyFont="1" applyBorder="1"/>
    <xf numFmtId="0" fontId="21" fillId="0" borderId="0" xfId="0" applyFont="1" applyBorder="1" applyAlignment="1">
      <alignment horizontal="center"/>
    </xf>
    <xf numFmtId="2" fontId="17" fillId="0" borderId="0" xfId="0" applyNumberFormat="1" applyFont="1" applyBorder="1" applyAlignment="1"/>
    <xf numFmtId="167" fontId="0" fillId="0" borderId="3" xfId="0" applyNumberFormat="1" applyFill="1" applyBorder="1" applyAlignment="1">
      <alignment horizontal="center"/>
    </xf>
    <xf numFmtId="0" fontId="26" fillId="0" borderId="0" xfId="0" applyFont="1" applyFill="1" applyAlignment="1">
      <alignment horizontal="justify" vertical="top" wrapText="1"/>
    </xf>
    <xf numFmtId="16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Border="1"/>
    <xf numFmtId="0" fontId="19" fillId="0" borderId="0" xfId="0" applyFont="1" applyBorder="1"/>
    <xf numFmtId="0" fontId="22" fillId="0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9" fillId="0" borderId="0" xfId="0" applyFont="1" applyFill="1" applyBorder="1"/>
    <xf numFmtId="0" fontId="22" fillId="0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/>
    <xf numFmtId="164" fontId="0" fillId="0" borderId="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167" fontId="0" fillId="0" borderId="3" xfId="0" applyNumberFormat="1" applyBorder="1" applyAlignment="1">
      <alignment horizontal="center"/>
    </xf>
    <xf numFmtId="0" fontId="6" fillId="0" borderId="0" xfId="1" applyFont="1" applyFill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21" fillId="0" borderId="3" xfId="0" applyFont="1" applyFill="1" applyBorder="1"/>
    <xf numFmtId="166" fontId="5" fillId="0" borderId="0" xfId="0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49" fontId="16" fillId="0" borderId="0" xfId="0" applyNumberFormat="1" applyFont="1" applyFill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49" fontId="16" fillId="0" borderId="0" xfId="0" applyNumberFormat="1" applyFont="1" applyAlignment="1">
      <alignment horizontal="justify" wrapText="1"/>
    </xf>
    <xf numFmtId="49" fontId="16" fillId="0" borderId="0" xfId="0" applyNumberFormat="1" applyFont="1" applyFill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85725</xdr:colOff>
      <xdr:row>958</xdr:row>
      <xdr:rowOff>19050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85725</xdr:colOff>
      <xdr:row>957</xdr:row>
      <xdr:rowOff>19050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36" name="Text Box 2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37" name="Text Box 2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38" name="Text Box 2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39" name="Text Box 2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0" name="Text Box 2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1" name="Text Box 2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2" name="Text Box 3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3" name="Text Box 3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4" name="Text Box 3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5" name="Text Box 3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6" name="Text Box 3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7" name="Text Box 3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49" name="Text Box 3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0" name="Text Box 3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1" name="Text Box 3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2" name="Text Box 4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3" name="Text Box 4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4" name="Text Box 4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5" name="Text Box 4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6" name="Text Box 4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7" name="Text Box 4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8" name="Text Box 4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59" name="Text Box 4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0" name="Text Box 4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1" name="Text Box 4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2" name="Text Box 5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3" name="Text Box 5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4" name="Text Box 5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5" name="Text Box 5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6" name="Text Box 5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7" name="Text Box 5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8" name="Text Box 5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69" name="Text Box 5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0" name="Text Box 5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1" name="Text Box 5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2" name="Text Box 6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3" name="Text Box 6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4" name="Text Box 6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5" name="Text Box 6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6" name="Text Box 6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7" name="Text Box 6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8" name="Text Box 6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79" name="Text Box 6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0" name="Text Box 6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1" name="Text Box 6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2" name="Text Box 7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3" name="Text Box 7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4" name="Text Box 7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5" name="Text Box 7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6" name="Text Box 7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7" name="Text Box 7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8" name="Text Box 7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89" name="Text Box 7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0" name="Text Box 7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1" name="Text Box 7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2" name="Text Box 8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3" name="Text Box 8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4" name="Text Box 8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5" name="Text Box 8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6" name="Text Box 8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7" name="Text Box 8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8" name="Text Box 8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899" name="Text Box 8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0" name="Text Box 8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1" name="Text Box 8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2" name="Text Box 9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3" name="Text Box 9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4" name="Text Box 9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5" name="Text Box 9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6" name="Text Box 9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7" name="Text Box 9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8" name="Text Box 9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09" name="Text Box 9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0" name="Text Box 9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1" name="Text Box 9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2" name="Text Box 10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3" name="Text Box 10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4" name="Text Box 10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5" name="Text Box 10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6" name="Text Box 10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7" name="Text Box 10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8" name="Text Box 10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19" name="Text Box 10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0" name="Text Box 10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1" name="Text Box 10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2" name="Text Box 11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3" name="Text Box 11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4" name="Text Box 11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6" name="Text Box 11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7" name="Text Box 11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8" name="Text Box 11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29" name="Text Box 11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0" name="Text Box 11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1" name="Text Box 11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2" name="Text Box 12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3" name="Text Box 12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4" name="Text Box 12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5" name="Text Box 12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6" name="Text Box 12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7" name="Text Box 12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8" name="Text Box 12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39" name="Text Box 12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0" name="Text Box 12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1" name="Text Box 12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2" name="Text Box 13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3" name="Text Box 13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4" name="Text Box 13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5" name="Text Box 13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6" name="Text Box 13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7" name="Text Box 13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8" name="Text Box 13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49" name="Text Box 13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0" name="Text Box 13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1" name="Text Box 13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2" name="Text Box 14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3" name="Text Box 14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4" name="Text Box 14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5" name="Text Box 14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6" name="Text Box 14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7" name="Text Box 14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8" name="Text Box 14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59" name="Text Box 14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0" name="Text Box 14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1" name="Text Box 14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2" name="Text Box 15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3" name="Text Box 15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4" name="Text Box 15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5" name="Text Box 15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6" name="Text Box 15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7" name="Text Box 15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8" name="Text Box 15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69" name="Text Box 15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0" name="Text Box 15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1" name="Text Box 15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2" name="Text Box 16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3" name="Text Box 16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4" name="Text Box 16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5" name="Text Box 16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6" name="Text Box 16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7" name="Text Box 16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8" name="Text Box 16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79" name="Text Box 16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0" name="Text Box 16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1" name="Text Box 16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2" name="Text Box 17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3" name="Text Box 17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4" name="Text Box 17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5" name="Text Box 17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6" name="Text Box 17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7" name="Text Box 17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8" name="Text Box 17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89" name="Text Box 17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0" name="Text Box 17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1" name="Text Box 17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2" name="Text Box 18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3" name="Text Box 18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4" name="Text Box 18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5" name="Text Box 18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6" name="Text Box 18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7" name="Text Box 18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8" name="Text Box 18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2999" name="Text Box 18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0" name="Text Box 18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1" name="Text Box 18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2" name="Text Box 19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3" name="Text Box 19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4" name="Text Box 19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5" name="Text Box 19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6" name="Text Box 19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7" name="Text Box 19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8" name="Text Box 19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09" name="Text Box 19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0" name="Text Box 19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1" name="Text Box 19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2" name="Text Box 20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3" name="Text Box 20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4" name="Text Box 20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5" name="Text Box 20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6" name="Text Box 20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7" name="Text Box 20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8" name="Text Box 20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19" name="Text Box 20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0" name="Text Box 20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1" name="Text Box 20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2" name="Text Box 21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3" name="Text Box 21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4" name="Text Box 21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5" name="Text Box 21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6" name="Text Box 21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7" name="Text Box 21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8" name="Text Box 21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29" name="Text Box 21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0" name="Text Box 21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1" name="Text Box 21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2" name="Text Box 22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3" name="Text Box 22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4" name="Text Box 22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5" name="Text Box 22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6" name="Text Box 22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7" name="Text Box 22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8" name="Text Box 22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39" name="Text Box 22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0" name="Text Box 22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1" name="Text Box 22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2" name="Text Box 23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3" name="Text Box 23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4" name="Text Box 23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5" name="Text Box 23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6" name="Text Box 23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7" name="Text Box 23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8" name="Text Box 23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49" name="Text Box 23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0" name="Text Box 23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1" name="Text Box 23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2" name="Text Box 24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3" name="Text Box 24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4" name="Text Box 24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5" name="Text Box 24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6" name="Text Box 24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7" name="Text Box 24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8" name="Text Box 24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59" name="Text Box 24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0" name="Text Box 24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1" name="Text Box 24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2" name="Text Box 25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3" name="Text Box 25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4" name="Text Box 25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5" name="Text Box 25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6" name="Text Box 25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7" name="Text Box 25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8" name="Text Box 25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69" name="Text Box 25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0" name="Text Box 25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1" name="Text Box 25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2" name="Text Box 26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3" name="Text Box 26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4" name="Text Box 26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5" name="Text Box 26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6" name="Text Box 26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7" name="Text Box 26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8" name="Text Box 26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79" name="Text Box 26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0" name="Text Box 26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1" name="Text Box 26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2" name="Text Box 27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3" name="Text Box 27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4" name="Text Box 27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5" name="Text Box 27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6" name="Text Box 27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7" name="Text Box 27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8" name="Text Box 27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89" name="Text Box 27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0" name="Text Box 27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1" name="Text Box 27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2" name="Text Box 28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3" name="Text Box 28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4" name="Text Box 28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5" name="Text Box 28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6" name="Text Box 28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7" name="Text Box 28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8" name="Text Box 28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099" name="Text Box 28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0" name="Text Box 28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1" name="Text Box 28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2" name="Text Box 29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3" name="Text Box 29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4" name="Text Box 29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5" name="Text Box 29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6" name="Text Box 29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7" name="Text Box 29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8" name="Text Box 29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09" name="Text Box 29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0" name="Text Box 29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1" name="Text Box 29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2" name="Text Box 30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3" name="Text Box 30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4" name="Text Box 30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5" name="Text Box 30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6" name="Text Box 30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7" name="Text Box 30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8" name="Text Box 30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19" name="Text Box 30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0" name="Text Box 30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1" name="Text Box 30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2" name="Text Box 31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3" name="Text Box 31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4" name="Text Box 31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5" name="Text Box 31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6" name="Text Box 31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7" name="Text Box 31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8" name="Text Box 31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29" name="Text Box 31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0" name="Text Box 31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1" name="Text Box 31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2" name="Text Box 32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3" name="Text Box 32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4" name="Text Box 32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5" name="Text Box 32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6" name="Text Box 32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7" name="Text Box 32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8" name="Text Box 32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39" name="Text Box 32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0" name="Text Box 32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1" name="Text Box 32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2" name="Text Box 33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3" name="Text Box 33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4" name="Text Box 33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5" name="Text Box 33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6" name="Text Box 33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7" name="Text Box 33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8" name="Text Box 33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49" name="Text Box 33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0" name="Text Box 33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1" name="Text Box 33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2" name="Text Box 34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3" name="Text Box 34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4" name="Text Box 34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5" name="Text Box 34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6" name="Text Box 34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7" name="Text Box 34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8" name="Text Box 34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59" name="Text Box 34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0" name="Text Box 34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1" name="Text Box 34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2" name="Text Box 35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3" name="Text Box 35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4" name="Text Box 35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5" name="Text Box 35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6" name="Text Box 35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7" name="Text Box 35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8" name="Text Box 35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69" name="Text Box 35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0" name="Text Box 35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1" name="Text Box 35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2" name="Text Box 36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3" name="Text Box 36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4" name="Text Box 36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5" name="Text Box 36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6" name="Text Box 36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7" name="Text Box 36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8" name="Text Box 36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79" name="Text Box 36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0" name="Text Box 36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1" name="Text Box 36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2" name="Text Box 37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3" name="Text Box 37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4" name="Text Box 37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5" name="Text Box 37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6" name="Text Box 37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7" name="Text Box 37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8" name="Text Box 37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89" name="Text Box 37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0" name="Text Box 37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1" name="Text Box 37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2" name="Text Box 38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3" name="Text Box 38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4" name="Text Box 38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5" name="Text Box 38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6" name="Text Box 38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7" name="Text Box 38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8" name="Text Box 38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199" name="Text Box 38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0" name="Text Box 38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1" name="Text Box 38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2" name="Text Box 39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3" name="Text Box 39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4" name="Text Box 39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5" name="Text Box 39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6" name="Text Box 39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7" name="Text Box 39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8" name="Text Box 39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09" name="Text Box 39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0" name="Text Box 39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1" name="Text Box 39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2" name="Text Box 40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3" name="Text Box 40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4" name="Text Box 40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5" name="Text Box 40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6" name="Text Box 40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7" name="Text Box 40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8" name="Text Box 40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19" name="Text Box 40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0" name="Text Box 40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1" name="Text Box 40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2" name="Text Box 41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3" name="Text Box 41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4" name="Text Box 41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5" name="Text Box 41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6" name="Text Box 41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7" name="Text Box 41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8" name="Text Box 41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29" name="Text Box 41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0" name="Text Box 41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1" name="Text Box 41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2" name="Text Box 42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3" name="Text Box 42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4" name="Text Box 42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5" name="Text Box 42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6" name="Text Box 42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7" name="Text Box 42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8" name="Text Box 42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39" name="Text Box 42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0" name="Text Box 42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1" name="Text Box 42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2" name="Text Box 43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3" name="Text Box 43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4" name="Text Box 43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5" name="Text Box 43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6" name="Text Box 43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7" name="Text Box 43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8" name="Text Box 43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49" name="Text Box 43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0" name="Text Box 43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1" name="Text Box 43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2" name="Text Box 44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3" name="Text Box 44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4" name="Text Box 44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5" name="Text Box 44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6" name="Text Box 44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7" name="Text Box 44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8" name="Text Box 44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59" name="Text Box 44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0" name="Text Box 44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1" name="Text Box 44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2" name="Text Box 45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3" name="Text Box 45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4" name="Text Box 45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5" name="Text Box 45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6" name="Text Box 45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7" name="Text Box 45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8" name="Text Box 45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69" name="Text Box 45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0" name="Text Box 45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1" name="Text Box 45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2" name="Text Box 46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3" name="Text Box 46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4" name="Text Box 46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5" name="Text Box 46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6" name="Text Box 46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7" name="Text Box 46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8" name="Text Box 46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79" name="Text Box 46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0" name="Text Box 46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1" name="Text Box 46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2" name="Text Box 47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3" name="Text Box 47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4" name="Text Box 47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5" name="Text Box 47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6" name="Text Box 47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7" name="Text Box 47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8" name="Text Box 47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89" name="Text Box 47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0" name="Text Box 47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1" name="Text Box 47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2" name="Text Box 48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3" name="Text Box 48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4" name="Text Box 48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5" name="Text Box 48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6" name="Text Box 48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7" name="Text Box 48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8" name="Text Box 48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299" name="Text Box 48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0" name="Text Box 48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1" name="Text Box 48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2" name="Text Box 49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3" name="Text Box 49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4" name="Text Box 49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5" name="Text Box 49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6" name="Text Box 49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7" name="Text Box 49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8" name="Text Box 49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09" name="Text Box 49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0" name="Text Box 49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1" name="Text Box 49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2" name="Text Box 50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3" name="Text Box 50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4" name="Text Box 50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5" name="Text Box 50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6" name="Text Box 50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7" name="Text Box 50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8" name="Text Box 50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19" name="Text Box 50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0" name="Text Box 50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1" name="Text Box 50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2" name="Text Box 51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3" name="Text Box 51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4" name="Text Box 51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5" name="Text Box 51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6" name="Text Box 51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7" name="Text Box 51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8" name="Text Box 51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29" name="Text Box 51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0" name="Text Box 51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1" name="Text Box 51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2" name="Text Box 52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3" name="Text Box 52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4" name="Text Box 52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5" name="Text Box 52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6" name="Text Box 52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7" name="Text Box 52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8" name="Text Box 52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39" name="Text Box 52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0" name="Text Box 52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1" name="Text Box 52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2" name="Text Box 53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3" name="Text Box 53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4" name="Text Box 53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5" name="Text Box 53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6" name="Text Box 53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7" name="Text Box 53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8" name="Text Box 53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49" name="Text Box 53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0" name="Text Box 53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1" name="Text Box 53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2" name="Text Box 54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3" name="Text Box 54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4" name="Text Box 54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5" name="Text Box 54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6" name="Text Box 54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7" name="Text Box 54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8" name="Text Box 54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59" name="Text Box 54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0" name="Text Box 54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1" name="Text Box 54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2" name="Text Box 55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3" name="Text Box 55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4" name="Text Box 55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5" name="Text Box 55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6" name="Text Box 55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7" name="Text Box 55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8" name="Text Box 55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69" name="Text Box 55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0" name="Text Box 55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1" name="Text Box 55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2" name="Text Box 56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3" name="Text Box 56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4" name="Text Box 56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5" name="Text Box 56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6" name="Text Box 56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7" name="Text Box 56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8" name="Text Box 56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79" name="Text Box 56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0" name="Text Box 56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1" name="Text Box 56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2" name="Text Box 57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3" name="Text Box 57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4" name="Text Box 57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5" name="Text Box 57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6" name="Text Box 57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7" name="Text Box 57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8" name="Text Box 57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89" name="Text Box 57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0" name="Text Box 57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1" name="Text Box 57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2" name="Text Box 58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3" name="Text Box 58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4" name="Text Box 58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5" name="Text Box 58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6" name="Text Box 58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7" name="Text Box 58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8" name="Text Box 58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399" name="Text Box 58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0" name="Text Box 58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1" name="Text Box 58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2" name="Text Box 59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3" name="Text Box 59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4" name="Text Box 59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5" name="Text Box 59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6" name="Text Box 59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7" name="Text Box 59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8" name="Text Box 59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09" name="Text Box 59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0" name="Text Box 59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1" name="Text Box 59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2" name="Text Box 60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3" name="Text Box 60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4" name="Text Box 60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5" name="Text Box 60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6" name="Text Box 60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7" name="Text Box 60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8" name="Text Box 60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19" name="Text Box 60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0" name="Text Box 60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1" name="Text Box 60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2" name="Text Box 61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3" name="Text Box 61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4" name="Text Box 61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5" name="Text Box 61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6" name="Text Box 61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7" name="Text Box 61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8" name="Text Box 61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29" name="Text Box 61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0" name="Text Box 61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1" name="Text Box 61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2" name="Text Box 62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3" name="Text Box 62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4" name="Text Box 62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5" name="Text Box 62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6" name="Text Box 62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7" name="Text Box 62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8" name="Text Box 62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39" name="Text Box 62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0" name="Text Box 62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1" name="Text Box 62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2" name="Text Box 63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3" name="Text Box 63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4" name="Text Box 63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5" name="Text Box 63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6" name="Text Box 63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7" name="Text Box 63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8" name="Text Box 63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49" name="Text Box 63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0" name="Text Box 63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1" name="Text Box 63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2" name="Text Box 64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3" name="Text Box 64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4" name="Text Box 64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5" name="Text Box 64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6" name="Text Box 64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7" name="Text Box 64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8" name="Text Box 64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59" name="Text Box 64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0" name="Text Box 64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1" name="Text Box 64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2" name="Text Box 65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3" name="Text Box 65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4" name="Text Box 65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5" name="Text Box 65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6" name="Text Box 65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7" name="Text Box 65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8" name="Text Box 65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69" name="Text Box 65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0" name="Text Box 65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1" name="Text Box 65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2" name="Text Box 66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3" name="Text Box 66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4" name="Text Box 66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5" name="Text Box 66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6" name="Text Box 66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7" name="Text Box 66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8" name="Text Box 66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79" name="Text Box 66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0" name="Text Box 66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1" name="Text Box 66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2" name="Text Box 67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3" name="Text Box 67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4" name="Text Box 672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5" name="Text Box 673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6" name="Text Box 674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7" name="Text Box 675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8" name="Text Box 676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89" name="Text Box 677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90" name="Text Box 678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91" name="Text Box 679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92" name="Text Box 680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975</xdr:row>
      <xdr:rowOff>0</xdr:rowOff>
    </xdr:from>
    <xdr:to>
      <xdr:col>4</xdr:col>
      <xdr:colOff>85725</xdr:colOff>
      <xdr:row>976</xdr:row>
      <xdr:rowOff>19049</xdr:rowOff>
    </xdr:to>
    <xdr:sp macro="" textlink="">
      <xdr:nvSpPr>
        <xdr:cNvPr id="3493" name="Text Box 681"/>
        <xdr:cNvSpPr txBox="1">
          <a:spLocks noChangeArrowheads="1"/>
        </xdr:cNvSpPr>
      </xdr:nvSpPr>
      <xdr:spPr bwMode="auto">
        <a:xfrm>
          <a:off x="4686300" y="3619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8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0" t="s">
        <v>47</v>
      </c>
    </row>
    <row r="2" spans="1:5" ht="15" customHeight="1" x14ac:dyDescent="0.2">
      <c r="A2" s="195" t="s">
        <v>48</v>
      </c>
      <c r="B2" s="195"/>
      <c r="C2" s="195"/>
      <c r="D2" s="195"/>
      <c r="E2" s="195"/>
    </row>
    <row r="3" spans="1:5" ht="15" customHeight="1" x14ac:dyDescent="0.2">
      <c r="A3" s="195" t="s">
        <v>49</v>
      </c>
      <c r="B3" s="195"/>
      <c r="C3" s="195"/>
      <c r="D3" s="195"/>
      <c r="E3" s="195"/>
    </row>
    <row r="4" spans="1:5" ht="15" customHeight="1" x14ac:dyDescent="0.2">
      <c r="A4" s="192" t="s">
        <v>50</v>
      </c>
      <c r="B4" s="192"/>
      <c r="C4" s="192"/>
      <c r="D4" s="192"/>
      <c r="E4" s="192"/>
    </row>
    <row r="5" spans="1:5" ht="15" customHeight="1" x14ac:dyDescent="0.2">
      <c r="A5" s="192"/>
      <c r="B5" s="192"/>
      <c r="C5" s="192"/>
      <c r="D5" s="192"/>
      <c r="E5" s="192"/>
    </row>
    <row r="6" spans="1:5" ht="15" customHeight="1" x14ac:dyDescent="0.2">
      <c r="A6" s="192"/>
      <c r="B6" s="192"/>
      <c r="C6" s="192"/>
      <c r="D6" s="192"/>
      <c r="E6" s="192"/>
    </row>
    <row r="7" spans="1:5" ht="15" customHeight="1" x14ac:dyDescent="0.2">
      <c r="A7" s="192"/>
      <c r="B7" s="192"/>
      <c r="C7" s="192"/>
      <c r="D7" s="192"/>
      <c r="E7" s="192"/>
    </row>
    <row r="8" spans="1:5" ht="15" customHeight="1" x14ac:dyDescent="0.2">
      <c r="A8" s="192"/>
      <c r="B8" s="192"/>
      <c r="C8" s="192"/>
      <c r="D8" s="192"/>
      <c r="E8" s="192"/>
    </row>
    <row r="9" spans="1:5" ht="15" customHeight="1" x14ac:dyDescent="0.2">
      <c r="A9" s="56"/>
      <c r="B9" s="56"/>
      <c r="C9" s="56"/>
      <c r="D9" s="56"/>
      <c r="E9" s="56"/>
    </row>
    <row r="10" spans="1:5" ht="15" customHeight="1" x14ac:dyDescent="0.25">
      <c r="A10" s="57" t="s">
        <v>1</v>
      </c>
      <c r="B10" s="58"/>
      <c r="C10" s="58"/>
      <c r="D10" s="58"/>
      <c r="E10" s="58"/>
    </row>
    <row r="11" spans="1:5" ht="15" customHeight="1" x14ac:dyDescent="0.2">
      <c r="A11" s="34" t="s">
        <v>51</v>
      </c>
      <c r="B11" s="58"/>
      <c r="C11" s="58"/>
      <c r="D11" s="58"/>
      <c r="E11" s="59" t="s">
        <v>52</v>
      </c>
    </row>
    <row r="12" spans="1:5" ht="15" customHeight="1" x14ac:dyDescent="0.25">
      <c r="A12" s="37"/>
      <c r="B12" s="32"/>
      <c r="C12" s="33"/>
      <c r="D12" s="33"/>
      <c r="E12" s="38"/>
    </row>
    <row r="13" spans="1:5" ht="15" customHeight="1" x14ac:dyDescent="0.2">
      <c r="A13" s="39" t="s">
        <v>39</v>
      </c>
      <c r="B13" s="39" t="s">
        <v>40</v>
      </c>
      <c r="C13" s="39" t="s">
        <v>41</v>
      </c>
      <c r="D13" s="50" t="s">
        <v>42</v>
      </c>
      <c r="E13" s="60" t="s">
        <v>43</v>
      </c>
    </row>
    <row r="14" spans="1:5" ht="15" customHeight="1" x14ac:dyDescent="0.2">
      <c r="A14" s="51">
        <v>98278</v>
      </c>
      <c r="B14" s="61">
        <v>90000000000</v>
      </c>
      <c r="C14" s="62"/>
      <c r="D14" s="63" t="s">
        <v>53</v>
      </c>
      <c r="E14" s="64">
        <v>481324</v>
      </c>
    </row>
    <row r="15" spans="1:5" ht="15" customHeight="1" x14ac:dyDescent="0.2">
      <c r="A15" s="54"/>
      <c r="B15" s="61"/>
      <c r="C15" s="55" t="s">
        <v>45</v>
      </c>
      <c r="D15" s="47"/>
      <c r="E15" s="48">
        <f>SUM(E14:E14)</f>
        <v>481324</v>
      </c>
    </row>
    <row r="16" spans="1:5" ht="15" customHeight="1" x14ac:dyDescent="0.25">
      <c r="A16" s="30"/>
      <c r="B16" s="65"/>
      <c r="C16" s="65"/>
      <c r="D16" s="65"/>
      <c r="E16" s="65"/>
    </row>
    <row r="17" spans="1:5" ht="15" customHeight="1" x14ac:dyDescent="0.25">
      <c r="A17" s="57" t="s">
        <v>18</v>
      </c>
      <c r="B17" s="58"/>
      <c r="C17" s="58"/>
    </row>
    <row r="18" spans="1:5" ht="15" customHeight="1" x14ac:dyDescent="0.2">
      <c r="A18" s="34" t="s">
        <v>54</v>
      </c>
      <c r="B18" s="33"/>
      <c r="C18" s="33"/>
      <c r="D18" s="33"/>
      <c r="E18" s="35" t="s">
        <v>55</v>
      </c>
    </row>
    <row r="19" spans="1:5" ht="15" customHeight="1" x14ac:dyDescent="0.2">
      <c r="A19" s="66"/>
      <c r="B19" s="67"/>
      <c r="C19" s="58"/>
      <c r="D19" s="65"/>
      <c r="E19" s="68"/>
    </row>
    <row r="20" spans="1:5" ht="15" customHeight="1" x14ac:dyDescent="0.2">
      <c r="A20" s="41" t="s">
        <v>39</v>
      </c>
      <c r="B20" s="41" t="s">
        <v>40</v>
      </c>
      <c r="C20" s="41" t="s">
        <v>41</v>
      </c>
      <c r="D20" s="69" t="s">
        <v>42</v>
      </c>
      <c r="E20" s="60" t="s">
        <v>43</v>
      </c>
    </row>
    <row r="21" spans="1:5" ht="15" customHeight="1" x14ac:dyDescent="0.2">
      <c r="A21" s="51">
        <v>98278</v>
      </c>
      <c r="B21" s="52">
        <v>30102000000</v>
      </c>
      <c r="C21" s="62">
        <v>3769</v>
      </c>
      <c r="D21" s="70" t="s">
        <v>56</v>
      </c>
      <c r="E21" s="64">
        <v>481324</v>
      </c>
    </row>
    <row r="22" spans="1:5" ht="15" customHeight="1" x14ac:dyDescent="0.2">
      <c r="A22" s="71"/>
      <c r="B22" s="72"/>
      <c r="C22" s="73" t="s">
        <v>45</v>
      </c>
      <c r="D22" s="74"/>
      <c r="E22" s="75">
        <f>SUM(E21:E21)</f>
        <v>481324</v>
      </c>
    </row>
    <row r="23" spans="1:5" ht="15" customHeight="1" x14ac:dyDescent="0.2"/>
    <row r="24" spans="1:5" ht="15" customHeight="1" x14ac:dyDescent="0.2"/>
    <row r="25" spans="1:5" ht="15" customHeight="1" x14ac:dyDescent="0.25">
      <c r="A25" s="30" t="s">
        <v>57</v>
      </c>
    </row>
    <row r="26" spans="1:5" ht="15" customHeight="1" x14ac:dyDescent="0.2">
      <c r="A26" s="195" t="s">
        <v>48</v>
      </c>
      <c r="B26" s="195"/>
      <c r="C26" s="195"/>
      <c r="D26" s="195"/>
      <c r="E26" s="195"/>
    </row>
    <row r="27" spans="1:5" ht="15" customHeight="1" x14ac:dyDescent="0.2">
      <c r="A27" s="195" t="s">
        <v>49</v>
      </c>
      <c r="B27" s="195"/>
      <c r="C27" s="195"/>
      <c r="D27" s="195"/>
      <c r="E27" s="195"/>
    </row>
    <row r="28" spans="1:5" ht="15" customHeight="1" x14ac:dyDescent="0.2">
      <c r="A28" s="194" t="s">
        <v>58</v>
      </c>
      <c r="B28" s="194"/>
      <c r="C28" s="194"/>
      <c r="D28" s="194"/>
      <c r="E28" s="194"/>
    </row>
    <row r="29" spans="1:5" ht="15" customHeight="1" x14ac:dyDescent="0.2">
      <c r="A29" s="194"/>
      <c r="B29" s="194"/>
      <c r="C29" s="194"/>
      <c r="D29" s="194"/>
      <c r="E29" s="194"/>
    </row>
    <row r="30" spans="1:5" ht="15" customHeight="1" x14ac:dyDescent="0.2">
      <c r="A30" s="194"/>
      <c r="B30" s="194"/>
      <c r="C30" s="194"/>
      <c r="D30" s="194"/>
      <c r="E30" s="194"/>
    </row>
    <row r="31" spans="1:5" ht="15" customHeight="1" x14ac:dyDescent="0.2">
      <c r="A31" s="194"/>
      <c r="B31" s="194"/>
      <c r="C31" s="194"/>
      <c r="D31" s="194"/>
      <c r="E31" s="194"/>
    </row>
    <row r="32" spans="1:5" ht="15" customHeight="1" x14ac:dyDescent="0.2">
      <c r="A32" s="194"/>
      <c r="B32" s="194"/>
      <c r="C32" s="194"/>
      <c r="D32" s="194"/>
      <c r="E32" s="194"/>
    </row>
    <row r="33" spans="1:5" ht="15" customHeight="1" x14ac:dyDescent="0.2">
      <c r="A33" s="194"/>
      <c r="B33" s="194"/>
      <c r="C33" s="194"/>
      <c r="D33" s="194"/>
      <c r="E33" s="194"/>
    </row>
    <row r="34" spans="1:5" ht="15" customHeight="1" x14ac:dyDescent="0.2">
      <c r="A34" s="31"/>
      <c r="B34" s="31"/>
      <c r="C34" s="31"/>
      <c r="D34" s="31"/>
      <c r="E34" s="31"/>
    </row>
    <row r="35" spans="1:5" ht="15" customHeight="1" x14ac:dyDescent="0.25">
      <c r="A35" s="32" t="s">
        <v>1</v>
      </c>
      <c r="B35" s="33"/>
      <c r="C35" s="33"/>
      <c r="D35" s="33"/>
      <c r="E35" s="33"/>
    </row>
    <row r="36" spans="1:5" ht="15" customHeight="1" x14ac:dyDescent="0.2">
      <c r="A36" s="34" t="s">
        <v>51</v>
      </c>
      <c r="B36" s="33"/>
      <c r="C36" s="33"/>
      <c r="D36" s="33"/>
      <c r="E36" s="35" t="s">
        <v>52</v>
      </c>
    </row>
    <row r="37" spans="1:5" ht="15" customHeight="1" x14ac:dyDescent="0.25">
      <c r="B37" s="32"/>
      <c r="C37" s="33"/>
      <c r="D37" s="33"/>
      <c r="E37" s="38"/>
    </row>
    <row r="38" spans="1:5" ht="15" customHeight="1" x14ac:dyDescent="0.2">
      <c r="A38" s="39" t="s">
        <v>39</v>
      </c>
      <c r="B38" s="39" t="s">
        <v>40</v>
      </c>
      <c r="C38" s="39" t="s">
        <v>41</v>
      </c>
      <c r="D38" s="50" t="s">
        <v>42</v>
      </c>
      <c r="E38" s="60" t="s">
        <v>43</v>
      </c>
    </row>
    <row r="39" spans="1:5" ht="15" customHeight="1" x14ac:dyDescent="0.2">
      <c r="A39" s="76">
        <v>98335</v>
      </c>
      <c r="B39" s="77">
        <v>90000000000</v>
      </c>
      <c r="C39" s="78"/>
      <c r="D39" s="44" t="s">
        <v>59</v>
      </c>
      <c r="E39" s="79">
        <v>470808.06</v>
      </c>
    </row>
    <row r="40" spans="1:5" ht="15" customHeight="1" x14ac:dyDescent="0.2">
      <c r="A40" s="80"/>
      <c r="B40" s="77"/>
      <c r="C40" s="55" t="s">
        <v>45</v>
      </c>
      <c r="D40" s="47"/>
      <c r="E40" s="48">
        <f>SUM(E39:E39)</f>
        <v>470808.06</v>
      </c>
    </row>
    <row r="41" spans="1:5" ht="15" customHeight="1" x14ac:dyDescent="0.2">
      <c r="A41" s="37"/>
      <c r="B41" s="37"/>
      <c r="C41" s="37"/>
      <c r="D41" s="37"/>
      <c r="E41" s="37"/>
    </row>
    <row r="42" spans="1:5" ht="15" customHeight="1" x14ac:dyDescent="0.25">
      <c r="A42" s="32" t="s">
        <v>18</v>
      </c>
      <c r="B42" s="33"/>
      <c r="C42" s="33"/>
      <c r="D42" s="33"/>
      <c r="E42" s="37"/>
    </row>
    <row r="43" spans="1:5" ht="15" customHeight="1" x14ac:dyDescent="0.2">
      <c r="A43" s="34" t="s">
        <v>60</v>
      </c>
      <c r="E43" t="s">
        <v>61</v>
      </c>
    </row>
    <row r="44" spans="1:5" ht="15" customHeight="1" x14ac:dyDescent="0.2">
      <c r="A44" s="37"/>
      <c r="B44" s="36"/>
      <c r="C44" s="33"/>
      <c r="E44" s="81"/>
    </row>
    <row r="45" spans="1:5" ht="15" customHeight="1" x14ac:dyDescent="0.2">
      <c r="A45" s="39" t="s">
        <v>39</v>
      </c>
      <c r="B45" s="41" t="s">
        <v>40</v>
      </c>
      <c r="C45" s="39" t="s">
        <v>41</v>
      </c>
      <c r="D45" s="40" t="s">
        <v>42</v>
      </c>
      <c r="E45" s="60" t="s">
        <v>43</v>
      </c>
    </row>
    <row r="46" spans="1:5" ht="15" customHeight="1" x14ac:dyDescent="0.2">
      <c r="A46" s="82">
        <v>98335</v>
      </c>
      <c r="B46" s="52">
        <v>20000000000</v>
      </c>
      <c r="C46" s="52">
        <v>3599</v>
      </c>
      <c r="D46" s="83" t="s">
        <v>62</v>
      </c>
      <c r="E46" s="79">
        <v>-29191.94</v>
      </c>
    </row>
    <row r="47" spans="1:5" ht="15" customHeight="1" x14ac:dyDescent="0.2">
      <c r="A47" s="80"/>
      <c r="B47" s="52"/>
      <c r="C47" s="55" t="s">
        <v>45</v>
      </c>
      <c r="D47" s="84"/>
      <c r="E47" s="85">
        <f>SUM(E46:E46)</f>
        <v>-29191.94</v>
      </c>
    </row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86" t="s">
        <v>18</v>
      </c>
      <c r="B54" s="87"/>
      <c r="C54" s="33"/>
      <c r="D54" s="33"/>
      <c r="E54" s="37"/>
    </row>
    <row r="55" spans="1:5" ht="15" customHeight="1" x14ac:dyDescent="0.2">
      <c r="A55" s="88" t="s">
        <v>51</v>
      </c>
      <c r="B55" s="87"/>
      <c r="C55" s="33"/>
      <c r="D55" s="33"/>
      <c r="E55" s="89" t="s">
        <v>52</v>
      </c>
    </row>
    <row r="56" spans="1:5" ht="15" customHeight="1" x14ac:dyDescent="0.25">
      <c r="A56" s="88"/>
      <c r="B56" s="90"/>
      <c r="C56" s="33"/>
      <c r="D56" s="33"/>
      <c r="E56" s="81"/>
    </row>
    <row r="57" spans="1:5" ht="15" customHeight="1" x14ac:dyDescent="0.2">
      <c r="A57" s="37"/>
      <c r="B57" s="91"/>
      <c r="C57" s="43" t="s">
        <v>41</v>
      </c>
      <c r="D57" s="40" t="s">
        <v>42</v>
      </c>
      <c r="E57" s="60" t="s">
        <v>43</v>
      </c>
    </row>
    <row r="58" spans="1:5" ht="15" customHeight="1" x14ac:dyDescent="0.2">
      <c r="A58" s="37"/>
      <c r="B58" s="92"/>
      <c r="C58" s="43">
        <v>6172</v>
      </c>
      <c r="D58" s="93" t="s">
        <v>63</v>
      </c>
      <c r="E58" s="79">
        <v>500000</v>
      </c>
    </row>
    <row r="59" spans="1:5" ht="15" customHeight="1" x14ac:dyDescent="0.2">
      <c r="A59" s="37"/>
      <c r="B59" s="94"/>
      <c r="C59" s="46" t="s">
        <v>45</v>
      </c>
      <c r="D59" s="47"/>
      <c r="E59" s="48">
        <f>SUM(E58)</f>
        <v>500000</v>
      </c>
    </row>
    <row r="60" spans="1:5" ht="15" customHeight="1" x14ac:dyDescent="0.2">
      <c r="A60" s="37"/>
      <c r="B60" s="94"/>
      <c r="C60" s="95"/>
      <c r="D60" s="33"/>
      <c r="E60" s="96"/>
    </row>
    <row r="61" spans="1:5" ht="15" customHeight="1" x14ac:dyDescent="0.2">
      <c r="A61" s="37"/>
      <c r="B61" s="94"/>
      <c r="C61" s="95"/>
      <c r="D61" s="33"/>
      <c r="E61" s="96"/>
    </row>
    <row r="62" spans="1:5" ht="15" customHeight="1" x14ac:dyDescent="0.25">
      <c r="A62" s="30" t="s">
        <v>64</v>
      </c>
      <c r="B62" s="94"/>
      <c r="C62" s="95"/>
      <c r="D62" s="33"/>
      <c r="E62" s="96"/>
    </row>
    <row r="63" spans="1:5" ht="15" customHeight="1" x14ac:dyDescent="0.2">
      <c r="A63" s="191" t="s">
        <v>48</v>
      </c>
      <c r="B63" s="191"/>
      <c r="C63" s="191"/>
      <c r="D63" s="191"/>
      <c r="E63" s="191"/>
    </row>
    <row r="64" spans="1:5" ht="15" customHeight="1" x14ac:dyDescent="0.2">
      <c r="A64" s="195" t="s">
        <v>65</v>
      </c>
      <c r="B64" s="195"/>
      <c r="C64" s="195"/>
      <c r="D64" s="195"/>
      <c r="E64" s="195"/>
    </row>
    <row r="65" spans="1:5" ht="15" customHeight="1" x14ac:dyDescent="0.2">
      <c r="A65" s="192" t="s">
        <v>66</v>
      </c>
      <c r="B65" s="192"/>
      <c r="C65" s="192"/>
      <c r="D65" s="192"/>
      <c r="E65" s="192"/>
    </row>
    <row r="66" spans="1:5" ht="15" customHeight="1" x14ac:dyDescent="0.2">
      <c r="A66" s="192"/>
      <c r="B66" s="192"/>
      <c r="C66" s="192"/>
      <c r="D66" s="192"/>
      <c r="E66" s="192"/>
    </row>
    <row r="67" spans="1:5" ht="15" customHeight="1" x14ac:dyDescent="0.2">
      <c r="A67" s="192"/>
      <c r="B67" s="192"/>
      <c r="C67" s="192"/>
      <c r="D67" s="192"/>
      <c r="E67" s="192"/>
    </row>
    <row r="68" spans="1:5" ht="15" customHeight="1" x14ac:dyDescent="0.2">
      <c r="A68" s="192"/>
      <c r="B68" s="192"/>
      <c r="C68" s="192"/>
      <c r="D68" s="192"/>
      <c r="E68" s="192"/>
    </row>
    <row r="69" spans="1:5" ht="15" customHeight="1" x14ac:dyDescent="0.2">
      <c r="A69" s="192"/>
      <c r="B69" s="192"/>
      <c r="C69" s="192"/>
      <c r="D69" s="192"/>
      <c r="E69" s="192"/>
    </row>
    <row r="70" spans="1:5" ht="15" customHeight="1" x14ac:dyDescent="0.2">
      <c r="A70" s="97"/>
      <c r="B70" s="97"/>
      <c r="C70" s="97"/>
      <c r="D70" s="97"/>
      <c r="E70" s="97"/>
    </row>
    <row r="71" spans="1:5" ht="15" customHeight="1" x14ac:dyDescent="0.25">
      <c r="A71" s="57" t="s">
        <v>1</v>
      </c>
      <c r="B71" s="58"/>
      <c r="C71" s="58"/>
      <c r="D71" s="58"/>
      <c r="E71" s="58"/>
    </row>
    <row r="72" spans="1:5" ht="15" customHeight="1" x14ac:dyDescent="0.2">
      <c r="A72" s="98" t="s">
        <v>37</v>
      </c>
      <c r="B72" s="58"/>
      <c r="C72" s="58"/>
      <c r="D72" s="58"/>
      <c r="E72" s="59" t="s">
        <v>38</v>
      </c>
    </row>
    <row r="73" spans="1:5" ht="15" customHeight="1" x14ac:dyDescent="0.25">
      <c r="A73" s="66"/>
      <c r="B73" s="57"/>
      <c r="C73" s="58"/>
      <c r="D73" s="58"/>
      <c r="E73" s="99"/>
    </row>
    <row r="74" spans="1:5" ht="15" customHeight="1" x14ac:dyDescent="0.2">
      <c r="A74" s="41" t="s">
        <v>39</v>
      </c>
      <c r="B74" s="39" t="s">
        <v>40</v>
      </c>
      <c r="C74" s="41" t="s">
        <v>41</v>
      </c>
      <c r="D74" s="100" t="s">
        <v>42</v>
      </c>
      <c r="E74" s="41" t="s">
        <v>43</v>
      </c>
    </row>
    <row r="75" spans="1:5" ht="15" customHeight="1" x14ac:dyDescent="0.2">
      <c r="A75" s="101">
        <v>32133123</v>
      </c>
      <c r="B75" s="102">
        <v>90000000000</v>
      </c>
      <c r="C75" s="62"/>
      <c r="D75" s="63" t="s">
        <v>67</v>
      </c>
      <c r="E75" s="64">
        <v>180462.72</v>
      </c>
    </row>
    <row r="76" spans="1:5" ht="15" customHeight="1" x14ac:dyDescent="0.2">
      <c r="A76" s="101">
        <v>32533123</v>
      </c>
      <c r="B76" s="102">
        <v>90000000000</v>
      </c>
      <c r="C76" s="62"/>
      <c r="D76" s="63" t="s">
        <v>67</v>
      </c>
      <c r="E76" s="64">
        <v>1022622.08</v>
      </c>
    </row>
    <row r="77" spans="1:5" ht="15" customHeight="1" x14ac:dyDescent="0.2">
      <c r="A77" s="103"/>
      <c r="B77" s="77"/>
      <c r="C77" s="73" t="s">
        <v>45</v>
      </c>
      <c r="D77" s="104"/>
      <c r="E77" s="105">
        <f>SUM(E75:E76)</f>
        <v>1203084.8</v>
      </c>
    </row>
    <row r="78" spans="1:5" ht="15" customHeight="1" x14ac:dyDescent="0.2"/>
    <row r="79" spans="1:5" ht="15" customHeight="1" x14ac:dyDescent="0.25">
      <c r="A79" s="57" t="s">
        <v>18</v>
      </c>
      <c r="B79" s="58"/>
      <c r="C79" s="58"/>
      <c r="D79" s="58"/>
      <c r="E79" s="66"/>
    </row>
    <row r="80" spans="1:5" ht="15" customHeight="1" x14ac:dyDescent="0.2">
      <c r="A80" s="98" t="s">
        <v>37</v>
      </c>
      <c r="B80" s="58"/>
      <c r="C80" s="58"/>
      <c r="D80" s="58"/>
      <c r="E80" s="59" t="s">
        <v>38</v>
      </c>
    </row>
    <row r="81" spans="1:5" ht="15" customHeight="1" x14ac:dyDescent="0.25">
      <c r="A81" s="66"/>
      <c r="B81" s="57"/>
      <c r="C81" s="58"/>
      <c r="D81" s="58"/>
      <c r="E81" s="99"/>
    </row>
    <row r="82" spans="1:5" ht="15" customHeight="1" x14ac:dyDescent="0.2">
      <c r="A82" s="41" t="s">
        <v>39</v>
      </c>
      <c r="B82" s="39" t="s">
        <v>40</v>
      </c>
      <c r="C82" s="41" t="s">
        <v>41</v>
      </c>
      <c r="D82" s="100" t="s">
        <v>42</v>
      </c>
      <c r="E82" s="41" t="s">
        <v>43</v>
      </c>
    </row>
    <row r="83" spans="1:5" ht="15" customHeight="1" x14ac:dyDescent="0.2">
      <c r="A83" s="106" t="s">
        <v>68</v>
      </c>
      <c r="B83" s="102">
        <v>30001001010</v>
      </c>
      <c r="C83" s="62">
        <v>3114</v>
      </c>
      <c r="D83" s="53" t="s">
        <v>69</v>
      </c>
      <c r="E83" s="64">
        <v>29866.62</v>
      </c>
    </row>
    <row r="84" spans="1:5" ht="15" customHeight="1" x14ac:dyDescent="0.2">
      <c r="A84" s="106" t="s">
        <v>70</v>
      </c>
      <c r="B84" s="102">
        <v>30001001010</v>
      </c>
      <c r="C84" s="62">
        <v>3114</v>
      </c>
      <c r="D84" s="53" t="s">
        <v>69</v>
      </c>
      <c r="E84" s="64">
        <v>169244.18</v>
      </c>
    </row>
    <row r="85" spans="1:5" ht="15" customHeight="1" x14ac:dyDescent="0.2">
      <c r="A85" s="106" t="s">
        <v>68</v>
      </c>
      <c r="B85" s="102">
        <v>30001001013</v>
      </c>
      <c r="C85" s="62">
        <v>3114</v>
      </c>
      <c r="D85" s="53" t="s">
        <v>69</v>
      </c>
      <c r="E85" s="64">
        <v>40155.42</v>
      </c>
    </row>
    <row r="86" spans="1:5" ht="15" customHeight="1" x14ac:dyDescent="0.2">
      <c r="A86" s="106" t="s">
        <v>70</v>
      </c>
      <c r="B86" s="102">
        <v>30001001013</v>
      </c>
      <c r="C86" s="62">
        <v>3114</v>
      </c>
      <c r="D86" s="53" t="s">
        <v>69</v>
      </c>
      <c r="E86" s="64">
        <v>227547.38</v>
      </c>
    </row>
    <row r="87" spans="1:5" ht="15" customHeight="1" x14ac:dyDescent="0.2">
      <c r="A87" s="106" t="s">
        <v>68</v>
      </c>
      <c r="B87" s="102">
        <v>30001001017</v>
      </c>
      <c r="C87" s="62">
        <v>3114</v>
      </c>
      <c r="D87" s="107" t="s">
        <v>69</v>
      </c>
      <c r="E87" s="64">
        <v>32926.32</v>
      </c>
    </row>
    <row r="88" spans="1:5" ht="15" customHeight="1" x14ac:dyDescent="0.2">
      <c r="A88" s="106" t="s">
        <v>70</v>
      </c>
      <c r="B88" s="102">
        <v>30001001017</v>
      </c>
      <c r="C88" s="62">
        <v>3114</v>
      </c>
      <c r="D88" s="107" t="s">
        <v>69</v>
      </c>
      <c r="E88" s="64">
        <v>186582.48</v>
      </c>
    </row>
    <row r="89" spans="1:5" ht="15" customHeight="1" x14ac:dyDescent="0.2">
      <c r="A89" s="106" t="s">
        <v>68</v>
      </c>
      <c r="B89" s="102">
        <v>30001001025</v>
      </c>
      <c r="C89" s="62">
        <v>3114</v>
      </c>
      <c r="D89" s="107" t="s">
        <v>69</v>
      </c>
      <c r="E89" s="64">
        <v>36789.480000000003</v>
      </c>
    </row>
    <row r="90" spans="1:5" ht="15" customHeight="1" x14ac:dyDescent="0.2">
      <c r="A90" s="106" t="s">
        <v>70</v>
      </c>
      <c r="B90" s="102">
        <v>30001001025</v>
      </c>
      <c r="C90" s="62">
        <v>3114</v>
      </c>
      <c r="D90" s="107" t="s">
        <v>69</v>
      </c>
      <c r="E90" s="64">
        <v>208473.72</v>
      </c>
    </row>
    <row r="91" spans="1:5" ht="15" customHeight="1" x14ac:dyDescent="0.2">
      <c r="A91" s="106" t="s">
        <v>68</v>
      </c>
      <c r="B91" s="102">
        <v>30001001032</v>
      </c>
      <c r="C91" s="62">
        <v>3114</v>
      </c>
      <c r="D91" s="107" t="s">
        <v>69</v>
      </c>
      <c r="E91" s="64">
        <v>40724.879999999997</v>
      </c>
    </row>
    <row r="92" spans="1:5" ht="15" customHeight="1" x14ac:dyDescent="0.2">
      <c r="A92" s="106" t="s">
        <v>70</v>
      </c>
      <c r="B92" s="102">
        <v>30001001032</v>
      </c>
      <c r="C92" s="62">
        <v>3114</v>
      </c>
      <c r="D92" s="107" t="s">
        <v>69</v>
      </c>
      <c r="E92" s="64">
        <v>230774.32</v>
      </c>
    </row>
    <row r="93" spans="1:5" ht="15" customHeight="1" x14ac:dyDescent="0.2">
      <c r="A93" s="103"/>
      <c r="B93" s="77"/>
      <c r="C93" s="73" t="s">
        <v>45</v>
      </c>
      <c r="D93" s="104"/>
      <c r="E93" s="105">
        <f>SUM(E83:E92)</f>
        <v>1203084.8</v>
      </c>
    </row>
    <row r="94" spans="1:5" ht="15" customHeight="1" x14ac:dyDescent="0.25">
      <c r="A94" s="30"/>
      <c r="B94" s="94"/>
      <c r="C94" s="95"/>
      <c r="D94" s="33"/>
      <c r="E94" s="96"/>
    </row>
    <row r="95" spans="1:5" ht="15" customHeight="1" x14ac:dyDescent="0.25">
      <c r="A95" s="30"/>
      <c r="B95" s="94"/>
      <c r="C95" s="95"/>
      <c r="D95" s="33"/>
      <c r="E95" s="96"/>
    </row>
    <row r="96" spans="1:5" ht="15" customHeight="1" x14ac:dyDescent="0.25">
      <c r="A96" s="30"/>
      <c r="B96" s="94"/>
      <c r="C96" s="95"/>
      <c r="D96" s="33"/>
      <c r="E96" s="96"/>
    </row>
    <row r="97" spans="1:5" ht="15" customHeight="1" x14ac:dyDescent="0.25">
      <c r="A97" s="30"/>
      <c r="B97" s="94"/>
      <c r="C97" s="95"/>
      <c r="D97" s="33"/>
      <c r="E97" s="96"/>
    </row>
    <row r="98" spans="1:5" ht="15" customHeight="1" x14ac:dyDescent="0.25">
      <c r="A98" s="30"/>
      <c r="B98" s="94"/>
      <c r="C98" s="95"/>
      <c r="D98" s="33"/>
      <c r="E98" s="96"/>
    </row>
    <row r="99" spans="1:5" ht="15" customHeight="1" x14ac:dyDescent="0.25">
      <c r="A99" s="30"/>
      <c r="B99" s="94"/>
      <c r="C99" s="95"/>
      <c r="D99" s="33"/>
      <c r="E99" s="96"/>
    </row>
    <row r="100" spans="1:5" ht="15" customHeight="1" x14ac:dyDescent="0.25">
      <c r="A100" s="30"/>
      <c r="B100" s="94"/>
      <c r="C100" s="95"/>
      <c r="D100" s="33"/>
      <c r="E100" s="96"/>
    </row>
    <row r="101" spans="1:5" ht="15" customHeight="1" x14ac:dyDescent="0.25">
      <c r="A101" s="30"/>
      <c r="B101" s="94"/>
      <c r="C101" s="95"/>
      <c r="D101" s="33"/>
      <c r="E101" s="96"/>
    </row>
    <row r="102" spans="1:5" ht="15" customHeight="1" x14ac:dyDescent="0.25">
      <c r="A102" s="30"/>
      <c r="B102" s="94"/>
      <c r="C102" s="95"/>
      <c r="D102" s="33"/>
      <c r="E102" s="96"/>
    </row>
    <row r="103" spans="1:5" ht="15" customHeight="1" x14ac:dyDescent="0.25">
      <c r="A103" s="30"/>
      <c r="B103" s="94"/>
      <c r="C103" s="95"/>
      <c r="D103" s="33"/>
      <c r="E103" s="96"/>
    </row>
    <row r="104" spans="1:5" ht="15" customHeight="1" x14ac:dyDescent="0.25">
      <c r="A104" s="30"/>
      <c r="B104" s="94"/>
      <c r="C104" s="95"/>
      <c r="D104" s="33"/>
      <c r="E104" s="96"/>
    </row>
    <row r="105" spans="1:5" ht="15" customHeight="1" x14ac:dyDescent="0.25">
      <c r="A105" s="30"/>
      <c r="B105" s="94"/>
      <c r="C105" s="95"/>
      <c r="D105" s="33"/>
      <c r="E105" s="96"/>
    </row>
    <row r="106" spans="1:5" ht="15" customHeight="1" x14ac:dyDescent="0.25">
      <c r="A106" s="30" t="s">
        <v>71</v>
      </c>
      <c r="B106" s="94"/>
      <c r="C106" s="95"/>
      <c r="D106" s="33"/>
      <c r="E106" s="96"/>
    </row>
    <row r="107" spans="1:5" ht="15" customHeight="1" x14ac:dyDescent="0.2">
      <c r="A107" s="195" t="s">
        <v>48</v>
      </c>
      <c r="B107" s="195"/>
      <c r="C107" s="195"/>
      <c r="D107" s="195"/>
      <c r="E107" s="195"/>
    </row>
    <row r="108" spans="1:5" ht="15" customHeight="1" x14ac:dyDescent="0.2">
      <c r="A108" s="192" t="s">
        <v>72</v>
      </c>
      <c r="B108" s="192"/>
      <c r="C108" s="192"/>
      <c r="D108" s="192"/>
      <c r="E108" s="192"/>
    </row>
    <row r="109" spans="1:5" ht="15" customHeight="1" x14ac:dyDescent="0.2">
      <c r="A109" s="192"/>
      <c r="B109" s="192"/>
      <c r="C109" s="192"/>
      <c r="D109" s="192"/>
      <c r="E109" s="192"/>
    </row>
    <row r="110" spans="1:5" ht="15" customHeight="1" x14ac:dyDescent="0.2">
      <c r="A110" s="192"/>
      <c r="B110" s="192"/>
      <c r="C110" s="192"/>
      <c r="D110" s="192"/>
      <c r="E110" s="192"/>
    </row>
    <row r="111" spans="1:5" ht="15" customHeight="1" x14ac:dyDescent="0.2">
      <c r="A111" s="192"/>
      <c r="B111" s="192"/>
      <c r="C111" s="192"/>
      <c r="D111" s="192"/>
      <c r="E111" s="192"/>
    </row>
    <row r="112" spans="1:5" ht="15" customHeight="1" x14ac:dyDescent="0.2">
      <c r="A112" s="192"/>
      <c r="B112" s="192"/>
      <c r="C112" s="192"/>
      <c r="D112" s="192"/>
      <c r="E112" s="192"/>
    </row>
    <row r="113" spans="1:5" ht="15" customHeight="1" x14ac:dyDescent="0.2">
      <c r="A113" s="192"/>
      <c r="B113" s="192"/>
      <c r="C113" s="192"/>
      <c r="D113" s="192"/>
      <c r="E113" s="192"/>
    </row>
    <row r="114" spans="1:5" ht="15" customHeight="1" x14ac:dyDescent="0.2">
      <c r="A114" s="192"/>
      <c r="B114" s="192"/>
      <c r="C114" s="192"/>
      <c r="D114" s="192"/>
      <c r="E114" s="192"/>
    </row>
    <row r="115" spans="1:5" ht="15" customHeight="1" x14ac:dyDescent="0.2">
      <c r="A115" s="192"/>
      <c r="B115" s="192"/>
      <c r="C115" s="192"/>
      <c r="D115" s="192"/>
      <c r="E115" s="192"/>
    </row>
    <row r="116" spans="1:5" ht="15" customHeight="1" x14ac:dyDescent="0.2">
      <c r="A116" s="192"/>
      <c r="B116" s="192"/>
      <c r="C116" s="192"/>
      <c r="D116" s="192"/>
      <c r="E116" s="192"/>
    </row>
    <row r="117" spans="1:5" ht="15" customHeight="1" x14ac:dyDescent="0.2"/>
    <row r="118" spans="1:5" ht="15" customHeight="1" x14ac:dyDescent="0.25">
      <c r="A118" s="57" t="s">
        <v>1</v>
      </c>
      <c r="B118" s="33"/>
      <c r="C118" s="33"/>
      <c r="D118" s="33"/>
      <c r="E118" s="33"/>
    </row>
    <row r="119" spans="1:5" ht="15" customHeight="1" x14ac:dyDescent="0.2">
      <c r="A119" s="108" t="s">
        <v>73</v>
      </c>
      <c r="B119" s="33"/>
      <c r="C119" s="33"/>
      <c r="D119" s="33"/>
      <c r="E119" s="35" t="s">
        <v>74</v>
      </c>
    </row>
    <row r="120" spans="1:5" ht="15" customHeight="1" x14ac:dyDescent="0.25">
      <c r="A120" s="32"/>
      <c r="B120" s="109"/>
      <c r="C120" s="33"/>
      <c r="D120" s="33"/>
      <c r="E120" s="38"/>
    </row>
    <row r="121" spans="1:5" ht="15" customHeight="1" x14ac:dyDescent="0.2">
      <c r="A121" s="39" t="s">
        <v>39</v>
      </c>
      <c r="B121" s="41" t="s">
        <v>40</v>
      </c>
      <c r="C121" s="39" t="s">
        <v>41</v>
      </c>
      <c r="D121" s="50" t="s">
        <v>42</v>
      </c>
      <c r="E121" s="60" t="s">
        <v>43</v>
      </c>
    </row>
    <row r="122" spans="1:5" ht="15" customHeight="1" x14ac:dyDescent="0.2">
      <c r="A122" s="51">
        <v>19</v>
      </c>
      <c r="B122" s="106">
        <v>73002001101</v>
      </c>
      <c r="C122" s="43">
        <v>6402</v>
      </c>
      <c r="D122" s="110" t="s">
        <v>75</v>
      </c>
      <c r="E122" s="45">
        <v>600</v>
      </c>
    </row>
    <row r="123" spans="1:5" ht="15" customHeight="1" x14ac:dyDescent="0.2">
      <c r="A123" s="51">
        <v>19</v>
      </c>
      <c r="B123" s="106">
        <v>73002001101</v>
      </c>
      <c r="C123" s="43">
        <v>6402</v>
      </c>
      <c r="D123" s="110" t="s">
        <v>75</v>
      </c>
      <c r="E123" s="45">
        <v>6044</v>
      </c>
    </row>
    <row r="124" spans="1:5" ht="15" customHeight="1" x14ac:dyDescent="0.2">
      <c r="A124" s="51">
        <v>19</v>
      </c>
      <c r="B124" s="106">
        <v>73002001102</v>
      </c>
      <c r="C124" s="43">
        <v>6402</v>
      </c>
      <c r="D124" s="110" t="s">
        <v>75</v>
      </c>
      <c r="E124" s="45">
        <v>522.66</v>
      </c>
    </row>
    <row r="125" spans="1:5" ht="15" customHeight="1" x14ac:dyDescent="0.2">
      <c r="A125" s="51">
        <v>19</v>
      </c>
      <c r="B125" s="106">
        <v>73002001160</v>
      </c>
      <c r="C125" s="43">
        <v>6402</v>
      </c>
      <c r="D125" s="110" t="s">
        <v>75</v>
      </c>
      <c r="E125" s="45">
        <v>234</v>
      </c>
    </row>
    <row r="126" spans="1:5" ht="15" customHeight="1" x14ac:dyDescent="0.2">
      <c r="A126" s="51">
        <v>19</v>
      </c>
      <c r="B126" s="106">
        <v>73003000000</v>
      </c>
      <c r="C126" s="43">
        <v>6402</v>
      </c>
      <c r="D126" s="110" t="s">
        <v>75</v>
      </c>
      <c r="E126" s="45">
        <v>1.9</v>
      </c>
    </row>
    <row r="127" spans="1:5" ht="15" customHeight="1" x14ac:dyDescent="0.2">
      <c r="A127" s="54"/>
      <c r="B127" s="77"/>
      <c r="C127" s="55" t="s">
        <v>45</v>
      </c>
      <c r="D127" s="47"/>
      <c r="E127" s="48">
        <f>SUM(E122:E126)</f>
        <v>7402.5599999999995</v>
      </c>
    </row>
    <row r="128" spans="1:5" ht="15" customHeight="1" x14ac:dyDescent="0.2"/>
    <row r="129" spans="1:5" ht="15" customHeight="1" x14ac:dyDescent="0.25">
      <c r="A129" s="57" t="s">
        <v>1</v>
      </c>
      <c r="B129" s="33"/>
      <c r="C129" s="33"/>
      <c r="D129" s="33"/>
      <c r="E129" s="33"/>
    </row>
    <row r="130" spans="1:5" ht="15" customHeight="1" x14ac:dyDescent="0.2">
      <c r="A130" s="108" t="s">
        <v>73</v>
      </c>
      <c r="B130" s="33"/>
      <c r="C130" s="33"/>
      <c r="D130" s="33"/>
      <c r="E130" s="35" t="s">
        <v>76</v>
      </c>
    </row>
    <row r="131" spans="1:5" ht="15" customHeight="1" x14ac:dyDescent="0.25">
      <c r="A131" s="32"/>
      <c r="B131" s="109"/>
      <c r="C131" s="33"/>
      <c r="D131" s="33"/>
      <c r="E131" s="38"/>
    </row>
    <row r="132" spans="1:5" ht="15" customHeight="1" x14ac:dyDescent="0.2">
      <c r="A132" s="39" t="s">
        <v>39</v>
      </c>
      <c r="B132" s="41" t="s">
        <v>40</v>
      </c>
      <c r="C132" s="39" t="s">
        <v>41</v>
      </c>
      <c r="D132" s="50" t="s">
        <v>42</v>
      </c>
      <c r="E132" s="60" t="s">
        <v>43</v>
      </c>
    </row>
    <row r="133" spans="1:5" ht="15" customHeight="1" x14ac:dyDescent="0.2">
      <c r="A133" s="51">
        <v>19</v>
      </c>
      <c r="B133" s="52">
        <v>73003000000</v>
      </c>
      <c r="C133" s="43">
        <v>6402</v>
      </c>
      <c r="D133" s="110" t="s">
        <v>75</v>
      </c>
      <c r="E133" s="45">
        <v>0.4</v>
      </c>
    </row>
    <row r="134" spans="1:5" ht="15" customHeight="1" x14ac:dyDescent="0.2">
      <c r="A134" s="54"/>
      <c r="B134" s="77"/>
      <c r="C134" s="55" t="s">
        <v>45</v>
      </c>
      <c r="D134" s="47"/>
      <c r="E134" s="48">
        <f>SUM(E133:E133)</f>
        <v>0.4</v>
      </c>
    </row>
    <row r="135" spans="1:5" ht="15" customHeight="1" x14ac:dyDescent="0.2"/>
    <row r="136" spans="1:5" ht="15" customHeight="1" x14ac:dyDescent="0.25">
      <c r="A136" s="32" t="s">
        <v>18</v>
      </c>
      <c r="B136" s="33"/>
      <c r="C136" s="33"/>
      <c r="D136" s="33"/>
      <c r="E136" s="37"/>
    </row>
    <row r="137" spans="1:5" ht="15" customHeight="1" x14ac:dyDescent="0.2">
      <c r="A137" s="108" t="s">
        <v>73</v>
      </c>
      <c r="B137" s="33"/>
      <c r="C137" s="33"/>
      <c r="D137" s="33"/>
      <c r="E137" s="35" t="s">
        <v>74</v>
      </c>
    </row>
    <row r="138" spans="1:5" ht="15" customHeight="1" x14ac:dyDescent="0.2">
      <c r="A138" s="37"/>
      <c r="B138" s="36"/>
      <c r="C138" s="33"/>
      <c r="E138" s="81"/>
    </row>
    <row r="139" spans="1:5" ht="15" customHeight="1" x14ac:dyDescent="0.2">
      <c r="A139" s="39" t="s">
        <v>39</v>
      </c>
      <c r="B139" s="39" t="s">
        <v>40</v>
      </c>
      <c r="C139" s="39" t="s">
        <v>41</v>
      </c>
      <c r="D139" s="39" t="s">
        <v>42</v>
      </c>
      <c r="E139" s="60" t="s">
        <v>43</v>
      </c>
    </row>
    <row r="140" spans="1:5" ht="15" customHeight="1" x14ac:dyDescent="0.2">
      <c r="A140" s="111">
        <v>32133006</v>
      </c>
      <c r="B140" s="112">
        <v>50000000000</v>
      </c>
      <c r="C140" s="43">
        <v>3299</v>
      </c>
      <c r="D140" s="110" t="s">
        <v>77</v>
      </c>
      <c r="E140" s="45">
        <v>-1130.3800000000001</v>
      </c>
    </row>
    <row r="141" spans="1:5" ht="15" customHeight="1" x14ac:dyDescent="0.2">
      <c r="A141" s="111">
        <v>32133006</v>
      </c>
      <c r="B141" s="112">
        <v>50000000000</v>
      </c>
      <c r="C141" s="43">
        <v>3299</v>
      </c>
      <c r="D141" s="83" t="s">
        <v>78</v>
      </c>
      <c r="E141" s="45">
        <v>-332.68</v>
      </c>
    </row>
    <row r="142" spans="1:5" ht="15" customHeight="1" x14ac:dyDescent="0.2">
      <c r="A142" s="111">
        <v>32133006</v>
      </c>
      <c r="B142" s="112">
        <v>50000001106</v>
      </c>
      <c r="C142" s="43">
        <v>3299</v>
      </c>
      <c r="D142" s="113" t="s">
        <v>69</v>
      </c>
      <c r="E142" s="45">
        <v>-38959.660000000003</v>
      </c>
    </row>
    <row r="143" spans="1:5" ht="15" customHeight="1" x14ac:dyDescent="0.2">
      <c r="A143" s="111">
        <v>32133006</v>
      </c>
      <c r="B143" s="112">
        <v>50000001160</v>
      </c>
      <c r="C143" s="43">
        <v>3299</v>
      </c>
      <c r="D143" s="113" t="s">
        <v>69</v>
      </c>
      <c r="E143" s="45">
        <v>-73292.86</v>
      </c>
    </row>
    <row r="144" spans="1:5" ht="15" customHeight="1" x14ac:dyDescent="0.2">
      <c r="A144" s="111">
        <v>32533006</v>
      </c>
      <c r="B144" s="112">
        <v>50000000000</v>
      </c>
      <c r="C144" s="43">
        <v>3299</v>
      </c>
      <c r="D144" s="110" t="s">
        <v>77</v>
      </c>
      <c r="E144" s="45">
        <v>-6405.65</v>
      </c>
    </row>
    <row r="145" spans="1:5" ht="15" customHeight="1" x14ac:dyDescent="0.2">
      <c r="A145" s="111">
        <v>32533006</v>
      </c>
      <c r="B145" s="112">
        <v>50000000000</v>
      </c>
      <c r="C145" s="43">
        <v>3299</v>
      </c>
      <c r="D145" s="83" t="s">
        <v>78</v>
      </c>
      <c r="E145" s="45">
        <v>-1885.23</v>
      </c>
    </row>
    <row r="146" spans="1:5" ht="15" customHeight="1" x14ac:dyDescent="0.2">
      <c r="A146" s="111">
        <v>32533006</v>
      </c>
      <c r="B146" s="112">
        <v>50000001106</v>
      </c>
      <c r="C146" s="43">
        <v>3299</v>
      </c>
      <c r="D146" s="113" t="s">
        <v>69</v>
      </c>
      <c r="E146" s="45">
        <v>-220771.64</v>
      </c>
    </row>
    <row r="147" spans="1:5" ht="15" customHeight="1" x14ac:dyDescent="0.2">
      <c r="A147" s="111">
        <v>32533006</v>
      </c>
      <c r="B147" s="112">
        <v>50000001160</v>
      </c>
      <c r="C147" s="43">
        <v>3299</v>
      </c>
      <c r="D147" s="113" t="s">
        <v>69</v>
      </c>
      <c r="E147" s="45">
        <v>-415326.45</v>
      </c>
    </row>
    <row r="148" spans="1:5" ht="15" customHeight="1" x14ac:dyDescent="0.2">
      <c r="A148" s="111">
        <v>32133006</v>
      </c>
      <c r="B148" s="112">
        <v>50000000000</v>
      </c>
      <c r="C148" s="43">
        <v>3299</v>
      </c>
      <c r="D148" s="114" t="s">
        <v>63</v>
      </c>
      <c r="E148" s="45">
        <v>113715.58</v>
      </c>
    </row>
    <row r="149" spans="1:5" ht="15" customHeight="1" x14ac:dyDescent="0.2">
      <c r="A149" s="111">
        <v>32133006</v>
      </c>
      <c r="B149" s="112">
        <v>50000000000</v>
      </c>
      <c r="C149" s="43">
        <v>3299</v>
      </c>
      <c r="D149" s="114" t="s">
        <v>79</v>
      </c>
      <c r="E149" s="45">
        <v>1110.3899999999994</v>
      </c>
    </row>
    <row r="150" spans="1:5" ht="15" customHeight="1" x14ac:dyDescent="0.2">
      <c r="A150" s="111">
        <v>32533006</v>
      </c>
      <c r="B150" s="112">
        <v>50000000000</v>
      </c>
      <c r="C150" s="43">
        <v>3299</v>
      </c>
      <c r="D150" s="114" t="s">
        <v>63</v>
      </c>
      <c r="E150" s="45">
        <v>644388.97</v>
      </c>
    </row>
    <row r="151" spans="1:5" ht="15" customHeight="1" x14ac:dyDescent="0.2">
      <c r="A151" s="111">
        <v>32533006</v>
      </c>
      <c r="B151" s="112">
        <v>50000000000</v>
      </c>
      <c r="C151" s="43">
        <v>3299</v>
      </c>
      <c r="D151" s="114" t="s">
        <v>79</v>
      </c>
      <c r="E151" s="45">
        <v>6292.17</v>
      </c>
    </row>
    <row r="152" spans="1:5" ht="15" customHeight="1" x14ac:dyDescent="0.2">
      <c r="A152" s="77"/>
      <c r="B152" s="54"/>
      <c r="C152" s="55" t="s">
        <v>45</v>
      </c>
      <c r="D152" s="115"/>
      <c r="E152" s="48">
        <f>SUM(E140:E151)</f>
        <v>7402.5599999998976</v>
      </c>
    </row>
    <row r="153" spans="1:5" ht="15" customHeight="1" x14ac:dyDescent="0.2">
      <c r="A153" s="116"/>
      <c r="B153" s="94"/>
      <c r="C153" s="117"/>
      <c r="D153" s="33"/>
      <c r="E153" s="96"/>
    </row>
    <row r="154" spans="1:5" ht="15" customHeight="1" x14ac:dyDescent="0.2">
      <c r="A154" s="116"/>
      <c r="B154" s="94"/>
      <c r="C154" s="117"/>
      <c r="D154" s="33"/>
      <c r="E154" s="96"/>
    </row>
    <row r="155" spans="1:5" ht="15" customHeight="1" x14ac:dyDescent="0.2">
      <c r="A155" s="116"/>
      <c r="B155" s="94"/>
      <c r="C155" s="117"/>
      <c r="D155" s="33"/>
      <c r="E155" s="96"/>
    </row>
    <row r="156" spans="1:5" ht="15" customHeight="1" x14ac:dyDescent="0.2">
      <c r="A156" s="116"/>
      <c r="B156" s="94"/>
      <c r="C156" s="117"/>
      <c r="D156" s="33"/>
      <c r="E156" s="96"/>
    </row>
    <row r="157" spans="1:5" ht="15" customHeight="1" x14ac:dyDescent="0.2">
      <c r="A157" s="116"/>
      <c r="B157" s="94"/>
      <c r="C157" s="117"/>
      <c r="D157" s="33"/>
      <c r="E157" s="96"/>
    </row>
    <row r="158" spans="1:5" ht="15" customHeight="1" x14ac:dyDescent="0.25">
      <c r="A158" s="32" t="s">
        <v>18</v>
      </c>
      <c r="B158" s="33"/>
      <c r="C158" s="33"/>
      <c r="D158" s="33"/>
      <c r="E158" s="37"/>
    </row>
    <row r="159" spans="1:5" ht="15" customHeight="1" x14ac:dyDescent="0.2">
      <c r="A159" s="108" t="s">
        <v>73</v>
      </c>
      <c r="B159" s="33"/>
      <c r="C159" s="33"/>
      <c r="D159" s="33"/>
      <c r="E159" s="35" t="s">
        <v>76</v>
      </c>
    </row>
    <row r="160" spans="1:5" ht="15" customHeight="1" x14ac:dyDescent="0.2">
      <c r="A160" s="37"/>
      <c r="B160" s="36"/>
      <c r="C160" s="33"/>
      <c r="E160" s="81"/>
    </row>
    <row r="161" spans="1:5" ht="15" customHeight="1" x14ac:dyDescent="0.2">
      <c r="A161" s="39" t="s">
        <v>39</v>
      </c>
      <c r="B161" s="39" t="s">
        <v>40</v>
      </c>
      <c r="C161" s="39" t="s">
        <v>41</v>
      </c>
      <c r="D161" s="39" t="s">
        <v>42</v>
      </c>
      <c r="E161" s="60" t="s">
        <v>43</v>
      </c>
    </row>
    <row r="162" spans="1:5" ht="15" customHeight="1" x14ac:dyDescent="0.2">
      <c r="A162" s="111">
        <v>32133006</v>
      </c>
      <c r="B162" s="112">
        <v>50000000000</v>
      </c>
      <c r="C162" s="43">
        <v>3299</v>
      </c>
      <c r="D162" s="118" t="s">
        <v>80</v>
      </c>
      <c r="E162" s="45">
        <v>-64190.48</v>
      </c>
    </row>
    <row r="163" spans="1:5" ht="15" customHeight="1" x14ac:dyDescent="0.2">
      <c r="A163" s="111">
        <v>32133006</v>
      </c>
      <c r="B163" s="112">
        <v>50000008357</v>
      </c>
      <c r="C163" s="43">
        <v>3299</v>
      </c>
      <c r="D163" s="118" t="s">
        <v>81</v>
      </c>
      <c r="E163" s="45">
        <v>-3675.82</v>
      </c>
    </row>
    <row r="164" spans="1:5" ht="15" customHeight="1" x14ac:dyDescent="0.2">
      <c r="A164" s="111">
        <v>32133006</v>
      </c>
      <c r="B164" s="112">
        <v>50000001014</v>
      </c>
      <c r="C164" s="43">
        <v>3299</v>
      </c>
      <c r="D164" s="118" t="s">
        <v>69</v>
      </c>
      <c r="E164" s="45">
        <v>-80726.8</v>
      </c>
    </row>
    <row r="165" spans="1:5" ht="15" customHeight="1" x14ac:dyDescent="0.2">
      <c r="A165" s="111">
        <v>32533006</v>
      </c>
      <c r="B165" s="112">
        <v>50000000000</v>
      </c>
      <c r="C165" s="43">
        <v>3299</v>
      </c>
      <c r="D165" s="118" t="s">
        <v>80</v>
      </c>
      <c r="E165" s="45">
        <v>-363746.16</v>
      </c>
    </row>
    <row r="166" spans="1:5" ht="15" customHeight="1" x14ac:dyDescent="0.2">
      <c r="A166" s="111">
        <v>32533006</v>
      </c>
      <c r="B166" s="112">
        <v>50000008357</v>
      </c>
      <c r="C166" s="43">
        <v>3299</v>
      </c>
      <c r="D166" s="118" t="s">
        <v>81</v>
      </c>
      <c r="E166" s="45">
        <v>-20829.72</v>
      </c>
    </row>
    <row r="167" spans="1:5" ht="15" customHeight="1" x14ac:dyDescent="0.2">
      <c r="A167" s="111">
        <v>32533006</v>
      </c>
      <c r="B167" s="112">
        <v>50000001014</v>
      </c>
      <c r="C167" s="43">
        <v>3299</v>
      </c>
      <c r="D167" s="118" t="s">
        <v>69</v>
      </c>
      <c r="E167" s="45">
        <v>-457452.01</v>
      </c>
    </row>
    <row r="168" spans="1:5" ht="15" customHeight="1" x14ac:dyDescent="0.2">
      <c r="A168" s="111">
        <v>32133006</v>
      </c>
      <c r="B168" s="112">
        <v>50000000000</v>
      </c>
      <c r="C168" s="43">
        <v>3299</v>
      </c>
      <c r="D168" s="114" t="s">
        <v>63</v>
      </c>
      <c r="E168" s="45">
        <v>148593.1</v>
      </c>
    </row>
    <row r="169" spans="1:5" ht="15" customHeight="1" x14ac:dyDescent="0.2">
      <c r="A169" s="111">
        <v>32133006</v>
      </c>
      <c r="B169" s="112">
        <v>50000000000</v>
      </c>
      <c r="C169" s="43">
        <v>3299</v>
      </c>
      <c r="D169" s="114" t="s">
        <v>79</v>
      </c>
      <c r="E169" s="45">
        <v>0.06</v>
      </c>
    </row>
    <row r="170" spans="1:5" ht="15" customHeight="1" x14ac:dyDescent="0.2">
      <c r="A170" s="111">
        <v>32533006</v>
      </c>
      <c r="B170" s="112">
        <v>50000000000</v>
      </c>
      <c r="C170" s="43">
        <v>3299</v>
      </c>
      <c r="D170" s="114" t="s">
        <v>63</v>
      </c>
      <c r="E170" s="45">
        <v>842027.89</v>
      </c>
    </row>
    <row r="171" spans="1:5" ht="15" customHeight="1" x14ac:dyDescent="0.2">
      <c r="A171" s="111">
        <v>32533006</v>
      </c>
      <c r="B171" s="112">
        <v>50000000000</v>
      </c>
      <c r="C171" s="43">
        <v>3299</v>
      </c>
      <c r="D171" s="114" t="s">
        <v>79</v>
      </c>
      <c r="E171" s="45">
        <v>0.34</v>
      </c>
    </row>
    <row r="172" spans="1:5" ht="15" customHeight="1" x14ac:dyDescent="0.2">
      <c r="A172" s="77"/>
      <c r="B172" s="54"/>
      <c r="C172" s="55" t="s">
        <v>45</v>
      </c>
      <c r="D172" s="115"/>
      <c r="E172" s="48">
        <f>SUM(E162:E171)</f>
        <v>0.40000000005587938</v>
      </c>
    </row>
    <row r="173" spans="1:5" ht="15" customHeight="1" x14ac:dyDescent="0.2"/>
    <row r="174" spans="1:5" ht="15" customHeight="1" x14ac:dyDescent="0.2"/>
    <row r="175" spans="1:5" ht="15" customHeight="1" x14ac:dyDescent="0.25">
      <c r="A175" s="30" t="s">
        <v>82</v>
      </c>
    </row>
    <row r="176" spans="1:5" ht="15" customHeight="1" x14ac:dyDescent="0.2">
      <c r="A176" s="195" t="s">
        <v>48</v>
      </c>
      <c r="B176" s="195"/>
      <c r="C176" s="195"/>
      <c r="D176" s="195"/>
      <c r="E176" s="195"/>
    </row>
    <row r="177" spans="1:5" ht="15" customHeight="1" x14ac:dyDescent="0.2">
      <c r="A177" s="195" t="s">
        <v>83</v>
      </c>
      <c r="B177" s="195"/>
      <c r="C177" s="195"/>
      <c r="D177" s="195"/>
      <c r="E177" s="195"/>
    </row>
    <row r="178" spans="1:5" ht="15" customHeight="1" x14ac:dyDescent="0.2">
      <c r="A178" s="194" t="s">
        <v>84</v>
      </c>
      <c r="B178" s="194"/>
      <c r="C178" s="194"/>
      <c r="D178" s="194"/>
      <c r="E178" s="194"/>
    </row>
    <row r="179" spans="1:5" ht="15" customHeight="1" x14ac:dyDescent="0.2">
      <c r="A179" s="194"/>
      <c r="B179" s="194"/>
      <c r="C179" s="194"/>
      <c r="D179" s="194"/>
      <c r="E179" s="194"/>
    </row>
    <row r="180" spans="1:5" ht="15" customHeight="1" x14ac:dyDescent="0.2">
      <c r="A180" s="194"/>
      <c r="B180" s="194"/>
      <c r="C180" s="194"/>
      <c r="D180" s="194"/>
      <c r="E180" s="194"/>
    </row>
    <row r="181" spans="1:5" ht="15" customHeight="1" x14ac:dyDescent="0.2">
      <c r="A181" s="194"/>
      <c r="B181" s="194"/>
      <c r="C181" s="194"/>
      <c r="D181" s="194"/>
      <c r="E181" s="194"/>
    </row>
    <row r="182" spans="1:5" ht="15" customHeight="1" x14ac:dyDescent="0.2">
      <c r="A182" s="194"/>
      <c r="B182" s="194"/>
      <c r="C182" s="194"/>
      <c r="D182" s="194"/>
      <c r="E182" s="194"/>
    </row>
    <row r="183" spans="1:5" ht="15" customHeight="1" x14ac:dyDescent="0.2">
      <c r="A183" s="194"/>
      <c r="B183" s="194"/>
      <c r="C183" s="194"/>
      <c r="D183" s="194"/>
      <c r="E183" s="194"/>
    </row>
    <row r="184" spans="1:5" ht="15" customHeight="1" x14ac:dyDescent="0.2">
      <c r="A184" s="194"/>
      <c r="B184" s="194"/>
      <c r="C184" s="194"/>
      <c r="D184" s="194"/>
      <c r="E184" s="194"/>
    </row>
    <row r="185" spans="1:5" ht="15" customHeight="1" x14ac:dyDescent="0.2">
      <c r="A185" s="194"/>
      <c r="B185" s="194"/>
      <c r="C185" s="194"/>
      <c r="D185" s="194"/>
      <c r="E185" s="194"/>
    </row>
    <row r="186" spans="1:5" ht="15" customHeight="1" x14ac:dyDescent="0.2">
      <c r="A186" s="31"/>
      <c r="B186" s="31"/>
      <c r="C186" s="31"/>
      <c r="D186" s="31"/>
      <c r="E186" s="31"/>
    </row>
    <row r="187" spans="1:5" ht="15" customHeight="1" x14ac:dyDescent="0.25">
      <c r="A187" s="32" t="s">
        <v>1</v>
      </c>
      <c r="B187" s="33"/>
      <c r="C187" s="33"/>
      <c r="D187" s="33"/>
      <c r="E187" s="33"/>
    </row>
    <row r="188" spans="1:5" ht="15" customHeight="1" x14ac:dyDescent="0.2">
      <c r="A188" s="108" t="s">
        <v>85</v>
      </c>
      <c r="B188" s="33"/>
      <c r="C188" s="33"/>
      <c r="D188" s="33"/>
      <c r="E188" s="35" t="s">
        <v>86</v>
      </c>
    </row>
    <row r="189" spans="1:5" ht="15" customHeight="1" x14ac:dyDescent="0.25">
      <c r="B189" s="32"/>
      <c r="C189" s="33"/>
      <c r="D189" s="33"/>
      <c r="E189" s="38"/>
    </row>
    <row r="190" spans="1:5" ht="15" customHeight="1" x14ac:dyDescent="0.2">
      <c r="A190" s="39" t="s">
        <v>39</v>
      </c>
      <c r="B190" s="41" t="s">
        <v>40</v>
      </c>
      <c r="C190" s="39" t="s">
        <v>41</v>
      </c>
      <c r="D190" s="50" t="s">
        <v>42</v>
      </c>
      <c r="E190" s="60" t="s">
        <v>43</v>
      </c>
    </row>
    <row r="191" spans="1:5" ht="15" customHeight="1" x14ac:dyDescent="0.2">
      <c r="A191" s="80">
        <v>53190001</v>
      </c>
      <c r="B191" s="52">
        <v>90000100324</v>
      </c>
      <c r="C191" s="43"/>
      <c r="D191" s="83" t="s">
        <v>87</v>
      </c>
      <c r="E191" s="79">
        <v>9196.81</v>
      </c>
    </row>
    <row r="192" spans="1:5" ht="15" customHeight="1" x14ac:dyDescent="0.2">
      <c r="A192" s="80">
        <v>53515319</v>
      </c>
      <c r="B192" s="52">
        <v>90000100324</v>
      </c>
      <c r="C192" s="43"/>
      <c r="D192" s="63" t="s">
        <v>67</v>
      </c>
      <c r="E192" s="79">
        <v>128755.45</v>
      </c>
    </row>
    <row r="193" spans="1:5" ht="15" customHeight="1" x14ac:dyDescent="0.2">
      <c r="A193" s="80">
        <v>53515827</v>
      </c>
      <c r="B193" s="52">
        <v>90000100324</v>
      </c>
      <c r="C193" s="43"/>
      <c r="D193" s="110" t="s">
        <v>88</v>
      </c>
      <c r="E193" s="79">
        <v>34720</v>
      </c>
    </row>
    <row r="194" spans="1:5" ht="15" customHeight="1" x14ac:dyDescent="0.2">
      <c r="A194" s="80">
        <v>53190877</v>
      </c>
      <c r="B194" s="52">
        <v>90000100324</v>
      </c>
      <c r="C194" s="43"/>
      <c r="D194" s="119" t="s">
        <v>89</v>
      </c>
      <c r="E194" s="79">
        <v>2480</v>
      </c>
    </row>
    <row r="195" spans="1:5" ht="15" customHeight="1" x14ac:dyDescent="0.2">
      <c r="A195" s="80"/>
      <c r="B195" s="72"/>
      <c r="C195" s="55" t="s">
        <v>45</v>
      </c>
      <c r="D195" s="47"/>
      <c r="E195" s="48">
        <f>SUM(E191:E194)</f>
        <v>175152.26</v>
      </c>
    </row>
    <row r="196" spans="1:5" ht="15" customHeight="1" x14ac:dyDescent="0.2"/>
    <row r="197" spans="1:5" ht="15" customHeight="1" x14ac:dyDescent="0.25">
      <c r="A197" s="32" t="s">
        <v>18</v>
      </c>
      <c r="B197" s="33"/>
      <c r="C197" s="33"/>
      <c r="D197" s="33"/>
      <c r="E197" s="37"/>
    </row>
    <row r="198" spans="1:5" ht="15" customHeight="1" x14ac:dyDescent="0.2">
      <c r="A198" s="108" t="s">
        <v>85</v>
      </c>
      <c r="B198" s="33"/>
      <c r="C198" s="33"/>
      <c r="D198" s="33"/>
      <c r="E198" s="35" t="s">
        <v>86</v>
      </c>
    </row>
    <row r="199" spans="1:5" ht="15" customHeight="1" x14ac:dyDescent="0.2">
      <c r="A199" s="37"/>
      <c r="B199" s="36"/>
      <c r="C199" s="33"/>
      <c r="E199" s="38"/>
    </row>
    <row r="200" spans="1:5" ht="15" customHeight="1" x14ac:dyDescent="0.2">
      <c r="A200" s="39" t="s">
        <v>39</v>
      </c>
      <c r="B200" s="41" t="s">
        <v>40</v>
      </c>
      <c r="C200" s="39" t="s">
        <v>41</v>
      </c>
      <c r="D200" s="40" t="s">
        <v>42</v>
      </c>
      <c r="E200" s="60" t="s">
        <v>43</v>
      </c>
    </row>
    <row r="201" spans="1:5" ht="15" customHeight="1" x14ac:dyDescent="0.2">
      <c r="A201" s="42">
        <v>880</v>
      </c>
      <c r="B201" s="52">
        <v>60002100324</v>
      </c>
      <c r="C201" s="43">
        <v>4357</v>
      </c>
      <c r="D201" s="83" t="s">
        <v>90</v>
      </c>
      <c r="E201" s="79">
        <v>-40499.64</v>
      </c>
    </row>
    <row r="202" spans="1:5" ht="15" customHeight="1" x14ac:dyDescent="0.2">
      <c r="A202" s="80">
        <v>53100880</v>
      </c>
      <c r="B202" s="52">
        <v>60002100324</v>
      </c>
      <c r="C202" s="43">
        <v>4357</v>
      </c>
      <c r="D202" s="83" t="s">
        <v>62</v>
      </c>
      <c r="E202" s="45">
        <v>-143436.72</v>
      </c>
    </row>
    <row r="203" spans="1:5" ht="15" customHeight="1" x14ac:dyDescent="0.2">
      <c r="A203" s="80">
        <v>53515319</v>
      </c>
      <c r="B203" s="52">
        <v>60002100324</v>
      </c>
      <c r="C203" s="43">
        <v>4357</v>
      </c>
      <c r="D203" s="83" t="s">
        <v>62</v>
      </c>
      <c r="E203" s="45">
        <v>128755.45</v>
      </c>
    </row>
    <row r="204" spans="1:5" ht="15" customHeight="1" x14ac:dyDescent="0.2">
      <c r="A204" s="80">
        <v>53190001</v>
      </c>
      <c r="B204" s="52">
        <v>60002100324</v>
      </c>
      <c r="C204" s="43">
        <v>4357</v>
      </c>
      <c r="D204" s="83" t="s">
        <v>62</v>
      </c>
      <c r="E204" s="45">
        <v>9196.81</v>
      </c>
    </row>
    <row r="205" spans="1:5" ht="15" customHeight="1" x14ac:dyDescent="0.2">
      <c r="A205" s="80">
        <v>53100880</v>
      </c>
      <c r="B205" s="52">
        <v>60002100324</v>
      </c>
      <c r="C205" s="43">
        <v>4357</v>
      </c>
      <c r="D205" s="83" t="s">
        <v>62</v>
      </c>
      <c r="E205" s="79">
        <v>45984.1</v>
      </c>
    </row>
    <row r="206" spans="1:5" ht="15" customHeight="1" x14ac:dyDescent="0.2">
      <c r="A206" s="80"/>
      <c r="B206" s="72"/>
      <c r="C206" s="55" t="s">
        <v>45</v>
      </c>
      <c r="D206" s="84"/>
      <c r="E206" s="85">
        <f>SUM(E201:E205)</f>
        <v>0</v>
      </c>
    </row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57" t="s">
        <v>18</v>
      </c>
      <c r="B210" s="120"/>
      <c r="C210" s="58"/>
      <c r="D210" s="58"/>
      <c r="E210" s="58"/>
    </row>
    <row r="211" spans="1:5" ht="15" customHeight="1" x14ac:dyDescent="0.2">
      <c r="A211" s="98" t="s">
        <v>51</v>
      </c>
      <c r="B211" s="120"/>
      <c r="C211" s="58"/>
      <c r="D211" s="58"/>
      <c r="E211" s="59" t="s">
        <v>52</v>
      </c>
    </row>
    <row r="212" spans="1:5" ht="15" customHeight="1" x14ac:dyDescent="0.25">
      <c r="A212" s="57"/>
      <c r="B212" s="121"/>
      <c r="C212" s="58"/>
      <c r="D212" s="58"/>
      <c r="E212" s="99"/>
    </row>
    <row r="213" spans="1:5" ht="15" customHeight="1" x14ac:dyDescent="0.2">
      <c r="A213" s="122"/>
      <c r="B213" s="122"/>
      <c r="C213" s="41" t="s">
        <v>41</v>
      </c>
      <c r="D213" s="100" t="s">
        <v>42</v>
      </c>
      <c r="E213" s="41" t="s">
        <v>43</v>
      </c>
    </row>
    <row r="214" spans="1:5" ht="15" customHeight="1" x14ac:dyDescent="0.2">
      <c r="A214" s="123"/>
      <c r="B214" s="124"/>
      <c r="C214" s="125">
        <v>6172</v>
      </c>
      <c r="D214" s="126" t="s">
        <v>63</v>
      </c>
      <c r="E214" s="127">
        <v>175152.26</v>
      </c>
    </row>
    <row r="215" spans="1:5" ht="15" customHeight="1" x14ac:dyDescent="0.2">
      <c r="A215" s="123"/>
      <c r="B215" s="128"/>
      <c r="C215" s="73" t="s">
        <v>45</v>
      </c>
      <c r="D215" s="104"/>
      <c r="E215" s="105">
        <f>SUM(E214:E214)</f>
        <v>175152.26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30" t="s">
        <v>91</v>
      </c>
    </row>
    <row r="219" spans="1:5" ht="15" customHeight="1" x14ac:dyDescent="0.2">
      <c r="A219" s="195" t="s">
        <v>92</v>
      </c>
      <c r="B219" s="195"/>
      <c r="C219" s="195"/>
      <c r="D219" s="195"/>
      <c r="E219" s="195"/>
    </row>
    <row r="220" spans="1:5" ht="15" customHeight="1" x14ac:dyDescent="0.2">
      <c r="A220" s="195" t="s">
        <v>93</v>
      </c>
      <c r="B220" s="195"/>
      <c r="C220" s="195"/>
      <c r="D220" s="195"/>
      <c r="E220" s="195"/>
    </row>
    <row r="221" spans="1:5" ht="15" customHeight="1" x14ac:dyDescent="0.2">
      <c r="A221" s="194" t="s">
        <v>94</v>
      </c>
      <c r="B221" s="194"/>
      <c r="C221" s="194"/>
      <c r="D221" s="194"/>
      <c r="E221" s="194"/>
    </row>
    <row r="222" spans="1:5" ht="15" customHeight="1" x14ac:dyDescent="0.2">
      <c r="A222" s="194"/>
      <c r="B222" s="194"/>
      <c r="C222" s="194"/>
      <c r="D222" s="194"/>
      <c r="E222" s="194"/>
    </row>
    <row r="223" spans="1:5" ht="15" customHeight="1" x14ac:dyDescent="0.2">
      <c r="A223" s="194"/>
      <c r="B223" s="194"/>
      <c r="C223" s="194"/>
      <c r="D223" s="194"/>
      <c r="E223" s="194"/>
    </row>
    <row r="224" spans="1:5" ht="15" customHeight="1" x14ac:dyDescent="0.2">
      <c r="A224" s="194"/>
      <c r="B224" s="194"/>
      <c r="C224" s="194"/>
      <c r="D224" s="194"/>
      <c r="E224" s="194"/>
    </row>
    <row r="225" spans="1:5" ht="15" customHeight="1" x14ac:dyDescent="0.2">
      <c r="A225" s="194"/>
      <c r="B225" s="194"/>
      <c r="C225" s="194"/>
      <c r="D225" s="194"/>
      <c r="E225" s="194"/>
    </row>
    <row r="226" spans="1:5" ht="15" customHeight="1" x14ac:dyDescent="0.2">
      <c r="A226" s="194"/>
      <c r="B226" s="194"/>
      <c r="C226" s="194"/>
      <c r="D226" s="194"/>
      <c r="E226" s="194"/>
    </row>
    <row r="227" spans="1:5" ht="15" customHeight="1" x14ac:dyDescent="0.2">
      <c r="A227" s="129"/>
      <c r="B227" s="130"/>
      <c r="C227" s="129"/>
      <c r="D227" s="129"/>
      <c r="E227" s="129"/>
    </row>
    <row r="228" spans="1:5" ht="15" customHeight="1" x14ac:dyDescent="0.25">
      <c r="A228" s="32" t="s">
        <v>1</v>
      </c>
      <c r="B228" s="87"/>
      <c r="C228" s="33"/>
      <c r="D228" s="33"/>
      <c r="E228" s="33"/>
    </row>
    <row r="229" spans="1:5" ht="15" customHeight="1" x14ac:dyDescent="0.2">
      <c r="A229" s="34" t="s">
        <v>51</v>
      </c>
      <c r="B229" s="87"/>
      <c r="C229" s="33"/>
      <c r="D229" s="33"/>
      <c r="E229" s="35" t="s">
        <v>52</v>
      </c>
    </row>
    <row r="230" spans="1:5" ht="15" customHeight="1" x14ac:dyDescent="0.25">
      <c r="A230" s="109"/>
      <c r="B230" s="131"/>
      <c r="C230" s="33"/>
      <c r="D230" s="33"/>
      <c r="E230" s="38"/>
    </row>
    <row r="231" spans="1:5" ht="15" customHeight="1" x14ac:dyDescent="0.2">
      <c r="A231" s="39" t="s">
        <v>39</v>
      </c>
      <c r="B231" s="39" t="s">
        <v>40</v>
      </c>
      <c r="C231" s="39" t="s">
        <v>41</v>
      </c>
      <c r="D231" s="50" t="s">
        <v>42</v>
      </c>
      <c r="E231" s="60" t="s">
        <v>43</v>
      </c>
    </row>
    <row r="232" spans="1:5" ht="15" customHeight="1" x14ac:dyDescent="0.2">
      <c r="A232" s="132">
        <v>29517</v>
      </c>
      <c r="B232" s="102">
        <v>90000000000</v>
      </c>
      <c r="C232" s="133"/>
      <c r="D232" s="110" t="s">
        <v>88</v>
      </c>
      <c r="E232" s="79">
        <v>-5657489</v>
      </c>
    </row>
    <row r="233" spans="1:5" ht="15" customHeight="1" x14ac:dyDescent="0.2">
      <c r="A233" s="134"/>
      <c r="B233" s="102"/>
      <c r="C233" s="55" t="s">
        <v>45</v>
      </c>
      <c r="D233" s="47"/>
      <c r="E233" s="48">
        <f>SUM(E232:E232)</f>
        <v>-5657489</v>
      </c>
    </row>
    <row r="234" spans="1:5" ht="15" customHeight="1" x14ac:dyDescent="0.2">
      <c r="A234" s="109"/>
      <c r="B234" s="135"/>
      <c r="C234" s="109"/>
      <c r="D234" s="109"/>
      <c r="E234" s="109"/>
    </row>
    <row r="235" spans="1:5" ht="15" customHeight="1" x14ac:dyDescent="0.25">
      <c r="A235" s="32" t="s">
        <v>18</v>
      </c>
      <c r="B235" s="87"/>
      <c r="C235" s="33"/>
      <c r="D235" s="33"/>
      <c r="E235" s="33"/>
    </row>
    <row r="236" spans="1:5" ht="15" customHeight="1" x14ac:dyDescent="0.2">
      <c r="A236" s="34" t="s">
        <v>54</v>
      </c>
      <c r="B236" s="135"/>
      <c r="C236" s="109"/>
      <c r="D236" s="109"/>
      <c r="E236" s="109" t="s">
        <v>55</v>
      </c>
    </row>
    <row r="237" spans="1:5" ht="15" customHeight="1" x14ac:dyDescent="0.2">
      <c r="A237" s="109"/>
      <c r="B237" s="136"/>
      <c r="C237" s="33"/>
      <c r="D237" s="109"/>
      <c r="E237" s="81"/>
    </row>
    <row r="238" spans="1:5" ht="15" customHeight="1" x14ac:dyDescent="0.2">
      <c r="A238" s="41" t="s">
        <v>39</v>
      </c>
      <c r="B238" s="39" t="s">
        <v>40</v>
      </c>
      <c r="C238" s="39" t="s">
        <v>41</v>
      </c>
      <c r="D238" s="40" t="s">
        <v>42</v>
      </c>
      <c r="E238" s="60" t="s">
        <v>43</v>
      </c>
    </row>
    <row r="239" spans="1:5" ht="15" customHeight="1" x14ac:dyDescent="0.2">
      <c r="A239" s="132">
        <v>29517</v>
      </c>
      <c r="B239" s="137">
        <v>30102000000</v>
      </c>
      <c r="C239" s="138">
        <v>1037</v>
      </c>
      <c r="D239" s="83" t="s">
        <v>95</v>
      </c>
      <c r="E239" s="79">
        <v>-5657489</v>
      </c>
    </row>
    <row r="240" spans="1:5" ht="15" customHeight="1" x14ac:dyDescent="0.2">
      <c r="A240" s="134"/>
      <c r="B240" s="102"/>
      <c r="C240" s="55" t="s">
        <v>45</v>
      </c>
      <c r="D240" s="84"/>
      <c r="E240" s="85">
        <f>SUM(E239:E239)</f>
        <v>-5657489</v>
      </c>
    </row>
    <row r="241" spans="1:5" ht="15" customHeight="1" x14ac:dyDescent="0.2"/>
    <row r="242" spans="1:5" ht="15" customHeight="1" x14ac:dyDescent="0.2"/>
    <row r="243" spans="1:5" ht="15" customHeight="1" x14ac:dyDescent="0.25">
      <c r="A243" s="30" t="s">
        <v>96</v>
      </c>
      <c r="B243" s="65"/>
      <c r="C243" s="65"/>
      <c r="D243" s="65"/>
    </row>
    <row r="244" spans="1:5" ht="15" customHeight="1" x14ac:dyDescent="0.2">
      <c r="A244" s="196" t="s">
        <v>35</v>
      </c>
      <c r="B244" s="196"/>
      <c r="C244" s="196"/>
      <c r="D244" s="196"/>
      <c r="E244" s="196"/>
    </row>
    <row r="245" spans="1:5" ht="15" customHeight="1" x14ac:dyDescent="0.2">
      <c r="A245" s="194" t="s">
        <v>97</v>
      </c>
      <c r="B245" s="194"/>
      <c r="C245" s="194"/>
      <c r="D245" s="194"/>
      <c r="E245" s="194"/>
    </row>
    <row r="246" spans="1:5" ht="15" customHeight="1" x14ac:dyDescent="0.2">
      <c r="A246" s="194"/>
      <c r="B246" s="194"/>
      <c r="C246" s="194"/>
      <c r="D246" s="194"/>
      <c r="E246" s="194"/>
    </row>
    <row r="247" spans="1:5" ht="15" customHeight="1" x14ac:dyDescent="0.2">
      <c r="A247" s="194"/>
      <c r="B247" s="194"/>
      <c r="C247" s="194"/>
      <c r="D247" s="194"/>
      <c r="E247" s="194"/>
    </row>
    <row r="248" spans="1:5" ht="15" customHeight="1" x14ac:dyDescent="0.2">
      <c r="A248" s="194"/>
      <c r="B248" s="194"/>
      <c r="C248" s="194"/>
      <c r="D248" s="194"/>
      <c r="E248" s="194"/>
    </row>
    <row r="249" spans="1:5" ht="15" customHeight="1" x14ac:dyDescent="0.2">
      <c r="A249" s="194"/>
      <c r="B249" s="194"/>
      <c r="C249" s="194"/>
      <c r="D249" s="194"/>
      <c r="E249" s="194"/>
    </row>
    <row r="250" spans="1:5" ht="15" customHeight="1" x14ac:dyDescent="0.2">
      <c r="A250" s="194"/>
      <c r="B250" s="194"/>
      <c r="C250" s="194"/>
      <c r="D250" s="194"/>
      <c r="E250" s="194"/>
    </row>
    <row r="251" spans="1:5" ht="15" customHeight="1" x14ac:dyDescent="0.2"/>
    <row r="252" spans="1:5" ht="15" customHeight="1" x14ac:dyDescent="0.25">
      <c r="A252" s="57" t="s">
        <v>1</v>
      </c>
      <c r="B252" s="33"/>
      <c r="C252" s="33"/>
      <c r="D252" s="33"/>
      <c r="E252" s="33"/>
    </row>
    <row r="253" spans="1:5" ht="15" customHeight="1" x14ac:dyDescent="0.2">
      <c r="A253" s="34" t="s">
        <v>37</v>
      </c>
      <c r="B253" s="33"/>
      <c r="C253" s="33"/>
      <c r="D253" s="33"/>
      <c r="E253" s="35" t="s">
        <v>38</v>
      </c>
    </row>
    <row r="254" spans="1:5" ht="15" customHeight="1" x14ac:dyDescent="0.25">
      <c r="A254" s="32"/>
      <c r="B254" s="37"/>
      <c r="C254" s="33"/>
      <c r="D254" s="33"/>
      <c r="E254" s="38"/>
    </row>
    <row r="255" spans="1:5" ht="15" customHeight="1" x14ac:dyDescent="0.2">
      <c r="A255" s="122"/>
      <c r="B255" s="39" t="s">
        <v>40</v>
      </c>
      <c r="C255" s="39" t="s">
        <v>41</v>
      </c>
      <c r="D255" s="50" t="s">
        <v>42</v>
      </c>
      <c r="E255" s="60" t="s">
        <v>43</v>
      </c>
    </row>
    <row r="256" spans="1:5" ht="15" customHeight="1" x14ac:dyDescent="0.2">
      <c r="A256" s="139"/>
      <c r="B256" s="112">
        <v>90000000000</v>
      </c>
      <c r="C256" s="43">
        <v>6172</v>
      </c>
      <c r="D256" s="53" t="s">
        <v>98</v>
      </c>
      <c r="E256" s="140">
        <v>50381</v>
      </c>
    </row>
    <row r="257" spans="1:5" ht="15" customHeight="1" x14ac:dyDescent="0.2">
      <c r="A257" s="139"/>
      <c r="B257" s="141"/>
      <c r="C257" s="55" t="s">
        <v>45</v>
      </c>
      <c r="D257" s="47"/>
      <c r="E257" s="48">
        <f>SUM(E256:E256)</f>
        <v>50381</v>
      </c>
    </row>
    <row r="258" spans="1:5" ht="15" customHeight="1" x14ac:dyDescent="0.25">
      <c r="A258" s="142"/>
    </row>
    <row r="259" spans="1:5" ht="15" customHeight="1" x14ac:dyDescent="0.25">
      <c r="A259" s="142"/>
    </row>
    <row r="260" spans="1:5" ht="15" customHeight="1" x14ac:dyDescent="0.25">
      <c r="A260" s="142"/>
    </row>
    <row r="261" spans="1:5" ht="15" customHeight="1" x14ac:dyDescent="0.25">
      <c r="A261" s="142"/>
    </row>
    <row r="262" spans="1:5" ht="15" customHeight="1" x14ac:dyDescent="0.25">
      <c r="A262" s="57" t="s">
        <v>18</v>
      </c>
      <c r="B262" s="58"/>
      <c r="C262" s="58"/>
      <c r="D262" s="37"/>
      <c r="E262" s="37"/>
    </row>
    <row r="263" spans="1:5" ht="15" customHeight="1" x14ac:dyDescent="0.2">
      <c r="A263" s="34" t="s">
        <v>37</v>
      </c>
      <c r="B263" s="33"/>
      <c r="C263" s="33"/>
      <c r="D263" s="33"/>
      <c r="E263" s="35" t="s">
        <v>38</v>
      </c>
    </row>
    <row r="264" spans="1:5" ht="15" customHeight="1" x14ac:dyDescent="0.2">
      <c r="A264" s="66"/>
      <c r="B264" s="67"/>
      <c r="C264" s="58"/>
      <c r="D264" s="66"/>
      <c r="E264" s="68"/>
    </row>
    <row r="265" spans="1:5" ht="15" customHeight="1" x14ac:dyDescent="0.2">
      <c r="A265" s="41" t="s">
        <v>39</v>
      </c>
      <c r="B265" s="39" t="s">
        <v>40</v>
      </c>
      <c r="C265" s="41" t="s">
        <v>41</v>
      </c>
      <c r="D265" s="69" t="s">
        <v>42</v>
      </c>
      <c r="E265" s="60" t="s">
        <v>43</v>
      </c>
    </row>
    <row r="266" spans="1:5" ht="15" customHeight="1" x14ac:dyDescent="0.2">
      <c r="A266" s="71">
        <v>19</v>
      </c>
      <c r="B266" s="112">
        <v>73002000000</v>
      </c>
      <c r="C266" s="62">
        <v>6402</v>
      </c>
      <c r="D266" s="83" t="s">
        <v>99</v>
      </c>
      <c r="E266" s="64">
        <v>50381</v>
      </c>
    </row>
    <row r="267" spans="1:5" ht="15" customHeight="1" x14ac:dyDescent="0.2">
      <c r="A267" s="103"/>
      <c r="B267" s="39"/>
      <c r="C267" s="73" t="s">
        <v>45</v>
      </c>
      <c r="D267" s="74"/>
      <c r="E267" s="75">
        <f>SUM(E266:E266)</f>
        <v>50381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0" t="s">
        <v>100</v>
      </c>
    </row>
    <row r="271" spans="1:5" ht="15" customHeight="1" x14ac:dyDescent="0.2">
      <c r="A271" s="195" t="s">
        <v>48</v>
      </c>
      <c r="B271" s="195"/>
      <c r="C271" s="195"/>
      <c r="D271" s="195"/>
      <c r="E271" s="195"/>
    </row>
    <row r="272" spans="1:5" ht="15" customHeight="1" x14ac:dyDescent="0.2">
      <c r="A272" s="192" t="s">
        <v>218</v>
      </c>
      <c r="B272" s="192"/>
      <c r="C272" s="192"/>
      <c r="D272" s="192"/>
      <c r="E272" s="192"/>
    </row>
    <row r="273" spans="1:5" ht="15" customHeight="1" x14ac:dyDescent="0.2">
      <c r="A273" s="192"/>
      <c r="B273" s="192"/>
      <c r="C273" s="192"/>
      <c r="D273" s="192"/>
      <c r="E273" s="192"/>
    </row>
    <row r="274" spans="1:5" ht="15" customHeight="1" x14ac:dyDescent="0.2">
      <c r="A274" s="192"/>
      <c r="B274" s="192"/>
      <c r="C274" s="192"/>
      <c r="D274" s="192"/>
      <c r="E274" s="192"/>
    </row>
    <row r="275" spans="1:5" ht="15" customHeight="1" x14ac:dyDescent="0.2">
      <c r="A275" s="192"/>
      <c r="B275" s="192"/>
      <c r="C275" s="192"/>
      <c r="D275" s="192"/>
      <c r="E275" s="192"/>
    </row>
    <row r="276" spans="1:5" ht="15" customHeight="1" x14ac:dyDescent="0.2">
      <c r="A276" s="192"/>
      <c r="B276" s="192"/>
      <c r="C276" s="192"/>
      <c r="D276" s="192"/>
      <c r="E276" s="192"/>
    </row>
    <row r="277" spans="1:5" ht="15" customHeight="1" x14ac:dyDescent="0.2">
      <c r="A277" s="192"/>
      <c r="B277" s="192"/>
      <c r="C277" s="192"/>
      <c r="D277" s="192"/>
      <c r="E277" s="192"/>
    </row>
    <row r="278" spans="1:5" ht="15" customHeight="1" x14ac:dyDescent="0.2">
      <c r="A278" s="192"/>
      <c r="B278" s="192"/>
      <c r="C278" s="192"/>
      <c r="D278" s="192"/>
      <c r="E278" s="192"/>
    </row>
    <row r="279" spans="1:5" ht="15" customHeight="1" x14ac:dyDescent="0.2"/>
    <row r="280" spans="1:5" ht="15" customHeight="1" x14ac:dyDescent="0.25">
      <c r="A280" s="32" t="s">
        <v>1</v>
      </c>
      <c r="B280" s="33"/>
      <c r="C280" s="33"/>
      <c r="D280" s="33"/>
      <c r="E280" s="33"/>
    </row>
    <row r="281" spans="1:5" ht="15" customHeight="1" x14ac:dyDescent="0.2">
      <c r="A281" s="34" t="s">
        <v>51</v>
      </c>
      <c r="B281" s="33"/>
      <c r="C281" s="33"/>
      <c r="D281" s="33"/>
      <c r="E281" s="35" t="s">
        <v>52</v>
      </c>
    </row>
    <row r="282" spans="1:5" ht="15" customHeight="1" x14ac:dyDescent="0.25">
      <c r="A282" s="37"/>
      <c r="B282" s="32"/>
      <c r="C282" s="33"/>
      <c r="D282" s="33"/>
      <c r="E282" s="38"/>
    </row>
    <row r="283" spans="1:5" ht="15" customHeight="1" x14ac:dyDescent="0.2">
      <c r="A283" s="41" t="s">
        <v>39</v>
      </c>
      <c r="B283" s="39" t="s">
        <v>40</v>
      </c>
      <c r="C283" s="39" t="s">
        <v>41</v>
      </c>
      <c r="D283" s="50" t="s">
        <v>42</v>
      </c>
      <c r="E283" s="60" t="s">
        <v>43</v>
      </c>
    </row>
    <row r="284" spans="1:5" ht="15" customHeight="1" x14ac:dyDescent="0.2">
      <c r="A284" s="51">
        <v>20</v>
      </c>
      <c r="B284" s="143">
        <v>90000001701</v>
      </c>
      <c r="C284" s="144">
        <v>6172</v>
      </c>
      <c r="D284" s="113" t="s">
        <v>101</v>
      </c>
      <c r="E284" s="140">
        <v>600000</v>
      </c>
    </row>
    <row r="285" spans="1:5" ht="15" customHeight="1" x14ac:dyDescent="0.2">
      <c r="A285" s="51"/>
      <c r="B285" s="43"/>
      <c r="C285" s="55" t="s">
        <v>45</v>
      </c>
      <c r="D285" s="47"/>
      <c r="E285" s="48">
        <f>SUM(E284:E284)</f>
        <v>600000</v>
      </c>
    </row>
    <row r="286" spans="1:5" ht="15" customHeight="1" x14ac:dyDescent="0.2"/>
    <row r="287" spans="1:5" ht="15" customHeight="1" x14ac:dyDescent="0.25">
      <c r="A287" s="32" t="s">
        <v>18</v>
      </c>
      <c r="B287" s="33"/>
      <c r="C287" s="33"/>
      <c r="D287" s="33"/>
      <c r="E287" s="37"/>
    </row>
    <row r="288" spans="1:5" ht="15" customHeight="1" x14ac:dyDescent="0.2">
      <c r="A288" s="34" t="s">
        <v>60</v>
      </c>
      <c r="B288" s="37"/>
      <c r="C288" s="37"/>
      <c r="D288" s="37"/>
      <c r="E288" s="37" t="s">
        <v>61</v>
      </c>
    </row>
    <row r="289" spans="1:5" ht="15" customHeight="1" x14ac:dyDescent="0.2">
      <c r="A289" s="34"/>
      <c r="B289" s="37"/>
      <c r="C289" s="33"/>
      <c r="D289" s="33"/>
      <c r="E289" s="38"/>
    </row>
    <row r="290" spans="1:5" ht="15" customHeight="1" x14ac:dyDescent="0.2">
      <c r="A290" s="39" t="s">
        <v>39</v>
      </c>
      <c r="B290" s="39" t="s">
        <v>40</v>
      </c>
      <c r="C290" s="39" t="s">
        <v>41</v>
      </c>
      <c r="D290" s="50" t="s">
        <v>42</v>
      </c>
      <c r="E290" s="60" t="s">
        <v>43</v>
      </c>
    </row>
    <row r="291" spans="1:5" ht="15" customHeight="1" x14ac:dyDescent="0.2">
      <c r="A291" s="51">
        <v>20</v>
      </c>
      <c r="B291" s="112">
        <v>30005001701</v>
      </c>
      <c r="C291" s="78">
        <v>3523</v>
      </c>
      <c r="D291" s="53" t="s">
        <v>46</v>
      </c>
      <c r="E291" s="140">
        <v>600000</v>
      </c>
    </row>
    <row r="292" spans="1:5" ht="15" customHeight="1" x14ac:dyDescent="0.2">
      <c r="A292" s="141"/>
      <c r="B292" s="141"/>
      <c r="C292" s="55" t="s">
        <v>45</v>
      </c>
      <c r="D292" s="47"/>
      <c r="E292" s="48">
        <f>SUM(E291:E291)</f>
        <v>600000</v>
      </c>
    </row>
    <row r="293" spans="1:5" ht="15" customHeight="1" x14ac:dyDescent="0.2"/>
    <row r="294" spans="1:5" ht="15" customHeight="1" x14ac:dyDescent="0.2"/>
    <row r="295" spans="1:5" ht="15" customHeight="1" x14ac:dyDescent="0.25">
      <c r="A295" s="30" t="s">
        <v>102</v>
      </c>
    </row>
    <row r="296" spans="1:5" ht="15" customHeight="1" x14ac:dyDescent="0.2">
      <c r="A296" s="195" t="s">
        <v>92</v>
      </c>
      <c r="B296" s="195"/>
      <c r="C296" s="195"/>
      <c r="D296" s="195"/>
      <c r="E296" s="195"/>
    </row>
    <row r="297" spans="1:5" ht="15" customHeight="1" x14ac:dyDescent="0.2">
      <c r="A297" s="192" t="s">
        <v>219</v>
      </c>
      <c r="B297" s="192"/>
      <c r="C297" s="192"/>
      <c r="D297" s="192"/>
      <c r="E297" s="192"/>
    </row>
    <row r="298" spans="1:5" ht="15" customHeight="1" x14ac:dyDescent="0.2">
      <c r="A298" s="192"/>
      <c r="B298" s="192"/>
      <c r="C298" s="192"/>
      <c r="D298" s="192"/>
      <c r="E298" s="192"/>
    </row>
    <row r="299" spans="1:5" ht="15" customHeight="1" x14ac:dyDescent="0.2">
      <c r="A299" s="192"/>
      <c r="B299" s="192"/>
      <c r="C299" s="192"/>
      <c r="D299" s="192"/>
      <c r="E299" s="192"/>
    </row>
    <row r="300" spans="1:5" ht="15" customHeight="1" x14ac:dyDescent="0.2">
      <c r="A300" s="192"/>
      <c r="B300" s="192"/>
      <c r="C300" s="192"/>
      <c r="D300" s="192"/>
      <c r="E300" s="192"/>
    </row>
    <row r="301" spans="1:5" ht="15" customHeight="1" x14ac:dyDescent="0.2">
      <c r="A301" s="192"/>
      <c r="B301" s="192"/>
      <c r="C301" s="192"/>
      <c r="D301" s="192"/>
      <c r="E301" s="192"/>
    </row>
    <row r="302" spans="1:5" ht="15" customHeight="1" x14ac:dyDescent="0.2">
      <c r="A302" s="192"/>
      <c r="B302" s="192"/>
      <c r="C302" s="192"/>
      <c r="D302" s="192"/>
      <c r="E302" s="192"/>
    </row>
    <row r="303" spans="1:5" ht="15" customHeight="1" x14ac:dyDescent="0.2">
      <c r="A303" s="192"/>
      <c r="B303" s="192"/>
      <c r="C303" s="192"/>
      <c r="D303" s="192"/>
      <c r="E303" s="192"/>
    </row>
    <row r="304" spans="1:5" ht="15" customHeight="1" x14ac:dyDescent="0.2"/>
    <row r="305" spans="1:5" ht="15" customHeight="1" x14ac:dyDescent="0.25">
      <c r="A305" s="32" t="s">
        <v>1</v>
      </c>
      <c r="B305" s="31"/>
      <c r="C305" s="31"/>
      <c r="D305" s="31"/>
      <c r="E305" s="31"/>
    </row>
    <row r="306" spans="1:5" ht="15" customHeight="1" x14ac:dyDescent="0.2">
      <c r="A306" s="34" t="s">
        <v>51</v>
      </c>
      <c r="B306" s="33"/>
      <c r="C306" s="33"/>
      <c r="D306" s="33"/>
      <c r="E306" s="35" t="s">
        <v>52</v>
      </c>
    </row>
    <row r="307" spans="1:5" ht="15" customHeight="1" x14ac:dyDescent="0.2">
      <c r="A307" s="37"/>
      <c r="B307" s="37"/>
      <c r="C307" s="37"/>
      <c r="D307" s="37"/>
      <c r="E307" s="38"/>
    </row>
    <row r="308" spans="1:5" ht="15" customHeight="1" x14ac:dyDescent="0.2">
      <c r="A308" s="39" t="s">
        <v>39</v>
      </c>
      <c r="B308" s="41" t="s">
        <v>40</v>
      </c>
      <c r="C308" s="43" t="s">
        <v>41</v>
      </c>
      <c r="D308" s="50" t="s">
        <v>42</v>
      </c>
      <c r="E308" s="41" t="s">
        <v>43</v>
      </c>
    </row>
    <row r="309" spans="1:5" ht="15" customHeight="1" x14ac:dyDescent="0.2">
      <c r="A309" s="145">
        <v>6</v>
      </c>
      <c r="B309" s="43">
        <v>90000001013</v>
      </c>
      <c r="C309" s="146">
        <v>6172</v>
      </c>
      <c r="D309" s="110" t="s">
        <v>101</v>
      </c>
      <c r="E309" s="45">
        <v>-364000</v>
      </c>
    </row>
    <row r="310" spans="1:5" ht="15" customHeight="1" x14ac:dyDescent="0.2">
      <c r="A310" s="141"/>
      <c r="B310" s="141"/>
      <c r="C310" s="55" t="s">
        <v>45</v>
      </c>
      <c r="D310" s="47"/>
      <c r="E310" s="48">
        <f>SUM(E309:E309)</f>
        <v>-364000</v>
      </c>
    </row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57" t="s">
        <v>18</v>
      </c>
      <c r="B314" s="58"/>
      <c r="C314" s="58"/>
      <c r="D314" s="58"/>
      <c r="E314" s="66"/>
    </row>
    <row r="315" spans="1:5" ht="15" customHeight="1" x14ac:dyDescent="0.2">
      <c r="A315" s="34" t="s">
        <v>37</v>
      </c>
      <c r="B315" s="33"/>
      <c r="C315" s="33"/>
      <c r="D315" s="33"/>
      <c r="E315" s="35" t="s">
        <v>38</v>
      </c>
    </row>
    <row r="316" spans="1:5" ht="15" customHeight="1" x14ac:dyDescent="0.2">
      <c r="A316" s="128"/>
      <c r="B316" s="116"/>
      <c r="C316" s="147"/>
      <c r="D316" s="148"/>
      <c r="E316" s="149"/>
    </row>
    <row r="317" spans="1:5" ht="15" customHeight="1" x14ac:dyDescent="0.2">
      <c r="A317" s="39" t="s">
        <v>39</v>
      </c>
      <c r="B317" s="41" t="s">
        <v>40</v>
      </c>
      <c r="C317" s="41" t="s">
        <v>41</v>
      </c>
      <c r="D317" s="41" t="s">
        <v>42</v>
      </c>
      <c r="E317" s="41" t="s">
        <v>43</v>
      </c>
    </row>
    <row r="318" spans="1:5" ht="15" customHeight="1" x14ac:dyDescent="0.2">
      <c r="A318" s="51">
        <v>6</v>
      </c>
      <c r="B318" s="52">
        <v>30001001013</v>
      </c>
      <c r="C318" s="52">
        <v>3114</v>
      </c>
      <c r="D318" s="150" t="s">
        <v>46</v>
      </c>
      <c r="E318" s="151">
        <v>-364000</v>
      </c>
    </row>
    <row r="319" spans="1:5" ht="15" customHeight="1" x14ac:dyDescent="0.2">
      <c r="A319" s="141"/>
      <c r="B319" s="141"/>
      <c r="C319" s="55" t="s">
        <v>45</v>
      </c>
      <c r="D319" s="47"/>
      <c r="E319" s="48">
        <f>SUM(E318:E318)</f>
        <v>-364000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0" t="s">
        <v>103</v>
      </c>
    </row>
    <row r="323" spans="1:5" ht="15" customHeight="1" x14ac:dyDescent="0.2">
      <c r="A323" s="193" t="s">
        <v>104</v>
      </c>
      <c r="B323" s="193"/>
      <c r="C323" s="193"/>
      <c r="D323" s="193"/>
      <c r="E323" s="193"/>
    </row>
    <row r="324" spans="1:5" ht="15" customHeight="1" x14ac:dyDescent="0.2">
      <c r="A324" s="193"/>
      <c r="B324" s="193"/>
      <c r="C324" s="193"/>
      <c r="D324" s="193"/>
      <c r="E324" s="193"/>
    </row>
    <row r="325" spans="1:5" ht="15" customHeight="1" x14ac:dyDescent="0.2">
      <c r="A325" s="192" t="s">
        <v>105</v>
      </c>
      <c r="B325" s="192"/>
      <c r="C325" s="192"/>
      <c r="D325" s="192"/>
      <c r="E325" s="192"/>
    </row>
    <row r="326" spans="1:5" ht="15" customHeight="1" x14ac:dyDescent="0.2">
      <c r="A326" s="192"/>
      <c r="B326" s="192"/>
      <c r="C326" s="192"/>
      <c r="D326" s="192"/>
      <c r="E326" s="192"/>
    </row>
    <row r="327" spans="1:5" ht="15" customHeight="1" x14ac:dyDescent="0.2">
      <c r="A327" s="192"/>
      <c r="B327" s="192"/>
      <c r="C327" s="192"/>
      <c r="D327" s="192"/>
      <c r="E327" s="192"/>
    </row>
    <row r="328" spans="1:5" ht="15" customHeight="1" x14ac:dyDescent="0.2">
      <c r="A328" s="192"/>
      <c r="B328" s="192"/>
      <c r="C328" s="192"/>
      <c r="D328" s="192"/>
      <c r="E328" s="192"/>
    </row>
    <row r="329" spans="1:5" ht="15" customHeight="1" x14ac:dyDescent="0.2">
      <c r="A329" s="192"/>
      <c r="B329" s="192"/>
      <c r="C329" s="192"/>
      <c r="D329" s="192"/>
      <c r="E329" s="192"/>
    </row>
    <row r="330" spans="1:5" ht="15" customHeight="1" x14ac:dyDescent="0.25">
      <c r="A330" s="142"/>
    </row>
    <row r="331" spans="1:5" ht="15" customHeight="1" x14ac:dyDescent="0.25">
      <c r="A331" s="57" t="s">
        <v>18</v>
      </c>
      <c r="B331" s="58"/>
      <c r="C331" s="58"/>
      <c r="D331" s="58"/>
      <c r="E331" s="66"/>
    </row>
    <row r="332" spans="1:5" ht="15" customHeight="1" x14ac:dyDescent="0.2">
      <c r="A332" s="34" t="s">
        <v>106</v>
      </c>
      <c r="B332" s="152"/>
      <c r="C332" s="37"/>
      <c r="D332" s="37"/>
      <c r="E332" s="37" t="s">
        <v>107</v>
      </c>
    </row>
    <row r="333" spans="1:5" ht="15" customHeight="1" x14ac:dyDescent="0.2">
      <c r="A333" s="66"/>
      <c r="B333" s="67"/>
      <c r="C333" s="58"/>
      <c r="D333" s="65"/>
      <c r="E333" s="68"/>
    </row>
    <row r="334" spans="1:5" ht="15" customHeight="1" x14ac:dyDescent="0.2">
      <c r="A334" s="41" t="s">
        <v>39</v>
      </c>
      <c r="B334" s="41" t="s">
        <v>40</v>
      </c>
      <c r="C334" s="41" t="s">
        <v>41</v>
      </c>
      <c r="D334" s="69" t="s">
        <v>42</v>
      </c>
      <c r="E334" s="41" t="s">
        <v>43</v>
      </c>
    </row>
    <row r="335" spans="1:5" ht="15" customHeight="1" x14ac:dyDescent="0.2">
      <c r="A335" s="71">
        <v>20</v>
      </c>
      <c r="B335" s="52">
        <v>30002001652</v>
      </c>
      <c r="C335" s="52">
        <v>4357</v>
      </c>
      <c r="D335" s="150" t="s">
        <v>46</v>
      </c>
      <c r="E335" s="151">
        <v>-1600000</v>
      </c>
    </row>
    <row r="336" spans="1:5" ht="15" customHeight="1" x14ac:dyDescent="0.2">
      <c r="A336" s="71">
        <v>6</v>
      </c>
      <c r="B336" s="52">
        <v>30002001652</v>
      </c>
      <c r="C336" s="52">
        <v>4357</v>
      </c>
      <c r="D336" s="153" t="s">
        <v>46</v>
      </c>
      <c r="E336" s="151">
        <v>-41000</v>
      </c>
    </row>
    <row r="337" spans="1:5" ht="15" customHeight="1" x14ac:dyDescent="0.2">
      <c r="A337" s="141"/>
      <c r="B337" s="141"/>
      <c r="C337" s="55" t="s">
        <v>45</v>
      </c>
      <c r="D337" s="47"/>
      <c r="E337" s="48">
        <f>SUM(E335:E336)</f>
        <v>-1641000</v>
      </c>
    </row>
    <row r="338" spans="1:5" ht="15" customHeight="1" x14ac:dyDescent="0.2"/>
    <row r="339" spans="1:5" ht="15" customHeight="1" x14ac:dyDescent="0.25">
      <c r="A339" s="57" t="s">
        <v>18</v>
      </c>
      <c r="B339" s="120"/>
      <c r="C339" s="58"/>
      <c r="D339" s="58"/>
      <c r="E339" s="58"/>
    </row>
    <row r="340" spans="1:5" ht="15" customHeight="1" x14ac:dyDescent="0.2">
      <c r="A340" s="98" t="s">
        <v>51</v>
      </c>
      <c r="B340" s="120"/>
      <c r="C340" s="58"/>
      <c r="D340" s="58"/>
      <c r="E340" s="59" t="s">
        <v>52</v>
      </c>
    </row>
    <row r="341" spans="1:5" ht="15" customHeight="1" x14ac:dyDescent="0.25">
      <c r="A341" s="57"/>
      <c r="B341" s="121"/>
      <c r="C341" s="58"/>
      <c r="D341" s="58"/>
      <c r="E341" s="99"/>
    </row>
    <row r="342" spans="1:5" ht="15" customHeight="1" x14ac:dyDescent="0.2">
      <c r="A342" s="122"/>
      <c r="B342" s="122"/>
      <c r="C342" s="41" t="s">
        <v>41</v>
      </c>
      <c r="D342" s="100" t="s">
        <v>42</v>
      </c>
      <c r="E342" s="41" t="s">
        <v>43</v>
      </c>
    </row>
    <row r="343" spans="1:5" ht="15" customHeight="1" x14ac:dyDescent="0.2">
      <c r="A343" s="123"/>
      <c r="B343" s="124"/>
      <c r="C343" s="125">
        <v>6172</v>
      </c>
      <c r="D343" s="126" t="s">
        <v>63</v>
      </c>
      <c r="E343" s="127">
        <v>1641000</v>
      </c>
    </row>
    <row r="344" spans="1:5" ht="15" customHeight="1" x14ac:dyDescent="0.2">
      <c r="A344" s="123"/>
      <c r="B344" s="128"/>
      <c r="C344" s="73" t="s">
        <v>45</v>
      </c>
      <c r="D344" s="104"/>
      <c r="E344" s="105">
        <f>SUM(E343:E343)</f>
        <v>1641000</v>
      </c>
    </row>
    <row r="345" spans="1:5" ht="15" customHeight="1" x14ac:dyDescent="0.2"/>
    <row r="346" spans="1:5" ht="15" customHeight="1" x14ac:dyDescent="0.2"/>
    <row r="347" spans="1:5" ht="15" customHeight="1" x14ac:dyDescent="0.25">
      <c r="A347" s="30" t="s">
        <v>108</v>
      </c>
    </row>
    <row r="348" spans="1:5" ht="15" customHeight="1" x14ac:dyDescent="0.2">
      <c r="A348" s="195" t="s">
        <v>109</v>
      </c>
      <c r="B348" s="195"/>
      <c r="C348" s="195"/>
      <c r="D348" s="195"/>
      <c r="E348" s="195"/>
    </row>
    <row r="349" spans="1:5" ht="15" customHeight="1" x14ac:dyDescent="0.2">
      <c r="A349" s="195"/>
      <c r="B349" s="195"/>
      <c r="C349" s="195"/>
      <c r="D349" s="195"/>
      <c r="E349" s="195"/>
    </row>
    <row r="350" spans="1:5" ht="15" customHeight="1" x14ac:dyDescent="0.2">
      <c r="A350" s="192" t="s">
        <v>110</v>
      </c>
      <c r="B350" s="192"/>
      <c r="C350" s="192"/>
      <c r="D350" s="192"/>
      <c r="E350" s="192"/>
    </row>
    <row r="351" spans="1:5" ht="15" customHeight="1" x14ac:dyDescent="0.2">
      <c r="A351" s="192"/>
      <c r="B351" s="192"/>
      <c r="C351" s="192"/>
      <c r="D351" s="192"/>
      <c r="E351" s="192"/>
    </row>
    <row r="352" spans="1:5" ht="15" customHeight="1" x14ac:dyDescent="0.2">
      <c r="A352" s="192"/>
      <c r="B352" s="192"/>
      <c r="C352" s="192"/>
      <c r="D352" s="192"/>
      <c r="E352" s="192"/>
    </row>
    <row r="353" spans="1:5" ht="15" customHeight="1" x14ac:dyDescent="0.2">
      <c r="A353" s="192"/>
      <c r="B353" s="192"/>
      <c r="C353" s="192"/>
      <c r="D353" s="192"/>
      <c r="E353" s="192"/>
    </row>
    <row r="354" spans="1:5" ht="15" customHeight="1" x14ac:dyDescent="0.2">
      <c r="A354" s="192"/>
      <c r="B354" s="192"/>
      <c r="C354" s="192"/>
      <c r="D354" s="192"/>
      <c r="E354" s="192"/>
    </row>
    <row r="355" spans="1:5" ht="15" customHeight="1" x14ac:dyDescent="0.2">
      <c r="A355" s="192"/>
      <c r="B355" s="192"/>
      <c r="C355" s="192"/>
      <c r="D355" s="192"/>
      <c r="E355" s="192"/>
    </row>
    <row r="356" spans="1:5" ht="15" customHeight="1" x14ac:dyDescent="0.2">
      <c r="A356" s="97"/>
      <c r="B356" s="154"/>
      <c r="C356" s="97"/>
      <c r="D356" s="97"/>
      <c r="E356" s="97"/>
    </row>
    <row r="357" spans="1:5" ht="15" customHeight="1" x14ac:dyDescent="0.25">
      <c r="A357" s="57" t="s">
        <v>18</v>
      </c>
      <c r="B357" s="120"/>
      <c r="C357" s="58"/>
      <c r="D357" s="37"/>
      <c r="E357" s="37"/>
    </row>
    <row r="358" spans="1:5" ht="15" customHeight="1" x14ac:dyDescent="0.2">
      <c r="A358" s="98" t="s">
        <v>60</v>
      </c>
      <c r="B358" s="58"/>
      <c r="C358" s="58"/>
      <c r="D358" s="58"/>
      <c r="E358" s="59" t="s">
        <v>61</v>
      </c>
    </row>
    <row r="359" spans="1:5" ht="15" customHeight="1" x14ac:dyDescent="0.25">
      <c r="A359" s="32"/>
      <c r="B359" s="155"/>
      <c r="C359" s="58"/>
      <c r="D359" s="66"/>
      <c r="E359" s="68"/>
    </row>
    <row r="360" spans="1:5" ht="15" customHeight="1" x14ac:dyDescent="0.2">
      <c r="A360" s="41" t="s">
        <v>39</v>
      </c>
      <c r="B360" s="41" t="s">
        <v>40</v>
      </c>
      <c r="C360" s="41" t="s">
        <v>41</v>
      </c>
      <c r="D360" s="69" t="s">
        <v>42</v>
      </c>
      <c r="E360" s="39" t="s">
        <v>43</v>
      </c>
    </row>
    <row r="361" spans="1:5" ht="15" customHeight="1" x14ac:dyDescent="0.2">
      <c r="A361" s="51">
        <v>888</v>
      </c>
      <c r="B361" s="112">
        <v>60005001701</v>
      </c>
      <c r="C361" s="62">
        <v>3523</v>
      </c>
      <c r="D361" s="83" t="s">
        <v>111</v>
      </c>
      <c r="E361" s="156">
        <v>-84313.85</v>
      </c>
    </row>
    <row r="362" spans="1:5" ht="15" customHeight="1" x14ac:dyDescent="0.2">
      <c r="A362" s="103"/>
      <c r="B362" s="157"/>
      <c r="C362" s="73" t="s">
        <v>45</v>
      </c>
      <c r="D362" s="74"/>
      <c r="E362" s="75">
        <f>SUM(E361:E361)</f>
        <v>-84313.85</v>
      </c>
    </row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57" t="s">
        <v>18</v>
      </c>
      <c r="B366" s="120"/>
      <c r="C366" s="58"/>
      <c r="D366" s="58"/>
      <c r="E366" s="58"/>
    </row>
    <row r="367" spans="1:5" ht="15" customHeight="1" x14ac:dyDescent="0.2">
      <c r="A367" s="98" t="s">
        <v>51</v>
      </c>
      <c r="B367" s="120"/>
      <c r="C367" s="58"/>
      <c r="D367" s="58"/>
      <c r="E367" s="59" t="s">
        <v>52</v>
      </c>
    </row>
    <row r="368" spans="1:5" ht="15" customHeight="1" x14ac:dyDescent="0.25">
      <c r="A368" s="66"/>
      <c r="B368" s="158"/>
      <c r="C368" s="58"/>
      <c r="D368" s="58"/>
      <c r="E368" s="99"/>
    </row>
    <row r="369" spans="1:5" ht="15" customHeight="1" x14ac:dyDescent="0.2">
      <c r="A369" s="41" t="s">
        <v>39</v>
      </c>
      <c r="B369" s="39" t="s">
        <v>40</v>
      </c>
      <c r="C369" s="41" t="s">
        <v>41</v>
      </c>
      <c r="D369" s="69" t="s">
        <v>42</v>
      </c>
      <c r="E369" s="39" t="s">
        <v>43</v>
      </c>
    </row>
    <row r="370" spans="1:5" ht="15" customHeight="1" x14ac:dyDescent="0.2">
      <c r="A370" s="71">
        <v>887</v>
      </c>
      <c r="B370" s="52">
        <v>20000000000</v>
      </c>
      <c r="C370" s="62">
        <v>6409</v>
      </c>
      <c r="D370" s="83" t="s">
        <v>63</v>
      </c>
      <c r="E370" s="64">
        <v>84313.85</v>
      </c>
    </row>
    <row r="371" spans="1:5" ht="15" customHeight="1" x14ac:dyDescent="0.2">
      <c r="A371" s="103"/>
      <c r="B371" s="54"/>
      <c r="C371" s="73" t="s">
        <v>45</v>
      </c>
      <c r="D371" s="74"/>
      <c r="E371" s="75">
        <f>SUM(E370:E370)</f>
        <v>84313.85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30" t="s">
        <v>112</v>
      </c>
    </row>
    <row r="375" spans="1:5" ht="15" customHeight="1" x14ac:dyDescent="0.2">
      <c r="A375" s="195" t="s">
        <v>113</v>
      </c>
      <c r="B375" s="195"/>
      <c r="C375" s="195"/>
      <c r="D375" s="195"/>
      <c r="E375" s="195"/>
    </row>
    <row r="376" spans="1:5" ht="15" customHeight="1" x14ac:dyDescent="0.2">
      <c r="A376" s="195"/>
      <c r="B376" s="195"/>
      <c r="C376" s="195"/>
      <c r="D376" s="195"/>
      <c r="E376" s="195"/>
    </row>
    <row r="377" spans="1:5" ht="15" customHeight="1" x14ac:dyDescent="0.2">
      <c r="A377" s="192" t="s">
        <v>114</v>
      </c>
      <c r="B377" s="192"/>
      <c r="C377" s="192"/>
      <c r="D377" s="192"/>
      <c r="E377" s="192"/>
    </row>
    <row r="378" spans="1:5" ht="15" customHeight="1" x14ac:dyDescent="0.2">
      <c r="A378" s="192"/>
      <c r="B378" s="192"/>
      <c r="C378" s="192"/>
      <c r="D378" s="192"/>
      <c r="E378" s="192"/>
    </row>
    <row r="379" spans="1:5" ht="15" customHeight="1" x14ac:dyDescent="0.2">
      <c r="A379" s="192"/>
      <c r="B379" s="192"/>
      <c r="C379" s="192"/>
      <c r="D379" s="192"/>
      <c r="E379" s="192"/>
    </row>
    <row r="380" spans="1:5" ht="15" customHeight="1" x14ac:dyDescent="0.2">
      <c r="A380" s="192"/>
      <c r="B380" s="192"/>
      <c r="C380" s="192"/>
      <c r="D380" s="192"/>
      <c r="E380" s="192"/>
    </row>
    <row r="381" spans="1:5" ht="15" customHeight="1" x14ac:dyDescent="0.2">
      <c r="A381" s="192"/>
      <c r="B381" s="192"/>
      <c r="C381" s="192"/>
      <c r="D381" s="192"/>
      <c r="E381" s="192"/>
    </row>
    <row r="382" spans="1:5" ht="15" customHeight="1" x14ac:dyDescent="0.2">
      <c r="A382" s="192"/>
      <c r="B382" s="192"/>
      <c r="C382" s="192"/>
      <c r="D382" s="192"/>
      <c r="E382" s="192"/>
    </row>
    <row r="383" spans="1:5" ht="15" customHeight="1" x14ac:dyDescent="0.2">
      <c r="A383" s="192"/>
      <c r="B383" s="192"/>
      <c r="C383" s="192"/>
      <c r="D383" s="192"/>
      <c r="E383" s="192"/>
    </row>
    <row r="384" spans="1:5" ht="15" customHeight="1" x14ac:dyDescent="0.2">
      <c r="A384" s="97"/>
      <c r="B384" s="154"/>
      <c r="C384" s="97"/>
      <c r="D384" s="97"/>
      <c r="E384" s="97"/>
    </row>
    <row r="385" spans="1:5" ht="15" customHeight="1" x14ac:dyDescent="0.25">
      <c r="A385" s="57" t="s">
        <v>18</v>
      </c>
      <c r="B385" s="120"/>
      <c r="C385" s="58"/>
      <c r="D385" s="37"/>
      <c r="E385" s="37"/>
    </row>
    <row r="386" spans="1:5" ht="15" customHeight="1" x14ac:dyDescent="0.2">
      <c r="A386" s="34" t="s">
        <v>115</v>
      </c>
      <c r="B386" s="33"/>
      <c r="C386" s="33"/>
      <c r="D386" s="33"/>
      <c r="E386" s="35" t="s">
        <v>116</v>
      </c>
    </row>
    <row r="387" spans="1:5" ht="15" customHeight="1" x14ac:dyDescent="0.25">
      <c r="A387" s="32"/>
      <c r="B387" s="155"/>
      <c r="C387" s="58"/>
      <c r="D387" s="66"/>
      <c r="E387" s="68"/>
    </row>
    <row r="388" spans="1:5" ht="15" customHeight="1" x14ac:dyDescent="0.2">
      <c r="A388" s="41" t="s">
        <v>39</v>
      </c>
      <c r="B388" s="41" t="s">
        <v>40</v>
      </c>
      <c r="C388" s="41" t="s">
        <v>41</v>
      </c>
      <c r="D388" s="69" t="s">
        <v>42</v>
      </c>
      <c r="E388" s="39" t="s">
        <v>43</v>
      </c>
    </row>
    <row r="389" spans="1:5" ht="15" customHeight="1" x14ac:dyDescent="0.2">
      <c r="A389" s="51">
        <v>888</v>
      </c>
      <c r="B389" s="112">
        <v>60003001602</v>
      </c>
      <c r="C389" s="62">
        <v>3315</v>
      </c>
      <c r="D389" s="83" t="s">
        <v>111</v>
      </c>
      <c r="E389" s="156">
        <v>-1016</v>
      </c>
    </row>
    <row r="390" spans="1:5" ht="15" customHeight="1" x14ac:dyDescent="0.2">
      <c r="A390" s="51">
        <v>201</v>
      </c>
      <c r="B390" s="112">
        <v>30003001602</v>
      </c>
      <c r="C390" s="62">
        <v>3315</v>
      </c>
      <c r="D390" s="159" t="s">
        <v>46</v>
      </c>
      <c r="E390" s="156">
        <v>-2000</v>
      </c>
    </row>
    <row r="391" spans="1:5" ht="15" customHeight="1" x14ac:dyDescent="0.2">
      <c r="A391" s="51">
        <v>888</v>
      </c>
      <c r="B391" s="112">
        <v>60003001603</v>
      </c>
      <c r="C391" s="62">
        <v>3315</v>
      </c>
      <c r="D391" s="159" t="s">
        <v>111</v>
      </c>
      <c r="E391" s="156">
        <v>-0.4</v>
      </c>
    </row>
    <row r="392" spans="1:5" ht="15" customHeight="1" x14ac:dyDescent="0.2">
      <c r="A392" s="51">
        <v>888</v>
      </c>
      <c r="B392" s="112">
        <v>60003001603</v>
      </c>
      <c r="C392" s="62">
        <v>3315</v>
      </c>
      <c r="D392" s="159" t="s">
        <v>111</v>
      </c>
      <c r="E392" s="156">
        <v>-23</v>
      </c>
    </row>
    <row r="393" spans="1:5" ht="15" customHeight="1" x14ac:dyDescent="0.2">
      <c r="A393" s="51">
        <v>213</v>
      </c>
      <c r="B393" s="112">
        <v>30101000000</v>
      </c>
      <c r="C393" s="62">
        <v>3312</v>
      </c>
      <c r="D393" s="159" t="s">
        <v>80</v>
      </c>
      <c r="E393" s="156">
        <v>-230880</v>
      </c>
    </row>
    <row r="394" spans="1:5" ht="15" customHeight="1" x14ac:dyDescent="0.2">
      <c r="A394" s="51">
        <v>2</v>
      </c>
      <c r="B394" s="112">
        <v>30101000000</v>
      </c>
      <c r="C394" s="62">
        <v>3319</v>
      </c>
      <c r="D394" s="159" t="s">
        <v>80</v>
      </c>
      <c r="E394" s="156">
        <v>-4207</v>
      </c>
    </row>
    <row r="395" spans="1:5" ht="15" customHeight="1" x14ac:dyDescent="0.2">
      <c r="A395" s="103"/>
      <c r="B395" s="157"/>
      <c r="C395" s="73" t="s">
        <v>45</v>
      </c>
      <c r="D395" s="74"/>
      <c r="E395" s="75">
        <f>SUM(E389:E394)</f>
        <v>-238126.4</v>
      </c>
    </row>
    <row r="396" spans="1:5" ht="15" customHeight="1" x14ac:dyDescent="0.2"/>
    <row r="397" spans="1:5" ht="15" customHeight="1" x14ac:dyDescent="0.25">
      <c r="A397" s="57" t="s">
        <v>18</v>
      </c>
      <c r="B397" s="120"/>
      <c r="C397" s="58"/>
      <c r="D397" s="58"/>
      <c r="E397" s="58"/>
    </row>
    <row r="398" spans="1:5" ht="15" customHeight="1" x14ac:dyDescent="0.2">
      <c r="A398" s="98" t="s">
        <v>51</v>
      </c>
      <c r="B398" s="120"/>
      <c r="C398" s="58"/>
      <c r="D398" s="58"/>
      <c r="E398" s="59" t="s">
        <v>52</v>
      </c>
    </row>
    <row r="399" spans="1:5" ht="15" customHeight="1" x14ac:dyDescent="0.25">
      <c r="A399" s="66"/>
      <c r="B399" s="158"/>
      <c r="C399" s="58"/>
      <c r="D399" s="58"/>
      <c r="E399" s="99"/>
    </row>
    <row r="400" spans="1:5" ht="15" customHeight="1" x14ac:dyDescent="0.2">
      <c r="A400" s="41" t="s">
        <v>39</v>
      </c>
      <c r="B400" s="39" t="s">
        <v>40</v>
      </c>
      <c r="C400" s="41" t="s">
        <v>41</v>
      </c>
      <c r="D400" s="69" t="s">
        <v>42</v>
      </c>
      <c r="E400" s="39" t="s">
        <v>43</v>
      </c>
    </row>
    <row r="401" spans="1:5" ht="15" customHeight="1" x14ac:dyDescent="0.2">
      <c r="A401" s="71">
        <v>887</v>
      </c>
      <c r="B401" s="52">
        <v>20000000000</v>
      </c>
      <c r="C401" s="62">
        <v>6409</v>
      </c>
      <c r="D401" s="83" t="s">
        <v>63</v>
      </c>
      <c r="E401" s="64">
        <v>1039.4000000000001</v>
      </c>
    </row>
    <row r="402" spans="1:5" ht="15" customHeight="1" x14ac:dyDescent="0.2">
      <c r="A402" s="103"/>
      <c r="B402" s="54"/>
      <c r="C402" s="73" t="s">
        <v>45</v>
      </c>
      <c r="D402" s="74"/>
      <c r="E402" s="75">
        <f>SUM(E401:E401)</f>
        <v>1039.4000000000001</v>
      </c>
    </row>
    <row r="403" spans="1:5" ht="15" customHeight="1" x14ac:dyDescent="0.2"/>
    <row r="404" spans="1:5" ht="15" customHeight="1" x14ac:dyDescent="0.25">
      <c r="A404" s="57" t="s">
        <v>18</v>
      </c>
      <c r="B404" s="120"/>
      <c r="C404" s="58"/>
      <c r="D404" s="58"/>
      <c r="E404" s="58"/>
    </row>
    <row r="405" spans="1:5" ht="15" customHeight="1" x14ac:dyDescent="0.2">
      <c r="A405" s="98" t="s">
        <v>51</v>
      </c>
      <c r="B405" s="120"/>
      <c r="C405" s="58"/>
      <c r="D405" s="58"/>
      <c r="E405" s="59" t="s">
        <v>52</v>
      </c>
    </row>
    <row r="406" spans="1:5" ht="15" customHeight="1" x14ac:dyDescent="0.25">
      <c r="A406" s="57"/>
      <c r="B406" s="121"/>
      <c r="C406" s="58"/>
      <c r="D406" s="58"/>
      <c r="E406" s="99"/>
    </row>
    <row r="407" spans="1:5" ht="15" customHeight="1" x14ac:dyDescent="0.2">
      <c r="A407" s="122"/>
      <c r="B407" s="122"/>
      <c r="C407" s="41" t="s">
        <v>41</v>
      </c>
      <c r="D407" s="100" t="s">
        <v>42</v>
      </c>
      <c r="E407" s="41" t="s">
        <v>43</v>
      </c>
    </row>
    <row r="408" spans="1:5" ht="15" customHeight="1" x14ac:dyDescent="0.2">
      <c r="A408" s="123"/>
      <c r="B408" s="124"/>
      <c r="C408" s="125">
        <v>6172</v>
      </c>
      <c r="D408" s="126" t="s">
        <v>63</v>
      </c>
      <c r="E408" s="127">
        <v>237087</v>
      </c>
    </row>
    <row r="409" spans="1:5" ht="15" customHeight="1" x14ac:dyDescent="0.2">
      <c r="A409" s="123"/>
      <c r="B409" s="128"/>
      <c r="C409" s="73" t="s">
        <v>45</v>
      </c>
      <c r="D409" s="104"/>
      <c r="E409" s="105">
        <f>SUM(E408:E408)</f>
        <v>237087</v>
      </c>
    </row>
    <row r="410" spans="1:5" ht="15" customHeight="1" x14ac:dyDescent="0.2"/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30" t="s">
        <v>117</v>
      </c>
    </row>
    <row r="419" spans="1:5" ht="15" customHeight="1" x14ac:dyDescent="0.2">
      <c r="A419" s="193" t="s">
        <v>118</v>
      </c>
      <c r="B419" s="193"/>
      <c r="C419" s="193"/>
      <c r="D419" s="193"/>
      <c r="E419" s="193"/>
    </row>
    <row r="420" spans="1:5" ht="15" customHeight="1" x14ac:dyDescent="0.2">
      <c r="A420" s="193"/>
      <c r="B420" s="193"/>
      <c r="C420" s="193"/>
      <c r="D420" s="193"/>
      <c r="E420" s="193"/>
    </row>
    <row r="421" spans="1:5" ht="15" customHeight="1" x14ac:dyDescent="0.2">
      <c r="A421" s="193"/>
      <c r="B421" s="193"/>
      <c r="C421" s="193"/>
      <c r="D421" s="193"/>
      <c r="E421" s="193"/>
    </row>
    <row r="422" spans="1:5" ht="15" customHeight="1" x14ac:dyDescent="0.2">
      <c r="A422" s="192" t="s">
        <v>119</v>
      </c>
      <c r="B422" s="192"/>
      <c r="C422" s="192"/>
      <c r="D422" s="192"/>
      <c r="E422" s="192"/>
    </row>
    <row r="423" spans="1:5" ht="15" customHeight="1" x14ac:dyDescent="0.2">
      <c r="A423" s="192"/>
      <c r="B423" s="192"/>
      <c r="C423" s="192"/>
      <c r="D423" s="192"/>
      <c r="E423" s="192"/>
    </row>
    <row r="424" spans="1:5" ht="15" customHeight="1" x14ac:dyDescent="0.2">
      <c r="A424" s="192"/>
      <c r="B424" s="192"/>
      <c r="C424" s="192"/>
      <c r="D424" s="192"/>
      <c r="E424" s="192"/>
    </row>
    <row r="425" spans="1:5" ht="15" customHeight="1" x14ac:dyDescent="0.2">
      <c r="A425" s="192"/>
      <c r="B425" s="192"/>
      <c r="C425" s="192"/>
      <c r="D425" s="192"/>
      <c r="E425" s="192"/>
    </row>
    <row r="426" spans="1:5" ht="15" customHeight="1" x14ac:dyDescent="0.2">
      <c r="A426" s="192"/>
      <c r="B426" s="192"/>
      <c r="C426" s="192"/>
      <c r="D426" s="192"/>
      <c r="E426" s="192"/>
    </row>
    <row r="427" spans="1:5" ht="15" customHeight="1" x14ac:dyDescent="0.2">
      <c r="A427" s="192"/>
      <c r="B427" s="192"/>
      <c r="C427" s="192"/>
      <c r="D427" s="192"/>
      <c r="E427" s="192"/>
    </row>
    <row r="428" spans="1:5" ht="15" customHeight="1" x14ac:dyDescent="0.2">
      <c r="A428" s="192"/>
      <c r="B428" s="192"/>
      <c r="C428" s="192"/>
      <c r="D428" s="192"/>
      <c r="E428" s="192"/>
    </row>
    <row r="429" spans="1:5" ht="15" customHeight="1" x14ac:dyDescent="0.2">
      <c r="A429" s="192"/>
      <c r="B429" s="192"/>
      <c r="C429" s="192"/>
      <c r="D429" s="192"/>
      <c r="E429" s="192"/>
    </row>
    <row r="430" spans="1:5" ht="15" customHeight="1" x14ac:dyDescent="0.2">
      <c r="A430" s="192"/>
      <c r="B430" s="192"/>
      <c r="C430" s="192"/>
      <c r="D430" s="192"/>
      <c r="E430" s="192"/>
    </row>
    <row r="431" spans="1:5" ht="15" customHeight="1" x14ac:dyDescent="0.2">
      <c r="A431" s="192"/>
      <c r="B431" s="192"/>
      <c r="C431" s="192"/>
      <c r="D431" s="192"/>
      <c r="E431" s="192"/>
    </row>
    <row r="432" spans="1:5" ht="15" customHeight="1" x14ac:dyDescent="0.2">
      <c r="A432" s="37"/>
      <c r="B432" s="152"/>
      <c r="C432" s="37"/>
      <c r="D432" s="37"/>
      <c r="E432" s="37"/>
    </row>
    <row r="433" spans="1:5" ht="15" customHeight="1" x14ac:dyDescent="0.25">
      <c r="A433" s="57" t="s">
        <v>18</v>
      </c>
      <c r="B433" s="120"/>
      <c r="C433" s="58"/>
      <c r="D433" s="58"/>
      <c r="E433" s="58"/>
    </row>
    <row r="434" spans="1:5" ht="15" customHeight="1" x14ac:dyDescent="0.2">
      <c r="A434" s="98" t="s">
        <v>51</v>
      </c>
      <c r="B434" s="120"/>
      <c r="C434" s="58"/>
      <c r="D434" s="58"/>
      <c r="E434" s="59" t="s">
        <v>52</v>
      </c>
    </row>
    <row r="435" spans="1:5" ht="15" customHeight="1" x14ac:dyDescent="0.25">
      <c r="A435" s="57"/>
      <c r="B435" s="121"/>
      <c r="C435" s="58"/>
      <c r="D435" s="58"/>
      <c r="E435" s="99"/>
    </row>
    <row r="436" spans="1:5" ht="15" customHeight="1" x14ac:dyDescent="0.2">
      <c r="A436" s="41" t="s">
        <v>39</v>
      </c>
      <c r="B436" s="41" t="s">
        <v>40</v>
      </c>
      <c r="C436" s="41" t="s">
        <v>41</v>
      </c>
      <c r="D436" s="100" t="s">
        <v>42</v>
      </c>
      <c r="E436" s="39" t="s">
        <v>43</v>
      </c>
    </row>
    <row r="437" spans="1:5" ht="15" customHeight="1" x14ac:dyDescent="0.2">
      <c r="A437" s="141">
        <v>13307</v>
      </c>
      <c r="B437" s="52">
        <v>20000000000</v>
      </c>
      <c r="C437" s="125">
        <v>4372</v>
      </c>
      <c r="D437" s="126" t="s">
        <v>63</v>
      </c>
      <c r="E437" s="127">
        <v>-950580</v>
      </c>
    </row>
    <row r="438" spans="1:5" ht="15" customHeight="1" x14ac:dyDescent="0.2">
      <c r="A438" s="54"/>
      <c r="B438" s="160"/>
      <c r="C438" s="73" t="s">
        <v>45</v>
      </c>
      <c r="D438" s="104"/>
      <c r="E438" s="105">
        <f>SUM(E437:E437)</f>
        <v>-950580</v>
      </c>
    </row>
    <row r="439" spans="1:5" ht="15" customHeight="1" x14ac:dyDescent="0.2">
      <c r="A439" s="37"/>
      <c r="B439" s="152"/>
      <c r="C439" s="37"/>
      <c r="D439" s="37"/>
      <c r="E439" s="37"/>
    </row>
    <row r="440" spans="1:5" ht="15" customHeight="1" x14ac:dyDescent="0.25">
      <c r="A440" s="32" t="s">
        <v>18</v>
      </c>
      <c r="B440" s="33"/>
      <c r="C440" s="33"/>
      <c r="D440" s="33"/>
      <c r="E440" s="37"/>
    </row>
    <row r="441" spans="1:5" ht="15" customHeight="1" x14ac:dyDescent="0.2">
      <c r="A441" s="98" t="s">
        <v>37</v>
      </c>
      <c r="B441" s="58"/>
      <c r="C441" s="58"/>
      <c r="D441" s="58"/>
      <c r="E441" s="59" t="s">
        <v>38</v>
      </c>
    </row>
    <row r="442" spans="1:5" ht="15" customHeight="1" x14ac:dyDescent="0.2">
      <c r="A442" s="37"/>
      <c r="B442" s="136"/>
      <c r="C442" s="33"/>
      <c r="D442" s="37"/>
      <c r="E442" s="81"/>
    </row>
    <row r="443" spans="1:5" ht="15" customHeight="1" x14ac:dyDescent="0.2">
      <c r="A443" s="41" t="s">
        <v>39</v>
      </c>
      <c r="B443" s="41" t="s">
        <v>40</v>
      </c>
      <c r="C443" s="39" t="s">
        <v>41</v>
      </c>
      <c r="D443" s="40" t="s">
        <v>42</v>
      </c>
      <c r="E443" s="39" t="s">
        <v>43</v>
      </c>
    </row>
    <row r="444" spans="1:5" ht="15" customHeight="1" x14ac:dyDescent="0.2">
      <c r="A444" s="141">
        <v>13307</v>
      </c>
      <c r="B444" s="52">
        <v>30001001041</v>
      </c>
      <c r="C444" s="43">
        <v>4322</v>
      </c>
      <c r="D444" s="83" t="s">
        <v>46</v>
      </c>
      <c r="E444" s="161">
        <v>39078</v>
      </c>
    </row>
    <row r="445" spans="1:5" ht="15" customHeight="1" x14ac:dyDescent="0.2">
      <c r="A445" s="54"/>
      <c r="B445" s="160"/>
      <c r="C445" s="55" t="s">
        <v>45</v>
      </c>
      <c r="D445" s="84"/>
      <c r="E445" s="85">
        <f>SUM(E444:E444)</f>
        <v>39078</v>
      </c>
    </row>
    <row r="446" spans="1:5" ht="15" customHeight="1" x14ac:dyDescent="0.2">
      <c r="A446" s="94"/>
      <c r="B446" s="87"/>
      <c r="C446" s="117"/>
      <c r="D446" s="95"/>
      <c r="E446" s="162"/>
    </row>
    <row r="447" spans="1:5" ht="15" customHeight="1" x14ac:dyDescent="0.25">
      <c r="A447" s="32" t="s">
        <v>18</v>
      </c>
      <c r="B447" s="87"/>
      <c r="C447" s="33"/>
      <c r="D447" s="33"/>
      <c r="E447" s="33"/>
    </row>
    <row r="448" spans="1:5" ht="15" customHeight="1" x14ac:dyDescent="0.2">
      <c r="A448" s="34" t="s">
        <v>106</v>
      </c>
      <c r="B448" s="152"/>
      <c r="C448" s="37"/>
      <c r="D448" s="37"/>
      <c r="E448" s="37" t="s">
        <v>107</v>
      </c>
    </row>
    <row r="449" spans="1:5" ht="15" customHeight="1" x14ac:dyDescent="0.2">
      <c r="A449" s="37"/>
      <c r="B449" s="136"/>
      <c r="C449" s="33"/>
      <c r="D449" s="37"/>
      <c r="E449" s="81"/>
    </row>
    <row r="450" spans="1:5" ht="15" customHeight="1" x14ac:dyDescent="0.2">
      <c r="A450" s="41" t="s">
        <v>39</v>
      </c>
      <c r="B450" s="41" t="s">
        <v>40</v>
      </c>
      <c r="C450" s="39" t="s">
        <v>41</v>
      </c>
      <c r="D450" s="40" t="s">
        <v>42</v>
      </c>
      <c r="E450" s="39" t="s">
        <v>43</v>
      </c>
    </row>
    <row r="451" spans="1:5" ht="15" customHeight="1" x14ac:dyDescent="0.2">
      <c r="A451" s="141">
        <v>13307</v>
      </c>
      <c r="B451" s="52">
        <v>30002001644</v>
      </c>
      <c r="C451" s="43">
        <v>4372</v>
      </c>
      <c r="D451" s="83" t="s">
        <v>46</v>
      </c>
      <c r="E451" s="161">
        <v>144918</v>
      </c>
    </row>
    <row r="452" spans="1:5" ht="15" customHeight="1" x14ac:dyDescent="0.2">
      <c r="A452" s="54"/>
      <c r="B452" s="160"/>
      <c r="C452" s="55" t="s">
        <v>45</v>
      </c>
      <c r="D452" s="84"/>
      <c r="E452" s="85">
        <f>SUM(E451:E451)</f>
        <v>144918</v>
      </c>
    </row>
    <row r="453" spans="1:5" ht="15" customHeight="1" x14ac:dyDescent="0.2">
      <c r="A453" s="37"/>
      <c r="B453" s="152"/>
      <c r="C453" s="37"/>
      <c r="D453" s="37"/>
      <c r="E453" s="37"/>
    </row>
    <row r="454" spans="1:5" ht="15" customHeight="1" x14ac:dyDescent="0.25">
      <c r="A454" s="32" t="s">
        <v>18</v>
      </c>
      <c r="B454" s="87"/>
      <c r="C454" s="33"/>
      <c r="D454" s="33"/>
      <c r="E454" s="33"/>
    </row>
    <row r="455" spans="1:5" ht="15" customHeight="1" x14ac:dyDescent="0.2">
      <c r="A455" s="34" t="s">
        <v>60</v>
      </c>
      <c r="B455" s="152"/>
      <c r="C455" s="37"/>
      <c r="D455" s="37"/>
      <c r="E455" s="37" t="s">
        <v>61</v>
      </c>
    </row>
    <row r="456" spans="1:5" ht="15" customHeight="1" x14ac:dyDescent="0.2">
      <c r="A456" s="37"/>
      <c r="B456" s="136"/>
      <c r="C456" s="33"/>
      <c r="D456" s="37"/>
      <c r="E456" s="81"/>
    </row>
    <row r="457" spans="1:5" ht="15" customHeight="1" x14ac:dyDescent="0.2">
      <c r="A457" s="41" t="s">
        <v>39</v>
      </c>
      <c r="B457" s="41" t="s">
        <v>40</v>
      </c>
      <c r="C457" s="39" t="s">
        <v>41</v>
      </c>
      <c r="D457" s="40" t="s">
        <v>42</v>
      </c>
      <c r="E457" s="39" t="s">
        <v>43</v>
      </c>
    </row>
    <row r="458" spans="1:5" ht="15" customHeight="1" x14ac:dyDescent="0.2">
      <c r="A458" s="141">
        <v>13307</v>
      </c>
      <c r="B458" s="52">
        <v>30005001702</v>
      </c>
      <c r="C458" s="43">
        <v>3529</v>
      </c>
      <c r="D458" s="83" t="s">
        <v>46</v>
      </c>
      <c r="E458" s="151">
        <v>393379</v>
      </c>
    </row>
    <row r="459" spans="1:5" ht="15" customHeight="1" x14ac:dyDescent="0.2">
      <c r="A459" s="141">
        <v>13307</v>
      </c>
      <c r="B459" s="52">
        <v>30005001703</v>
      </c>
      <c r="C459" s="43">
        <v>3529</v>
      </c>
      <c r="D459" s="83" t="s">
        <v>46</v>
      </c>
      <c r="E459" s="151">
        <v>373205</v>
      </c>
    </row>
    <row r="460" spans="1:5" ht="15" customHeight="1" x14ac:dyDescent="0.2">
      <c r="A460" s="54"/>
      <c r="B460" s="160"/>
      <c r="C460" s="55" t="s">
        <v>45</v>
      </c>
      <c r="D460" s="84"/>
      <c r="E460" s="85">
        <f>SUM(E458:E459)</f>
        <v>766584</v>
      </c>
    </row>
    <row r="461" spans="1:5" ht="15" customHeight="1" x14ac:dyDescent="0.2"/>
    <row r="462" spans="1:5" ht="15" customHeight="1" x14ac:dyDescent="0.2"/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0" t="s">
        <v>120</v>
      </c>
    </row>
    <row r="471" spans="1:5" ht="15" customHeight="1" x14ac:dyDescent="0.2">
      <c r="A471" s="195" t="s">
        <v>104</v>
      </c>
      <c r="B471" s="195"/>
      <c r="C471" s="195"/>
      <c r="D471" s="195"/>
      <c r="E471" s="195"/>
    </row>
    <row r="472" spans="1:5" ht="15" customHeight="1" x14ac:dyDescent="0.2">
      <c r="A472" s="195"/>
      <c r="B472" s="195"/>
      <c r="C472" s="195"/>
      <c r="D472" s="195"/>
      <c r="E472" s="195"/>
    </row>
    <row r="473" spans="1:5" ht="15" customHeight="1" x14ac:dyDescent="0.2">
      <c r="A473" s="192" t="s">
        <v>121</v>
      </c>
      <c r="B473" s="192"/>
      <c r="C473" s="192"/>
      <c r="D473" s="192"/>
      <c r="E473" s="192"/>
    </row>
    <row r="474" spans="1:5" ht="15" customHeight="1" x14ac:dyDescent="0.2">
      <c r="A474" s="192"/>
      <c r="B474" s="192"/>
      <c r="C474" s="192"/>
      <c r="D474" s="192"/>
      <c r="E474" s="192"/>
    </row>
    <row r="475" spans="1:5" ht="15" customHeight="1" x14ac:dyDescent="0.2">
      <c r="A475" s="192"/>
      <c r="B475" s="192"/>
      <c r="C475" s="192"/>
      <c r="D475" s="192"/>
      <c r="E475" s="192"/>
    </row>
    <row r="476" spans="1:5" ht="15" customHeight="1" x14ac:dyDescent="0.2">
      <c r="A476" s="192"/>
      <c r="B476" s="192"/>
      <c r="C476" s="192"/>
      <c r="D476" s="192"/>
      <c r="E476" s="192"/>
    </row>
    <row r="477" spans="1:5" ht="15" customHeight="1" x14ac:dyDescent="0.2">
      <c r="A477" s="192"/>
      <c r="B477" s="192"/>
      <c r="C477" s="192"/>
      <c r="D477" s="192"/>
      <c r="E477" s="192"/>
    </row>
    <row r="478" spans="1:5" ht="15" customHeight="1" x14ac:dyDescent="0.2">
      <c r="A478" s="192"/>
      <c r="B478" s="192"/>
      <c r="C478" s="192"/>
      <c r="D478" s="192"/>
      <c r="E478" s="192"/>
    </row>
    <row r="479" spans="1:5" ht="15" customHeight="1" x14ac:dyDescent="0.2"/>
    <row r="480" spans="1:5" ht="15" customHeight="1" x14ac:dyDescent="0.25">
      <c r="A480" s="32" t="s">
        <v>18</v>
      </c>
      <c r="B480" s="33"/>
      <c r="C480" s="33"/>
      <c r="D480" s="33"/>
      <c r="E480" s="33"/>
    </row>
    <row r="481" spans="1:5" ht="15" customHeight="1" x14ac:dyDescent="0.2">
      <c r="A481" s="34" t="s">
        <v>51</v>
      </c>
      <c r="B481" s="33"/>
      <c r="C481" s="33"/>
      <c r="D481" s="33"/>
      <c r="E481" s="35" t="s">
        <v>52</v>
      </c>
    </row>
    <row r="482" spans="1:5" ht="15" customHeight="1" x14ac:dyDescent="0.25">
      <c r="A482" s="32"/>
      <c r="B482" s="37"/>
      <c r="C482" s="33"/>
      <c r="D482" s="33"/>
      <c r="E482" s="38"/>
    </row>
    <row r="483" spans="1:5" ht="15" customHeight="1" x14ac:dyDescent="0.2">
      <c r="A483" s="122"/>
      <c r="B483" s="163"/>
      <c r="C483" s="41" t="s">
        <v>41</v>
      </c>
      <c r="D483" s="69" t="s">
        <v>42</v>
      </c>
      <c r="E483" s="39" t="s">
        <v>43</v>
      </c>
    </row>
    <row r="484" spans="1:5" ht="15" customHeight="1" x14ac:dyDescent="0.2">
      <c r="A484" s="139"/>
      <c r="B484" s="124"/>
      <c r="C484" s="52">
        <v>6172</v>
      </c>
      <c r="D484" s="126" t="s">
        <v>63</v>
      </c>
      <c r="E484" s="64">
        <v>-47000</v>
      </c>
    </row>
    <row r="485" spans="1:5" ht="15" customHeight="1" x14ac:dyDescent="0.2">
      <c r="A485" s="128"/>
      <c r="B485" s="94"/>
      <c r="C485" s="73" t="s">
        <v>45</v>
      </c>
      <c r="D485" s="74"/>
      <c r="E485" s="75">
        <f>SUM(E484:E484)</f>
        <v>-47000</v>
      </c>
    </row>
    <row r="486" spans="1:5" ht="15" customHeight="1" x14ac:dyDescent="0.2"/>
    <row r="487" spans="1:5" ht="15" customHeight="1" x14ac:dyDescent="0.25">
      <c r="A487" s="57" t="s">
        <v>18</v>
      </c>
      <c r="B487" s="58"/>
      <c r="C487" s="58"/>
    </row>
    <row r="488" spans="1:5" ht="15" customHeight="1" x14ac:dyDescent="0.2">
      <c r="A488" s="34" t="s">
        <v>106</v>
      </c>
      <c r="B488" s="37"/>
      <c r="C488" s="37"/>
      <c r="D488" s="37"/>
      <c r="E488" s="37" t="s">
        <v>107</v>
      </c>
    </row>
    <row r="489" spans="1:5" ht="15" customHeight="1" x14ac:dyDescent="0.2">
      <c r="A489" s="66"/>
      <c r="B489" s="67"/>
      <c r="C489" s="58"/>
      <c r="D489" s="65"/>
      <c r="E489" s="68"/>
    </row>
    <row r="490" spans="1:5" ht="15" customHeight="1" x14ac:dyDescent="0.2">
      <c r="A490" s="41" t="s">
        <v>39</v>
      </c>
      <c r="B490" s="41" t="s">
        <v>40</v>
      </c>
      <c r="C490" s="41" t="s">
        <v>41</v>
      </c>
      <c r="D490" s="69" t="s">
        <v>42</v>
      </c>
      <c r="E490" s="60" t="s">
        <v>43</v>
      </c>
    </row>
    <row r="491" spans="1:5" ht="15" customHeight="1" x14ac:dyDescent="0.2">
      <c r="A491" s="51">
        <v>20</v>
      </c>
      <c r="B491" s="52">
        <v>30002001663</v>
      </c>
      <c r="C491" s="52">
        <v>4357</v>
      </c>
      <c r="D491" s="53" t="s">
        <v>46</v>
      </c>
      <c r="E491" s="156">
        <v>47000</v>
      </c>
    </row>
    <row r="492" spans="1:5" ht="15" customHeight="1" x14ac:dyDescent="0.2">
      <c r="A492" s="71"/>
      <c r="B492" s="72"/>
      <c r="C492" s="73" t="s">
        <v>45</v>
      </c>
      <c r="D492" s="74"/>
      <c r="E492" s="75">
        <f>SUM(E491:E491)</f>
        <v>47000</v>
      </c>
    </row>
    <row r="493" spans="1:5" ht="15" customHeight="1" x14ac:dyDescent="0.2"/>
    <row r="494" spans="1:5" ht="15" customHeight="1" x14ac:dyDescent="0.2"/>
    <row r="495" spans="1:5" ht="15" customHeight="1" x14ac:dyDescent="0.25">
      <c r="A495" s="30" t="s">
        <v>122</v>
      </c>
    </row>
    <row r="496" spans="1:5" ht="15" customHeight="1" x14ac:dyDescent="0.2">
      <c r="A496" s="195" t="s">
        <v>123</v>
      </c>
      <c r="B496" s="195"/>
      <c r="C496" s="195"/>
      <c r="D496" s="195"/>
      <c r="E496" s="195"/>
    </row>
    <row r="497" spans="1:5" ht="15" customHeight="1" x14ac:dyDescent="0.2">
      <c r="A497" s="195"/>
      <c r="B497" s="195"/>
      <c r="C497" s="195"/>
      <c r="D497" s="195"/>
      <c r="E497" s="195"/>
    </row>
    <row r="498" spans="1:5" ht="15" customHeight="1" x14ac:dyDescent="0.2">
      <c r="A498" s="192" t="s">
        <v>124</v>
      </c>
      <c r="B498" s="192"/>
      <c r="C498" s="192"/>
      <c r="D498" s="192"/>
      <c r="E498" s="192"/>
    </row>
    <row r="499" spans="1:5" ht="15" customHeight="1" x14ac:dyDescent="0.2">
      <c r="A499" s="192"/>
      <c r="B499" s="192"/>
      <c r="C499" s="192"/>
      <c r="D499" s="192"/>
      <c r="E499" s="192"/>
    </row>
    <row r="500" spans="1:5" ht="15" customHeight="1" x14ac:dyDescent="0.2">
      <c r="A500" s="192"/>
      <c r="B500" s="192"/>
      <c r="C500" s="192"/>
      <c r="D500" s="192"/>
      <c r="E500" s="192"/>
    </row>
    <row r="501" spans="1:5" ht="15" customHeight="1" x14ac:dyDescent="0.2">
      <c r="A501" s="192"/>
      <c r="B501" s="192"/>
      <c r="C501" s="192"/>
      <c r="D501" s="192"/>
      <c r="E501" s="192"/>
    </row>
    <row r="502" spans="1:5" ht="15" customHeight="1" x14ac:dyDescent="0.2">
      <c r="A502" s="192"/>
      <c r="B502" s="192"/>
      <c r="C502" s="192"/>
      <c r="D502" s="192"/>
      <c r="E502" s="192"/>
    </row>
    <row r="503" spans="1:5" ht="15" customHeight="1" x14ac:dyDescent="0.2">
      <c r="A503" s="192"/>
      <c r="B503" s="192"/>
      <c r="C503" s="192"/>
      <c r="D503" s="192"/>
      <c r="E503" s="192"/>
    </row>
    <row r="504" spans="1:5" ht="15" customHeight="1" x14ac:dyDescent="0.2">
      <c r="A504" s="97"/>
      <c r="B504" s="97"/>
      <c r="C504" s="97"/>
      <c r="D504" s="97"/>
      <c r="E504" s="97"/>
    </row>
    <row r="505" spans="1:5" ht="15" customHeight="1" x14ac:dyDescent="0.25">
      <c r="A505" s="57" t="s">
        <v>18</v>
      </c>
      <c r="B505" s="58"/>
      <c r="C505" s="58"/>
      <c r="D505" s="58"/>
      <c r="E505" s="58"/>
    </row>
    <row r="506" spans="1:5" ht="15" customHeight="1" x14ac:dyDescent="0.2">
      <c r="A506" s="98" t="s">
        <v>51</v>
      </c>
      <c r="B506" s="58"/>
      <c r="C506" s="58"/>
      <c r="D506" s="58"/>
      <c r="E506" s="59" t="s">
        <v>52</v>
      </c>
    </row>
    <row r="507" spans="1:5" ht="15" customHeight="1" x14ac:dyDescent="0.25">
      <c r="A507" s="66"/>
      <c r="B507" s="57"/>
      <c r="C507" s="58"/>
      <c r="D507" s="58"/>
      <c r="E507" s="99"/>
    </row>
    <row r="508" spans="1:5" ht="15" customHeight="1" x14ac:dyDescent="0.2">
      <c r="A508" s="41" t="s">
        <v>39</v>
      </c>
      <c r="B508" s="39" t="s">
        <v>40</v>
      </c>
      <c r="C508" s="41" t="s">
        <v>41</v>
      </c>
      <c r="D508" s="69" t="s">
        <v>42</v>
      </c>
      <c r="E508" s="41" t="s">
        <v>43</v>
      </c>
    </row>
    <row r="509" spans="1:5" ht="15" customHeight="1" x14ac:dyDescent="0.2">
      <c r="A509" s="71">
        <v>813</v>
      </c>
      <c r="B509" s="52">
        <v>20000000000</v>
      </c>
      <c r="C509" s="62">
        <v>6409</v>
      </c>
      <c r="D509" s="83" t="s">
        <v>63</v>
      </c>
      <c r="E509" s="64">
        <v>-2000000</v>
      </c>
    </row>
    <row r="510" spans="1:5" ht="15" customHeight="1" x14ac:dyDescent="0.2">
      <c r="A510" s="103"/>
      <c r="B510" s="54"/>
      <c r="C510" s="73" t="s">
        <v>45</v>
      </c>
      <c r="D510" s="74"/>
      <c r="E510" s="75">
        <f>SUM(E509:E509)</f>
        <v>-2000000</v>
      </c>
    </row>
    <row r="511" spans="1:5" ht="15" customHeight="1" x14ac:dyDescent="0.25">
      <c r="A511" s="30"/>
      <c r="B511" s="66"/>
      <c r="C511" s="66"/>
      <c r="D511" s="66"/>
      <c r="E511" s="66"/>
    </row>
    <row r="512" spans="1:5" ht="15" customHeight="1" x14ac:dyDescent="0.25">
      <c r="A512" s="57" t="s">
        <v>18</v>
      </c>
      <c r="B512" s="58"/>
      <c r="C512" s="58"/>
      <c r="D512" s="37"/>
      <c r="E512" s="37"/>
    </row>
    <row r="513" spans="1:5" ht="15" customHeight="1" x14ac:dyDescent="0.2">
      <c r="A513" s="98" t="s">
        <v>85</v>
      </c>
      <c r="B513" s="58"/>
      <c r="C513" s="58"/>
      <c r="D513" s="58"/>
      <c r="E513" s="59" t="s">
        <v>125</v>
      </c>
    </row>
    <row r="514" spans="1:5" ht="15" customHeight="1" x14ac:dyDescent="0.25">
      <c r="A514" s="32" t="s">
        <v>126</v>
      </c>
      <c r="B514" s="67"/>
      <c r="C514" s="58"/>
      <c r="D514" s="66"/>
      <c r="E514" s="68"/>
    </row>
    <row r="515" spans="1:5" ht="15" customHeight="1" x14ac:dyDescent="0.2">
      <c r="A515" s="41" t="s">
        <v>39</v>
      </c>
      <c r="B515" s="41" t="s">
        <v>40</v>
      </c>
      <c r="C515" s="41" t="s">
        <v>41</v>
      </c>
      <c r="D515" s="69" t="s">
        <v>42</v>
      </c>
      <c r="E515" s="41" t="s">
        <v>43</v>
      </c>
    </row>
    <row r="516" spans="1:5" ht="15" customHeight="1" x14ac:dyDescent="0.2">
      <c r="A516" s="51">
        <v>870</v>
      </c>
      <c r="B516" s="112">
        <v>60004100532</v>
      </c>
      <c r="C516" s="52">
        <v>2212</v>
      </c>
      <c r="D516" s="83" t="s">
        <v>127</v>
      </c>
      <c r="E516" s="156">
        <v>2000000</v>
      </c>
    </row>
    <row r="517" spans="1:5" ht="15" customHeight="1" x14ac:dyDescent="0.2">
      <c r="A517" s="103"/>
      <c r="B517" s="72"/>
      <c r="C517" s="73" t="s">
        <v>45</v>
      </c>
      <c r="D517" s="74"/>
      <c r="E517" s="75">
        <f>SUM(E516:E516)</f>
        <v>2000000</v>
      </c>
    </row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0" t="s">
        <v>128</v>
      </c>
    </row>
    <row r="523" spans="1:5" ht="15" customHeight="1" x14ac:dyDescent="0.2">
      <c r="A523" s="193" t="s">
        <v>129</v>
      </c>
      <c r="B523" s="193"/>
      <c r="C523" s="193"/>
      <c r="D523" s="193"/>
      <c r="E523" s="193"/>
    </row>
    <row r="524" spans="1:5" ht="15" customHeight="1" x14ac:dyDescent="0.2">
      <c r="A524" s="193"/>
      <c r="B524" s="193"/>
      <c r="C524" s="193"/>
      <c r="D524" s="193"/>
      <c r="E524" s="193"/>
    </row>
    <row r="525" spans="1:5" ht="15" customHeight="1" x14ac:dyDescent="0.2">
      <c r="A525" s="192" t="s">
        <v>130</v>
      </c>
      <c r="B525" s="192"/>
      <c r="C525" s="192"/>
      <c r="D525" s="192"/>
      <c r="E525" s="192"/>
    </row>
    <row r="526" spans="1:5" ht="15" customHeight="1" x14ac:dyDescent="0.2">
      <c r="A526" s="192"/>
      <c r="B526" s="192"/>
      <c r="C526" s="192"/>
      <c r="D526" s="192"/>
      <c r="E526" s="192"/>
    </row>
    <row r="527" spans="1:5" ht="15" customHeight="1" x14ac:dyDescent="0.2">
      <c r="A527" s="192"/>
      <c r="B527" s="192"/>
      <c r="C527" s="192"/>
      <c r="D527" s="192"/>
      <c r="E527" s="192"/>
    </row>
    <row r="528" spans="1:5" ht="15" customHeight="1" x14ac:dyDescent="0.2">
      <c r="A528" s="192"/>
      <c r="B528" s="192"/>
      <c r="C528" s="192"/>
      <c r="D528" s="192"/>
      <c r="E528" s="192"/>
    </row>
    <row r="529" spans="1:5" ht="15" customHeight="1" x14ac:dyDescent="0.2">
      <c r="A529" s="192"/>
      <c r="B529" s="192"/>
      <c r="C529" s="192"/>
      <c r="D529" s="192"/>
      <c r="E529" s="192"/>
    </row>
    <row r="530" spans="1:5" ht="15" customHeight="1" x14ac:dyDescent="0.2">
      <c r="A530" s="33"/>
      <c r="B530" s="91"/>
      <c r="C530" s="117"/>
      <c r="D530" s="33"/>
      <c r="E530" s="164"/>
    </row>
    <row r="531" spans="1:5" ht="15" customHeight="1" x14ac:dyDescent="0.25">
      <c r="A531" s="32" t="s">
        <v>18</v>
      </c>
      <c r="B531" s="87"/>
      <c r="C531" s="33"/>
      <c r="D531" s="33"/>
      <c r="E531" s="37"/>
    </row>
    <row r="532" spans="1:5" ht="15" customHeight="1" x14ac:dyDescent="0.2">
      <c r="A532" s="34" t="s">
        <v>131</v>
      </c>
      <c r="B532" s="87"/>
      <c r="C532" s="33"/>
      <c r="D532" s="33"/>
      <c r="E532" s="35" t="s">
        <v>132</v>
      </c>
    </row>
    <row r="533" spans="1:5" ht="15" customHeight="1" x14ac:dyDescent="0.2">
      <c r="A533" s="34"/>
      <c r="B533" s="152"/>
      <c r="C533" s="33"/>
      <c r="D533" s="33"/>
      <c r="E533" s="38"/>
    </row>
    <row r="534" spans="1:5" ht="15" customHeight="1" x14ac:dyDescent="0.2">
      <c r="A534" s="39" t="s">
        <v>39</v>
      </c>
      <c r="B534" s="39" t="s">
        <v>40</v>
      </c>
      <c r="C534" s="39" t="s">
        <v>41</v>
      </c>
      <c r="D534" s="50" t="s">
        <v>42</v>
      </c>
      <c r="E534" s="41" t="s">
        <v>43</v>
      </c>
    </row>
    <row r="535" spans="1:5" ht="15" customHeight="1" x14ac:dyDescent="0.2">
      <c r="A535" s="82">
        <v>98008</v>
      </c>
      <c r="B535" s="165">
        <v>12000000000</v>
      </c>
      <c r="C535" s="52">
        <v>6172</v>
      </c>
      <c r="D535" s="83" t="s">
        <v>62</v>
      </c>
      <c r="E535" s="140">
        <v>-34500</v>
      </c>
    </row>
    <row r="536" spans="1:5" ht="15" customHeight="1" x14ac:dyDescent="0.2">
      <c r="A536" s="82">
        <v>98008</v>
      </c>
      <c r="B536" s="165">
        <v>12000000000</v>
      </c>
      <c r="C536" s="52">
        <v>6172</v>
      </c>
      <c r="D536" s="83" t="s">
        <v>133</v>
      </c>
      <c r="E536" s="140">
        <v>500</v>
      </c>
    </row>
    <row r="537" spans="1:5" ht="15" customHeight="1" x14ac:dyDescent="0.2">
      <c r="A537" s="82">
        <v>98008</v>
      </c>
      <c r="B537" s="112">
        <v>12000000000</v>
      </c>
      <c r="C537" s="78">
        <v>6172</v>
      </c>
      <c r="D537" s="83" t="s">
        <v>134</v>
      </c>
      <c r="E537" s="140">
        <v>34000</v>
      </c>
    </row>
    <row r="538" spans="1:5" ht="15" customHeight="1" x14ac:dyDescent="0.2">
      <c r="A538" s="71"/>
      <c r="B538" s="141"/>
      <c r="C538" s="55" t="s">
        <v>45</v>
      </c>
      <c r="D538" s="47"/>
      <c r="E538" s="48">
        <f>SUM(E535:E537)</f>
        <v>0</v>
      </c>
    </row>
    <row r="539" spans="1:5" ht="15" customHeight="1" x14ac:dyDescent="0.2"/>
    <row r="540" spans="1:5" ht="15" customHeight="1" x14ac:dyDescent="0.2"/>
    <row r="541" spans="1:5" ht="15" customHeight="1" x14ac:dyDescent="0.25">
      <c r="A541" s="30" t="s">
        <v>135</v>
      </c>
    </row>
    <row r="542" spans="1:5" ht="15" customHeight="1" x14ac:dyDescent="0.2">
      <c r="A542" s="193" t="s">
        <v>129</v>
      </c>
      <c r="B542" s="193"/>
      <c r="C542" s="193"/>
      <c r="D542" s="193"/>
      <c r="E542" s="193"/>
    </row>
    <row r="543" spans="1:5" ht="15" customHeight="1" x14ac:dyDescent="0.2">
      <c r="A543" s="193"/>
      <c r="B543" s="193"/>
      <c r="C543" s="193"/>
      <c r="D543" s="193"/>
      <c r="E543" s="193"/>
    </row>
    <row r="544" spans="1:5" ht="15" customHeight="1" x14ac:dyDescent="0.2">
      <c r="A544" s="192" t="s">
        <v>136</v>
      </c>
      <c r="B544" s="192"/>
      <c r="C544" s="192"/>
      <c r="D544" s="192"/>
      <c r="E544" s="192"/>
    </row>
    <row r="545" spans="1:5" ht="15" customHeight="1" x14ac:dyDescent="0.2">
      <c r="A545" s="192"/>
      <c r="B545" s="192"/>
      <c r="C545" s="192"/>
      <c r="D545" s="192"/>
      <c r="E545" s="192"/>
    </row>
    <row r="546" spans="1:5" ht="15" customHeight="1" x14ac:dyDescent="0.2">
      <c r="A546" s="192"/>
      <c r="B546" s="192"/>
      <c r="C546" s="192"/>
      <c r="D546" s="192"/>
      <c r="E546" s="192"/>
    </row>
    <row r="547" spans="1:5" ht="15" customHeight="1" x14ac:dyDescent="0.2">
      <c r="A547" s="192"/>
      <c r="B547" s="192"/>
      <c r="C547" s="192"/>
      <c r="D547" s="192"/>
      <c r="E547" s="192"/>
    </row>
    <row r="548" spans="1:5" ht="15" customHeight="1" x14ac:dyDescent="0.2">
      <c r="A548" s="192"/>
      <c r="B548" s="192"/>
      <c r="C548" s="192"/>
      <c r="D548" s="192"/>
      <c r="E548" s="192"/>
    </row>
    <row r="549" spans="1:5" ht="15" customHeight="1" x14ac:dyDescent="0.2">
      <c r="A549" s="192"/>
      <c r="B549" s="192"/>
      <c r="C549" s="192"/>
      <c r="D549" s="192"/>
      <c r="E549" s="192"/>
    </row>
    <row r="550" spans="1:5" ht="15" customHeight="1" x14ac:dyDescent="0.2">
      <c r="A550" s="166"/>
      <c r="B550" s="166"/>
      <c r="C550" s="166"/>
      <c r="D550" s="166"/>
      <c r="E550" s="166"/>
    </row>
    <row r="551" spans="1:5" ht="15" customHeight="1" x14ac:dyDescent="0.25">
      <c r="A551" s="32" t="s">
        <v>18</v>
      </c>
      <c r="B551" s="33"/>
      <c r="C551" s="33"/>
      <c r="D551" s="33"/>
      <c r="E551" s="33"/>
    </row>
    <row r="552" spans="1:5" ht="15" customHeight="1" x14ac:dyDescent="0.2">
      <c r="A552" s="34" t="s">
        <v>131</v>
      </c>
      <c r="E552" t="s">
        <v>132</v>
      </c>
    </row>
    <row r="553" spans="1:5" ht="15" customHeight="1" x14ac:dyDescent="0.25">
      <c r="A553" s="32"/>
      <c r="B553" s="109"/>
      <c r="C553" s="33"/>
      <c r="D553" s="33"/>
      <c r="E553" s="38"/>
    </row>
    <row r="554" spans="1:5" ht="15" customHeight="1" x14ac:dyDescent="0.2">
      <c r="A554" s="163"/>
      <c r="B554" s="41" t="s">
        <v>40</v>
      </c>
      <c r="C554" s="39" t="s">
        <v>41</v>
      </c>
      <c r="D554" s="50" t="s">
        <v>42</v>
      </c>
      <c r="E554" s="41" t="s">
        <v>43</v>
      </c>
    </row>
    <row r="555" spans="1:5" ht="15" customHeight="1" x14ac:dyDescent="0.2">
      <c r="A555" s="167"/>
      <c r="B555" s="138">
        <v>12000000000</v>
      </c>
      <c r="C555" s="168">
        <v>6172</v>
      </c>
      <c r="D555" s="83" t="s">
        <v>137</v>
      </c>
      <c r="E555" s="140">
        <v>-184263.94</v>
      </c>
    </row>
    <row r="556" spans="1:5" ht="15" customHeight="1" x14ac:dyDescent="0.2">
      <c r="A556" s="167"/>
      <c r="B556" s="138">
        <v>12000000000</v>
      </c>
      <c r="C556" s="168">
        <v>6172</v>
      </c>
      <c r="D556" s="83" t="s">
        <v>138</v>
      </c>
      <c r="E556" s="140">
        <v>-17034</v>
      </c>
    </row>
    <row r="557" spans="1:5" ht="15" customHeight="1" x14ac:dyDescent="0.2">
      <c r="A557" s="167"/>
      <c r="B557" s="138">
        <v>12000000000</v>
      </c>
      <c r="C557" s="168">
        <v>6172</v>
      </c>
      <c r="D557" s="83" t="s">
        <v>139</v>
      </c>
      <c r="E557" s="140">
        <v>-46029.06</v>
      </c>
    </row>
    <row r="558" spans="1:5" ht="15" customHeight="1" x14ac:dyDescent="0.2">
      <c r="A558" s="167"/>
      <c r="B558" s="138">
        <v>12000000000</v>
      </c>
      <c r="C558" s="168">
        <v>6172</v>
      </c>
      <c r="D558" s="83" t="s">
        <v>140</v>
      </c>
      <c r="E558" s="140">
        <v>-16570.46</v>
      </c>
    </row>
    <row r="559" spans="1:5" ht="15" customHeight="1" x14ac:dyDescent="0.2">
      <c r="A559" s="167"/>
      <c r="B559" s="138">
        <v>12000100345</v>
      </c>
      <c r="C559" s="168">
        <v>6172</v>
      </c>
      <c r="D559" s="83" t="s">
        <v>137</v>
      </c>
      <c r="E559" s="140">
        <v>184263.94</v>
      </c>
    </row>
    <row r="560" spans="1:5" ht="15" customHeight="1" x14ac:dyDescent="0.2">
      <c r="A560" s="167"/>
      <c r="B560" s="138">
        <v>12000100345</v>
      </c>
      <c r="C560" s="168">
        <v>6172</v>
      </c>
      <c r="D560" s="83" t="s">
        <v>138</v>
      </c>
      <c r="E560" s="140">
        <v>17034</v>
      </c>
    </row>
    <row r="561" spans="1:5" ht="15" customHeight="1" x14ac:dyDescent="0.2">
      <c r="A561" s="167"/>
      <c r="B561" s="138">
        <v>12000100345</v>
      </c>
      <c r="C561" s="168">
        <v>6172</v>
      </c>
      <c r="D561" s="83" t="s">
        <v>139</v>
      </c>
      <c r="E561" s="140">
        <v>46029.06</v>
      </c>
    </row>
    <row r="562" spans="1:5" ht="15" customHeight="1" x14ac:dyDescent="0.2">
      <c r="A562" s="167"/>
      <c r="B562" s="138">
        <v>12000100345</v>
      </c>
      <c r="C562" s="168">
        <v>6172</v>
      </c>
      <c r="D562" s="83" t="s">
        <v>140</v>
      </c>
      <c r="E562" s="140">
        <v>16570.46</v>
      </c>
    </row>
    <row r="563" spans="1:5" ht="15" customHeight="1" x14ac:dyDescent="0.2">
      <c r="A563" s="167"/>
      <c r="B563" s="138"/>
      <c r="C563" s="55" t="s">
        <v>45</v>
      </c>
      <c r="D563" s="47"/>
      <c r="E563" s="48">
        <f>SUM(E555:E562)</f>
        <v>0</v>
      </c>
    </row>
    <row r="564" spans="1:5" ht="15" customHeight="1" x14ac:dyDescent="0.2"/>
    <row r="565" spans="1:5" ht="15" customHeight="1" x14ac:dyDescent="0.2"/>
    <row r="566" spans="1:5" ht="15" customHeight="1" x14ac:dyDescent="0.2"/>
    <row r="567" spans="1:5" ht="15" customHeight="1" x14ac:dyDescent="0.2"/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0" t="s">
        <v>141</v>
      </c>
    </row>
    <row r="575" spans="1:5" ht="15" customHeight="1" x14ac:dyDescent="0.2">
      <c r="A575" s="193" t="s">
        <v>142</v>
      </c>
      <c r="B575" s="193"/>
      <c r="C575" s="193"/>
      <c r="D575" s="193"/>
      <c r="E575" s="193"/>
    </row>
    <row r="576" spans="1:5" ht="15" customHeight="1" x14ac:dyDescent="0.2">
      <c r="A576" s="193"/>
      <c r="B576" s="193"/>
      <c r="C576" s="193"/>
      <c r="D576" s="193"/>
      <c r="E576" s="193"/>
    </row>
    <row r="577" spans="1:5" ht="15" customHeight="1" x14ac:dyDescent="0.2">
      <c r="A577" s="194" t="s">
        <v>143</v>
      </c>
      <c r="B577" s="194"/>
      <c r="C577" s="194"/>
      <c r="D577" s="194"/>
      <c r="E577" s="194"/>
    </row>
    <row r="578" spans="1:5" ht="15" customHeight="1" x14ac:dyDescent="0.2">
      <c r="A578" s="194"/>
      <c r="B578" s="194"/>
      <c r="C578" s="194"/>
      <c r="D578" s="194"/>
      <c r="E578" s="194"/>
    </row>
    <row r="579" spans="1:5" ht="15" customHeight="1" x14ac:dyDescent="0.2">
      <c r="A579" s="194"/>
      <c r="B579" s="194"/>
      <c r="C579" s="194"/>
      <c r="D579" s="194"/>
      <c r="E579" s="194"/>
    </row>
    <row r="580" spans="1:5" ht="15" customHeight="1" x14ac:dyDescent="0.2">
      <c r="A580" s="194"/>
      <c r="B580" s="194"/>
      <c r="C580" s="194"/>
      <c r="D580" s="194"/>
      <c r="E580" s="194"/>
    </row>
    <row r="581" spans="1:5" ht="15" customHeight="1" x14ac:dyDescent="0.2">
      <c r="A581" s="194"/>
      <c r="B581" s="194"/>
      <c r="C581" s="194"/>
      <c r="D581" s="194"/>
      <c r="E581" s="194"/>
    </row>
    <row r="582" spans="1:5" ht="15" customHeight="1" x14ac:dyDescent="0.2">
      <c r="A582" s="56"/>
      <c r="B582" s="56"/>
      <c r="C582" s="56"/>
      <c r="D582" s="56"/>
      <c r="E582" s="56"/>
    </row>
    <row r="583" spans="1:5" ht="15" customHeight="1" x14ac:dyDescent="0.25">
      <c r="A583" s="32" t="s">
        <v>18</v>
      </c>
      <c r="B583" s="33"/>
      <c r="C583" s="33"/>
      <c r="D583" s="33"/>
      <c r="E583" s="33"/>
    </row>
    <row r="584" spans="1:5" ht="15" customHeight="1" x14ac:dyDescent="0.2">
      <c r="A584" s="34" t="s">
        <v>37</v>
      </c>
      <c r="B584" s="33"/>
      <c r="C584" s="33"/>
      <c r="D584" s="33"/>
      <c r="E584" s="35" t="s">
        <v>38</v>
      </c>
    </row>
    <row r="585" spans="1:5" ht="15" customHeight="1" x14ac:dyDescent="0.2">
      <c r="A585" s="169"/>
      <c r="B585" s="170"/>
      <c r="C585" s="33"/>
      <c r="D585" s="33"/>
      <c r="E585" s="38"/>
    </row>
    <row r="586" spans="1:5" ht="15" customHeight="1" x14ac:dyDescent="0.2">
      <c r="A586" s="39" t="s">
        <v>39</v>
      </c>
      <c r="B586" s="39" t="s">
        <v>40</v>
      </c>
      <c r="C586" s="39" t="s">
        <v>41</v>
      </c>
      <c r="D586" s="50" t="s">
        <v>42</v>
      </c>
      <c r="E586" s="41" t="s">
        <v>43</v>
      </c>
    </row>
    <row r="587" spans="1:5" ht="15" customHeight="1" x14ac:dyDescent="0.2">
      <c r="A587" s="71">
        <v>115</v>
      </c>
      <c r="B587" s="143">
        <v>30102001551</v>
      </c>
      <c r="C587" s="52">
        <v>3123</v>
      </c>
      <c r="D587" s="110" t="s">
        <v>77</v>
      </c>
      <c r="E587" s="64">
        <v>-6000</v>
      </c>
    </row>
    <row r="588" spans="1:5" ht="15" customHeight="1" x14ac:dyDescent="0.2">
      <c r="A588" s="54"/>
      <c r="B588" s="54"/>
      <c r="C588" s="55" t="s">
        <v>45</v>
      </c>
      <c r="D588" s="47"/>
      <c r="E588" s="48">
        <f>SUM(E587:E587)</f>
        <v>-6000</v>
      </c>
    </row>
    <row r="589" spans="1:5" ht="15" customHeight="1" x14ac:dyDescent="0.2"/>
    <row r="590" spans="1:5" ht="15" customHeight="1" x14ac:dyDescent="0.25">
      <c r="A590" s="32" t="s">
        <v>18</v>
      </c>
      <c r="B590" s="33"/>
      <c r="C590" s="33"/>
      <c r="D590" s="33"/>
      <c r="E590" s="33"/>
    </row>
    <row r="591" spans="1:5" ht="15" customHeight="1" x14ac:dyDescent="0.2">
      <c r="A591" s="34" t="s">
        <v>51</v>
      </c>
      <c r="B591" s="33"/>
      <c r="C591" s="33"/>
      <c r="D591" s="33"/>
      <c r="E591" s="35" t="s">
        <v>52</v>
      </c>
    </row>
    <row r="592" spans="1:5" ht="15" customHeight="1" x14ac:dyDescent="0.25">
      <c r="A592" s="32"/>
      <c r="B592" s="37"/>
      <c r="C592" s="33"/>
      <c r="D592" s="33"/>
      <c r="E592" s="38"/>
    </row>
    <row r="593" spans="1:5" ht="15" customHeight="1" x14ac:dyDescent="0.2">
      <c r="A593" s="122"/>
      <c r="B593" s="163"/>
      <c r="C593" s="41" t="s">
        <v>41</v>
      </c>
      <c r="D593" s="69" t="s">
        <v>42</v>
      </c>
      <c r="E593" s="39" t="s">
        <v>43</v>
      </c>
    </row>
    <row r="594" spans="1:5" ht="15" customHeight="1" x14ac:dyDescent="0.2">
      <c r="A594" s="139"/>
      <c r="B594" s="124"/>
      <c r="C594" s="52">
        <v>6172</v>
      </c>
      <c r="D594" s="126" t="s">
        <v>63</v>
      </c>
      <c r="E594" s="64">
        <v>6000</v>
      </c>
    </row>
    <row r="595" spans="1:5" ht="15" customHeight="1" x14ac:dyDescent="0.2">
      <c r="A595" s="128"/>
      <c r="B595" s="94"/>
      <c r="C595" s="73" t="s">
        <v>45</v>
      </c>
      <c r="D595" s="74"/>
      <c r="E595" s="75">
        <f>SUM(E594:E594)</f>
        <v>6000</v>
      </c>
    </row>
    <row r="596" spans="1:5" ht="15" customHeight="1" x14ac:dyDescent="0.2"/>
    <row r="597" spans="1:5" ht="15" customHeight="1" x14ac:dyDescent="0.2"/>
    <row r="598" spans="1:5" ht="15" customHeight="1" x14ac:dyDescent="0.25">
      <c r="A598" s="30" t="s">
        <v>144</v>
      </c>
    </row>
    <row r="599" spans="1:5" ht="15" customHeight="1" x14ac:dyDescent="0.2">
      <c r="A599" s="196" t="s">
        <v>145</v>
      </c>
      <c r="B599" s="196"/>
      <c r="C599" s="196"/>
      <c r="D599" s="196"/>
      <c r="E599" s="196"/>
    </row>
    <row r="600" spans="1:5" ht="15" customHeight="1" x14ac:dyDescent="0.2">
      <c r="A600" s="196"/>
      <c r="B600" s="196"/>
      <c r="C600" s="196"/>
      <c r="D600" s="196"/>
      <c r="E600" s="196"/>
    </row>
    <row r="601" spans="1:5" ht="15" customHeight="1" x14ac:dyDescent="0.2">
      <c r="A601" s="192" t="s">
        <v>146</v>
      </c>
      <c r="B601" s="192"/>
      <c r="C601" s="192"/>
      <c r="D601" s="192"/>
      <c r="E601" s="192"/>
    </row>
    <row r="602" spans="1:5" ht="15" customHeight="1" x14ac:dyDescent="0.2">
      <c r="A602" s="192"/>
      <c r="B602" s="192"/>
      <c r="C602" s="192"/>
      <c r="D602" s="192"/>
      <c r="E602" s="192"/>
    </row>
    <row r="603" spans="1:5" ht="15" customHeight="1" x14ac:dyDescent="0.2">
      <c r="A603" s="192"/>
      <c r="B603" s="192"/>
      <c r="C603" s="192"/>
      <c r="D603" s="192"/>
      <c r="E603" s="192"/>
    </row>
    <row r="604" spans="1:5" ht="15" customHeight="1" x14ac:dyDescent="0.2">
      <c r="A604" s="192"/>
      <c r="B604" s="192"/>
      <c r="C604" s="192"/>
      <c r="D604" s="192"/>
      <c r="E604" s="192"/>
    </row>
    <row r="605" spans="1:5" ht="15" customHeight="1" x14ac:dyDescent="0.2">
      <c r="A605" s="192"/>
      <c r="B605" s="192"/>
      <c r="C605" s="192"/>
      <c r="D605" s="192"/>
      <c r="E605" s="192"/>
    </row>
    <row r="606" spans="1:5" ht="15" customHeight="1" x14ac:dyDescent="0.2"/>
    <row r="607" spans="1:5" ht="15" customHeight="1" x14ac:dyDescent="0.25">
      <c r="A607" s="32" t="s">
        <v>18</v>
      </c>
      <c r="B607" s="33"/>
      <c r="C607" s="33"/>
      <c r="D607" s="33"/>
      <c r="E607" s="33"/>
    </row>
    <row r="608" spans="1:5" ht="15" customHeight="1" x14ac:dyDescent="0.2">
      <c r="A608" s="98" t="s">
        <v>85</v>
      </c>
      <c r="B608" s="58"/>
      <c r="C608" s="58"/>
      <c r="D608" s="58"/>
      <c r="E608" s="59" t="s">
        <v>125</v>
      </c>
    </row>
    <row r="609" spans="1:5" ht="15" customHeight="1" x14ac:dyDescent="0.25">
      <c r="A609" s="32" t="s">
        <v>126</v>
      </c>
      <c r="B609" s="170"/>
      <c r="C609" s="33"/>
      <c r="D609" s="33"/>
      <c r="E609" s="38"/>
    </row>
    <row r="610" spans="1:5" ht="15" customHeight="1" x14ac:dyDescent="0.2">
      <c r="A610" s="39" t="s">
        <v>39</v>
      </c>
      <c r="B610" s="39" t="s">
        <v>40</v>
      </c>
      <c r="C610" s="39" t="s">
        <v>41</v>
      </c>
      <c r="D610" s="50" t="s">
        <v>42</v>
      </c>
      <c r="E610" s="60" t="s">
        <v>43</v>
      </c>
    </row>
    <row r="611" spans="1:5" ht="15" customHeight="1" x14ac:dyDescent="0.2">
      <c r="A611" s="51">
        <v>888</v>
      </c>
      <c r="B611" s="52">
        <v>60004100645</v>
      </c>
      <c r="C611" s="43">
        <v>2212</v>
      </c>
      <c r="D611" s="171" t="s">
        <v>127</v>
      </c>
      <c r="E611" s="161">
        <v>-2000</v>
      </c>
    </row>
    <row r="612" spans="1:5" ht="15" customHeight="1" x14ac:dyDescent="0.2">
      <c r="A612" s="51">
        <v>888</v>
      </c>
      <c r="B612" s="52">
        <v>60004100027</v>
      </c>
      <c r="C612" s="43">
        <v>2212</v>
      </c>
      <c r="D612" s="110" t="s">
        <v>147</v>
      </c>
      <c r="E612" s="161">
        <v>2000</v>
      </c>
    </row>
    <row r="613" spans="1:5" ht="15" customHeight="1" x14ac:dyDescent="0.2">
      <c r="A613" s="51"/>
      <c r="B613" s="54"/>
      <c r="C613" s="55" t="s">
        <v>45</v>
      </c>
      <c r="D613" s="47"/>
      <c r="E613" s="48">
        <f>SUM(E611:E612)</f>
        <v>0</v>
      </c>
    </row>
    <row r="614" spans="1:5" ht="15" customHeight="1" x14ac:dyDescent="0.2"/>
    <row r="615" spans="1:5" ht="15" customHeight="1" x14ac:dyDescent="0.2"/>
    <row r="616" spans="1:5" ht="15" customHeight="1" x14ac:dyDescent="0.25">
      <c r="A616" s="30" t="s">
        <v>148</v>
      </c>
    </row>
    <row r="617" spans="1:5" ht="15" customHeight="1" x14ac:dyDescent="0.2">
      <c r="A617" s="196" t="s">
        <v>145</v>
      </c>
      <c r="B617" s="196"/>
      <c r="C617" s="196"/>
      <c r="D617" s="196"/>
      <c r="E617" s="196"/>
    </row>
    <row r="618" spans="1:5" ht="15" customHeight="1" x14ac:dyDescent="0.2">
      <c r="A618" s="196"/>
      <c r="B618" s="196"/>
      <c r="C618" s="196"/>
      <c r="D618" s="196"/>
      <c r="E618" s="196"/>
    </row>
    <row r="619" spans="1:5" ht="15" customHeight="1" x14ac:dyDescent="0.2">
      <c r="A619" s="192" t="s">
        <v>149</v>
      </c>
      <c r="B619" s="192"/>
      <c r="C619" s="192"/>
      <c r="D619" s="192"/>
      <c r="E619" s="192"/>
    </row>
    <row r="620" spans="1:5" ht="15" customHeight="1" x14ac:dyDescent="0.2">
      <c r="A620" s="192"/>
      <c r="B620" s="192"/>
      <c r="C620" s="192"/>
      <c r="D620" s="192"/>
      <c r="E620" s="192"/>
    </row>
    <row r="621" spans="1:5" ht="15" customHeight="1" x14ac:dyDescent="0.2">
      <c r="A621" s="192"/>
      <c r="B621" s="192"/>
      <c r="C621" s="192"/>
      <c r="D621" s="192"/>
      <c r="E621" s="192"/>
    </row>
    <row r="622" spans="1:5" ht="15" customHeight="1" x14ac:dyDescent="0.2">
      <c r="A622" s="192"/>
      <c r="B622" s="192"/>
      <c r="C622" s="192"/>
      <c r="D622" s="192"/>
      <c r="E622" s="192"/>
    </row>
    <row r="623" spans="1:5" ht="15" customHeight="1" x14ac:dyDescent="0.2">
      <c r="A623" s="192"/>
      <c r="B623" s="192"/>
      <c r="C623" s="192"/>
      <c r="D623" s="192"/>
      <c r="E623" s="192"/>
    </row>
    <row r="624" spans="1:5" ht="15" customHeight="1" x14ac:dyDescent="0.2">
      <c r="A624" s="192"/>
      <c r="B624" s="192"/>
      <c r="C624" s="192"/>
      <c r="D624" s="192"/>
      <c r="E624" s="192"/>
    </row>
    <row r="625" spans="1:5" ht="15" customHeight="1" x14ac:dyDescent="0.2">
      <c r="B625" s="172"/>
    </row>
    <row r="626" spans="1:5" ht="15" customHeight="1" x14ac:dyDescent="0.25">
      <c r="A626" s="32" t="s">
        <v>18</v>
      </c>
      <c r="B626" s="87"/>
      <c r="C626" s="33"/>
      <c r="D626" s="33"/>
      <c r="E626" s="33"/>
    </row>
    <row r="627" spans="1:5" ht="15" customHeight="1" x14ac:dyDescent="0.2">
      <c r="A627" s="98" t="s">
        <v>85</v>
      </c>
      <c r="B627" s="120"/>
      <c r="C627" s="58"/>
      <c r="D627" s="58"/>
      <c r="E627" s="59" t="s">
        <v>125</v>
      </c>
    </row>
    <row r="628" spans="1:5" ht="15" customHeight="1" x14ac:dyDescent="0.25">
      <c r="A628" s="32" t="s">
        <v>150</v>
      </c>
      <c r="B628" s="173"/>
      <c r="C628" s="33"/>
      <c r="D628" s="33"/>
      <c r="E628" s="38"/>
    </row>
    <row r="629" spans="1:5" ht="15" customHeight="1" x14ac:dyDescent="0.2">
      <c r="A629" s="39" t="s">
        <v>39</v>
      </c>
      <c r="B629" s="39" t="s">
        <v>40</v>
      </c>
      <c r="C629" s="39" t="s">
        <v>41</v>
      </c>
      <c r="D629" s="50" t="s">
        <v>42</v>
      </c>
      <c r="E629" s="41" t="s">
        <v>43</v>
      </c>
    </row>
    <row r="630" spans="1:5" ht="15" customHeight="1" x14ac:dyDescent="0.2">
      <c r="A630" s="71">
        <v>10</v>
      </c>
      <c r="B630" s="52">
        <v>60001100720</v>
      </c>
      <c r="C630" s="43">
        <v>3123</v>
      </c>
      <c r="D630" s="171" t="s">
        <v>127</v>
      </c>
      <c r="E630" s="161">
        <v>-497034</v>
      </c>
    </row>
    <row r="631" spans="1:5" ht="15" customHeight="1" x14ac:dyDescent="0.2">
      <c r="A631" s="71">
        <v>10</v>
      </c>
      <c r="B631" s="52">
        <v>60001100720</v>
      </c>
      <c r="C631" s="43">
        <v>3123</v>
      </c>
      <c r="D631" s="83" t="s">
        <v>90</v>
      </c>
      <c r="E631" s="161">
        <v>497034</v>
      </c>
    </row>
    <row r="632" spans="1:5" ht="15" customHeight="1" x14ac:dyDescent="0.2">
      <c r="A632" s="51"/>
      <c r="B632" s="54"/>
      <c r="C632" s="55" t="s">
        <v>45</v>
      </c>
      <c r="D632" s="47"/>
      <c r="E632" s="48">
        <f>SUM(E630:E631)</f>
        <v>0</v>
      </c>
    </row>
    <row r="633" spans="1:5" ht="15" customHeight="1" x14ac:dyDescent="0.2"/>
    <row r="634" spans="1:5" ht="15" customHeight="1" x14ac:dyDescent="0.2"/>
    <row r="635" spans="1:5" ht="15" customHeight="1" x14ac:dyDescent="0.25">
      <c r="A635" s="30" t="s">
        <v>151</v>
      </c>
    </row>
    <row r="636" spans="1:5" ht="15" customHeight="1" x14ac:dyDescent="0.2">
      <c r="A636" s="193" t="s">
        <v>152</v>
      </c>
      <c r="B636" s="193"/>
      <c r="C636" s="193"/>
      <c r="D636" s="193"/>
      <c r="E636" s="193"/>
    </row>
    <row r="637" spans="1:5" ht="15" customHeight="1" x14ac:dyDescent="0.2">
      <c r="A637" s="193"/>
      <c r="B637" s="193"/>
      <c r="C637" s="193"/>
      <c r="D637" s="193"/>
      <c r="E637" s="193"/>
    </row>
    <row r="638" spans="1:5" ht="15" customHeight="1" x14ac:dyDescent="0.2">
      <c r="A638" s="194" t="s">
        <v>153</v>
      </c>
      <c r="B638" s="194"/>
      <c r="C638" s="194"/>
      <c r="D638" s="194"/>
      <c r="E638" s="194"/>
    </row>
    <row r="639" spans="1:5" ht="15" customHeight="1" x14ac:dyDescent="0.2">
      <c r="A639" s="194"/>
      <c r="B639" s="194"/>
      <c r="C639" s="194"/>
      <c r="D639" s="194"/>
      <c r="E639" s="194"/>
    </row>
    <row r="640" spans="1:5" ht="15" customHeight="1" x14ac:dyDescent="0.2">
      <c r="A640" s="194"/>
      <c r="B640" s="194"/>
      <c r="C640" s="194"/>
      <c r="D640" s="194"/>
      <c r="E640" s="194"/>
    </row>
    <row r="641" spans="1:5" ht="15" customHeight="1" x14ac:dyDescent="0.2">
      <c r="A641" s="194"/>
      <c r="B641" s="194"/>
      <c r="C641" s="194"/>
      <c r="D641" s="194"/>
      <c r="E641" s="194"/>
    </row>
    <row r="642" spans="1:5" ht="15" customHeight="1" x14ac:dyDescent="0.2">
      <c r="A642" s="194"/>
      <c r="B642" s="194"/>
      <c r="C642" s="194"/>
      <c r="D642" s="194"/>
      <c r="E642" s="194"/>
    </row>
    <row r="643" spans="1:5" ht="15" customHeight="1" x14ac:dyDescent="0.2">
      <c r="A643" s="194"/>
      <c r="B643" s="194"/>
      <c r="C643" s="194"/>
      <c r="D643" s="194"/>
      <c r="E643" s="194"/>
    </row>
    <row r="644" spans="1:5" ht="15" customHeight="1" x14ac:dyDescent="0.2">
      <c r="A644" s="194"/>
      <c r="B644" s="194"/>
      <c r="C644" s="194"/>
      <c r="D644" s="194"/>
      <c r="E644" s="194"/>
    </row>
    <row r="645" spans="1:5" ht="15" customHeight="1" x14ac:dyDescent="0.2">
      <c r="A645" s="31"/>
      <c r="B645" s="31"/>
      <c r="C645" s="31"/>
      <c r="D645" s="31"/>
      <c r="E645" s="31"/>
    </row>
    <row r="646" spans="1:5" ht="15" customHeight="1" x14ac:dyDescent="0.25">
      <c r="A646" s="32" t="s">
        <v>18</v>
      </c>
      <c r="B646" s="33"/>
      <c r="C646" s="33"/>
      <c r="D646" s="33"/>
      <c r="E646" s="33"/>
    </row>
    <row r="647" spans="1:5" ht="15" customHeight="1" x14ac:dyDescent="0.2">
      <c r="A647" s="34" t="s">
        <v>154</v>
      </c>
      <c r="B647" s="33"/>
      <c r="C647" s="33"/>
      <c r="D647" s="33"/>
      <c r="E647" s="35" t="s">
        <v>155</v>
      </c>
    </row>
    <row r="648" spans="1:5" ht="15" customHeight="1" x14ac:dyDescent="0.2">
      <c r="A648" s="169"/>
      <c r="B648" s="170"/>
      <c r="C648" s="33"/>
      <c r="D648" s="33"/>
      <c r="E648" s="38"/>
    </row>
    <row r="649" spans="1:5" ht="15" customHeight="1" x14ac:dyDescent="0.2">
      <c r="A649" s="41" t="s">
        <v>39</v>
      </c>
      <c r="B649" s="39" t="s">
        <v>40</v>
      </c>
      <c r="C649" s="39" t="s">
        <v>41</v>
      </c>
      <c r="D649" s="50" t="s">
        <v>42</v>
      </c>
      <c r="E649" s="60" t="s">
        <v>43</v>
      </c>
    </row>
    <row r="650" spans="1:5" ht="15" customHeight="1" x14ac:dyDescent="0.2">
      <c r="A650" s="71">
        <v>551</v>
      </c>
      <c r="B650" s="143">
        <v>42001000000</v>
      </c>
      <c r="C650" s="52">
        <v>2399</v>
      </c>
      <c r="D650" s="83" t="s">
        <v>156</v>
      </c>
      <c r="E650" s="79">
        <v>-8600000</v>
      </c>
    </row>
    <row r="651" spans="1:5" ht="15" customHeight="1" x14ac:dyDescent="0.2">
      <c r="A651" s="71">
        <v>551</v>
      </c>
      <c r="B651" s="143">
        <v>42001008175</v>
      </c>
      <c r="C651" s="52">
        <v>2321</v>
      </c>
      <c r="D651" s="110" t="s">
        <v>156</v>
      </c>
      <c r="E651" s="79">
        <v>5000000</v>
      </c>
    </row>
    <row r="652" spans="1:5" ht="15" customHeight="1" x14ac:dyDescent="0.2">
      <c r="A652" s="71">
        <v>551</v>
      </c>
      <c r="B652" s="143">
        <v>42001008301</v>
      </c>
      <c r="C652" s="52">
        <v>2310</v>
      </c>
      <c r="D652" s="110" t="s">
        <v>156</v>
      </c>
      <c r="E652" s="79">
        <v>3600000</v>
      </c>
    </row>
    <row r="653" spans="1:5" ht="15" customHeight="1" x14ac:dyDescent="0.2">
      <c r="A653" s="71"/>
      <c r="B653" s="174"/>
      <c r="C653" s="55" t="s">
        <v>45</v>
      </c>
      <c r="D653" s="47"/>
      <c r="E653" s="48">
        <f>SUM(E650:E652)</f>
        <v>0</v>
      </c>
    </row>
    <row r="654" spans="1:5" ht="15" customHeight="1" x14ac:dyDescent="0.25">
      <c r="A654" s="30"/>
    </row>
    <row r="655" spans="1:5" ht="15" customHeight="1" x14ac:dyDescent="0.25">
      <c r="A655" s="30"/>
    </row>
    <row r="656" spans="1:5" ht="15" customHeight="1" x14ac:dyDescent="0.25">
      <c r="A656" s="30" t="s">
        <v>157</v>
      </c>
    </row>
    <row r="657" spans="1:5" ht="15" customHeight="1" x14ac:dyDescent="0.2">
      <c r="A657" s="193" t="s">
        <v>123</v>
      </c>
      <c r="B657" s="193"/>
      <c r="C657" s="193"/>
      <c r="D657" s="193"/>
      <c r="E657" s="193"/>
    </row>
    <row r="658" spans="1:5" ht="15" customHeight="1" x14ac:dyDescent="0.2">
      <c r="A658" s="193"/>
      <c r="B658" s="193"/>
      <c r="C658" s="193"/>
      <c r="D658" s="193"/>
      <c r="E658" s="193"/>
    </row>
    <row r="659" spans="1:5" ht="15" customHeight="1" x14ac:dyDescent="0.2">
      <c r="A659" s="192" t="s">
        <v>158</v>
      </c>
      <c r="B659" s="192"/>
      <c r="C659" s="192"/>
      <c r="D659" s="192"/>
      <c r="E659" s="192"/>
    </row>
    <row r="660" spans="1:5" ht="15" customHeight="1" x14ac:dyDescent="0.2">
      <c r="A660" s="192"/>
      <c r="B660" s="192"/>
      <c r="C660" s="192"/>
      <c r="D660" s="192"/>
      <c r="E660" s="192"/>
    </row>
    <row r="661" spans="1:5" ht="15" customHeight="1" x14ac:dyDescent="0.2">
      <c r="A661" s="192"/>
      <c r="B661" s="192"/>
      <c r="C661" s="192"/>
      <c r="D661" s="192"/>
      <c r="E661" s="192"/>
    </row>
    <row r="662" spans="1:5" ht="15" customHeight="1" x14ac:dyDescent="0.2">
      <c r="A662" s="192"/>
      <c r="B662" s="192"/>
      <c r="C662" s="192"/>
      <c r="D662" s="192"/>
      <c r="E662" s="192"/>
    </row>
    <row r="663" spans="1:5" ht="15" customHeight="1" x14ac:dyDescent="0.2">
      <c r="A663" s="192"/>
      <c r="B663" s="192"/>
      <c r="C663" s="192"/>
      <c r="D663" s="192"/>
      <c r="E663" s="192"/>
    </row>
    <row r="664" spans="1:5" ht="15" customHeight="1" x14ac:dyDescent="0.2">
      <c r="A664" s="192"/>
      <c r="B664" s="192"/>
      <c r="C664" s="192"/>
      <c r="D664" s="192"/>
      <c r="E664" s="192"/>
    </row>
    <row r="665" spans="1:5" ht="15" customHeight="1" x14ac:dyDescent="0.2">
      <c r="A665" s="192"/>
      <c r="B665" s="192"/>
      <c r="C665" s="192"/>
      <c r="D665" s="192"/>
      <c r="E665" s="192"/>
    </row>
    <row r="666" spans="1:5" ht="15" customHeight="1" x14ac:dyDescent="0.25">
      <c r="A666" s="142"/>
    </row>
    <row r="667" spans="1:5" ht="15" customHeight="1" x14ac:dyDescent="0.25">
      <c r="A667" s="57" t="s">
        <v>18</v>
      </c>
      <c r="B667" s="58"/>
      <c r="C667" s="58"/>
      <c r="D667" s="58"/>
      <c r="E667" s="66"/>
    </row>
    <row r="668" spans="1:5" ht="15" customHeight="1" x14ac:dyDescent="0.2">
      <c r="A668" s="98" t="s">
        <v>85</v>
      </c>
      <c r="B668" s="152"/>
      <c r="C668" s="37"/>
      <c r="D668" s="37"/>
      <c r="E668" s="37" t="s">
        <v>159</v>
      </c>
    </row>
    <row r="669" spans="1:5" ht="15" customHeight="1" x14ac:dyDescent="0.2">
      <c r="A669" s="66"/>
      <c r="B669" s="67"/>
      <c r="C669" s="58"/>
      <c r="D669" s="65"/>
      <c r="E669" s="68"/>
    </row>
    <row r="670" spans="1:5" ht="15" customHeight="1" x14ac:dyDescent="0.2">
      <c r="A670" s="122"/>
      <c r="B670" s="41" t="s">
        <v>40</v>
      </c>
      <c r="C670" s="41" t="s">
        <v>41</v>
      </c>
      <c r="D670" s="69" t="s">
        <v>42</v>
      </c>
      <c r="E670" s="41" t="s">
        <v>43</v>
      </c>
    </row>
    <row r="671" spans="1:5" ht="15" customHeight="1" x14ac:dyDescent="0.2">
      <c r="A671" s="139"/>
      <c r="B671" s="52">
        <v>60010000000</v>
      </c>
      <c r="C671" s="52">
        <v>3636</v>
      </c>
      <c r="D671" s="110" t="s">
        <v>160</v>
      </c>
      <c r="E671" s="151">
        <v>-15524</v>
      </c>
    </row>
    <row r="672" spans="1:5" ht="15" customHeight="1" x14ac:dyDescent="0.2">
      <c r="A672" s="92"/>
      <c r="B672" s="141"/>
      <c r="C672" s="55" t="s">
        <v>45</v>
      </c>
      <c r="D672" s="47"/>
      <c r="E672" s="48">
        <f>SUM(E671:E671)</f>
        <v>-15524</v>
      </c>
    </row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57" t="s">
        <v>18</v>
      </c>
      <c r="B678" s="120"/>
      <c r="C678" s="58"/>
      <c r="D678" s="58"/>
      <c r="E678" s="58"/>
    </row>
    <row r="679" spans="1:5" ht="15" customHeight="1" x14ac:dyDescent="0.2">
      <c r="A679" s="98" t="s">
        <v>51</v>
      </c>
      <c r="B679" s="120"/>
      <c r="C679" s="58"/>
      <c r="D679" s="58"/>
      <c r="E679" s="59" t="s">
        <v>52</v>
      </c>
    </row>
    <row r="680" spans="1:5" ht="15" customHeight="1" x14ac:dyDescent="0.25">
      <c r="A680" s="57"/>
      <c r="B680" s="121"/>
      <c r="C680" s="58"/>
      <c r="D680" s="58"/>
      <c r="E680" s="99"/>
    </row>
    <row r="681" spans="1:5" ht="15" customHeight="1" x14ac:dyDescent="0.2">
      <c r="A681" s="122"/>
      <c r="B681" s="122"/>
      <c r="C681" s="41" t="s">
        <v>41</v>
      </c>
      <c r="D681" s="100" t="s">
        <v>42</v>
      </c>
      <c r="E681" s="41" t="s">
        <v>43</v>
      </c>
    </row>
    <row r="682" spans="1:5" ht="15" customHeight="1" x14ac:dyDescent="0.2">
      <c r="A682" s="123"/>
      <c r="B682" s="124"/>
      <c r="C682" s="125">
        <v>6172</v>
      </c>
      <c r="D682" s="126" t="s">
        <v>63</v>
      </c>
      <c r="E682" s="127">
        <v>15524</v>
      </c>
    </row>
    <row r="683" spans="1:5" ht="15" customHeight="1" x14ac:dyDescent="0.2">
      <c r="A683" s="123"/>
      <c r="B683" s="128"/>
      <c r="C683" s="73" t="s">
        <v>45</v>
      </c>
      <c r="D683" s="104"/>
      <c r="E683" s="105">
        <f>SUM(E682:E682)</f>
        <v>15524</v>
      </c>
    </row>
    <row r="684" spans="1:5" ht="15" customHeight="1" x14ac:dyDescent="0.2"/>
    <row r="685" spans="1:5" ht="15" customHeight="1" x14ac:dyDescent="0.2"/>
    <row r="686" spans="1:5" ht="15" customHeight="1" x14ac:dyDescent="0.25">
      <c r="A686" s="30" t="s">
        <v>161</v>
      </c>
    </row>
    <row r="687" spans="1:5" ht="15" customHeight="1" x14ac:dyDescent="0.2">
      <c r="A687" s="191" t="s">
        <v>48</v>
      </c>
      <c r="B687" s="191"/>
      <c r="C687" s="191"/>
      <c r="D687" s="191"/>
      <c r="E687" s="191"/>
    </row>
    <row r="688" spans="1:5" ht="15" customHeight="1" x14ac:dyDescent="0.2">
      <c r="A688" s="191" t="s">
        <v>49</v>
      </c>
      <c r="B688" s="191"/>
      <c r="C688" s="191"/>
      <c r="D688" s="191"/>
      <c r="E688" s="191"/>
    </row>
    <row r="689" spans="1:5" ht="15" customHeight="1" x14ac:dyDescent="0.2">
      <c r="A689" s="192" t="s">
        <v>162</v>
      </c>
      <c r="B689" s="192"/>
      <c r="C689" s="192"/>
      <c r="D689" s="192"/>
      <c r="E689" s="192"/>
    </row>
    <row r="690" spans="1:5" ht="15" customHeight="1" x14ac:dyDescent="0.2">
      <c r="A690" s="192"/>
      <c r="B690" s="192"/>
      <c r="C690" s="192"/>
      <c r="D690" s="192"/>
      <c r="E690" s="192"/>
    </row>
    <row r="691" spans="1:5" ht="15" customHeight="1" x14ac:dyDescent="0.2">
      <c r="A691" s="192"/>
      <c r="B691" s="192"/>
      <c r="C691" s="192"/>
      <c r="D691" s="192"/>
      <c r="E691" s="192"/>
    </row>
    <row r="692" spans="1:5" ht="15" customHeight="1" x14ac:dyDescent="0.2">
      <c r="A692" s="192"/>
      <c r="B692" s="192"/>
      <c r="C692" s="192"/>
      <c r="D692" s="192"/>
      <c r="E692" s="192"/>
    </row>
    <row r="693" spans="1:5" ht="15" customHeight="1" x14ac:dyDescent="0.2">
      <c r="A693" s="97"/>
      <c r="B693" s="97"/>
      <c r="C693" s="97"/>
      <c r="D693" s="97"/>
      <c r="E693" s="97"/>
    </row>
    <row r="694" spans="1:5" ht="15" customHeight="1" x14ac:dyDescent="0.25">
      <c r="A694" s="57" t="s">
        <v>1</v>
      </c>
      <c r="B694" s="58"/>
      <c r="C694" s="58"/>
      <c r="D694" s="58"/>
      <c r="E694" s="58"/>
    </row>
    <row r="695" spans="1:5" ht="15" customHeight="1" x14ac:dyDescent="0.2">
      <c r="A695" s="98" t="s">
        <v>51</v>
      </c>
      <c r="B695" s="58"/>
      <c r="C695" s="58"/>
      <c r="D695" s="58"/>
      <c r="E695" s="59" t="s">
        <v>52</v>
      </c>
    </row>
    <row r="696" spans="1:5" ht="15" customHeight="1" x14ac:dyDescent="0.25">
      <c r="A696" s="65"/>
      <c r="B696" s="57"/>
      <c r="C696" s="58"/>
      <c r="D696" s="58"/>
      <c r="E696" s="99"/>
    </row>
    <row r="697" spans="1:5" ht="15" customHeight="1" x14ac:dyDescent="0.2">
      <c r="A697" s="41" t="s">
        <v>39</v>
      </c>
      <c r="B697" s="41" t="s">
        <v>40</v>
      </c>
      <c r="C697" s="41" t="s">
        <v>41</v>
      </c>
      <c r="D697" s="100" t="s">
        <v>42</v>
      </c>
      <c r="E697" s="60" t="s">
        <v>43</v>
      </c>
    </row>
    <row r="698" spans="1:5" ht="15" customHeight="1" x14ac:dyDescent="0.2">
      <c r="A698" s="82">
        <v>98861</v>
      </c>
      <c r="B698" s="61">
        <v>90000000000</v>
      </c>
      <c r="C698" s="62"/>
      <c r="D698" s="63" t="s">
        <v>163</v>
      </c>
      <c r="E698" s="64">
        <v>346700</v>
      </c>
    </row>
    <row r="699" spans="1:5" ht="15" customHeight="1" x14ac:dyDescent="0.2">
      <c r="A699" s="175"/>
      <c r="B699" s="61"/>
      <c r="C699" s="73" t="s">
        <v>45</v>
      </c>
      <c r="D699" s="104"/>
      <c r="E699" s="105">
        <f>SUM(E698:E698)</f>
        <v>346700</v>
      </c>
    </row>
    <row r="700" spans="1:5" ht="15" customHeight="1" x14ac:dyDescent="0.2">
      <c r="A700" s="66"/>
      <c r="B700" s="66"/>
      <c r="C700" s="66"/>
      <c r="D700" s="66"/>
      <c r="E700" s="65"/>
    </row>
    <row r="701" spans="1:5" ht="15" customHeight="1" x14ac:dyDescent="0.25">
      <c r="A701" s="57" t="s">
        <v>18</v>
      </c>
      <c r="B701" s="65"/>
      <c r="C701" s="65"/>
      <c r="D701" s="65"/>
      <c r="E701" s="65"/>
    </row>
    <row r="702" spans="1:5" ht="15" customHeight="1" x14ac:dyDescent="0.2">
      <c r="A702" s="98" t="s">
        <v>164</v>
      </c>
      <c r="B702" s="58"/>
      <c r="C702" s="58"/>
      <c r="D702" s="58"/>
      <c r="E702" s="59" t="s">
        <v>165</v>
      </c>
    </row>
    <row r="703" spans="1:5" ht="15" customHeight="1" x14ac:dyDescent="0.25">
      <c r="A703" s="57"/>
      <c r="B703" s="176"/>
      <c r="C703" s="58"/>
      <c r="D703" s="58"/>
      <c r="E703" s="99"/>
    </row>
    <row r="704" spans="1:5" ht="15" customHeight="1" x14ac:dyDescent="0.2">
      <c r="A704" s="41" t="s">
        <v>39</v>
      </c>
      <c r="B704" s="41" t="s">
        <v>40</v>
      </c>
      <c r="C704" s="41" t="s">
        <v>41</v>
      </c>
      <c r="D704" s="177" t="s">
        <v>42</v>
      </c>
      <c r="E704" s="60" t="s">
        <v>43</v>
      </c>
    </row>
    <row r="705" spans="1:5" ht="15" customHeight="1" x14ac:dyDescent="0.2">
      <c r="A705" s="82">
        <v>98861</v>
      </c>
      <c r="B705" s="61">
        <v>60004000000</v>
      </c>
      <c r="C705" s="52">
        <v>6172</v>
      </c>
      <c r="D705" s="83" t="s">
        <v>147</v>
      </c>
      <c r="E705" s="64">
        <v>324474</v>
      </c>
    </row>
    <row r="706" spans="1:5" ht="15" customHeight="1" x14ac:dyDescent="0.2">
      <c r="A706" s="41"/>
      <c r="B706" s="61"/>
      <c r="C706" s="73" t="s">
        <v>45</v>
      </c>
      <c r="D706" s="104"/>
      <c r="E706" s="105">
        <f>SUM(E705:E705)</f>
        <v>324474</v>
      </c>
    </row>
    <row r="707" spans="1:5" ht="15" customHeight="1" x14ac:dyDescent="0.2">
      <c r="A707" s="65"/>
      <c r="B707" s="65"/>
      <c r="C707" s="65"/>
      <c r="D707" s="65"/>
      <c r="E707" s="65"/>
    </row>
    <row r="708" spans="1:5" ht="15" customHeight="1" x14ac:dyDescent="0.25">
      <c r="A708" s="57" t="s">
        <v>18</v>
      </c>
      <c r="B708" s="58"/>
      <c r="C708" s="58"/>
      <c r="D708" s="58"/>
      <c r="E708" s="58"/>
    </row>
    <row r="709" spans="1:5" ht="15" customHeight="1" x14ac:dyDescent="0.2">
      <c r="A709" s="98" t="s">
        <v>51</v>
      </c>
      <c r="B709" s="58"/>
      <c r="C709" s="58"/>
      <c r="D709" s="58"/>
      <c r="E709" s="59" t="s">
        <v>52</v>
      </c>
    </row>
    <row r="710" spans="1:5" ht="15" customHeight="1" x14ac:dyDescent="0.25">
      <c r="A710" s="57"/>
      <c r="B710" s="66"/>
      <c r="C710" s="58"/>
      <c r="D710" s="58"/>
      <c r="E710" s="99"/>
    </row>
    <row r="711" spans="1:5" ht="15" customHeight="1" x14ac:dyDescent="0.2">
      <c r="A711" s="124"/>
      <c r="B711" s="122"/>
      <c r="C711" s="41" t="s">
        <v>41</v>
      </c>
      <c r="D711" s="178" t="s">
        <v>42</v>
      </c>
      <c r="E711" s="60" t="s">
        <v>43</v>
      </c>
    </row>
    <row r="712" spans="1:5" ht="15" customHeight="1" x14ac:dyDescent="0.2">
      <c r="A712" s="124"/>
      <c r="B712" s="139"/>
      <c r="C712" s="125">
        <v>6172</v>
      </c>
      <c r="D712" s="83" t="s">
        <v>63</v>
      </c>
      <c r="E712" s="127">
        <v>22226</v>
      </c>
    </row>
    <row r="713" spans="1:5" ht="15" customHeight="1" x14ac:dyDescent="0.2">
      <c r="A713" s="58"/>
      <c r="B713" s="139"/>
      <c r="C713" s="73" t="s">
        <v>45</v>
      </c>
      <c r="D713" s="72"/>
      <c r="E713" s="105">
        <f>E712</f>
        <v>22226</v>
      </c>
    </row>
    <row r="714" spans="1:5" ht="15" customHeight="1" x14ac:dyDescent="0.2"/>
    <row r="715" spans="1:5" ht="15" customHeight="1" x14ac:dyDescent="0.2"/>
    <row r="716" spans="1:5" ht="15" customHeight="1" x14ac:dyDescent="0.25">
      <c r="A716" s="30" t="s">
        <v>166</v>
      </c>
    </row>
    <row r="717" spans="1:5" ht="15" customHeight="1" x14ac:dyDescent="0.2">
      <c r="A717" s="195" t="s">
        <v>48</v>
      </c>
      <c r="B717" s="195"/>
      <c r="C717" s="195"/>
      <c r="D717" s="195"/>
      <c r="E717" s="195"/>
    </row>
    <row r="718" spans="1:5" ht="15" customHeight="1" x14ac:dyDescent="0.2">
      <c r="A718" s="195" t="s">
        <v>167</v>
      </c>
      <c r="B718" s="195"/>
      <c r="C718" s="195"/>
      <c r="D718" s="195"/>
      <c r="E718" s="195"/>
    </row>
    <row r="719" spans="1:5" ht="15" customHeight="1" x14ac:dyDescent="0.2">
      <c r="A719" s="192" t="s">
        <v>168</v>
      </c>
      <c r="B719" s="192"/>
      <c r="C719" s="192"/>
      <c r="D719" s="192"/>
      <c r="E719" s="192"/>
    </row>
    <row r="720" spans="1:5" ht="15" customHeight="1" x14ac:dyDescent="0.2">
      <c r="A720" s="192"/>
      <c r="B720" s="192"/>
      <c r="C720" s="192"/>
      <c r="D720" s="192"/>
      <c r="E720" s="192"/>
    </row>
    <row r="721" spans="1:5" ht="15" customHeight="1" x14ac:dyDescent="0.2">
      <c r="A721" s="192"/>
      <c r="B721" s="192"/>
      <c r="C721" s="192"/>
      <c r="D721" s="192"/>
      <c r="E721" s="192"/>
    </row>
    <row r="722" spans="1:5" ht="15" customHeight="1" x14ac:dyDescent="0.2">
      <c r="A722" s="192"/>
      <c r="B722" s="192"/>
      <c r="C722" s="192"/>
      <c r="D722" s="192"/>
      <c r="E722" s="192"/>
    </row>
    <row r="723" spans="1:5" ht="15" customHeight="1" x14ac:dyDescent="0.2">
      <c r="A723" s="192"/>
      <c r="B723" s="192"/>
      <c r="C723" s="192"/>
      <c r="D723" s="192"/>
      <c r="E723" s="192"/>
    </row>
    <row r="724" spans="1:5" ht="15" customHeight="1" x14ac:dyDescent="0.2">
      <c r="A724" s="192"/>
      <c r="B724" s="192"/>
      <c r="C724" s="192"/>
      <c r="D724" s="192"/>
      <c r="E724" s="192"/>
    </row>
    <row r="725" spans="1:5" ht="15" customHeight="1" x14ac:dyDescent="0.2">
      <c r="A725" s="192"/>
      <c r="B725" s="192"/>
      <c r="C725" s="192"/>
      <c r="D725" s="192"/>
      <c r="E725" s="192"/>
    </row>
    <row r="726" spans="1:5" ht="15" customHeight="1" x14ac:dyDescent="0.2">
      <c r="A726" s="56"/>
      <c r="B726" s="56"/>
      <c r="C726" s="56"/>
      <c r="D726" s="56"/>
      <c r="E726" s="56"/>
    </row>
    <row r="727" spans="1:5" ht="15" customHeight="1" x14ac:dyDescent="0.2">
      <c r="A727" s="56"/>
      <c r="B727" s="56"/>
      <c r="C727" s="56"/>
      <c r="D727" s="56"/>
      <c r="E727" s="56"/>
    </row>
    <row r="728" spans="1:5" ht="15" customHeight="1" x14ac:dyDescent="0.2">
      <c r="A728" s="56"/>
      <c r="B728" s="56"/>
      <c r="C728" s="56"/>
      <c r="D728" s="56"/>
      <c r="E728" s="56"/>
    </row>
    <row r="729" spans="1:5" ht="15" customHeight="1" x14ac:dyDescent="0.2">
      <c r="A729" s="56"/>
      <c r="B729" s="56"/>
      <c r="C729" s="56"/>
      <c r="D729" s="56"/>
      <c r="E729" s="56"/>
    </row>
    <row r="730" spans="1:5" ht="15" customHeight="1" x14ac:dyDescent="0.25">
      <c r="A730" s="57" t="s">
        <v>1</v>
      </c>
      <c r="B730" s="58"/>
      <c r="C730" s="58"/>
      <c r="D730" s="58"/>
      <c r="E730" s="58"/>
    </row>
    <row r="731" spans="1:5" ht="15" customHeight="1" x14ac:dyDescent="0.2">
      <c r="A731" s="34" t="s">
        <v>51</v>
      </c>
      <c r="B731" s="33"/>
      <c r="C731" s="33"/>
      <c r="D731" s="33"/>
      <c r="E731" s="35" t="s">
        <v>52</v>
      </c>
    </row>
    <row r="732" spans="1:5" ht="15" customHeight="1" x14ac:dyDescent="0.25">
      <c r="A732" s="109"/>
      <c r="B732" s="32"/>
      <c r="C732" s="33"/>
      <c r="D732" s="33"/>
      <c r="E732" s="38"/>
    </row>
    <row r="733" spans="1:5" ht="15" customHeight="1" x14ac:dyDescent="0.2">
      <c r="A733" s="39" t="s">
        <v>39</v>
      </c>
      <c r="B733" s="39" t="s">
        <v>40</v>
      </c>
      <c r="C733" s="39" t="s">
        <v>41</v>
      </c>
      <c r="D733" s="50" t="s">
        <v>42</v>
      </c>
      <c r="E733" s="60" t="s">
        <v>43</v>
      </c>
    </row>
    <row r="734" spans="1:5" ht="15" customHeight="1" x14ac:dyDescent="0.2">
      <c r="A734" s="179">
        <v>38587505</v>
      </c>
      <c r="B734" s="61">
        <v>90000000000</v>
      </c>
      <c r="C734" s="180"/>
      <c r="D734" s="83" t="s">
        <v>169</v>
      </c>
      <c r="E734" s="64">
        <v>9743598.2799999993</v>
      </c>
    </row>
    <row r="735" spans="1:5" ht="15" customHeight="1" x14ac:dyDescent="0.2">
      <c r="A735" s="179">
        <v>38187501</v>
      </c>
      <c r="B735" s="61">
        <v>90000000000</v>
      </c>
      <c r="C735" s="180"/>
      <c r="D735" s="83" t="s">
        <v>169</v>
      </c>
      <c r="E735" s="64">
        <v>573152.84</v>
      </c>
    </row>
    <row r="736" spans="1:5" ht="15" customHeight="1" x14ac:dyDescent="0.2">
      <c r="A736" s="134"/>
      <c r="B736" s="61"/>
      <c r="C736" s="55" t="s">
        <v>45</v>
      </c>
      <c r="D736" s="47"/>
      <c r="E736" s="48">
        <f>SUM(E734:E735)</f>
        <v>10316751.119999999</v>
      </c>
    </row>
    <row r="737" spans="1:5" ht="15" customHeight="1" x14ac:dyDescent="0.25">
      <c r="A737" s="30"/>
      <c r="B737" s="65"/>
      <c r="C737" s="65"/>
      <c r="D737" s="65"/>
      <c r="E737" s="65"/>
    </row>
    <row r="738" spans="1:5" ht="15" customHeight="1" x14ac:dyDescent="0.25">
      <c r="A738" s="57" t="s">
        <v>18</v>
      </c>
      <c r="B738" s="58"/>
      <c r="C738" s="58"/>
    </row>
    <row r="739" spans="1:5" ht="15" customHeight="1" x14ac:dyDescent="0.2">
      <c r="A739" s="98" t="s">
        <v>170</v>
      </c>
      <c r="B739" s="58"/>
      <c r="C739" s="58"/>
      <c r="D739" s="58"/>
      <c r="E739" s="59" t="s">
        <v>171</v>
      </c>
    </row>
    <row r="740" spans="1:5" ht="15" customHeight="1" x14ac:dyDescent="0.2">
      <c r="A740" s="181"/>
      <c r="B740" s="67"/>
      <c r="C740" s="58"/>
      <c r="D740" s="65"/>
      <c r="E740" s="68"/>
    </row>
    <row r="741" spans="1:5" ht="15" customHeight="1" x14ac:dyDescent="0.2">
      <c r="A741" s="41" t="s">
        <v>39</v>
      </c>
      <c r="B741" s="41" t="s">
        <v>40</v>
      </c>
      <c r="C741" s="41" t="s">
        <v>41</v>
      </c>
      <c r="D741" s="69" t="s">
        <v>42</v>
      </c>
      <c r="E741" s="60" t="s">
        <v>43</v>
      </c>
    </row>
    <row r="742" spans="1:5" ht="15" customHeight="1" x14ac:dyDescent="0.2">
      <c r="A742" s="179">
        <v>38587505</v>
      </c>
      <c r="B742" s="138">
        <v>30004001600</v>
      </c>
      <c r="C742" s="180">
        <v>2212</v>
      </c>
      <c r="D742" s="83" t="s">
        <v>111</v>
      </c>
      <c r="E742" s="64">
        <v>9743598.2799999993</v>
      </c>
    </row>
    <row r="743" spans="1:5" ht="15" customHeight="1" x14ac:dyDescent="0.2">
      <c r="A743" s="179">
        <v>38187501</v>
      </c>
      <c r="B743" s="138">
        <v>30004001600</v>
      </c>
      <c r="C743" s="180">
        <v>2212</v>
      </c>
      <c r="D743" s="83" t="s">
        <v>111</v>
      </c>
      <c r="E743" s="64">
        <v>573152.84</v>
      </c>
    </row>
    <row r="744" spans="1:5" ht="15" customHeight="1" x14ac:dyDescent="0.2">
      <c r="A744" s="182"/>
      <c r="B744" s="72"/>
      <c r="C744" s="73" t="s">
        <v>45</v>
      </c>
      <c r="D744" s="74"/>
      <c r="E744" s="75">
        <f>SUM(E742:E743)</f>
        <v>10316751.119999999</v>
      </c>
    </row>
    <row r="745" spans="1:5" ht="15" customHeight="1" x14ac:dyDescent="0.2"/>
    <row r="746" spans="1:5" ht="15" customHeight="1" x14ac:dyDescent="0.2"/>
    <row r="747" spans="1:5" ht="15" customHeight="1" x14ac:dyDescent="0.25">
      <c r="A747" s="30" t="s">
        <v>172</v>
      </c>
    </row>
    <row r="748" spans="1:5" ht="15" customHeight="1" x14ac:dyDescent="0.2">
      <c r="A748" s="195" t="s">
        <v>48</v>
      </c>
      <c r="B748" s="195"/>
      <c r="C748" s="195"/>
      <c r="D748" s="195"/>
      <c r="E748" s="195"/>
    </row>
    <row r="749" spans="1:5" ht="15" customHeight="1" x14ac:dyDescent="0.2">
      <c r="A749" s="195" t="s">
        <v>167</v>
      </c>
      <c r="B749" s="195"/>
      <c r="C749" s="195"/>
      <c r="D749" s="195"/>
      <c r="E749" s="195"/>
    </row>
    <row r="750" spans="1:5" ht="15" customHeight="1" x14ac:dyDescent="0.2">
      <c r="A750" s="192" t="s">
        <v>173</v>
      </c>
      <c r="B750" s="192"/>
      <c r="C750" s="192"/>
      <c r="D750" s="192"/>
      <c r="E750" s="192"/>
    </row>
    <row r="751" spans="1:5" ht="15" customHeight="1" x14ac:dyDescent="0.2">
      <c r="A751" s="192"/>
      <c r="B751" s="192"/>
      <c r="C751" s="192"/>
      <c r="D751" s="192"/>
      <c r="E751" s="192"/>
    </row>
    <row r="752" spans="1:5" ht="15" customHeight="1" x14ac:dyDescent="0.2">
      <c r="A752" s="192"/>
      <c r="B752" s="192"/>
      <c r="C752" s="192"/>
      <c r="D752" s="192"/>
      <c r="E752" s="192"/>
    </row>
    <row r="753" spans="1:5" ht="15" customHeight="1" x14ac:dyDescent="0.2">
      <c r="A753" s="192"/>
      <c r="B753" s="192"/>
      <c r="C753" s="192"/>
      <c r="D753" s="192"/>
      <c r="E753" s="192"/>
    </row>
    <row r="754" spans="1:5" ht="15" customHeight="1" x14ac:dyDescent="0.2">
      <c r="A754" s="192"/>
      <c r="B754" s="192"/>
      <c r="C754" s="192"/>
      <c r="D754" s="192"/>
      <c r="E754" s="192"/>
    </row>
    <row r="755" spans="1:5" ht="15" customHeight="1" x14ac:dyDescent="0.2">
      <c r="A755" s="192"/>
      <c r="B755" s="192"/>
      <c r="C755" s="192"/>
      <c r="D755" s="192"/>
      <c r="E755" s="192"/>
    </row>
    <row r="756" spans="1:5" ht="15" customHeight="1" x14ac:dyDescent="0.2">
      <c r="A756" s="192"/>
      <c r="B756" s="192"/>
      <c r="C756" s="192"/>
      <c r="D756" s="192"/>
      <c r="E756" s="192"/>
    </row>
    <row r="757" spans="1:5" ht="15" customHeight="1" x14ac:dyDescent="0.2">
      <c r="A757" s="56"/>
      <c r="B757" s="56"/>
      <c r="C757" s="56"/>
      <c r="D757" s="56"/>
      <c r="E757" s="56"/>
    </row>
    <row r="758" spans="1:5" ht="15" customHeight="1" x14ac:dyDescent="0.25">
      <c r="A758" s="57" t="s">
        <v>1</v>
      </c>
      <c r="B758" s="58"/>
      <c r="C758" s="58"/>
      <c r="D758" s="58"/>
      <c r="E758" s="58"/>
    </row>
    <row r="759" spans="1:5" ht="15" customHeight="1" x14ac:dyDescent="0.2">
      <c r="A759" s="34" t="s">
        <v>51</v>
      </c>
      <c r="B759" s="33"/>
      <c r="C759" s="33"/>
      <c r="D759" s="33"/>
      <c r="E759" s="35" t="s">
        <v>52</v>
      </c>
    </row>
    <row r="760" spans="1:5" ht="15" customHeight="1" x14ac:dyDescent="0.25">
      <c r="A760" s="109"/>
      <c r="B760" s="32"/>
      <c r="C760" s="33"/>
      <c r="D760" s="33"/>
      <c r="E760" s="38"/>
    </row>
    <row r="761" spans="1:5" ht="15" customHeight="1" x14ac:dyDescent="0.2">
      <c r="A761" s="39" t="s">
        <v>39</v>
      </c>
      <c r="B761" s="39" t="s">
        <v>40</v>
      </c>
      <c r="C761" s="39" t="s">
        <v>41</v>
      </c>
      <c r="D761" s="50" t="s">
        <v>42</v>
      </c>
      <c r="E761" s="60" t="s">
        <v>43</v>
      </c>
    </row>
    <row r="762" spans="1:5" ht="15" customHeight="1" x14ac:dyDescent="0.2">
      <c r="A762" s="179">
        <v>38587505</v>
      </c>
      <c r="B762" s="61">
        <v>90000000000</v>
      </c>
      <c r="C762" s="180"/>
      <c r="D762" s="83" t="s">
        <v>169</v>
      </c>
      <c r="E762" s="64">
        <v>18229962.420000002</v>
      </c>
    </row>
    <row r="763" spans="1:5" ht="15" customHeight="1" x14ac:dyDescent="0.2">
      <c r="A763" s="179">
        <v>38187501</v>
      </c>
      <c r="B763" s="61">
        <v>90000000000</v>
      </c>
      <c r="C763" s="180"/>
      <c r="D763" s="83" t="s">
        <v>169</v>
      </c>
      <c r="E763" s="64">
        <v>1072350.73</v>
      </c>
    </row>
    <row r="764" spans="1:5" ht="15" customHeight="1" x14ac:dyDescent="0.2">
      <c r="A764" s="134"/>
      <c r="B764" s="61"/>
      <c r="C764" s="55" t="s">
        <v>45</v>
      </c>
      <c r="D764" s="47"/>
      <c r="E764" s="48">
        <f>SUM(E762:E763)</f>
        <v>19302313.150000002</v>
      </c>
    </row>
    <row r="765" spans="1:5" ht="15" customHeight="1" x14ac:dyDescent="0.25">
      <c r="A765" s="30"/>
      <c r="B765" s="65"/>
      <c r="C765" s="65"/>
      <c r="D765" s="65"/>
      <c r="E765" s="65"/>
    </row>
    <row r="766" spans="1:5" ht="15" customHeight="1" x14ac:dyDescent="0.25">
      <c r="A766" s="57" t="s">
        <v>18</v>
      </c>
      <c r="B766" s="58"/>
      <c r="C766" s="58"/>
    </row>
    <row r="767" spans="1:5" ht="15" customHeight="1" x14ac:dyDescent="0.2">
      <c r="A767" s="98" t="s">
        <v>170</v>
      </c>
      <c r="B767" s="58"/>
      <c r="C767" s="58"/>
      <c r="D767" s="58"/>
      <c r="E767" s="59" t="s">
        <v>171</v>
      </c>
    </row>
    <row r="768" spans="1:5" ht="15" customHeight="1" x14ac:dyDescent="0.2">
      <c r="A768" s="181"/>
      <c r="B768" s="67"/>
      <c r="C768" s="58"/>
      <c r="D768" s="65"/>
      <c r="E768" s="68"/>
    </row>
    <row r="769" spans="1:5" ht="15" customHeight="1" x14ac:dyDescent="0.2">
      <c r="A769" s="41" t="s">
        <v>39</v>
      </c>
      <c r="B769" s="41" t="s">
        <v>40</v>
      </c>
      <c r="C769" s="41" t="s">
        <v>41</v>
      </c>
      <c r="D769" s="69" t="s">
        <v>42</v>
      </c>
      <c r="E769" s="60" t="s">
        <v>43</v>
      </c>
    </row>
    <row r="770" spans="1:5" ht="15" customHeight="1" x14ac:dyDescent="0.2">
      <c r="A770" s="179">
        <v>38587505</v>
      </c>
      <c r="B770" s="138">
        <v>30004001600</v>
      </c>
      <c r="C770" s="180">
        <v>2212</v>
      </c>
      <c r="D770" s="83" t="s">
        <v>111</v>
      </c>
      <c r="E770" s="64">
        <v>18229962.420000002</v>
      </c>
    </row>
    <row r="771" spans="1:5" ht="15" customHeight="1" x14ac:dyDescent="0.2">
      <c r="A771" s="179">
        <v>38187501</v>
      </c>
      <c r="B771" s="138">
        <v>30004001600</v>
      </c>
      <c r="C771" s="180">
        <v>2212</v>
      </c>
      <c r="D771" s="83" t="s">
        <v>111</v>
      </c>
      <c r="E771" s="64">
        <v>1072350.73</v>
      </c>
    </row>
    <row r="772" spans="1:5" ht="15" customHeight="1" x14ac:dyDescent="0.2">
      <c r="A772" s="182"/>
      <c r="B772" s="72"/>
      <c r="C772" s="73" t="s">
        <v>45</v>
      </c>
      <c r="D772" s="74"/>
      <c r="E772" s="75">
        <f>SUM(E770:E771)</f>
        <v>19302313.150000002</v>
      </c>
    </row>
    <row r="773" spans="1:5" ht="15" customHeight="1" x14ac:dyDescent="0.2"/>
    <row r="774" spans="1:5" ht="15" customHeight="1" x14ac:dyDescent="0.2"/>
    <row r="775" spans="1:5" ht="15" customHeight="1" x14ac:dyDescent="0.2"/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0" t="s">
        <v>174</v>
      </c>
    </row>
    <row r="783" spans="1:5" ht="15" customHeight="1" x14ac:dyDescent="0.2">
      <c r="A783" s="195" t="s">
        <v>175</v>
      </c>
      <c r="B783" s="195"/>
      <c r="C783" s="195"/>
      <c r="D783" s="195"/>
      <c r="E783" s="195"/>
    </row>
    <row r="784" spans="1:5" ht="15" customHeight="1" x14ac:dyDescent="0.2">
      <c r="A784" s="195"/>
      <c r="B784" s="195"/>
      <c r="C784" s="195"/>
      <c r="D784" s="195"/>
      <c r="E784" s="195"/>
    </row>
    <row r="785" spans="1:5" ht="15" customHeight="1" x14ac:dyDescent="0.2">
      <c r="A785" s="192" t="s">
        <v>176</v>
      </c>
      <c r="B785" s="192"/>
      <c r="C785" s="192"/>
      <c r="D785" s="192"/>
      <c r="E785" s="192"/>
    </row>
    <row r="786" spans="1:5" ht="15" customHeight="1" x14ac:dyDescent="0.2">
      <c r="A786" s="192"/>
      <c r="B786" s="192"/>
      <c r="C786" s="192"/>
      <c r="D786" s="192"/>
      <c r="E786" s="192"/>
    </row>
    <row r="787" spans="1:5" ht="15" customHeight="1" x14ac:dyDescent="0.2">
      <c r="A787" s="192"/>
      <c r="B787" s="192"/>
      <c r="C787" s="192"/>
      <c r="D787" s="192"/>
      <c r="E787" s="192"/>
    </row>
    <row r="788" spans="1:5" ht="15" customHeight="1" x14ac:dyDescent="0.2">
      <c r="A788" s="192"/>
      <c r="B788" s="192"/>
      <c r="C788" s="192"/>
      <c r="D788" s="192"/>
      <c r="E788" s="192"/>
    </row>
    <row r="789" spans="1:5" ht="15" customHeight="1" x14ac:dyDescent="0.2">
      <c r="A789" s="192"/>
      <c r="B789" s="192"/>
      <c r="C789" s="192"/>
      <c r="D789" s="192"/>
      <c r="E789" s="192"/>
    </row>
    <row r="790" spans="1:5" ht="15" customHeight="1" x14ac:dyDescent="0.2">
      <c r="A790" s="192"/>
      <c r="B790" s="192"/>
      <c r="C790" s="192"/>
      <c r="D790" s="192"/>
      <c r="E790" s="192"/>
    </row>
    <row r="791" spans="1:5" ht="15" customHeight="1" x14ac:dyDescent="0.2">
      <c r="A791" s="192"/>
      <c r="B791" s="192"/>
      <c r="C791" s="192"/>
      <c r="D791" s="192"/>
      <c r="E791" s="192"/>
    </row>
    <row r="792" spans="1:5" ht="15" customHeight="1" x14ac:dyDescent="0.2">
      <c r="A792" s="192"/>
      <c r="B792" s="192"/>
      <c r="C792" s="192"/>
      <c r="D792" s="192"/>
      <c r="E792" s="192"/>
    </row>
    <row r="793" spans="1:5" ht="15" customHeight="1" x14ac:dyDescent="0.2">
      <c r="A793" s="192"/>
      <c r="B793" s="192"/>
      <c r="C793" s="192"/>
      <c r="D793" s="192"/>
      <c r="E793" s="192"/>
    </row>
    <row r="794" spans="1:5" ht="15" customHeight="1" x14ac:dyDescent="0.2">
      <c r="A794" s="97"/>
      <c r="B794" s="97"/>
      <c r="C794" s="97"/>
      <c r="D794" s="97"/>
      <c r="E794" s="97"/>
    </row>
    <row r="795" spans="1:5" ht="15" customHeight="1" x14ac:dyDescent="0.25">
      <c r="A795" s="57" t="s">
        <v>18</v>
      </c>
      <c r="B795" s="58"/>
      <c r="C795" s="58"/>
      <c r="D795" s="37"/>
      <c r="E795" s="37"/>
    </row>
    <row r="796" spans="1:5" ht="15" customHeight="1" x14ac:dyDescent="0.2">
      <c r="A796" s="98" t="s">
        <v>37</v>
      </c>
      <c r="B796" s="58"/>
      <c r="C796" s="58"/>
      <c r="D796" s="58"/>
      <c r="E796" s="59" t="s">
        <v>38</v>
      </c>
    </row>
    <row r="797" spans="1:5" ht="15" customHeight="1" x14ac:dyDescent="0.2">
      <c r="A797" s="66"/>
      <c r="B797" s="67"/>
      <c r="C797" s="58"/>
      <c r="D797" s="66"/>
      <c r="E797" s="68"/>
    </row>
    <row r="798" spans="1:5" ht="15" customHeight="1" x14ac:dyDescent="0.2">
      <c r="A798" s="41" t="s">
        <v>39</v>
      </c>
      <c r="B798" s="41" t="s">
        <v>40</v>
      </c>
      <c r="C798" s="41" t="s">
        <v>41</v>
      </c>
      <c r="D798" s="69" t="s">
        <v>42</v>
      </c>
      <c r="E798" s="60" t="s">
        <v>43</v>
      </c>
    </row>
    <row r="799" spans="1:5" ht="15" customHeight="1" x14ac:dyDescent="0.2">
      <c r="A799" s="51">
        <v>886</v>
      </c>
      <c r="B799" s="112">
        <v>60001001142</v>
      </c>
      <c r="C799" s="62">
        <v>3122</v>
      </c>
      <c r="D799" s="83" t="s">
        <v>111</v>
      </c>
      <c r="E799" s="64">
        <v>-239000</v>
      </c>
    </row>
    <row r="800" spans="1:5" ht="15" customHeight="1" x14ac:dyDescent="0.2">
      <c r="A800" s="103"/>
      <c r="B800" s="72"/>
      <c r="C800" s="73" t="s">
        <v>45</v>
      </c>
      <c r="D800" s="74"/>
      <c r="E800" s="75">
        <f>SUM(E799:E799)</f>
        <v>-239000</v>
      </c>
    </row>
    <row r="801" spans="1:5" ht="15" customHeight="1" x14ac:dyDescent="0.2"/>
    <row r="802" spans="1:5" ht="15" customHeight="1" x14ac:dyDescent="0.25">
      <c r="A802" s="57" t="s">
        <v>18</v>
      </c>
      <c r="B802" s="58"/>
      <c r="C802" s="58"/>
      <c r="D802" s="58"/>
      <c r="E802" s="58"/>
    </row>
    <row r="803" spans="1:5" ht="15" customHeight="1" x14ac:dyDescent="0.2">
      <c r="A803" s="98" t="s">
        <v>51</v>
      </c>
      <c r="B803" s="58"/>
      <c r="C803" s="58"/>
      <c r="D803" s="58"/>
      <c r="E803" s="59" t="s">
        <v>52</v>
      </c>
    </row>
    <row r="804" spans="1:5" ht="15" customHeight="1" x14ac:dyDescent="0.25">
      <c r="A804" s="66"/>
      <c r="B804" s="57"/>
      <c r="C804" s="58"/>
      <c r="D804" s="58"/>
      <c r="E804" s="99"/>
    </row>
    <row r="805" spans="1:5" ht="15" customHeight="1" x14ac:dyDescent="0.2">
      <c r="A805" s="41" t="s">
        <v>39</v>
      </c>
      <c r="B805" s="39" t="s">
        <v>40</v>
      </c>
      <c r="C805" s="41" t="s">
        <v>41</v>
      </c>
      <c r="D805" s="69" t="s">
        <v>42</v>
      </c>
      <c r="E805" s="60" t="s">
        <v>43</v>
      </c>
    </row>
    <row r="806" spans="1:5" ht="15" customHeight="1" x14ac:dyDescent="0.2">
      <c r="A806" s="71">
        <v>813</v>
      </c>
      <c r="B806" s="52">
        <v>20000000000</v>
      </c>
      <c r="C806" s="62">
        <v>6409</v>
      </c>
      <c r="D806" s="83" t="s">
        <v>63</v>
      </c>
      <c r="E806" s="64">
        <v>239000</v>
      </c>
    </row>
    <row r="807" spans="1:5" ht="15" customHeight="1" x14ac:dyDescent="0.2">
      <c r="A807" s="103"/>
      <c r="B807" s="54"/>
      <c r="C807" s="73" t="s">
        <v>45</v>
      </c>
      <c r="D807" s="74"/>
      <c r="E807" s="75">
        <f>SUM(E806:E806)</f>
        <v>239000</v>
      </c>
    </row>
    <row r="808" spans="1:5" ht="15" customHeight="1" x14ac:dyDescent="0.2"/>
    <row r="809" spans="1:5" ht="15" customHeight="1" x14ac:dyDescent="0.2"/>
    <row r="810" spans="1:5" ht="15" customHeight="1" x14ac:dyDescent="0.25">
      <c r="A810" s="30" t="s">
        <v>177</v>
      </c>
    </row>
    <row r="811" spans="1:5" ht="15" customHeight="1" x14ac:dyDescent="0.2">
      <c r="A811" s="195" t="s">
        <v>48</v>
      </c>
      <c r="B811" s="195"/>
      <c r="C811" s="195"/>
      <c r="D811" s="195"/>
      <c r="E811" s="195"/>
    </row>
    <row r="812" spans="1:5" ht="15" customHeight="1" x14ac:dyDescent="0.2">
      <c r="A812" s="195" t="s">
        <v>49</v>
      </c>
      <c r="B812" s="195"/>
      <c r="C812" s="195"/>
      <c r="D812" s="195"/>
      <c r="E812" s="195"/>
    </row>
    <row r="813" spans="1:5" ht="15" customHeight="1" x14ac:dyDescent="0.2">
      <c r="A813" s="192" t="s">
        <v>178</v>
      </c>
      <c r="B813" s="192"/>
      <c r="C813" s="192"/>
      <c r="D813" s="192"/>
      <c r="E813" s="192"/>
    </row>
    <row r="814" spans="1:5" ht="15" customHeight="1" x14ac:dyDescent="0.2">
      <c r="A814" s="192"/>
      <c r="B814" s="192"/>
      <c r="C814" s="192"/>
      <c r="D814" s="192"/>
      <c r="E814" s="192"/>
    </row>
    <row r="815" spans="1:5" ht="15" customHeight="1" x14ac:dyDescent="0.2">
      <c r="A815" s="192"/>
      <c r="B815" s="192"/>
      <c r="C815" s="192"/>
      <c r="D815" s="192"/>
      <c r="E815" s="192"/>
    </row>
    <row r="816" spans="1:5" ht="15" customHeight="1" x14ac:dyDescent="0.2">
      <c r="A816" s="192"/>
      <c r="B816" s="192"/>
      <c r="C816" s="192"/>
      <c r="D816" s="192"/>
      <c r="E816" s="192"/>
    </row>
    <row r="817" spans="1:5" ht="15" customHeight="1" x14ac:dyDescent="0.2">
      <c r="A817" s="56"/>
      <c r="B817" s="56"/>
      <c r="C817" s="56"/>
      <c r="D817" s="56"/>
      <c r="E817" s="56"/>
    </row>
    <row r="818" spans="1:5" ht="15" customHeight="1" x14ac:dyDescent="0.25">
      <c r="A818" s="57" t="s">
        <v>1</v>
      </c>
      <c r="B818" s="58"/>
      <c r="C818" s="58"/>
      <c r="D818" s="58"/>
      <c r="E818" s="58"/>
    </row>
    <row r="819" spans="1:5" ht="15" customHeight="1" x14ac:dyDescent="0.2">
      <c r="A819" s="34" t="s">
        <v>51</v>
      </c>
      <c r="B819" s="58"/>
      <c r="C819" s="58"/>
      <c r="D819" s="58"/>
      <c r="E819" s="59" t="s">
        <v>52</v>
      </c>
    </row>
    <row r="820" spans="1:5" ht="15" customHeight="1" x14ac:dyDescent="0.25">
      <c r="A820" s="37"/>
      <c r="B820" s="32"/>
      <c r="C820" s="33"/>
      <c r="D820" s="33"/>
      <c r="E820" s="38"/>
    </row>
    <row r="821" spans="1:5" ht="15" customHeight="1" x14ac:dyDescent="0.2">
      <c r="A821" s="39" t="s">
        <v>39</v>
      </c>
      <c r="B821" s="39" t="s">
        <v>40</v>
      </c>
      <c r="C821" s="39" t="s">
        <v>41</v>
      </c>
      <c r="D821" s="50" t="s">
        <v>42</v>
      </c>
      <c r="E821" s="60" t="s">
        <v>43</v>
      </c>
    </row>
    <row r="822" spans="1:5" ht="15" customHeight="1" x14ac:dyDescent="0.2">
      <c r="A822" s="51">
        <v>98278</v>
      </c>
      <c r="B822" s="137">
        <v>90000000000</v>
      </c>
      <c r="C822" s="62"/>
      <c r="D822" s="63" t="s">
        <v>53</v>
      </c>
      <c r="E822" s="64">
        <v>4752</v>
      </c>
    </row>
    <row r="823" spans="1:5" ht="15" customHeight="1" x14ac:dyDescent="0.2">
      <c r="A823" s="54"/>
      <c r="B823" s="61"/>
      <c r="C823" s="55" t="s">
        <v>45</v>
      </c>
      <c r="D823" s="47"/>
      <c r="E823" s="48">
        <f>SUM(E822:E822)</f>
        <v>4752</v>
      </c>
    </row>
    <row r="824" spans="1:5" ht="15" customHeight="1" x14ac:dyDescent="0.25">
      <c r="A824" s="30"/>
      <c r="B824" s="65"/>
      <c r="C824" s="65"/>
      <c r="D824" s="65"/>
      <c r="E824" s="65"/>
    </row>
    <row r="825" spans="1:5" ht="15" customHeight="1" x14ac:dyDescent="0.25">
      <c r="A825" s="57" t="s">
        <v>18</v>
      </c>
      <c r="B825" s="58"/>
      <c r="C825" s="58"/>
    </row>
    <row r="826" spans="1:5" ht="15" customHeight="1" x14ac:dyDescent="0.2">
      <c r="A826" s="34" t="s">
        <v>54</v>
      </c>
      <c r="B826" s="33"/>
      <c r="C826" s="33"/>
      <c r="D826" s="33"/>
      <c r="E826" s="35" t="s">
        <v>55</v>
      </c>
    </row>
    <row r="827" spans="1:5" ht="15" customHeight="1" x14ac:dyDescent="0.2">
      <c r="A827" s="66"/>
      <c r="B827" s="67"/>
      <c r="C827" s="58"/>
      <c r="D827" s="65"/>
      <c r="E827" s="68"/>
    </row>
    <row r="828" spans="1:5" ht="15" customHeight="1" x14ac:dyDescent="0.2">
      <c r="A828" s="41" t="s">
        <v>39</v>
      </c>
      <c r="B828" s="41" t="s">
        <v>40</v>
      </c>
      <c r="C828" s="41" t="s">
        <v>41</v>
      </c>
      <c r="D828" s="69" t="s">
        <v>42</v>
      </c>
      <c r="E828" s="60" t="s">
        <v>43</v>
      </c>
    </row>
    <row r="829" spans="1:5" ht="15" customHeight="1" x14ac:dyDescent="0.2">
      <c r="A829" s="51">
        <v>98278</v>
      </c>
      <c r="B829" s="52">
        <v>30102000000</v>
      </c>
      <c r="C829" s="62">
        <v>3769</v>
      </c>
      <c r="D829" s="70" t="s">
        <v>56</v>
      </c>
      <c r="E829" s="64">
        <v>4752</v>
      </c>
    </row>
    <row r="830" spans="1:5" ht="15" customHeight="1" x14ac:dyDescent="0.2">
      <c r="A830" s="71"/>
      <c r="B830" s="72"/>
      <c r="C830" s="73" t="s">
        <v>45</v>
      </c>
      <c r="D830" s="74"/>
      <c r="E830" s="75">
        <f>SUM(E829:E829)</f>
        <v>4752</v>
      </c>
    </row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0" t="s">
        <v>179</v>
      </c>
    </row>
    <row r="835" spans="1:5" ht="15" customHeight="1" x14ac:dyDescent="0.2">
      <c r="A835" s="195" t="s">
        <v>48</v>
      </c>
      <c r="B835" s="195"/>
      <c r="C835" s="195"/>
      <c r="D835" s="195"/>
      <c r="E835" s="195"/>
    </row>
    <row r="836" spans="1:5" ht="15" customHeight="1" x14ac:dyDescent="0.2">
      <c r="A836" s="195" t="s">
        <v>180</v>
      </c>
      <c r="B836" s="195"/>
      <c r="C836" s="195"/>
      <c r="D836" s="195"/>
      <c r="E836" s="195"/>
    </row>
    <row r="837" spans="1:5" ht="15" customHeight="1" x14ac:dyDescent="0.2">
      <c r="A837" s="194" t="s">
        <v>181</v>
      </c>
      <c r="B837" s="194"/>
      <c r="C837" s="194"/>
      <c r="D837" s="194"/>
      <c r="E837" s="194"/>
    </row>
    <row r="838" spans="1:5" ht="15" customHeight="1" x14ac:dyDescent="0.2">
      <c r="A838" s="194"/>
      <c r="B838" s="194"/>
      <c r="C838" s="194"/>
      <c r="D838" s="194"/>
      <c r="E838" s="194"/>
    </row>
    <row r="839" spans="1:5" ht="15" customHeight="1" x14ac:dyDescent="0.2">
      <c r="A839" s="194"/>
      <c r="B839" s="194"/>
      <c r="C839" s="194"/>
      <c r="D839" s="194"/>
      <c r="E839" s="194"/>
    </row>
    <row r="840" spans="1:5" ht="15" customHeight="1" x14ac:dyDescent="0.2">
      <c r="A840" s="194"/>
      <c r="B840" s="194"/>
      <c r="C840" s="194"/>
      <c r="D840" s="194"/>
      <c r="E840" s="194"/>
    </row>
    <row r="841" spans="1:5" ht="15" customHeight="1" x14ac:dyDescent="0.2">
      <c r="A841" s="194"/>
      <c r="B841" s="194"/>
      <c r="C841" s="194"/>
      <c r="D841" s="194"/>
      <c r="E841" s="194"/>
    </row>
    <row r="842" spans="1:5" ht="15" customHeight="1" x14ac:dyDescent="0.2">
      <c r="A842" s="194"/>
      <c r="B842" s="194"/>
      <c r="C842" s="194"/>
      <c r="D842" s="194"/>
      <c r="E842" s="194"/>
    </row>
    <row r="843" spans="1:5" ht="15" customHeight="1" x14ac:dyDescent="0.2">
      <c r="A843" s="194"/>
      <c r="B843" s="194"/>
      <c r="C843" s="194"/>
      <c r="D843" s="194"/>
      <c r="E843" s="194"/>
    </row>
    <row r="844" spans="1:5" ht="15" customHeight="1" x14ac:dyDescent="0.2">
      <c r="A844" s="56"/>
      <c r="B844" s="183"/>
      <c r="C844" s="56"/>
      <c r="D844" s="56"/>
      <c r="E844" s="56"/>
    </row>
    <row r="845" spans="1:5" ht="15" customHeight="1" x14ac:dyDescent="0.25">
      <c r="A845" s="57" t="s">
        <v>1</v>
      </c>
      <c r="B845" s="120"/>
      <c r="C845" s="58"/>
      <c r="D845" s="58"/>
      <c r="E845" s="58"/>
    </row>
    <row r="846" spans="1:5" ht="15" customHeight="1" x14ac:dyDescent="0.2">
      <c r="A846" s="98" t="s">
        <v>182</v>
      </c>
      <c r="B846" s="120"/>
      <c r="C846" s="58"/>
      <c r="D846" s="58"/>
      <c r="E846" s="59" t="s">
        <v>86</v>
      </c>
    </row>
    <row r="847" spans="1:5" ht="15" customHeight="1" x14ac:dyDescent="0.25">
      <c r="A847" s="37"/>
      <c r="B847" s="131"/>
      <c r="C847" s="33"/>
      <c r="D847" s="33"/>
      <c r="E847" s="38"/>
    </row>
    <row r="848" spans="1:5" ht="15" customHeight="1" x14ac:dyDescent="0.2">
      <c r="A848" s="39" t="s">
        <v>39</v>
      </c>
      <c r="B848" s="39" t="s">
        <v>40</v>
      </c>
      <c r="C848" s="39" t="s">
        <v>41</v>
      </c>
      <c r="D848" s="50" t="s">
        <v>42</v>
      </c>
      <c r="E848" s="60" t="s">
        <v>43</v>
      </c>
    </row>
    <row r="849" spans="1:5" ht="15" customHeight="1" x14ac:dyDescent="0.2">
      <c r="A849" s="106">
        <v>36513899</v>
      </c>
      <c r="B849" s="52">
        <v>90000100441</v>
      </c>
      <c r="C849" s="78"/>
      <c r="D849" s="110" t="s">
        <v>88</v>
      </c>
      <c r="E849" s="64">
        <v>4735793.7</v>
      </c>
    </row>
    <row r="850" spans="1:5" ht="15" customHeight="1" x14ac:dyDescent="0.2">
      <c r="A850" s="106">
        <v>36113899</v>
      </c>
      <c r="B850" s="52">
        <v>90000100441</v>
      </c>
      <c r="C850" s="78"/>
      <c r="D850" s="110" t="s">
        <v>88</v>
      </c>
      <c r="E850" s="64">
        <v>835728.3</v>
      </c>
    </row>
    <row r="851" spans="1:5" ht="15" customHeight="1" x14ac:dyDescent="0.2">
      <c r="A851" s="54"/>
      <c r="B851" s="43"/>
      <c r="C851" s="55" t="s">
        <v>45</v>
      </c>
      <c r="D851" s="47"/>
      <c r="E851" s="48">
        <f>SUM(E849:E850)</f>
        <v>5571522</v>
      </c>
    </row>
    <row r="852" spans="1:5" ht="15" customHeight="1" x14ac:dyDescent="0.25">
      <c r="A852" s="30"/>
      <c r="B852" s="121"/>
      <c r="C852" s="66"/>
      <c r="D852" s="66"/>
      <c r="E852" s="66"/>
    </row>
    <row r="853" spans="1:5" ht="15" customHeight="1" x14ac:dyDescent="0.25">
      <c r="A853" s="57" t="s">
        <v>18</v>
      </c>
      <c r="B853" s="58"/>
      <c r="C853" s="58"/>
      <c r="D853" s="58"/>
      <c r="E853" s="58"/>
    </row>
    <row r="854" spans="1:5" ht="15" customHeight="1" x14ac:dyDescent="0.2">
      <c r="A854" s="98" t="s">
        <v>51</v>
      </c>
      <c r="B854" s="58"/>
      <c r="C854" s="58"/>
      <c r="D854" s="58"/>
      <c r="E854" s="59" t="s">
        <v>52</v>
      </c>
    </row>
    <row r="855" spans="1:5" ht="15" customHeight="1" x14ac:dyDescent="0.25">
      <c r="A855" s="57"/>
      <c r="B855" s="66"/>
      <c r="C855" s="58"/>
      <c r="D855" s="58"/>
      <c r="E855" s="99"/>
    </row>
    <row r="856" spans="1:5" ht="15" customHeight="1" x14ac:dyDescent="0.2">
      <c r="A856" s="124"/>
      <c r="B856" s="122"/>
      <c r="C856" s="41" t="s">
        <v>41</v>
      </c>
      <c r="D856" s="178" t="s">
        <v>42</v>
      </c>
      <c r="E856" s="60" t="s">
        <v>43</v>
      </c>
    </row>
    <row r="857" spans="1:5" ht="15" customHeight="1" x14ac:dyDescent="0.2">
      <c r="A857" s="124"/>
      <c r="B857" s="139"/>
      <c r="C857" s="125">
        <v>6172</v>
      </c>
      <c r="D857" s="83" t="s">
        <v>63</v>
      </c>
      <c r="E857" s="127">
        <v>5571522</v>
      </c>
    </row>
    <row r="858" spans="1:5" ht="15" customHeight="1" x14ac:dyDescent="0.2">
      <c r="A858" s="58"/>
      <c r="B858" s="139"/>
      <c r="C858" s="73" t="s">
        <v>45</v>
      </c>
      <c r="D858" s="72"/>
      <c r="E858" s="105">
        <f>E857</f>
        <v>5571522</v>
      </c>
    </row>
    <row r="859" spans="1:5" ht="15" customHeight="1" x14ac:dyDescent="0.2"/>
    <row r="860" spans="1:5" ht="15" customHeight="1" x14ac:dyDescent="0.2"/>
    <row r="861" spans="1:5" ht="15" customHeight="1" x14ac:dyDescent="0.25">
      <c r="A861" s="30" t="s">
        <v>183</v>
      </c>
    </row>
    <row r="862" spans="1:5" ht="15" customHeight="1" x14ac:dyDescent="0.2">
      <c r="A862" s="195" t="s">
        <v>48</v>
      </c>
      <c r="B862" s="195"/>
      <c r="C862" s="195"/>
      <c r="D862" s="195"/>
      <c r="E862" s="195"/>
    </row>
    <row r="863" spans="1:5" ht="15" customHeight="1" x14ac:dyDescent="0.2">
      <c r="A863" s="195" t="s">
        <v>49</v>
      </c>
      <c r="B863" s="195"/>
      <c r="C863" s="195"/>
      <c r="D863" s="195"/>
      <c r="E863" s="195"/>
    </row>
    <row r="864" spans="1:5" ht="15" customHeight="1" x14ac:dyDescent="0.2">
      <c r="A864" s="194" t="s">
        <v>184</v>
      </c>
      <c r="B864" s="194"/>
      <c r="C864" s="194"/>
      <c r="D864" s="194"/>
      <c r="E864" s="194"/>
    </row>
    <row r="865" spans="1:5" ht="15" customHeight="1" x14ac:dyDescent="0.2">
      <c r="A865" s="194"/>
      <c r="B865" s="194"/>
      <c r="C865" s="194"/>
      <c r="D865" s="194"/>
      <c r="E865" s="194"/>
    </row>
    <row r="866" spans="1:5" ht="15" customHeight="1" x14ac:dyDescent="0.2">
      <c r="A866" s="194"/>
      <c r="B866" s="194"/>
      <c r="C866" s="194"/>
      <c r="D866" s="194"/>
      <c r="E866" s="194"/>
    </row>
    <row r="867" spans="1:5" ht="15" customHeight="1" x14ac:dyDescent="0.2">
      <c r="A867" s="194"/>
      <c r="B867" s="194"/>
      <c r="C867" s="194"/>
      <c r="D867" s="194"/>
      <c r="E867" s="194"/>
    </row>
    <row r="868" spans="1:5" ht="15" customHeight="1" x14ac:dyDescent="0.2">
      <c r="A868" s="31"/>
      <c r="B868" s="31"/>
      <c r="C868" s="31"/>
      <c r="D868" s="31"/>
      <c r="E868" s="31"/>
    </row>
    <row r="869" spans="1:5" ht="15" customHeight="1" x14ac:dyDescent="0.25">
      <c r="A869" s="32" t="s">
        <v>1</v>
      </c>
      <c r="B869" s="33"/>
      <c r="C869" s="33"/>
      <c r="D869" s="33"/>
      <c r="E869" s="33"/>
    </row>
    <row r="870" spans="1:5" ht="15" customHeight="1" x14ac:dyDescent="0.2">
      <c r="A870" s="34" t="s">
        <v>51</v>
      </c>
      <c r="B870" s="33"/>
      <c r="C870" s="33"/>
      <c r="D870" s="33"/>
      <c r="E870" s="35" t="s">
        <v>52</v>
      </c>
    </row>
    <row r="871" spans="1:5" ht="15" customHeight="1" x14ac:dyDescent="0.25">
      <c r="B871" s="32"/>
      <c r="C871" s="33"/>
      <c r="D871" s="33"/>
      <c r="E871" s="38"/>
    </row>
    <row r="872" spans="1:5" ht="15" customHeight="1" x14ac:dyDescent="0.2">
      <c r="A872" s="39" t="s">
        <v>39</v>
      </c>
      <c r="B872" s="39" t="s">
        <v>40</v>
      </c>
      <c r="C872" s="39" t="s">
        <v>41</v>
      </c>
      <c r="D872" s="50" t="s">
        <v>42</v>
      </c>
      <c r="E872" s="60" t="s">
        <v>43</v>
      </c>
    </row>
    <row r="873" spans="1:5" ht="15" customHeight="1" x14ac:dyDescent="0.2">
      <c r="A873" s="76">
        <v>98297</v>
      </c>
      <c r="B873" s="77">
        <v>90000000000</v>
      </c>
      <c r="C873" s="78"/>
      <c r="D873" s="44" t="s">
        <v>59</v>
      </c>
      <c r="E873" s="79">
        <v>63518.42</v>
      </c>
    </row>
    <row r="874" spans="1:5" ht="15" customHeight="1" x14ac:dyDescent="0.2">
      <c r="A874" s="80"/>
      <c r="B874" s="77"/>
      <c r="C874" s="55" t="s">
        <v>45</v>
      </c>
      <c r="D874" s="47"/>
      <c r="E874" s="48">
        <f>SUM(E873:E873)</f>
        <v>63518.42</v>
      </c>
    </row>
    <row r="875" spans="1:5" ht="15" customHeight="1" x14ac:dyDescent="0.2">
      <c r="A875" s="37"/>
      <c r="B875" s="37"/>
      <c r="C875" s="37"/>
      <c r="D875" s="37"/>
    </row>
    <row r="876" spans="1:5" ht="15" customHeight="1" x14ac:dyDescent="0.25">
      <c r="A876" s="32" t="s">
        <v>18</v>
      </c>
      <c r="B876" s="33"/>
      <c r="C876" s="33"/>
      <c r="D876" s="33"/>
      <c r="E876" s="33"/>
    </row>
    <row r="877" spans="1:5" ht="15" customHeight="1" x14ac:dyDescent="0.2">
      <c r="A877" s="34" t="s">
        <v>60</v>
      </c>
      <c r="E877" t="s">
        <v>61</v>
      </c>
    </row>
    <row r="878" spans="1:5" ht="15" customHeight="1" x14ac:dyDescent="0.2">
      <c r="A878" s="37"/>
      <c r="B878" s="36"/>
      <c r="C878" s="33"/>
      <c r="E878" s="81"/>
    </row>
    <row r="879" spans="1:5" ht="15" customHeight="1" x14ac:dyDescent="0.2">
      <c r="A879" s="39" t="s">
        <v>39</v>
      </c>
      <c r="B879" s="41" t="s">
        <v>40</v>
      </c>
      <c r="C879" s="39" t="s">
        <v>41</v>
      </c>
      <c r="D879" s="40" t="s">
        <v>42</v>
      </c>
      <c r="E879" s="60" t="s">
        <v>43</v>
      </c>
    </row>
    <row r="880" spans="1:5" ht="15" customHeight="1" x14ac:dyDescent="0.2">
      <c r="A880" s="76">
        <v>98297</v>
      </c>
      <c r="B880" s="165">
        <v>20000000000</v>
      </c>
      <c r="C880" s="52">
        <v>3599</v>
      </c>
      <c r="D880" s="83" t="s">
        <v>62</v>
      </c>
      <c r="E880" s="161">
        <v>-136481.57999999999</v>
      </c>
    </row>
    <row r="881" spans="1:5" ht="15" customHeight="1" x14ac:dyDescent="0.2">
      <c r="A881" s="76"/>
      <c r="B881" s="184"/>
      <c r="C881" s="55" t="s">
        <v>45</v>
      </c>
      <c r="D881" s="84"/>
      <c r="E881" s="85">
        <f>SUM(E880:E880)</f>
        <v>-136481.57999999999</v>
      </c>
    </row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57" t="s">
        <v>18</v>
      </c>
      <c r="B886" s="58"/>
      <c r="C886" s="58"/>
      <c r="D886" s="58"/>
      <c r="E886" s="58"/>
    </row>
    <row r="887" spans="1:5" ht="15" customHeight="1" x14ac:dyDescent="0.2">
      <c r="A887" s="98" t="s">
        <v>51</v>
      </c>
      <c r="B887" s="58"/>
      <c r="C887" s="58"/>
      <c r="D887" s="58"/>
      <c r="E887" s="59" t="s">
        <v>52</v>
      </c>
    </row>
    <row r="888" spans="1:5" ht="15" customHeight="1" x14ac:dyDescent="0.25">
      <c r="A888" s="57"/>
      <c r="B888" s="66"/>
      <c r="C888" s="58"/>
      <c r="D888" s="58"/>
      <c r="E888" s="99"/>
    </row>
    <row r="889" spans="1:5" ht="15" customHeight="1" x14ac:dyDescent="0.2">
      <c r="A889" s="124"/>
      <c r="B889" s="122"/>
      <c r="C889" s="41" t="s">
        <v>41</v>
      </c>
      <c r="D889" s="178" t="s">
        <v>42</v>
      </c>
      <c r="E889" s="60" t="s">
        <v>43</v>
      </c>
    </row>
    <row r="890" spans="1:5" ht="15" customHeight="1" x14ac:dyDescent="0.2">
      <c r="A890" s="124"/>
      <c r="B890" s="139"/>
      <c r="C890" s="125">
        <v>6172</v>
      </c>
      <c r="D890" s="83" t="s">
        <v>63</v>
      </c>
      <c r="E890" s="127">
        <v>200000</v>
      </c>
    </row>
    <row r="891" spans="1:5" ht="15" customHeight="1" x14ac:dyDescent="0.2">
      <c r="A891" s="58"/>
      <c r="B891" s="139"/>
      <c r="C891" s="73" t="s">
        <v>45</v>
      </c>
      <c r="D891" s="72"/>
      <c r="E891" s="105">
        <f>E890</f>
        <v>200000</v>
      </c>
    </row>
    <row r="892" spans="1:5" ht="15" customHeight="1" x14ac:dyDescent="0.2"/>
    <row r="893" spans="1:5" ht="15" customHeight="1" x14ac:dyDescent="0.2"/>
    <row r="894" spans="1:5" ht="15" customHeight="1" x14ac:dyDescent="0.25">
      <c r="A894" s="30" t="s">
        <v>185</v>
      </c>
    </row>
    <row r="895" spans="1:5" ht="15" customHeight="1" x14ac:dyDescent="0.2">
      <c r="A895" s="193" t="s">
        <v>186</v>
      </c>
      <c r="B895" s="193"/>
      <c r="C895" s="193"/>
      <c r="D895" s="193"/>
      <c r="E895" s="193"/>
    </row>
    <row r="896" spans="1:5" ht="15" customHeight="1" x14ac:dyDescent="0.2">
      <c r="A896" s="193"/>
      <c r="B896" s="193"/>
      <c r="C896" s="193"/>
      <c r="D896" s="193"/>
      <c r="E896" s="193"/>
    </row>
    <row r="897" spans="1:5" ht="15" customHeight="1" x14ac:dyDescent="0.2">
      <c r="A897" s="192" t="s">
        <v>187</v>
      </c>
      <c r="B897" s="192"/>
      <c r="C897" s="192"/>
      <c r="D897" s="192"/>
      <c r="E897" s="192"/>
    </row>
    <row r="898" spans="1:5" ht="15" customHeight="1" x14ac:dyDescent="0.2">
      <c r="A898" s="192"/>
      <c r="B898" s="192"/>
      <c r="C898" s="192"/>
      <c r="D898" s="192"/>
      <c r="E898" s="192"/>
    </row>
    <row r="899" spans="1:5" ht="15" customHeight="1" x14ac:dyDescent="0.2">
      <c r="A899" s="192"/>
      <c r="B899" s="192"/>
      <c r="C899" s="192"/>
      <c r="D899" s="192"/>
      <c r="E899" s="192"/>
    </row>
    <row r="900" spans="1:5" ht="15" customHeight="1" x14ac:dyDescent="0.2">
      <c r="A900" s="192"/>
      <c r="B900" s="192"/>
      <c r="C900" s="192"/>
      <c r="D900" s="192"/>
      <c r="E900" s="192"/>
    </row>
    <row r="901" spans="1:5" ht="15" customHeight="1" x14ac:dyDescent="0.2">
      <c r="A901" s="192"/>
      <c r="B901" s="192"/>
      <c r="C901" s="192"/>
      <c r="D901" s="192"/>
      <c r="E901" s="192"/>
    </row>
    <row r="902" spans="1:5" ht="15" customHeight="1" x14ac:dyDescent="0.2">
      <c r="A902" s="31"/>
      <c r="B902" s="31"/>
      <c r="C902" s="31"/>
      <c r="D902" s="31"/>
      <c r="E902" s="31"/>
    </row>
    <row r="903" spans="1:5" ht="15" customHeight="1" x14ac:dyDescent="0.25">
      <c r="A903" s="32" t="s">
        <v>18</v>
      </c>
      <c r="B903" s="33"/>
      <c r="C903" s="33"/>
      <c r="D903" s="33"/>
      <c r="E903" s="33"/>
    </row>
    <row r="904" spans="1:5" ht="15" customHeight="1" x14ac:dyDescent="0.2">
      <c r="A904" s="34" t="s">
        <v>188</v>
      </c>
      <c r="B904" s="33"/>
      <c r="C904" s="33"/>
      <c r="D904" s="33"/>
      <c r="E904" s="35" t="s">
        <v>189</v>
      </c>
    </row>
    <row r="905" spans="1:5" ht="15" customHeight="1" x14ac:dyDescent="0.2">
      <c r="A905" s="169"/>
      <c r="B905" s="170"/>
      <c r="C905" s="33"/>
      <c r="D905" s="33"/>
      <c r="E905" s="38"/>
    </row>
    <row r="906" spans="1:5" ht="15" customHeight="1" x14ac:dyDescent="0.2">
      <c r="A906" s="163"/>
      <c r="B906" s="39" t="s">
        <v>40</v>
      </c>
      <c r="C906" s="39" t="s">
        <v>41</v>
      </c>
      <c r="D906" s="50" t="s">
        <v>42</v>
      </c>
      <c r="E906" s="60" t="s">
        <v>43</v>
      </c>
    </row>
    <row r="907" spans="1:5" ht="15" customHeight="1" x14ac:dyDescent="0.2">
      <c r="A907" s="49"/>
      <c r="B907" s="143">
        <v>20000000000</v>
      </c>
      <c r="C907" s="52">
        <v>6172</v>
      </c>
      <c r="D907" s="83" t="s">
        <v>90</v>
      </c>
      <c r="E907" s="79">
        <v>-45000</v>
      </c>
    </row>
    <row r="908" spans="1:5" ht="15" customHeight="1" x14ac:dyDescent="0.2">
      <c r="A908" s="49"/>
      <c r="B908" s="143">
        <v>20000000000</v>
      </c>
      <c r="C908" s="52">
        <v>6172</v>
      </c>
      <c r="D908" s="110" t="s">
        <v>190</v>
      </c>
      <c r="E908" s="79">
        <v>45000</v>
      </c>
    </row>
    <row r="909" spans="1:5" ht="15" customHeight="1" x14ac:dyDescent="0.2">
      <c r="A909" s="49"/>
      <c r="B909" s="174"/>
      <c r="C909" s="55" t="s">
        <v>45</v>
      </c>
      <c r="D909" s="47"/>
      <c r="E909" s="48">
        <f>SUM(E907:E908)</f>
        <v>0</v>
      </c>
    </row>
    <row r="910" spans="1:5" ht="15" customHeight="1" x14ac:dyDescent="0.2"/>
    <row r="911" spans="1:5" ht="15" customHeight="1" x14ac:dyDescent="0.2"/>
    <row r="912" spans="1:5" ht="15" customHeight="1" x14ac:dyDescent="0.25">
      <c r="A912" s="30" t="s">
        <v>191</v>
      </c>
    </row>
    <row r="913" spans="1:5" ht="15" customHeight="1" x14ac:dyDescent="0.2">
      <c r="A913" s="193" t="s">
        <v>192</v>
      </c>
      <c r="B913" s="193"/>
      <c r="C913" s="193"/>
      <c r="D913" s="193"/>
      <c r="E913" s="193"/>
    </row>
    <row r="914" spans="1:5" ht="15" customHeight="1" x14ac:dyDescent="0.2">
      <c r="A914" s="193"/>
      <c r="B914" s="193"/>
      <c r="C914" s="193"/>
      <c r="D914" s="193"/>
      <c r="E914" s="193"/>
    </row>
    <row r="915" spans="1:5" ht="15" customHeight="1" x14ac:dyDescent="0.2">
      <c r="A915" s="192" t="s">
        <v>193</v>
      </c>
      <c r="B915" s="192"/>
      <c r="C915" s="192"/>
      <c r="D915" s="192"/>
      <c r="E915" s="192"/>
    </row>
    <row r="916" spans="1:5" ht="15" customHeight="1" x14ac:dyDescent="0.2">
      <c r="A916" s="192"/>
      <c r="B916" s="192"/>
      <c r="C916" s="192"/>
      <c r="D916" s="192"/>
      <c r="E916" s="192"/>
    </row>
    <row r="917" spans="1:5" ht="15" customHeight="1" x14ac:dyDescent="0.2">
      <c r="A917" s="192"/>
      <c r="B917" s="192"/>
      <c r="C917" s="192"/>
      <c r="D917" s="192"/>
      <c r="E917" s="192"/>
    </row>
    <row r="918" spans="1:5" ht="15" customHeight="1" x14ac:dyDescent="0.2">
      <c r="A918" s="192"/>
      <c r="B918" s="192"/>
      <c r="C918" s="192"/>
      <c r="D918" s="192"/>
      <c r="E918" s="192"/>
    </row>
    <row r="919" spans="1:5" ht="15" customHeight="1" x14ac:dyDescent="0.2">
      <c r="A919" s="33"/>
      <c r="B919" s="169"/>
      <c r="C919" s="117"/>
      <c r="D919" s="33"/>
      <c r="E919" s="164"/>
    </row>
    <row r="920" spans="1:5" ht="15" customHeight="1" x14ac:dyDescent="0.25">
      <c r="A920" s="32" t="s">
        <v>18</v>
      </c>
      <c r="B920" s="33"/>
      <c r="C920" s="33"/>
      <c r="D920" s="33"/>
      <c r="E920" s="37"/>
    </row>
    <row r="921" spans="1:5" ht="15" customHeight="1" x14ac:dyDescent="0.2">
      <c r="A921" s="34" t="s">
        <v>194</v>
      </c>
      <c r="B921" s="33"/>
      <c r="C921" s="33"/>
      <c r="D921" s="33"/>
      <c r="E921" s="35" t="s">
        <v>195</v>
      </c>
    </row>
    <row r="922" spans="1:5" ht="15" customHeight="1" x14ac:dyDescent="0.2">
      <c r="A922" s="34"/>
      <c r="B922" s="37"/>
      <c r="C922" s="33"/>
      <c r="D922" s="33"/>
      <c r="E922" s="38"/>
    </row>
    <row r="923" spans="1:5" ht="15" customHeight="1" x14ac:dyDescent="0.2">
      <c r="A923" s="122"/>
      <c r="B923" s="39" t="s">
        <v>40</v>
      </c>
      <c r="C923" s="39" t="s">
        <v>41</v>
      </c>
      <c r="D923" s="50" t="s">
        <v>42</v>
      </c>
      <c r="E923" s="41" t="s">
        <v>43</v>
      </c>
    </row>
    <row r="924" spans="1:5" ht="15" customHeight="1" x14ac:dyDescent="0.2">
      <c r="A924" s="49"/>
      <c r="B924" s="112">
        <v>11000000000</v>
      </c>
      <c r="C924" s="43">
        <v>6113</v>
      </c>
      <c r="D924" s="83" t="s">
        <v>62</v>
      </c>
      <c r="E924" s="140">
        <v>-12100</v>
      </c>
    </row>
    <row r="925" spans="1:5" ht="15" customHeight="1" x14ac:dyDescent="0.2">
      <c r="A925" s="49"/>
      <c r="B925" s="112">
        <v>11000000000</v>
      </c>
      <c r="C925" s="43">
        <v>6113</v>
      </c>
      <c r="D925" s="83" t="s">
        <v>196</v>
      </c>
      <c r="E925" s="140">
        <v>12100</v>
      </c>
    </row>
    <row r="926" spans="1:5" ht="15" customHeight="1" x14ac:dyDescent="0.2">
      <c r="A926" s="94"/>
      <c r="B926" s="157"/>
      <c r="C926" s="73" t="s">
        <v>45</v>
      </c>
      <c r="D926" s="74"/>
      <c r="E926" s="75">
        <f>SUM(E924:E925)</f>
        <v>0</v>
      </c>
    </row>
    <row r="927" spans="1:5" ht="15" customHeight="1" x14ac:dyDescent="0.2"/>
    <row r="928" spans="1:5" ht="15" customHeight="1" x14ac:dyDescent="0.2"/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0" t="s">
        <v>197</v>
      </c>
    </row>
    <row r="939" spans="1:5" ht="15" customHeight="1" x14ac:dyDescent="0.2">
      <c r="A939" s="193" t="s">
        <v>198</v>
      </c>
      <c r="B939" s="193"/>
      <c r="C939" s="193"/>
      <c r="D939" s="193"/>
      <c r="E939" s="193"/>
    </row>
    <row r="940" spans="1:5" ht="15" customHeight="1" x14ac:dyDescent="0.2">
      <c r="A940" s="193"/>
      <c r="B940" s="193"/>
      <c r="C940" s="193"/>
      <c r="D940" s="193"/>
      <c r="E940" s="193"/>
    </row>
    <row r="941" spans="1:5" ht="15" customHeight="1" x14ac:dyDescent="0.2">
      <c r="A941" s="194" t="s">
        <v>199</v>
      </c>
      <c r="B941" s="194"/>
      <c r="C941" s="194"/>
      <c r="D941" s="194"/>
      <c r="E941" s="194"/>
    </row>
    <row r="942" spans="1:5" ht="15" customHeight="1" x14ac:dyDescent="0.2">
      <c r="A942" s="194"/>
      <c r="B942" s="194"/>
      <c r="C942" s="194"/>
      <c r="D942" s="194"/>
      <c r="E942" s="194"/>
    </row>
    <row r="943" spans="1:5" ht="15" customHeight="1" x14ac:dyDescent="0.2">
      <c r="A943" s="194"/>
      <c r="B943" s="194"/>
      <c r="C943" s="194"/>
      <c r="D943" s="194"/>
      <c r="E943" s="194"/>
    </row>
    <row r="944" spans="1:5" ht="15" customHeight="1" x14ac:dyDescent="0.2">
      <c r="A944" s="194"/>
      <c r="B944" s="194"/>
      <c r="C944" s="194"/>
      <c r="D944" s="194"/>
      <c r="E944" s="194"/>
    </row>
    <row r="945" spans="1:5" ht="15" customHeight="1" x14ac:dyDescent="0.2">
      <c r="A945" s="194"/>
      <c r="B945" s="194"/>
      <c r="C945" s="194"/>
      <c r="D945" s="194"/>
      <c r="E945" s="194"/>
    </row>
    <row r="946" spans="1:5" ht="15" customHeight="1" x14ac:dyDescent="0.2">
      <c r="A946" s="194"/>
      <c r="B946" s="194"/>
      <c r="C946" s="194"/>
      <c r="D946" s="194"/>
      <c r="E946" s="194"/>
    </row>
    <row r="947" spans="1:5" ht="15" customHeight="1" x14ac:dyDescent="0.2">
      <c r="A947" s="56"/>
      <c r="B947" s="56"/>
      <c r="C947" s="56"/>
      <c r="D947" s="56"/>
      <c r="E947" s="56"/>
    </row>
    <row r="948" spans="1:5" ht="15" customHeight="1" x14ac:dyDescent="0.25">
      <c r="A948" s="32" t="s">
        <v>18</v>
      </c>
      <c r="B948" s="33"/>
      <c r="C948" s="33"/>
      <c r="D948" s="33"/>
      <c r="E948" s="33"/>
    </row>
    <row r="949" spans="1:5" ht="15" customHeight="1" x14ac:dyDescent="0.2">
      <c r="A949" s="34" t="s">
        <v>37</v>
      </c>
      <c r="B949" s="33"/>
      <c r="C949" s="33"/>
      <c r="D949" s="33"/>
      <c r="E949" s="35" t="s">
        <v>38</v>
      </c>
    </row>
    <row r="950" spans="1:5" ht="15" customHeight="1" x14ac:dyDescent="0.2">
      <c r="A950" s="169"/>
      <c r="B950" s="170"/>
      <c r="C950" s="33"/>
      <c r="D950" s="33"/>
      <c r="E950" s="38"/>
    </row>
    <row r="951" spans="1:5" ht="15" customHeight="1" x14ac:dyDescent="0.2">
      <c r="A951" s="39" t="s">
        <v>39</v>
      </c>
      <c r="B951" s="39" t="s">
        <v>40</v>
      </c>
      <c r="C951" s="39" t="s">
        <v>41</v>
      </c>
      <c r="D951" s="50" t="s">
        <v>42</v>
      </c>
      <c r="E951" s="60" t="s">
        <v>43</v>
      </c>
    </row>
    <row r="952" spans="1:5" ht="15" customHeight="1" x14ac:dyDescent="0.2">
      <c r="A952" s="71"/>
      <c r="B952" s="143" t="s">
        <v>200</v>
      </c>
      <c r="C952" s="52">
        <v>3269</v>
      </c>
      <c r="D952" s="83" t="s">
        <v>62</v>
      </c>
      <c r="E952" s="64">
        <v>-35000</v>
      </c>
    </row>
    <row r="953" spans="1:5" ht="15" customHeight="1" x14ac:dyDescent="0.2">
      <c r="A953" s="71">
        <v>20</v>
      </c>
      <c r="B953" s="143">
        <v>30001001316</v>
      </c>
      <c r="C953" s="52">
        <v>3231</v>
      </c>
      <c r="D953" s="53" t="s">
        <v>46</v>
      </c>
      <c r="E953" s="156">
        <v>35000</v>
      </c>
    </row>
    <row r="954" spans="1:5" ht="15" customHeight="1" x14ac:dyDescent="0.2">
      <c r="A954" s="54"/>
      <c r="B954" s="54"/>
      <c r="C954" s="55" t="s">
        <v>45</v>
      </c>
      <c r="D954" s="47"/>
      <c r="E954" s="48">
        <f>SUM(E952:E953)</f>
        <v>0</v>
      </c>
    </row>
    <row r="955" spans="1:5" ht="15" customHeight="1" x14ac:dyDescent="0.2"/>
    <row r="956" spans="1:5" ht="15" customHeight="1" x14ac:dyDescent="0.2"/>
    <row r="957" spans="1:5" ht="15" customHeight="1" x14ac:dyDescent="0.25">
      <c r="A957" s="142" t="s">
        <v>211</v>
      </c>
      <c r="B957" s="37"/>
      <c r="C957" s="37"/>
      <c r="D957" s="37"/>
      <c r="E957" s="37"/>
    </row>
    <row r="958" spans="1:5" ht="15" customHeight="1" x14ac:dyDescent="0.2">
      <c r="A958" s="191" t="s">
        <v>48</v>
      </c>
      <c r="B958" s="191"/>
      <c r="C958" s="191"/>
      <c r="D958" s="191"/>
      <c r="E958" s="191"/>
    </row>
    <row r="959" spans="1:5" ht="15" customHeight="1" x14ac:dyDescent="0.2">
      <c r="A959" s="191" t="s">
        <v>212</v>
      </c>
      <c r="B959" s="191"/>
      <c r="C959" s="191"/>
      <c r="D959" s="191"/>
      <c r="E959" s="191"/>
    </row>
    <row r="960" spans="1:5" ht="15" customHeight="1" x14ac:dyDescent="0.2">
      <c r="A960" s="192" t="s">
        <v>213</v>
      </c>
      <c r="B960" s="192"/>
      <c r="C960" s="192"/>
      <c r="D960" s="192"/>
      <c r="E960" s="192"/>
    </row>
    <row r="961" spans="1:5" ht="15" customHeight="1" x14ac:dyDescent="0.2">
      <c r="A961" s="192"/>
      <c r="B961" s="192"/>
      <c r="C961" s="192"/>
      <c r="D961" s="192"/>
      <c r="E961" s="192"/>
    </row>
    <row r="962" spans="1:5" ht="15" customHeight="1" x14ac:dyDescent="0.2">
      <c r="A962" s="192"/>
      <c r="B962" s="192"/>
      <c r="C962" s="192"/>
      <c r="D962" s="192"/>
      <c r="E962" s="192"/>
    </row>
    <row r="963" spans="1:5" ht="15" customHeight="1" x14ac:dyDescent="0.2">
      <c r="A963" s="192"/>
      <c r="B963" s="192"/>
      <c r="C963" s="192"/>
      <c r="D963" s="192"/>
      <c r="E963" s="192"/>
    </row>
    <row r="964" spans="1:5" ht="15" customHeight="1" x14ac:dyDescent="0.2">
      <c r="A964" s="192"/>
      <c r="B964" s="192"/>
      <c r="C964" s="192"/>
      <c r="D964" s="192"/>
      <c r="E964" s="192"/>
    </row>
    <row r="965" spans="1:5" ht="15" customHeight="1" x14ac:dyDescent="0.2">
      <c r="A965" s="192"/>
      <c r="B965" s="192"/>
      <c r="C965" s="192"/>
      <c r="D965" s="192"/>
      <c r="E965" s="192"/>
    </row>
    <row r="966" spans="1:5" ht="15" customHeight="1" x14ac:dyDescent="0.2">
      <c r="A966" s="65"/>
      <c r="B966" s="65"/>
      <c r="C966" s="65"/>
      <c r="D966" s="65"/>
      <c r="E966" s="65"/>
    </row>
    <row r="967" spans="1:5" ht="15" customHeight="1" x14ac:dyDescent="0.25">
      <c r="A967" s="57" t="s">
        <v>1</v>
      </c>
      <c r="B967" s="58"/>
      <c r="C967" s="58"/>
      <c r="D967" s="58"/>
      <c r="E967" s="58"/>
    </row>
    <row r="968" spans="1:5" ht="15" customHeight="1" x14ac:dyDescent="0.2">
      <c r="A968" s="98" t="s">
        <v>51</v>
      </c>
      <c r="B968" s="58"/>
      <c r="C968" s="58"/>
      <c r="D968" s="58"/>
      <c r="E968" s="59" t="s">
        <v>52</v>
      </c>
    </row>
    <row r="969" spans="1:5" ht="15" customHeight="1" x14ac:dyDescent="0.25">
      <c r="A969" s="66"/>
      <c r="B969" s="57"/>
      <c r="C969" s="58"/>
      <c r="D969" s="58"/>
      <c r="E969" s="99"/>
    </row>
    <row r="970" spans="1:5" ht="15" customHeight="1" x14ac:dyDescent="0.2">
      <c r="A970" s="41" t="s">
        <v>39</v>
      </c>
      <c r="B970" s="41" t="s">
        <v>40</v>
      </c>
      <c r="C970" s="41" t="s">
        <v>41</v>
      </c>
      <c r="D970" s="100" t="s">
        <v>42</v>
      </c>
      <c r="E970" s="60" t="s">
        <v>43</v>
      </c>
    </row>
    <row r="971" spans="1:5" ht="15" customHeight="1" x14ac:dyDescent="0.2">
      <c r="A971" s="106">
        <v>41595113</v>
      </c>
      <c r="B971" s="137">
        <v>90000100345</v>
      </c>
      <c r="C971" s="62"/>
      <c r="D971" s="188" t="s">
        <v>214</v>
      </c>
      <c r="E971" s="64">
        <v>293708.18</v>
      </c>
    </row>
    <row r="972" spans="1:5" ht="15" customHeight="1" x14ac:dyDescent="0.2">
      <c r="A972" s="103"/>
      <c r="B972" s="61"/>
      <c r="C972" s="73" t="s">
        <v>45</v>
      </c>
      <c r="D972" s="104"/>
      <c r="E972" s="105">
        <f>SUM(E971:E971)</f>
        <v>293708.18</v>
      </c>
    </row>
    <row r="973" spans="1:5" ht="15" customHeight="1" x14ac:dyDescent="0.25">
      <c r="A973" s="30"/>
      <c r="B973" s="65"/>
      <c r="C973" s="65"/>
      <c r="D973" s="65"/>
      <c r="E973" s="65"/>
    </row>
    <row r="974" spans="1:5" ht="15" customHeight="1" x14ac:dyDescent="0.25">
      <c r="A974" s="57" t="s">
        <v>18</v>
      </c>
      <c r="B974" s="58"/>
      <c r="C974" s="58"/>
      <c r="D974" s="65"/>
      <c r="E974" s="65"/>
    </row>
    <row r="975" spans="1:5" ht="15" customHeight="1" x14ac:dyDescent="0.2">
      <c r="A975" s="98" t="s">
        <v>131</v>
      </c>
      <c r="B975" s="65"/>
      <c r="C975" s="65"/>
      <c r="D975" s="65"/>
      <c r="E975" s="65" t="s">
        <v>132</v>
      </c>
    </row>
    <row r="976" spans="1:5" ht="15" customHeight="1" x14ac:dyDescent="0.2">
      <c r="A976" s="66"/>
      <c r="B976" s="67"/>
      <c r="C976" s="58"/>
      <c r="D976" s="65"/>
      <c r="E976" s="68"/>
    </row>
    <row r="977" spans="1:5" ht="15" customHeight="1" x14ac:dyDescent="0.2">
      <c r="A977" s="122"/>
      <c r="B977" s="41" t="s">
        <v>40</v>
      </c>
      <c r="C977" s="41" t="s">
        <v>41</v>
      </c>
      <c r="D977" s="69" t="s">
        <v>42</v>
      </c>
      <c r="E977" s="60" t="s">
        <v>43</v>
      </c>
    </row>
    <row r="978" spans="1:5" ht="15" customHeight="1" x14ac:dyDescent="0.2">
      <c r="A978" s="189"/>
      <c r="B978" s="52">
        <v>12000000000</v>
      </c>
      <c r="C978" s="62">
        <v>6172</v>
      </c>
      <c r="D978" s="83" t="s">
        <v>137</v>
      </c>
      <c r="E978" s="64">
        <v>293708.18</v>
      </c>
    </row>
    <row r="979" spans="1:5" ht="15" customHeight="1" x14ac:dyDescent="0.2">
      <c r="A979" s="139"/>
      <c r="B979" s="72"/>
      <c r="C979" s="73" t="s">
        <v>45</v>
      </c>
      <c r="D979" s="74"/>
      <c r="E979" s="75">
        <f>SUM(E978:E978)</f>
        <v>293708.18</v>
      </c>
    </row>
    <row r="980" spans="1:5" ht="15" customHeight="1" x14ac:dyDescent="0.2"/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142" t="s">
        <v>215</v>
      </c>
    </row>
    <row r="991" spans="1:5" ht="15" customHeight="1" x14ac:dyDescent="0.2">
      <c r="A991" s="193" t="s">
        <v>145</v>
      </c>
      <c r="B991" s="193"/>
      <c r="C991" s="193"/>
      <c r="D991" s="193"/>
      <c r="E991" s="193"/>
    </row>
    <row r="992" spans="1:5" ht="15" customHeight="1" x14ac:dyDescent="0.2">
      <c r="A992" s="193"/>
      <c r="B992" s="193"/>
      <c r="C992" s="193"/>
      <c r="D992" s="193"/>
      <c r="E992" s="193"/>
    </row>
    <row r="993" spans="1:5" ht="15" customHeight="1" x14ac:dyDescent="0.2">
      <c r="A993" s="192" t="s">
        <v>216</v>
      </c>
      <c r="B993" s="192"/>
      <c r="C993" s="192"/>
      <c r="D993" s="192"/>
      <c r="E993" s="192"/>
    </row>
    <row r="994" spans="1:5" ht="15" customHeight="1" x14ac:dyDescent="0.2">
      <c r="A994" s="192"/>
      <c r="B994" s="192"/>
      <c r="C994" s="192"/>
      <c r="D994" s="192"/>
      <c r="E994" s="192"/>
    </row>
    <row r="995" spans="1:5" ht="15" customHeight="1" x14ac:dyDescent="0.2">
      <c r="A995" s="192"/>
      <c r="B995" s="192"/>
      <c r="C995" s="192"/>
      <c r="D995" s="192"/>
      <c r="E995" s="192"/>
    </row>
    <row r="996" spans="1:5" ht="15" customHeight="1" x14ac:dyDescent="0.2">
      <c r="A996" s="192"/>
      <c r="B996" s="192"/>
      <c r="C996" s="192"/>
      <c r="D996" s="192"/>
      <c r="E996" s="192"/>
    </row>
    <row r="997" spans="1:5" ht="15" customHeight="1" x14ac:dyDescent="0.2">
      <c r="A997" s="192"/>
      <c r="B997" s="192"/>
      <c r="C997" s="192"/>
      <c r="D997" s="192"/>
      <c r="E997" s="192"/>
    </row>
    <row r="998" spans="1:5" ht="15" customHeight="1" x14ac:dyDescent="0.2">
      <c r="A998" s="192"/>
      <c r="B998" s="192"/>
      <c r="C998" s="192"/>
      <c r="D998" s="192"/>
      <c r="E998" s="192"/>
    </row>
    <row r="999" spans="1:5" ht="15" customHeight="1" x14ac:dyDescent="0.2"/>
    <row r="1000" spans="1:5" ht="15" customHeight="1" x14ac:dyDescent="0.25">
      <c r="A1000" s="32" t="s">
        <v>18</v>
      </c>
      <c r="B1000" s="33"/>
      <c r="C1000" s="33"/>
      <c r="D1000" s="33"/>
      <c r="E1000" s="33"/>
    </row>
    <row r="1001" spans="1:5" ht="15" customHeight="1" x14ac:dyDescent="0.2">
      <c r="A1001" s="98" t="s">
        <v>182</v>
      </c>
      <c r="B1001" s="33"/>
      <c r="C1001" s="33"/>
      <c r="D1001" s="33"/>
      <c r="E1001" s="35" t="s">
        <v>86</v>
      </c>
    </row>
    <row r="1002" spans="1:5" ht="15" customHeight="1" x14ac:dyDescent="0.2">
      <c r="A1002" s="169"/>
      <c r="B1002" s="170"/>
      <c r="C1002" s="33"/>
      <c r="D1002" s="33"/>
      <c r="E1002" s="38"/>
    </row>
    <row r="1003" spans="1:5" ht="15" customHeight="1" x14ac:dyDescent="0.2">
      <c r="A1003" s="43" t="s">
        <v>39</v>
      </c>
      <c r="B1003" s="39" t="s">
        <v>40</v>
      </c>
      <c r="C1003" s="39" t="s">
        <v>41</v>
      </c>
      <c r="D1003" s="50" t="s">
        <v>42</v>
      </c>
      <c r="E1003" s="41" t="s">
        <v>43</v>
      </c>
    </row>
    <row r="1004" spans="1:5" ht="15" customHeight="1" x14ac:dyDescent="0.2">
      <c r="A1004" s="111">
        <v>36100870</v>
      </c>
      <c r="B1004" s="143">
        <v>60009100558</v>
      </c>
      <c r="C1004" s="43">
        <v>6172</v>
      </c>
      <c r="D1004" s="190" t="s">
        <v>160</v>
      </c>
      <c r="E1004" s="45">
        <v>-430906.84</v>
      </c>
    </row>
    <row r="1005" spans="1:5" ht="15" customHeight="1" x14ac:dyDescent="0.2">
      <c r="A1005" s="111">
        <v>36500871</v>
      </c>
      <c r="B1005" s="143">
        <v>60009100558</v>
      </c>
      <c r="C1005" s="43">
        <v>6172</v>
      </c>
      <c r="D1005" s="190" t="s">
        <v>160</v>
      </c>
      <c r="E1005" s="45">
        <v>-2441805.4300000002</v>
      </c>
    </row>
    <row r="1006" spans="1:5" ht="15" customHeight="1" x14ac:dyDescent="0.2">
      <c r="A1006" s="111">
        <v>36100870</v>
      </c>
      <c r="B1006" s="143">
        <v>60009100558</v>
      </c>
      <c r="C1006" s="43">
        <v>6172</v>
      </c>
      <c r="D1006" s="110" t="s">
        <v>217</v>
      </c>
      <c r="E1006" s="45">
        <v>430906.84</v>
      </c>
    </row>
    <row r="1007" spans="1:5" ht="15" customHeight="1" x14ac:dyDescent="0.2">
      <c r="A1007" s="111">
        <v>36500871</v>
      </c>
      <c r="B1007" s="143">
        <v>60009100558</v>
      </c>
      <c r="C1007" s="43">
        <v>6172</v>
      </c>
      <c r="D1007" s="110" t="s">
        <v>217</v>
      </c>
      <c r="E1007" s="45">
        <v>2441805.4300000002</v>
      </c>
    </row>
    <row r="1008" spans="1:5" ht="15" customHeight="1" x14ac:dyDescent="0.2">
      <c r="A1008" s="111"/>
      <c r="B1008" s="143"/>
      <c r="C1008" s="55" t="s">
        <v>45</v>
      </c>
      <c r="D1008" s="47"/>
      <c r="E1008" s="48">
        <f>SUM(E1004:E1007)</f>
        <v>0</v>
      </c>
    </row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</sheetData>
  <mergeCells count="80">
    <mergeCell ref="A28:E33"/>
    <mergeCell ref="A2:E2"/>
    <mergeCell ref="A3:E3"/>
    <mergeCell ref="A4:E8"/>
    <mergeCell ref="A26:E26"/>
    <mergeCell ref="A27:E27"/>
    <mergeCell ref="A244:E244"/>
    <mergeCell ref="A63:E63"/>
    <mergeCell ref="A64:E64"/>
    <mergeCell ref="A65:E69"/>
    <mergeCell ref="A107:E107"/>
    <mergeCell ref="A108:E116"/>
    <mergeCell ref="A176:E176"/>
    <mergeCell ref="A177:E177"/>
    <mergeCell ref="A178:E185"/>
    <mergeCell ref="A219:E219"/>
    <mergeCell ref="A220:E220"/>
    <mergeCell ref="A221:E226"/>
    <mergeCell ref="A419:E421"/>
    <mergeCell ref="A245:E250"/>
    <mergeCell ref="A271:E271"/>
    <mergeCell ref="A272:E278"/>
    <mergeCell ref="A296:E296"/>
    <mergeCell ref="A297:E303"/>
    <mergeCell ref="A323:E324"/>
    <mergeCell ref="A325:E329"/>
    <mergeCell ref="A348:E349"/>
    <mergeCell ref="A350:E355"/>
    <mergeCell ref="A375:E376"/>
    <mergeCell ref="A377:E383"/>
    <mergeCell ref="A599:E600"/>
    <mergeCell ref="A422:E431"/>
    <mergeCell ref="A471:E472"/>
    <mergeCell ref="A473:E478"/>
    <mergeCell ref="A496:E497"/>
    <mergeCell ref="A498:E503"/>
    <mergeCell ref="A523:E524"/>
    <mergeCell ref="A525:E529"/>
    <mergeCell ref="A542:E543"/>
    <mergeCell ref="A544:E549"/>
    <mergeCell ref="A575:E576"/>
    <mergeCell ref="A577:E581"/>
    <mergeCell ref="A718:E718"/>
    <mergeCell ref="A601:E605"/>
    <mergeCell ref="A617:E618"/>
    <mergeCell ref="A619:E624"/>
    <mergeCell ref="A636:E637"/>
    <mergeCell ref="A638:E644"/>
    <mergeCell ref="A657:E658"/>
    <mergeCell ref="A659:E665"/>
    <mergeCell ref="A687:E687"/>
    <mergeCell ref="A688:E688"/>
    <mergeCell ref="A689:E692"/>
    <mergeCell ref="A717:E717"/>
    <mergeCell ref="A837:E843"/>
    <mergeCell ref="A719:E725"/>
    <mergeCell ref="A748:E748"/>
    <mergeCell ref="A749:E749"/>
    <mergeCell ref="A750:E756"/>
    <mergeCell ref="A783:E784"/>
    <mergeCell ref="A785:E793"/>
    <mergeCell ref="A811:E811"/>
    <mergeCell ref="A812:E812"/>
    <mergeCell ref="A813:E816"/>
    <mergeCell ref="A835:E835"/>
    <mergeCell ref="A836:E836"/>
    <mergeCell ref="A915:E918"/>
    <mergeCell ref="A939:E940"/>
    <mergeCell ref="A941:E946"/>
    <mergeCell ref="A862:E862"/>
    <mergeCell ref="A863:E863"/>
    <mergeCell ref="A864:E867"/>
    <mergeCell ref="A895:E896"/>
    <mergeCell ref="A897:E901"/>
    <mergeCell ref="A913:E914"/>
    <mergeCell ref="A958:E958"/>
    <mergeCell ref="A959:E959"/>
    <mergeCell ref="A960:E965"/>
    <mergeCell ref="A991:E992"/>
    <mergeCell ref="A993:E998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690/12 - 721/12 a 723/12 - 724/12 schválené Radou Olomouckého kraje 19.12.2012</oddHeader>
    <oddFooter xml:space="preserve">&amp;L&amp;"Arial,Kurzíva"Zastupitelstvo OK 21.12.2012
5.1.1. - Rozpočet Olomouckého kraje 2012 - rozpočtové změny DODATEK
Příloha č.1: Rozpočtové změny č. 690/12 - 721/12 a 723/12 - 724/12 schválené Radou OK 19.12.2012&amp;R&amp;"Arial,Kurzíva"Strana &amp;P (celkem 24)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RowHeight="12.75" x14ac:dyDescent="0.2"/>
  <cols>
    <col min="1" max="1" width="9.7109375" customWidth="1"/>
    <col min="2" max="2" width="12.85546875" customWidth="1"/>
    <col min="3" max="3" width="8.28515625" customWidth="1"/>
    <col min="4" max="4" width="39.140625" customWidth="1"/>
    <col min="5" max="5" width="18.85546875" customWidth="1"/>
  </cols>
  <sheetData>
    <row r="1" spans="1:5" ht="15" customHeight="1" x14ac:dyDescent="0.25">
      <c r="A1" s="30" t="s">
        <v>34</v>
      </c>
    </row>
    <row r="2" spans="1:5" ht="15" customHeight="1" x14ac:dyDescent="0.2">
      <c r="A2" s="193" t="s">
        <v>35</v>
      </c>
      <c r="B2" s="193"/>
      <c r="C2" s="193"/>
      <c r="D2" s="193"/>
      <c r="E2" s="193"/>
    </row>
    <row r="3" spans="1:5" ht="15" customHeight="1" x14ac:dyDescent="0.2">
      <c r="A3" s="194" t="s">
        <v>36</v>
      </c>
      <c r="B3" s="194"/>
      <c r="C3" s="194"/>
      <c r="D3" s="194"/>
      <c r="E3" s="194"/>
    </row>
    <row r="4" spans="1:5" ht="15" customHeight="1" x14ac:dyDescent="0.2">
      <c r="A4" s="194"/>
      <c r="B4" s="194"/>
      <c r="C4" s="194"/>
      <c r="D4" s="194"/>
      <c r="E4" s="194"/>
    </row>
    <row r="5" spans="1:5" ht="15" customHeight="1" x14ac:dyDescent="0.2">
      <c r="A5" s="194"/>
      <c r="B5" s="194"/>
      <c r="C5" s="194"/>
      <c r="D5" s="194"/>
      <c r="E5" s="194"/>
    </row>
    <row r="6" spans="1:5" ht="15" customHeight="1" x14ac:dyDescent="0.2">
      <c r="A6" s="194"/>
      <c r="B6" s="194"/>
      <c r="C6" s="194"/>
      <c r="D6" s="194"/>
      <c r="E6" s="194"/>
    </row>
    <row r="7" spans="1:5" ht="15" customHeight="1" x14ac:dyDescent="0.2">
      <c r="A7" s="194"/>
      <c r="B7" s="194"/>
      <c r="C7" s="194"/>
      <c r="D7" s="194"/>
      <c r="E7" s="194"/>
    </row>
    <row r="8" spans="1:5" ht="15" customHeight="1" x14ac:dyDescent="0.2">
      <c r="A8" s="31"/>
      <c r="B8" s="31"/>
      <c r="C8" s="31"/>
      <c r="D8" s="31"/>
      <c r="E8" s="31"/>
    </row>
    <row r="9" spans="1:5" ht="15" customHeight="1" x14ac:dyDescent="0.25">
      <c r="A9" s="32" t="s">
        <v>1</v>
      </c>
      <c r="B9" s="33"/>
      <c r="C9" s="33"/>
      <c r="D9" s="33"/>
      <c r="E9" s="33"/>
    </row>
    <row r="10" spans="1:5" ht="15" customHeight="1" x14ac:dyDescent="0.2">
      <c r="A10" s="34" t="s">
        <v>37</v>
      </c>
      <c r="B10" s="33"/>
      <c r="C10" s="33"/>
      <c r="D10" s="33"/>
      <c r="E10" s="35" t="s">
        <v>38</v>
      </c>
    </row>
    <row r="11" spans="1:5" ht="15" customHeight="1" x14ac:dyDescent="0.25">
      <c r="A11" s="32"/>
      <c r="B11" s="36"/>
      <c r="C11" s="37"/>
      <c r="D11" s="37"/>
      <c r="E11" s="38"/>
    </row>
    <row r="12" spans="1:5" ht="15" customHeight="1" x14ac:dyDescent="0.2">
      <c r="A12" s="39" t="s">
        <v>39</v>
      </c>
      <c r="B12" s="39" t="s">
        <v>40</v>
      </c>
      <c r="C12" s="39" t="s">
        <v>41</v>
      </c>
      <c r="D12" s="40" t="s">
        <v>42</v>
      </c>
      <c r="E12" s="41" t="s">
        <v>43</v>
      </c>
    </row>
    <row r="13" spans="1:5" ht="15" customHeight="1" x14ac:dyDescent="0.2">
      <c r="A13" s="42">
        <v>23</v>
      </c>
      <c r="B13" s="43">
        <v>90000001153</v>
      </c>
      <c r="C13" s="43">
        <v>6172</v>
      </c>
      <c r="D13" s="44" t="s">
        <v>44</v>
      </c>
      <c r="E13" s="45">
        <v>2586</v>
      </c>
    </row>
    <row r="14" spans="1:5" ht="15" customHeight="1" x14ac:dyDescent="0.2">
      <c r="A14" s="42"/>
      <c r="B14" s="43"/>
      <c r="C14" s="46" t="s">
        <v>45</v>
      </c>
      <c r="D14" s="47"/>
      <c r="E14" s="48">
        <f>SUM(E13:E13)</f>
        <v>2586</v>
      </c>
    </row>
    <row r="15" spans="1:5" ht="15" customHeight="1" x14ac:dyDescent="0.2">
      <c r="A15" s="49"/>
    </row>
    <row r="16" spans="1:5" ht="15" customHeight="1" x14ac:dyDescent="0.25">
      <c r="A16" s="32" t="s">
        <v>18</v>
      </c>
      <c r="B16" s="33"/>
      <c r="C16" s="33"/>
      <c r="D16" s="33"/>
      <c r="E16" s="33"/>
    </row>
    <row r="17" spans="1:5" ht="15" customHeight="1" x14ac:dyDescent="0.2">
      <c r="A17" s="34" t="s">
        <v>37</v>
      </c>
      <c r="B17" s="33"/>
      <c r="C17" s="33"/>
      <c r="D17" s="33"/>
      <c r="E17" s="35" t="s">
        <v>38</v>
      </c>
    </row>
    <row r="18" spans="1:5" ht="15" customHeight="1" x14ac:dyDescent="0.25">
      <c r="A18" s="32"/>
      <c r="E18" s="38"/>
    </row>
    <row r="19" spans="1:5" ht="15" customHeight="1" x14ac:dyDescent="0.2">
      <c r="A19" s="39" t="s">
        <v>39</v>
      </c>
      <c r="B19" s="39" t="s">
        <v>40</v>
      </c>
      <c r="C19" s="39" t="s">
        <v>41</v>
      </c>
      <c r="D19" s="50" t="s">
        <v>42</v>
      </c>
      <c r="E19" s="41" t="s">
        <v>43</v>
      </c>
    </row>
    <row r="20" spans="1:5" ht="15" customHeight="1" x14ac:dyDescent="0.2">
      <c r="A20" s="51">
        <v>23</v>
      </c>
      <c r="B20" s="52">
        <v>30001001153</v>
      </c>
      <c r="C20" s="43">
        <v>3122</v>
      </c>
      <c r="D20" s="53" t="s">
        <v>46</v>
      </c>
      <c r="E20" s="45">
        <v>2586</v>
      </c>
    </row>
    <row r="21" spans="1:5" ht="15" customHeight="1" x14ac:dyDescent="0.2">
      <c r="A21" s="51"/>
      <c r="B21" s="54"/>
      <c r="C21" s="55" t="s">
        <v>45</v>
      </c>
      <c r="D21" s="47"/>
      <c r="E21" s="48">
        <f>SUM(E20:E20)</f>
        <v>2586</v>
      </c>
    </row>
    <row r="22" spans="1:5" ht="15" customHeight="1" x14ac:dyDescent="0.2"/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2">
    <mergeCell ref="A2:E2"/>
    <mergeCell ref="A3:E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2: Rozpočtová změna č. 722/12 navržená Radou Olomouckého kraje 19.12.2012 ke schválení</oddHeader>
    <oddFooter xml:space="preserve">&amp;L&amp;"Arial,Kurzíva"Zastupitelstvo OK 21.12.2012
5.1.1. - Rozpočet Olomouckého kraje 2012 - rozpočtové změny DODATEK
Příloha č.2: Rozpočtová změna č. 722/12 navržená Radou OK 19.12.2012 ke schválení&amp;R&amp;"Arial,Kurzíva"Strana &amp;P (celkem 24)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6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x14ac:dyDescent="0.2">
      <c r="C1" s="3" t="s">
        <v>0</v>
      </c>
    </row>
    <row r="2" spans="1:3" ht="15" x14ac:dyDescent="0.25">
      <c r="A2" s="4" t="s">
        <v>1</v>
      </c>
      <c r="B2" s="5" t="s">
        <v>2</v>
      </c>
      <c r="C2" s="5" t="s">
        <v>3</v>
      </c>
    </row>
    <row r="3" spans="1:3" ht="14.25" x14ac:dyDescent="0.2">
      <c r="A3" s="6" t="s">
        <v>26</v>
      </c>
      <c r="B3" s="20">
        <f>3185000+4647</f>
        <v>3189647</v>
      </c>
      <c r="C3" s="7">
        <v>3200677</v>
      </c>
    </row>
    <row r="4" spans="1:3" ht="14.25" x14ac:dyDescent="0.2">
      <c r="A4" s="6" t="s">
        <v>4</v>
      </c>
      <c r="B4" s="20">
        <v>976</v>
      </c>
      <c r="C4" s="7">
        <v>976</v>
      </c>
    </row>
    <row r="5" spans="1:3" ht="14.25" x14ac:dyDescent="0.2">
      <c r="A5" s="6" t="s">
        <v>5</v>
      </c>
      <c r="B5" s="20">
        <v>38227</v>
      </c>
      <c r="C5" s="7">
        <f>38125+3</f>
        <v>38128</v>
      </c>
    </row>
    <row r="6" spans="1:3" ht="14.25" x14ac:dyDescent="0.2">
      <c r="A6" s="6" t="s">
        <v>6</v>
      </c>
      <c r="B6" s="20">
        <v>3360</v>
      </c>
      <c r="C6" s="7">
        <v>3360</v>
      </c>
    </row>
    <row r="7" spans="1:3" ht="14.25" x14ac:dyDescent="0.2">
      <c r="A7" s="6" t="s">
        <v>7</v>
      </c>
      <c r="B7" s="20">
        <v>13800</v>
      </c>
      <c r="C7" s="7">
        <v>13800</v>
      </c>
    </row>
    <row r="8" spans="1:3" ht="14.25" x14ac:dyDescent="0.2">
      <c r="A8" s="6" t="s">
        <v>8</v>
      </c>
      <c r="B8" s="20">
        <v>12000</v>
      </c>
      <c r="C8" s="7">
        <v>12000</v>
      </c>
    </row>
    <row r="9" spans="1:3" ht="14.25" x14ac:dyDescent="0.2">
      <c r="A9" s="6" t="s">
        <v>9</v>
      </c>
      <c r="B9" s="20">
        <v>73669</v>
      </c>
      <c r="C9" s="7">
        <v>73669</v>
      </c>
    </row>
    <row r="10" spans="1:3" ht="14.25" x14ac:dyDescent="0.2">
      <c r="A10" s="8" t="s">
        <v>10</v>
      </c>
      <c r="B10" s="21">
        <v>136806</v>
      </c>
      <c r="C10" s="9">
        <f>180492+600-364</f>
        <v>180728</v>
      </c>
    </row>
    <row r="11" spans="1:3" ht="14.25" x14ac:dyDescent="0.2">
      <c r="A11" s="10" t="s">
        <v>24</v>
      </c>
      <c r="B11" s="22">
        <v>6223</v>
      </c>
      <c r="C11" s="11">
        <v>6995</v>
      </c>
    </row>
    <row r="12" spans="1:3" ht="14.25" x14ac:dyDescent="0.2">
      <c r="A12" s="10" t="s">
        <v>11</v>
      </c>
      <c r="B12" s="22">
        <v>40000</v>
      </c>
      <c r="C12" s="11">
        <v>65197</v>
      </c>
    </row>
    <row r="13" spans="1:3" ht="14.25" x14ac:dyDescent="0.2">
      <c r="A13" s="10" t="s">
        <v>12</v>
      </c>
      <c r="B13" s="22">
        <v>10330</v>
      </c>
      <c r="C13" s="11">
        <v>10330</v>
      </c>
    </row>
    <row r="14" spans="1:3" ht="14.25" x14ac:dyDescent="0.2">
      <c r="A14" s="10" t="s">
        <v>27</v>
      </c>
      <c r="B14" s="22">
        <v>144</v>
      </c>
      <c r="C14" s="11">
        <v>8012</v>
      </c>
    </row>
    <row r="15" spans="1:3" ht="14.25" x14ac:dyDescent="0.2">
      <c r="A15" s="23" t="s">
        <v>13</v>
      </c>
      <c r="B15" s="22"/>
      <c r="C15" s="11">
        <v>5086762</v>
      </c>
    </row>
    <row r="16" spans="1:3" ht="14.25" x14ac:dyDescent="0.2">
      <c r="A16" s="23" t="s">
        <v>201</v>
      </c>
      <c r="B16" s="22"/>
      <c r="C16" s="11">
        <v>1287</v>
      </c>
    </row>
    <row r="17" spans="1:3" ht="14.25" x14ac:dyDescent="0.2">
      <c r="A17" s="185" t="s">
        <v>202</v>
      </c>
      <c r="B17" s="186"/>
      <c r="C17" s="187">
        <v>12355</v>
      </c>
    </row>
    <row r="18" spans="1:3" ht="14.25" x14ac:dyDescent="0.2">
      <c r="A18" s="24" t="s">
        <v>203</v>
      </c>
      <c r="B18" s="186"/>
      <c r="C18" s="187">
        <f>1808+471+64</f>
        <v>2343</v>
      </c>
    </row>
    <row r="19" spans="1:3" ht="14.25" x14ac:dyDescent="0.2">
      <c r="A19" s="24" t="s">
        <v>204</v>
      </c>
      <c r="B19" s="186"/>
      <c r="C19" s="187">
        <f>15864+481-5657+5</f>
        <v>10693</v>
      </c>
    </row>
    <row r="20" spans="1:3" ht="14.25" x14ac:dyDescent="0.2">
      <c r="A20" s="6" t="s">
        <v>205</v>
      </c>
      <c r="B20" s="186"/>
      <c r="C20" s="187">
        <v>208570</v>
      </c>
    </row>
    <row r="21" spans="1:3" ht="14.25" x14ac:dyDescent="0.2">
      <c r="A21" s="23" t="s">
        <v>206</v>
      </c>
      <c r="B21" s="186"/>
      <c r="C21" s="187">
        <f>9533+347</f>
        <v>9880</v>
      </c>
    </row>
    <row r="22" spans="1:3" ht="14.25" x14ac:dyDescent="0.2">
      <c r="A22" s="24" t="s">
        <v>207</v>
      </c>
      <c r="B22" s="186"/>
      <c r="C22" s="187">
        <f>192831+10317+19302</f>
        <v>222450</v>
      </c>
    </row>
    <row r="23" spans="1:3" ht="14.25" x14ac:dyDescent="0.2">
      <c r="A23" s="23" t="s">
        <v>208</v>
      </c>
      <c r="B23" s="22"/>
      <c r="C23" s="11">
        <f>37143+294</f>
        <v>37437</v>
      </c>
    </row>
    <row r="24" spans="1:3" ht="14.25" x14ac:dyDescent="0.2">
      <c r="A24" s="24" t="s">
        <v>28</v>
      </c>
      <c r="B24" s="22"/>
      <c r="C24" s="11">
        <v>350579</v>
      </c>
    </row>
    <row r="25" spans="1:3" ht="14.25" x14ac:dyDescent="0.2">
      <c r="A25" s="23" t="s">
        <v>209</v>
      </c>
      <c r="B25" s="22"/>
      <c r="C25" s="11">
        <f>488853+1203+7+175+5572</f>
        <v>495810</v>
      </c>
    </row>
    <row r="26" spans="1:3" ht="14.25" x14ac:dyDescent="0.2">
      <c r="A26" s="10" t="s">
        <v>29</v>
      </c>
      <c r="B26" s="22">
        <v>798168</v>
      </c>
      <c r="C26" s="11">
        <v>806680</v>
      </c>
    </row>
    <row r="27" spans="1:3" ht="14.25" x14ac:dyDescent="0.2">
      <c r="A27" s="23" t="s">
        <v>210</v>
      </c>
      <c r="B27" s="22"/>
      <c r="C27" s="11">
        <f>186321+50</f>
        <v>186371</v>
      </c>
    </row>
    <row r="28" spans="1:3" ht="15" x14ac:dyDescent="0.25">
      <c r="A28" s="4" t="s">
        <v>14</v>
      </c>
      <c r="B28" s="25">
        <f>SUM(B3:B26)</f>
        <v>4323350</v>
      </c>
      <c r="C28" s="12">
        <f>SUM(C3:C27)</f>
        <v>11045089</v>
      </c>
    </row>
    <row r="29" spans="1:3" ht="14.25" x14ac:dyDescent="0.2">
      <c r="A29" s="13" t="s">
        <v>15</v>
      </c>
      <c r="B29" s="26">
        <v>-6223</v>
      </c>
      <c r="C29" s="14">
        <v>-6223</v>
      </c>
    </row>
    <row r="30" spans="1:3" ht="15.75" thickBot="1" x14ac:dyDescent="0.3">
      <c r="A30" s="15" t="s">
        <v>16</v>
      </c>
      <c r="B30" s="16">
        <f>B28+B29</f>
        <v>4317127</v>
      </c>
      <c r="C30" s="16">
        <f>C28+C29</f>
        <v>11038866</v>
      </c>
    </row>
    <row r="31" spans="1:3" ht="4.5" customHeight="1" thickTop="1" x14ac:dyDescent="0.2">
      <c r="A31" s="17"/>
      <c r="B31" s="27"/>
    </row>
    <row r="32" spans="1:3" ht="15" x14ac:dyDescent="0.25">
      <c r="A32" s="4" t="s">
        <v>18</v>
      </c>
      <c r="B32" s="28" t="s">
        <v>2</v>
      </c>
      <c r="C32" s="5" t="s">
        <v>3</v>
      </c>
    </row>
    <row r="33" spans="1:3" ht="14.25" x14ac:dyDescent="0.2">
      <c r="A33" s="8" t="s">
        <v>19</v>
      </c>
      <c r="B33" s="29">
        <v>1702161</v>
      </c>
      <c r="C33" s="18">
        <f>1747268+347</f>
        <v>1747615</v>
      </c>
    </row>
    <row r="34" spans="1:3" ht="14.25" x14ac:dyDescent="0.2">
      <c r="A34" s="8" t="s">
        <v>20</v>
      </c>
      <c r="B34" s="29">
        <v>1490322</v>
      </c>
      <c r="C34" s="18">
        <f>1507192+600-364+3</f>
        <v>1507431</v>
      </c>
    </row>
    <row r="35" spans="1:3" ht="14.25" x14ac:dyDescent="0.2">
      <c r="A35" s="10" t="s">
        <v>24</v>
      </c>
      <c r="B35" s="29">
        <v>6223</v>
      </c>
      <c r="C35" s="18">
        <v>6995</v>
      </c>
    </row>
    <row r="36" spans="1:3" ht="14.25" x14ac:dyDescent="0.2">
      <c r="A36" s="10" t="s">
        <v>11</v>
      </c>
      <c r="B36" s="29">
        <v>40000</v>
      </c>
      <c r="C36" s="18">
        <v>65197</v>
      </c>
    </row>
    <row r="37" spans="1:3" ht="14.25" x14ac:dyDescent="0.2">
      <c r="A37" s="10" t="s">
        <v>30</v>
      </c>
      <c r="B37" s="29">
        <v>74876</v>
      </c>
      <c r="C37" s="18">
        <v>74876</v>
      </c>
    </row>
    <row r="38" spans="1:3" ht="14.25" x14ac:dyDescent="0.2">
      <c r="A38" s="10" t="s">
        <v>21</v>
      </c>
      <c r="B38" s="29">
        <v>629187</v>
      </c>
      <c r="C38" s="18">
        <v>639210</v>
      </c>
    </row>
    <row r="39" spans="1:3" ht="14.25" x14ac:dyDescent="0.2">
      <c r="A39" s="10" t="s">
        <v>31</v>
      </c>
      <c r="B39" s="29">
        <v>10853</v>
      </c>
      <c r="C39" s="18">
        <v>10853</v>
      </c>
    </row>
    <row r="40" spans="1:3" ht="14.25" x14ac:dyDescent="0.2">
      <c r="A40" s="10" t="s">
        <v>32</v>
      </c>
      <c r="B40" s="29">
        <v>287639</v>
      </c>
      <c r="C40" s="18">
        <v>286579</v>
      </c>
    </row>
    <row r="41" spans="1:3" ht="14.25" x14ac:dyDescent="0.2">
      <c r="A41" s="10" t="s">
        <v>33</v>
      </c>
      <c r="B41" s="29">
        <v>17026</v>
      </c>
      <c r="C41" s="18">
        <v>17026</v>
      </c>
    </row>
    <row r="42" spans="1:3" ht="14.25" x14ac:dyDescent="0.2">
      <c r="A42" s="23" t="s">
        <v>13</v>
      </c>
      <c r="B42" s="29"/>
      <c r="C42" s="18">
        <v>5086762</v>
      </c>
    </row>
    <row r="43" spans="1:3" ht="14.25" x14ac:dyDescent="0.2">
      <c r="A43" s="23" t="s">
        <v>201</v>
      </c>
      <c r="B43" s="29"/>
      <c r="C43" s="18">
        <v>1287</v>
      </c>
    </row>
    <row r="44" spans="1:3" ht="14.25" x14ac:dyDescent="0.2">
      <c r="A44" s="185" t="s">
        <v>202</v>
      </c>
      <c r="B44" s="20"/>
      <c r="C44" s="7">
        <v>12355</v>
      </c>
    </row>
    <row r="45" spans="1:3" ht="14.25" x14ac:dyDescent="0.2">
      <c r="A45" s="24" t="s">
        <v>203</v>
      </c>
      <c r="B45" s="20"/>
      <c r="C45" s="7">
        <f>1808+471+64</f>
        <v>2343</v>
      </c>
    </row>
    <row r="46" spans="1:3" ht="14.25" x14ac:dyDescent="0.2">
      <c r="A46" s="24" t="s">
        <v>204</v>
      </c>
      <c r="B46" s="20"/>
      <c r="C46" s="7">
        <f>15864+481-5657+5</f>
        <v>10693</v>
      </c>
    </row>
    <row r="47" spans="1:3" ht="14.25" x14ac:dyDescent="0.2">
      <c r="A47" s="6" t="s">
        <v>205</v>
      </c>
      <c r="B47" s="20"/>
      <c r="C47" s="7">
        <v>208570</v>
      </c>
    </row>
    <row r="48" spans="1:3" ht="14.25" x14ac:dyDescent="0.2">
      <c r="A48" s="23" t="s">
        <v>206</v>
      </c>
      <c r="B48" s="20"/>
      <c r="C48" s="7">
        <v>9533</v>
      </c>
    </row>
    <row r="49" spans="1:3" ht="14.25" x14ac:dyDescent="0.2">
      <c r="A49" s="24" t="s">
        <v>207</v>
      </c>
      <c r="B49" s="20"/>
      <c r="C49" s="7">
        <f>192831+10317+19302</f>
        <v>222450</v>
      </c>
    </row>
    <row r="50" spans="1:3" ht="14.25" x14ac:dyDescent="0.2">
      <c r="A50" s="23" t="s">
        <v>208</v>
      </c>
      <c r="B50" s="29"/>
      <c r="C50" s="11">
        <f>37057+294</f>
        <v>37351</v>
      </c>
    </row>
    <row r="51" spans="1:3" ht="14.25" x14ac:dyDescent="0.2">
      <c r="A51" s="24" t="s">
        <v>28</v>
      </c>
      <c r="B51" s="29"/>
      <c r="C51" s="18">
        <v>350579</v>
      </c>
    </row>
    <row r="52" spans="1:3" ht="14.25" x14ac:dyDescent="0.2">
      <c r="A52" s="23" t="s">
        <v>209</v>
      </c>
      <c r="B52" s="29"/>
      <c r="C52" s="11">
        <f>488993+1203+7+175+5572</f>
        <v>495950</v>
      </c>
    </row>
    <row r="53" spans="1:3" ht="14.25" x14ac:dyDescent="0.2">
      <c r="A53" s="10" t="s">
        <v>25</v>
      </c>
      <c r="B53" s="29">
        <v>65063</v>
      </c>
      <c r="C53" s="18">
        <v>65063</v>
      </c>
    </row>
    <row r="54" spans="1:3" ht="14.25" x14ac:dyDescent="0.2">
      <c r="A54" s="23" t="s">
        <v>210</v>
      </c>
      <c r="B54" s="29"/>
      <c r="C54" s="18">
        <f>186321+50</f>
        <v>186371</v>
      </c>
    </row>
    <row r="55" spans="1:3" ht="15" x14ac:dyDescent="0.25">
      <c r="A55" s="4" t="s">
        <v>22</v>
      </c>
      <c r="B55" s="25">
        <f>SUM(B33:B53)</f>
        <v>4323350</v>
      </c>
      <c r="C55" s="12">
        <f>SUM(C33:C54)</f>
        <v>11045089</v>
      </c>
    </row>
    <row r="56" spans="1:3" ht="14.25" x14ac:dyDescent="0.2">
      <c r="A56" s="13" t="s">
        <v>15</v>
      </c>
      <c r="B56" s="26">
        <v>-6223</v>
      </c>
      <c r="C56" s="14">
        <v>-6223</v>
      </c>
    </row>
    <row r="57" spans="1:3" ht="15.75" thickBot="1" x14ac:dyDescent="0.3">
      <c r="A57" s="15" t="s">
        <v>23</v>
      </c>
      <c r="B57" s="16">
        <f>+B55+B56</f>
        <v>4317127</v>
      </c>
      <c r="C57" s="16">
        <f>+C55+C56</f>
        <v>11038866</v>
      </c>
    </row>
    <row r="58" spans="1:3" ht="13.5" thickTop="1" x14ac:dyDescent="0.2">
      <c r="A58" s="17" t="s">
        <v>17</v>
      </c>
      <c r="B58" s="27"/>
    </row>
    <row r="59" spans="1:3" ht="14.25" x14ac:dyDescent="0.2">
      <c r="C59" s="9"/>
    </row>
    <row r="65" spans="2:3" ht="14.25" x14ac:dyDescent="0.2">
      <c r="B65" s="1"/>
      <c r="C65" s="19"/>
    </row>
    <row r="66" spans="2:3" ht="14.25" x14ac:dyDescent="0.2">
      <c r="B66" s="1"/>
      <c r="C66" s="19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3 - Upravený rozpočet Olomouckého kraje na rok 2012 po schválení rozpočtových změn</oddHeader>
    <oddFooter xml:space="preserve">&amp;L&amp;"Arial,Kurzíva"Zastupitelstvo OK 21.12.2012
5.1.1. - Rozpočet Olomouckého kraje 2012 - rozpočtové změny DODATEK
Příloha č.3: Upravený rozpočet OK na rok 2012 po schválení  rozpočtových změn&amp;R&amp;"Arial,Kurzíva"Strana &amp;P (celkem 24)&amp;"Arial,Obyčejné"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2012-12-19T12:20:06Z</cp:lastPrinted>
  <dcterms:created xsi:type="dcterms:W3CDTF">2007-02-21T09:44:06Z</dcterms:created>
  <dcterms:modified xsi:type="dcterms:W3CDTF">2012-12-19T12:20:07Z</dcterms:modified>
</cp:coreProperties>
</file>