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1700" tabRatio="913" activeTab="26"/>
  </bookViews>
  <sheets>
    <sheet name="Rekapitulace dle oblasti" sheetId="26" r:id="rId1"/>
    <sheet name="1631" sheetId="41" r:id="rId2"/>
    <sheet name="1633" sheetId="42" r:id="rId3"/>
    <sheet name="1635" sheetId="43" r:id="rId4"/>
    <sheet name="1636" sheetId="44" r:id="rId5"/>
    <sheet name="1637" sheetId="45" r:id="rId6"/>
    <sheet name="1638" sheetId="46" r:id="rId7"/>
    <sheet name="1639" sheetId="47" r:id="rId8"/>
    <sheet name="1640" sheetId="48" r:id="rId9"/>
    <sheet name="1641" sheetId="49" r:id="rId10"/>
    <sheet name="1642" sheetId="50" r:id="rId11"/>
    <sheet name="1644" sheetId="51" r:id="rId12"/>
    <sheet name="1645" sheetId="52" r:id="rId13"/>
    <sheet name="1646" sheetId="53" r:id="rId14"/>
    <sheet name="1647" sheetId="54" r:id="rId15"/>
    <sheet name="1649" sheetId="55" r:id="rId16"/>
    <sheet name="1650" sheetId="56" r:id="rId17"/>
    <sheet name="1652" sheetId="57" r:id="rId18"/>
    <sheet name="1653" sheetId="58" r:id="rId19"/>
    <sheet name="1654" sheetId="59" r:id="rId20"/>
    <sheet name="1656" sheetId="60" r:id="rId21"/>
    <sheet name="1657" sheetId="61" r:id="rId22"/>
    <sheet name="1658" sheetId="62" r:id="rId23"/>
    <sheet name="1659" sheetId="63" r:id="rId24"/>
    <sheet name="1660" sheetId="64" r:id="rId25"/>
    <sheet name="1661" sheetId="65" r:id="rId26"/>
    <sheet name="1663" sheetId="66" r:id="rId27"/>
  </sheets>
  <definedNames>
    <definedName name="A" localSheetId="0">'Rekapitulace dle oblasti'!$A$64613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'1631'!$A$1:$I$55</definedName>
    <definedName name="_xlnm.Print_Area" localSheetId="2">'1633'!$A$1:$I$55</definedName>
    <definedName name="_xlnm.Print_Area" localSheetId="3">'1635'!$A$1:$I$55</definedName>
    <definedName name="_xlnm.Print_Area" localSheetId="4">'1636'!$A$1:$I$55</definedName>
    <definedName name="_xlnm.Print_Area" localSheetId="5">'1637'!$A$1:$I$54</definedName>
    <definedName name="_xlnm.Print_Area" localSheetId="6">'1638'!$A$1:$I$55</definedName>
    <definedName name="_xlnm.Print_Area" localSheetId="7">'1639'!$A$1:$I$55</definedName>
    <definedName name="_xlnm.Print_Area" localSheetId="8">'1640'!$A$1:$I$55</definedName>
    <definedName name="_xlnm.Print_Area" localSheetId="9">'1641'!$A$1:$I$55</definedName>
    <definedName name="_xlnm.Print_Area" localSheetId="10">'1642'!$A$1:$I$55</definedName>
    <definedName name="_xlnm.Print_Area" localSheetId="11">'1644'!$A$1:$I$55</definedName>
    <definedName name="_xlnm.Print_Area" localSheetId="12">'1645'!$A$1:$I$56</definedName>
    <definedName name="_xlnm.Print_Area" localSheetId="13">'1646'!$A$1:$I$55</definedName>
    <definedName name="_xlnm.Print_Area" localSheetId="14">'1647'!$A$1:$I$55</definedName>
    <definedName name="_xlnm.Print_Area" localSheetId="15">'1649'!$A$1:$I$55</definedName>
    <definedName name="_xlnm.Print_Area" localSheetId="16">'1650'!$A$1:$I$55</definedName>
    <definedName name="_xlnm.Print_Area" localSheetId="17">'1652'!$A$1:$I$55</definedName>
    <definedName name="_xlnm.Print_Area" localSheetId="18">'1653'!$A$1:$I$55</definedName>
    <definedName name="_xlnm.Print_Area" localSheetId="19">'1654'!$A$1:$I$55</definedName>
    <definedName name="_xlnm.Print_Area" localSheetId="20">'1656'!$A$1:$I$55</definedName>
    <definedName name="_xlnm.Print_Area" localSheetId="21">'1657'!$A$1:$I$55</definedName>
    <definedName name="_xlnm.Print_Area" localSheetId="22">'1658'!$A$1:$I$55</definedName>
    <definedName name="_xlnm.Print_Area" localSheetId="23">'1659'!$A$1:$I$54</definedName>
    <definedName name="_xlnm.Print_Area" localSheetId="24">'1660'!$A$1:$I$55</definedName>
    <definedName name="_xlnm.Print_Area" localSheetId="25">'1661'!$A$1:$I$55</definedName>
    <definedName name="_xlnm.Print_Area" localSheetId="26">'1663'!$A$1:$I$55</definedName>
    <definedName name="_xlnm.Print_Area" localSheetId="0">'Rekapitulace dle oblasti'!$A$1:$N$51</definedName>
  </definedNames>
  <calcPr calcId="162913"/>
</workbook>
</file>

<file path=xl/calcChain.xml><?xml version="1.0" encoding="utf-8"?>
<calcChain xmlns="http://schemas.openxmlformats.org/spreadsheetml/2006/main">
  <c r="G31" i="55" l="1"/>
  <c r="G31" i="47"/>
  <c r="G30" i="47"/>
  <c r="M30" i="26" l="1"/>
  <c r="M22" i="26" l="1"/>
  <c r="L22" i="26"/>
  <c r="I22" i="26"/>
  <c r="H22" i="26"/>
  <c r="G22" i="26"/>
  <c r="F22" i="26"/>
  <c r="E22" i="26"/>
  <c r="G58" i="50" l="1"/>
  <c r="G57" i="50" l="1"/>
  <c r="G55" i="50" l="1"/>
  <c r="M18" i="26" l="1"/>
  <c r="L18" i="26"/>
  <c r="I18" i="26"/>
  <c r="H18" i="26"/>
  <c r="G18" i="26"/>
  <c r="F18" i="26"/>
  <c r="E18" i="26"/>
  <c r="I54" i="47"/>
  <c r="F54" i="47"/>
  <c r="I42" i="47"/>
  <c r="I40" i="47"/>
  <c r="I39" i="47"/>
  <c r="I38" i="47"/>
  <c r="I37" i="47"/>
  <c r="M19" i="26"/>
  <c r="L19" i="26"/>
  <c r="G29" i="47"/>
  <c r="F19" i="26"/>
  <c r="E19" i="26"/>
  <c r="H20" i="47" l="1"/>
  <c r="H21" i="47" s="1"/>
  <c r="H25" i="47" s="1"/>
  <c r="G54" i="47"/>
  <c r="G26" i="47"/>
  <c r="H52" i="47"/>
  <c r="G20" i="47"/>
  <c r="G21" i="47" s="1"/>
  <c r="H19" i="26" s="1"/>
  <c r="G19" i="26"/>
  <c r="G25" i="47"/>
  <c r="I20" i="47"/>
  <c r="I21" i="47" s="1"/>
  <c r="I25" i="47" s="1"/>
  <c r="H53" i="47"/>
  <c r="I41" i="47"/>
  <c r="E54" i="47"/>
  <c r="H51" i="47"/>
  <c r="G58" i="47"/>
  <c r="H50" i="47"/>
  <c r="G57" i="47"/>
  <c r="G32" i="47" l="1"/>
  <c r="I19" i="26"/>
  <c r="H54" i="47"/>
  <c r="G55" i="47"/>
  <c r="M31" i="26" l="1"/>
  <c r="L31" i="26"/>
  <c r="I31" i="26"/>
  <c r="H31" i="26"/>
  <c r="G31" i="26"/>
  <c r="F31" i="26"/>
  <c r="E31" i="26"/>
  <c r="H52" i="49" l="1"/>
  <c r="H51" i="49"/>
  <c r="G54" i="49"/>
  <c r="F54" i="49"/>
  <c r="E54" i="49"/>
  <c r="I42" i="49"/>
  <c r="I39" i="49"/>
  <c r="I38" i="49"/>
  <c r="I37" i="49"/>
  <c r="M21" i="26"/>
  <c r="G29" i="49"/>
  <c r="G21" i="26"/>
  <c r="F21" i="26"/>
  <c r="E21" i="26"/>
  <c r="G20" i="49" l="1"/>
  <c r="G21" i="49" s="1"/>
  <c r="H21" i="26" s="1"/>
  <c r="I41" i="49"/>
  <c r="L21" i="26"/>
  <c r="I40" i="49"/>
  <c r="H53" i="49"/>
  <c r="G58" i="49" s="1"/>
  <c r="G26" i="49"/>
  <c r="H20" i="49"/>
  <c r="H21" i="49" s="1"/>
  <c r="H25" i="49" s="1"/>
  <c r="I20" i="49"/>
  <c r="I21" i="49" s="1"/>
  <c r="I25" i="49" s="1"/>
  <c r="I54" i="49"/>
  <c r="G57" i="49"/>
  <c r="H50" i="49"/>
  <c r="G32" i="49" l="1"/>
  <c r="I21" i="26"/>
  <c r="G25" i="49"/>
  <c r="H54" i="49"/>
  <c r="G55" i="49"/>
  <c r="M26" i="26" l="1"/>
  <c r="L26" i="26"/>
  <c r="I26" i="26"/>
  <c r="H26" i="26"/>
  <c r="G26" i="26"/>
  <c r="F26" i="26"/>
  <c r="E26" i="26"/>
  <c r="M38" i="26" l="1"/>
  <c r="L38" i="26"/>
  <c r="I38" i="26"/>
  <c r="H38" i="26"/>
  <c r="G38" i="26"/>
  <c r="F38" i="26"/>
  <c r="E38" i="26"/>
  <c r="M25" i="26" l="1"/>
  <c r="L25" i="26"/>
  <c r="I25" i="26"/>
  <c r="H25" i="26"/>
  <c r="G25" i="26"/>
  <c r="F25" i="26"/>
  <c r="E25" i="26"/>
  <c r="M28" i="26" l="1"/>
  <c r="L28" i="26"/>
  <c r="I28" i="26"/>
  <c r="H28" i="26"/>
  <c r="G28" i="26"/>
  <c r="F28" i="26"/>
  <c r="E28" i="26"/>
  <c r="L30" i="26" l="1"/>
  <c r="I30" i="26"/>
  <c r="H30" i="26"/>
  <c r="G30" i="26"/>
  <c r="F30" i="26"/>
  <c r="E30" i="26"/>
  <c r="M36" i="26" l="1"/>
  <c r="L36" i="26"/>
  <c r="I36" i="26"/>
  <c r="H36" i="26"/>
  <c r="G36" i="26"/>
  <c r="F36" i="26"/>
  <c r="E36" i="26"/>
  <c r="M23" i="26" l="1"/>
  <c r="L23" i="26"/>
  <c r="I23" i="26"/>
  <c r="H23" i="26"/>
  <c r="G23" i="26"/>
  <c r="F23" i="26"/>
  <c r="E23" i="26"/>
  <c r="M16" i="26" l="1"/>
  <c r="L16" i="26"/>
  <c r="I16" i="26"/>
  <c r="H16" i="26"/>
  <c r="G16" i="26"/>
  <c r="F16" i="26"/>
  <c r="E16" i="26"/>
  <c r="M15" i="26" l="1"/>
  <c r="L15" i="26"/>
  <c r="I15" i="26"/>
  <c r="H15" i="26"/>
  <c r="G15" i="26"/>
  <c r="F15" i="26"/>
  <c r="E15" i="26"/>
  <c r="M24" i="26"/>
  <c r="L24" i="26"/>
  <c r="I24" i="26"/>
  <c r="H24" i="26"/>
  <c r="G24" i="26"/>
  <c r="F24" i="26"/>
  <c r="E24" i="26"/>
  <c r="M29" i="26" l="1"/>
  <c r="L29" i="26"/>
  <c r="I29" i="26"/>
  <c r="H29" i="26"/>
  <c r="G29" i="26"/>
  <c r="F29" i="26"/>
  <c r="E29" i="26"/>
  <c r="M32" i="26" l="1"/>
  <c r="L32" i="26"/>
  <c r="I32" i="26"/>
  <c r="H32" i="26"/>
  <c r="G32" i="26"/>
  <c r="F32" i="26"/>
  <c r="E32" i="26"/>
  <c r="H53" i="48" l="1"/>
  <c r="I54" i="48"/>
  <c r="G54" i="48"/>
  <c r="F54" i="48"/>
  <c r="I42" i="48"/>
  <c r="I39" i="48"/>
  <c r="I38" i="48"/>
  <c r="M20" i="26"/>
  <c r="G26" i="48"/>
  <c r="G32" i="48" s="1"/>
  <c r="G20" i="26"/>
  <c r="F20" i="26"/>
  <c r="I20" i="48"/>
  <c r="I21" i="48" s="1"/>
  <c r="I25" i="48" s="1"/>
  <c r="E20" i="26"/>
  <c r="G29" i="48" l="1"/>
  <c r="I20" i="26"/>
  <c r="H52" i="48"/>
  <c r="L20" i="26"/>
  <c r="G20" i="48"/>
  <c r="G21" i="48" s="1"/>
  <c r="I37" i="48"/>
  <c r="I40" i="48"/>
  <c r="H20" i="48"/>
  <c r="H21" i="48" s="1"/>
  <c r="H25" i="48" s="1"/>
  <c r="I41" i="48"/>
  <c r="E54" i="48"/>
  <c r="H51" i="48"/>
  <c r="G58" i="48"/>
  <c r="H50" i="48"/>
  <c r="G57" i="48"/>
  <c r="G25" i="48" l="1"/>
  <c r="H20" i="26"/>
  <c r="G55" i="48"/>
  <c r="H54" i="48"/>
  <c r="M33" i="26" l="1"/>
  <c r="L33" i="26"/>
  <c r="I33" i="26"/>
  <c r="H33" i="26"/>
  <c r="G33" i="26"/>
  <c r="F33" i="26"/>
  <c r="E33" i="26"/>
  <c r="M34" i="26" l="1"/>
  <c r="L34" i="26"/>
  <c r="I34" i="26"/>
  <c r="H34" i="26"/>
  <c r="G34" i="26"/>
  <c r="F34" i="26"/>
  <c r="E34" i="26"/>
  <c r="M17" i="26" l="1"/>
  <c r="L17" i="26"/>
  <c r="I17" i="26"/>
  <c r="H17" i="26"/>
  <c r="G17" i="26"/>
  <c r="F17" i="26"/>
  <c r="E17" i="26"/>
  <c r="M35" i="26" l="1"/>
  <c r="L35" i="26"/>
  <c r="I35" i="26"/>
  <c r="H35" i="26"/>
  <c r="G35" i="26"/>
  <c r="F35" i="26"/>
  <c r="E35" i="26"/>
  <c r="G58" i="63" l="1"/>
  <c r="G57" i="63"/>
  <c r="M13" i="26" l="1"/>
  <c r="L13" i="26"/>
  <c r="G13" i="26"/>
  <c r="F13" i="26"/>
  <c r="E13" i="26"/>
  <c r="I13" i="26" l="1"/>
  <c r="G58" i="41"/>
  <c r="G55" i="41"/>
  <c r="G57" i="41"/>
  <c r="H13" i="26" l="1"/>
  <c r="M27" i="26" l="1"/>
  <c r="L27" i="26"/>
  <c r="F27" i="26"/>
  <c r="E27" i="26"/>
  <c r="I27" i="26" l="1"/>
  <c r="H27" i="26"/>
  <c r="G27" i="26"/>
  <c r="G58" i="55"/>
  <c r="G57" i="55"/>
  <c r="M37" i="26"/>
  <c r="L37" i="26"/>
  <c r="G37" i="26"/>
  <c r="F37" i="26"/>
  <c r="E37" i="26"/>
  <c r="G55" i="55" l="1"/>
  <c r="I37" i="26"/>
  <c r="G57" i="65"/>
  <c r="G58" i="65"/>
  <c r="H37" i="26" l="1"/>
  <c r="M14" i="26" l="1"/>
  <c r="F14" i="26"/>
  <c r="E14" i="26"/>
  <c r="H14" i="26" l="1"/>
  <c r="G14" i="26"/>
  <c r="L14" i="26"/>
  <c r="G58" i="42"/>
  <c r="G57" i="42"/>
  <c r="I14" i="26" l="1"/>
  <c r="K35" i="26" l="1"/>
  <c r="J35" i="26"/>
  <c r="K34" i="26"/>
  <c r="J34" i="26"/>
  <c r="K33" i="26"/>
  <c r="K37" i="26"/>
  <c r="K36" i="26"/>
  <c r="J32" i="26"/>
  <c r="K31" i="26"/>
  <c r="J30" i="26"/>
  <c r="K29" i="26"/>
  <c r="K28" i="26"/>
  <c r="J27" i="26"/>
  <c r="K27" i="26"/>
  <c r="K26" i="26"/>
  <c r="J26" i="26"/>
  <c r="K24" i="26"/>
  <c r="J23" i="26"/>
  <c r="J22" i="26"/>
  <c r="K21" i="26"/>
  <c r="K20" i="26"/>
  <c r="K19" i="26"/>
  <c r="K18" i="26"/>
  <c r="K17" i="26"/>
  <c r="J16" i="26"/>
  <c r="K15" i="26"/>
  <c r="K14" i="26"/>
  <c r="J20" i="26" l="1"/>
  <c r="J14" i="26"/>
  <c r="K16" i="26"/>
  <c r="J17" i="26"/>
  <c r="J21" i="26"/>
  <c r="K22" i="26"/>
  <c r="K25" i="26"/>
  <c r="K32" i="26"/>
  <c r="J36" i="26"/>
  <c r="J37" i="26"/>
  <c r="J33" i="26"/>
  <c r="J29" i="26"/>
  <c r="K30" i="26"/>
  <c r="J31" i="26"/>
  <c r="J28" i="26"/>
  <c r="K23" i="26"/>
  <c r="J24" i="26"/>
  <c r="J25" i="26"/>
  <c r="J18" i="26"/>
  <c r="J19" i="26"/>
  <c r="J15" i="26"/>
  <c r="N39" i="26" l="1"/>
  <c r="L39" i="26"/>
  <c r="I39" i="26" l="1"/>
  <c r="J13" i="26"/>
  <c r="M39" i="26" l="1"/>
  <c r="N40" i="26" l="1"/>
  <c r="E39" i="26"/>
  <c r="H43" i="26" l="1"/>
  <c r="J38" i="26" l="1"/>
  <c r="H48" i="26" s="1"/>
  <c r="K38" i="26"/>
  <c r="G39" i="26" l="1"/>
  <c r="F39" i="26"/>
  <c r="H44" i="26" l="1"/>
  <c r="H39" i="26"/>
  <c r="K13" i="26"/>
  <c r="H49" i="26" s="1"/>
  <c r="K39" i="26" l="1"/>
  <c r="J39" i="26"/>
  <c r="K40" i="26" l="1"/>
</calcChain>
</file>

<file path=xl/sharedStrings.xml><?xml version="1.0" encoding="utf-8"?>
<sst xmlns="http://schemas.openxmlformats.org/spreadsheetml/2006/main" count="1870" uniqueCount="222">
  <si>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</si>
  <si>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</si>
  <si>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</si>
  <si>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</si>
  <si>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</si>
  <si>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</si>
  <si>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</si>
  <si>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</si>
  <si>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</si>
  <si>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</si>
  <si>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</si>
  <si>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</si>
  <si>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</si>
  <si>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</si>
  <si>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</si>
  <si>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</si>
  <si>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</si>
  <si>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</si>
  <si>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</si>
  <si>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</si>
  <si>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</si>
  <si>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</si>
  <si>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</si>
  <si>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</si>
  <si>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</si>
  <si>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</si>
  <si>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</si>
  <si>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</si>
  <si>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</si>
  <si>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</si>
  <si>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</si>
  <si>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</si>
  <si>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</si>
  <si>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</si>
  <si>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</si>
  <si>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</si>
  <si>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</si>
  <si>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</si>
  <si>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</si>
  <si>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</si>
  <si>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</si>
  <si>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</si>
  <si>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</si>
  <si>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</si>
  <si>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</si>
  <si>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</si>
  <si>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</si>
  <si>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</si>
  <si>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</si>
  <si>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</si>
  <si>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</si>
  <si>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</si>
  <si>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</si>
  <si>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</si>
  <si>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</si>
  <si>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</si>
  <si>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</si>
  <si>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</si>
  <si>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</si>
  <si>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</si>
  <si>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</si>
  <si>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</si>
  <si>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</si>
  <si>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</si>
  <si>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</si>
  <si>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</si>
  <si>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</si>
  <si>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</si>
  <si>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</si>
  <si>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</si>
  <si>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</si>
  <si>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</si>
  <si>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</si>
  <si>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</si>
  <si>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Rekapitulace hospodaření /výsledek hospodaření/ za  rok  2020</t>
  </si>
  <si>
    <t>Stav k 1.1.2020</t>
  </si>
  <si>
    <t>Domov pro seniory Javorník, příspěvková organizace</t>
  </si>
  <si>
    <t>Školní 104</t>
  </si>
  <si>
    <t>790 70 Javorník</t>
  </si>
  <si>
    <t>Domov Sněženka Jeseník, příspěvková organizace</t>
  </si>
  <si>
    <t>Moravská 814/2</t>
  </si>
  <si>
    <t>790 01 Jeseník</t>
  </si>
  <si>
    <t>Domov pro seniory Červenka, příspěvková organizace</t>
  </si>
  <si>
    <t>Nádražní 105</t>
  </si>
  <si>
    <t>784 01 Litovel</t>
  </si>
  <si>
    <t>Dům seniorů FRANTIŠEK Náměšť na Hané, příspěvková organizace</t>
  </si>
  <si>
    <t>Komenského 291</t>
  </si>
  <si>
    <t>783 44 Náměšť na Hané</t>
  </si>
  <si>
    <t>Domov Hrubá Voda, příspěvková organizace</t>
  </si>
  <si>
    <t>Hrubá Voda 11</t>
  </si>
  <si>
    <t>783 61 Hlubočky</t>
  </si>
  <si>
    <t>Domov seniorů POHODA Chválkovice, příspěvková organizace</t>
  </si>
  <si>
    <t>Švabinského 3</t>
  </si>
  <si>
    <t>772 00 Olomouc - Chválkovice</t>
  </si>
  <si>
    <t>Sociální služby pro seniory Olomouc, příspěvková organizace</t>
  </si>
  <si>
    <t>Zikova 14</t>
  </si>
  <si>
    <t>770 10 Olomouc</t>
  </si>
  <si>
    <t>Vincentinum - poskytovatel sociálních služeb Šternberk, příspěvková organizace</t>
  </si>
  <si>
    <t>Sadová 7</t>
  </si>
  <si>
    <t>785 01 Šternberk</t>
  </si>
  <si>
    <t>Klíč - centrum sociálních služeb, příspěvková organizace</t>
  </si>
  <si>
    <t>Dolní Hejčínská 50/28</t>
  </si>
  <si>
    <t>779 00 Olomouc</t>
  </si>
  <si>
    <t>Nové Zámky - poskytovatel sociálních služeb, příspěvková organizace</t>
  </si>
  <si>
    <t>Mladeč, Nové Zámky 2</t>
  </si>
  <si>
    <t>Středisko sociální prevence Olomouc, příspěvková organizace</t>
  </si>
  <si>
    <t>Na Vozovce 26</t>
  </si>
  <si>
    <t>Sociální služby pro seniory Šumperk, příspěvková organizace</t>
  </si>
  <si>
    <t>U Sanatoria 25</t>
  </si>
  <si>
    <t>787 01 Šumperk</t>
  </si>
  <si>
    <t>Sociální služby Libina, příspěvková organizace</t>
  </si>
  <si>
    <t>Libina 540</t>
  </si>
  <si>
    <t>788 05 Libina</t>
  </si>
  <si>
    <t>Domov Štíty - Jedlí, příspěvková organizace</t>
  </si>
  <si>
    <t>Na Pilníku 222</t>
  </si>
  <si>
    <t>789 91 Štíty</t>
  </si>
  <si>
    <t>Domov u Třebůvky Loštice, příspěvková organizace</t>
  </si>
  <si>
    <t>Hradská 113</t>
  </si>
  <si>
    <t>789 83 Loštice</t>
  </si>
  <si>
    <t>Domov Paprsek Olšany, příspěvková organizace</t>
  </si>
  <si>
    <t>Olšany 105</t>
  </si>
  <si>
    <t>789 62 Olšany</t>
  </si>
  <si>
    <t>Domov seniorů Prostějov, příspěvková organizace</t>
  </si>
  <si>
    <t>Nerudova 70</t>
  </si>
  <si>
    <t xml:space="preserve"> 796 01 Prostějov</t>
  </si>
  <si>
    <t>Domov pro seniory Jesenec, příspěvková organizace</t>
  </si>
  <si>
    <t xml:space="preserve">Jesenec 1 </t>
  </si>
  <si>
    <t>798 53 Jesenec</t>
  </si>
  <si>
    <t>Domov "Na Zámku", příspěvková organizace</t>
  </si>
  <si>
    <t>nám. děk. Františka Kvapila 17</t>
  </si>
  <si>
    <t>798 26 Nezamyslice</t>
  </si>
  <si>
    <t>Centrum sociálních služeb Prostějov, příspěvková organizace</t>
  </si>
  <si>
    <t>Lidická 86</t>
  </si>
  <si>
    <t>Domov pro seniory Radkova Lhota, příspěvková organizace</t>
  </si>
  <si>
    <t>Radkova Lhota 16</t>
  </si>
  <si>
    <t>751 14 Dřevohostice</t>
  </si>
  <si>
    <t>Domov Alfreda Skeneho Pavlovice u Přerova, příspěvková organizace</t>
  </si>
  <si>
    <t>Pavlovice u Přerova 95</t>
  </si>
  <si>
    <t>751 12 Pavlovice u Přerova</t>
  </si>
  <si>
    <t>Domov pro seniory Tovačov, příspěvková organizace</t>
  </si>
  <si>
    <t>Nádražní 94</t>
  </si>
  <si>
    <t>751 01 Tovačov</t>
  </si>
  <si>
    <t>Domov Větrný mlýn Skalička, příspěvková organizace</t>
  </si>
  <si>
    <t>Skalička 1</t>
  </si>
  <si>
    <t>753 52 Skalička</t>
  </si>
  <si>
    <t>Centrum Dominika Kokory, příspěvková organizace</t>
  </si>
  <si>
    <t>Kokory 54</t>
  </si>
  <si>
    <t>751 05 Kokory</t>
  </si>
  <si>
    <t>Domov Na zámečku Rokytnice, příspěvková organizace</t>
  </si>
  <si>
    <t>Rokytnice 1</t>
  </si>
  <si>
    <t>751 04 Rokytnice</t>
  </si>
  <si>
    <t>Výsledek hospodaření běžného účetního období</t>
  </si>
  <si>
    <t>b) Výsledek hospod. předcház. účet. období k 31. 12. 2020</t>
  </si>
  <si>
    <t>Příspěvek na provoz /odpisy/</t>
  </si>
  <si>
    <t>Příspěvek na provoz /nájemné/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</si>
  <si>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</si>
  <si>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 xml:space="preserve">Překročení závazného ukazatele průměrného přepočteného počtu pracovníků bylo způsobeno zastupováním zaměstnanců v období delší pracovní neschopnosti.                                                                                                       </t>
  </si>
  <si>
    <t xml:space="preserve">Překročení závazného ukazatele průměrného přepočteného počtu pracovníků bylo způsobeno zástupy z důvodu covidové situace v organizaci. 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</si>
  <si>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4 240,00 Kč.</t>
  </si>
  <si>
    <t>Překročení závazného ukazatele průměrného přepočteného počtu pracovníků bylo způsobeno dlouhodobou vysokou nemocností a částečně ošetřovným.</t>
  </si>
  <si>
    <t>Nádražní 94, 751 01 Tovačov</t>
  </si>
  <si>
    <t>nerozp.</t>
  </si>
  <si>
    <t/>
  </si>
  <si>
    <t xml:space="preserve">Kokory 54, 751 05 </t>
  </si>
  <si>
    <t>Hradská 113, 789 83 Loštice</t>
  </si>
  <si>
    <t xml:space="preserve">Moravská 814/2, 790 01 Jeseník </t>
  </si>
  <si>
    <t>Školní 104, 790 70 Javorník</t>
  </si>
  <si>
    <t>Překročení závazného ukazatele průměrného přepočteného počtu pracovníků bylo způsobeno zástupy za dlouhodobou pracovní nepřítomnost z důvodu nemocí.</t>
  </si>
  <si>
    <t>Hrubá Voda 11, pošta Hlubočky 783 61</t>
  </si>
  <si>
    <t xml:space="preserve">Překročení závazného ukazatele limitu mzdových prostředků bylo zapříčiněno nutnou dohodou o provedení práce za tři zaměstnancek zajištění péče o klienty. Dále navýšením přesčasové práce a vyplacením odměn z ministerstva zdravotnictví zdravotním sestrám, čímž došlo ke zvýšení průměru.                                                                                                       </t>
  </si>
  <si>
    <t>Pavlovice u Přerova 95, 751 12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</si>
  <si>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49 022,96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</si>
  <si>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110,00 Kč.</t>
  </si>
  <si>
    <t>Radkova Lhota 16, 751 14 Dřevohostice</t>
  </si>
  <si>
    <t xml:space="preserve">Výše výsledku hospodaření za rok 2020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10 910,92 Kč. </t>
  </si>
  <si>
    <t xml:space="preserve">Překročení závazného ukazatele průměrného přepočteného počtu pracovníků bylo způsobeno zajištěním základních služeb při péči o uživatele po dobu častých a dlouhodobých nemocí pracovníků.                                                                                                       </t>
  </si>
  <si>
    <t xml:space="preserve">Lidická 86, 796 01 Prostějov </t>
  </si>
  <si>
    <t xml:space="preserve">Překročení závazného ukazatele průměrného přepočteného počtu pracovníků bylo způsobeno zastupováním zaměstnanců v období delších pracovních neschopností.                                                                                                    </t>
  </si>
  <si>
    <t>Nerudova 70, 796 01 Prostějov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</si>
  <si>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117 419,00 Kč.</t>
  </si>
  <si>
    <t>U sanatoria 25, 787 01 Šumperk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</si>
  <si>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22 722,00 Kč.</t>
  </si>
  <si>
    <t>Překročení závazného ukazatele průměrného přepočteného počtu pracovníků bylo způsobeno zástupy za pracovní smlouvy, a to zejména u pracovníků v přímé péči, tak aby by zajištěn nepřetržitý provoz u služeb.</t>
  </si>
  <si>
    <t>Nádražní 105, Červenka</t>
  </si>
  <si>
    <t>75004402</t>
  </si>
  <si>
    <t>Komenského 291, 783 44 Náměšť na Hané</t>
  </si>
  <si>
    <t>Překročení závazného ukazatele průměrného přepočteného počtu pracovníků bylo způsobeno dlouhodobými pracovními neschopnostmi, nástupem pracovnice na mateřskou dovolenou a dopadem pademií Covid-19 s nutností náhrady chybějících zaměstnanců. Překročení závazného ukazatele limitu mzdových prostředků bylo způsobeno nečekaným vývojem pandemie. Vznikem přesčasových prací a vyplacením mimořádných odměn z dotací MPSV a MZ došlo ke zvýšení průměru a tím k překročení závazného ukazatele limitu mzdových prostředků.</t>
  </si>
  <si>
    <t>Na Vozovce 26, 779 00 Olomouc</t>
  </si>
  <si>
    <t xml:space="preserve">Skalička 1, 753 52 </t>
  </si>
  <si>
    <t xml:space="preserve">Jesenec 1, 798 53 </t>
  </si>
  <si>
    <t>789 62 Olšany 105</t>
  </si>
  <si>
    <t>Libina 540, 788 05 Libina</t>
  </si>
  <si>
    <t>Překročení závazného ukazatele průměrného přepočteného počtu pracovníků bylo způsobeno zástupy za dočasnou pracovní neschopnost většího počtu pracovníků.</t>
  </si>
  <si>
    <t xml:space="preserve">Rokytnice 1, 751 04 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</si>
  <si>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6 240,42 Kč.</t>
  </si>
  <si>
    <t>Překročení závazného ukazatele průměrného přepočteného počtu pracovníků bylo způsobeno zástupy za dlouhodobou pracovní neschopnost zaměstnanců.</t>
  </si>
  <si>
    <t>Domov Štíty-Jedlí, příspěvková organizace</t>
  </si>
  <si>
    <t>Na Pilníku 222, 789 91 Štíty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</si>
  <si>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42 346,41 Kč.</t>
  </si>
  <si>
    <t>Překročení závazného ukazatele limitu mzdových prostředků bylo z důvodu vyplacení odměny z fondu investic pro ředitelku organizace.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</si>
  <si>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76 572,00 Kč.</t>
  </si>
  <si>
    <t>nám. děk. Františka Kvapila 17, 798 26 Nezamyslice</t>
  </si>
  <si>
    <t>Švabinského 3, 772 00 Olomouc - Chválkovice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</si>
  <si>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85 780,80 Kč.</t>
  </si>
  <si>
    <t xml:space="preserve"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-5 170,28 Kč. Ztráta bude pokryta z prostředků rezervního fondu  (5 170,28 Kč). </t>
  </si>
  <si>
    <t xml:space="preserve"> - 1 organizace se zhoršeným výsledkem hospodaření v celkové výši </t>
  </si>
  <si>
    <t xml:space="preserve">Překročení závazného ukazatele průměrného přepočteného počtu pracovníků bylo způsobeno zástupy za dlouhodobé pracovní neschopnosti a karanténním opatřením pracovníků organizace.                                                                             </t>
  </si>
  <si>
    <t>Mladeč, Nové Zámky 2, 784 01 Litovel</t>
  </si>
  <si>
    <t>Překročení závazného ukazatele limitu mzdových prostředků bylo z důvodu čerpání fondu odměn a refundací mezd při volbách. Překročení závazného ukazatele průměrného přepočteného počtu pracvníků bylo způsobeno zástupy za dlouhodobé nemoci a zaučováním nových pracovníků.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</si>
  <si>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26 823,09 Kč.</t>
  </si>
  <si>
    <t>Zikova 14, 770 10 Olomouc</t>
  </si>
  <si>
    <t>Sadová 7, 785 01 Šternberk</t>
  </si>
  <si>
    <t>Dolní Hejčínská 50/28, 779 00 Olomouc</t>
  </si>
  <si>
    <t xml:space="preserve"> - 20 organizací se zlepšeným výsledkem hospodaření  v celkové výši  </t>
  </si>
  <si>
    <t xml:space="preserve"> - 0 organizací se zhoršeným výsledkem hospodaření v celkové výši </t>
  </si>
  <si>
    <t xml:space="preserve"> - 6 organizací s vyrovnaným výsledkem hospodaření</t>
  </si>
  <si>
    <t xml:space="preserve"> - 11 organizací se zlepšeným výsledkem hospodaření  v celkové výši  </t>
  </si>
  <si>
    <t xml:space="preserve"> - 14 organizací s vyrovnaným výsledkem hospodaření</t>
  </si>
  <si>
    <r>
      <t>Z celkového počtu 26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sociální skončilo:</t>
    </r>
  </si>
  <si>
    <t xml:space="preserve">b) Příspěvkové organizace v oblasti sociální </t>
  </si>
  <si>
    <t>14. Financování hospodaření příspěvkových organizací Olomouckého kraje</t>
  </si>
  <si>
    <t xml:space="preserve">      Ing. Miroslava Kubová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</si>
</sst>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#,##0.0000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28" fillId="0" borderId="51" xfId="0" applyNumberFormat="1" applyFont="1" applyFill="1" applyBorder="1"/>
    <xf numFmtId="0" fontId="28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28" fillId="0" borderId="54" xfId="0" applyNumberFormat="1" applyFont="1" applyFill="1" applyBorder="1"/>
    <xf numFmtId="4" fontId="28" fillId="0" borderId="55" xfId="0" applyNumberFormat="1" applyFont="1" applyFill="1" applyBorder="1"/>
    <xf numFmtId="2" fontId="28" fillId="0" borderId="52" xfId="0" applyNumberFormat="1" applyFont="1" applyFill="1" applyBorder="1"/>
    <xf numFmtId="4" fontId="2" fillId="0" borderId="43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46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6" xfId="0" applyFont="1" applyFill="1" applyBorder="1"/>
    <xf numFmtId="0" fontId="6" fillId="0" borderId="58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2" fillId="0" borderId="1" xfId="0" applyNumberFormat="1" applyFont="1" applyFill="1" applyBorder="1"/>
    <xf numFmtId="4" fontId="2" fillId="0" borderId="58" xfId="0" applyNumberFormat="1" applyFont="1" applyFill="1" applyBorder="1"/>
    <xf numFmtId="4" fontId="2" fillId="0" borderId="47" xfId="0" applyNumberFormat="1" applyFont="1" applyFill="1" applyBorder="1"/>
    <xf numFmtId="4" fontId="2" fillId="0" borderId="4" xfId="0" applyNumberFormat="1" applyFont="1" applyFill="1" applyBorder="1"/>
    <xf numFmtId="4" fontId="2" fillId="0" borderId="47" xfId="0" applyNumberFormat="1" applyFont="1" applyFill="1" applyBorder="1" applyAlignment="1">
      <alignment horizontal="right"/>
    </xf>
    <xf numFmtId="4" fontId="2" fillId="0" borderId="19" xfId="0" applyNumberFormat="1" applyFont="1" applyFill="1" applyBorder="1"/>
    <xf numFmtId="4" fontId="2" fillId="0" borderId="67" xfId="0" applyNumberFormat="1" applyFont="1" applyFill="1" applyBorder="1"/>
    <xf numFmtId="4" fontId="2" fillId="0" borderId="21" xfId="0" applyNumberFormat="1" applyFont="1" applyFill="1" applyBorder="1"/>
    <xf numFmtId="4" fontId="2" fillId="0" borderId="63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32" xfId="0" applyNumberFormat="1" applyFont="1" applyFill="1" applyBorder="1"/>
    <xf numFmtId="4" fontId="2" fillId="0" borderId="56" xfId="0" applyNumberFormat="1" applyFont="1" applyFill="1" applyBorder="1"/>
    <xf numFmtId="4" fontId="2" fillId="0" borderId="68" xfId="0" applyNumberFormat="1" applyFont="1" applyFill="1" applyBorder="1"/>
    <xf numFmtId="4" fontId="2" fillId="0" borderId="50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0" fontId="26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37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3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7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3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1" xfId="0" applyNumberFormat="1" applyFont="1" applyFill="1" applyBorder="1" applyProtection="1"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1" applyFont="1" applyAlignment="1" applyProtection="1">
      <alignment vertical="top" wrapText="1" shrinkToFit="1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shrinkToFit="1"/>
      <protection hidden="1"/>
    </xf>
    <xf numFmtId="0" fontId="1" fillId="0" borderId="4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vertical="center" wrapText="1"/>
    </xf>
    <xf numFmtId="0" fontId="1" fillId="0" borderId="61" xfId="0" applyNumberFormat="1" applyFont="1" applyFill="1" applyBorder="1"/>
    <xf numFmtId="0" fontId="1" fillId="0" borderId="62" xfId="0" applyFont="1" applyFill="1" applyBorder="1"/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vertical="center" wrapText="1"/>
    </xf>
    <xf numFmtId="0" fontId="1" fillId="0" borderId="65" xfId="0" applyNumberFormat="1" applyFont="1" applyFill="1" applyBorder="1"/>
    <xf numFmtId="0" fontId="1" fillId="0" borderId="66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1" fillId="0" borderId="72" xfId="0" applyNumberFormat="1" applyFont="1" applyFill="1" applyBorder="1"/>
    <xf numFmtId="0" fontId="1" fillId="0" borderId="68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vertical="center" wrapText="1"/>
    </xf>
    <xf numFmtId="0" fontId="1" fillId="0" borderId="70" xfId="0" applyNumberFormat="1" applyFont="1" applyFill="1" applyBorder="1"/>
    <xf numFmtId="0" fontId="1" fillId="0" borderId="71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/>
    </xf>
    <xf numFmtId="0" fontId="1" fillId="0" borderId="9" xfId="0" applyNumberFormat="1" applyFont="1" applyFill="1" applyBorder="1"/>
    <xf numFmtId="0" fontId="1" fillId="0" borderId="57" xfId="0" applyFont="1" applyFill="1" applyBorder="1"/>
    <xf numFmtId="4" fontId="34" fillId="0" borderId="58" xfId="0" applyNumberFormat="1" applyFont="1" applyFill="1" applyBorder="1" applyAlignment="1">
      <alignment horizontal="right"/>
    </xf>
    <xf numFmtId="4" fontId="34" fillId="0" borderId="67" xfId="0" applyNumberFormat="1" applyFont="1" applyFill="1" applyBorder="1" applyAlignment="1">
      <alignment horizontal="right"/>
    </xf>
    <xf numFmtId="4" fontId="34" fillId="0" borderId="30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right"/>
    </xf>
    <xf numFmtId="0" fontId="0" fillId="0" borderId="0" xfId="0" applyFill="1" applyProtection="1">
      <protection hidden="1"/>
    </xf>
    <xf numFmtId="4" fontId="32" fillId="0" borderId="0" xfId="0" applyNumberFormat="1" applyFont="1" applyFill="1"/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8" fillId="0" borderId="0" xfId="0" applyNumberFormat="1" applyFont="1" applyFill="1" applyBorder="1"/>
    <xf numFmtId="0" fontId="38" fillId="0" borderId="0" xfId="0" applyFont="1" applyFill="1"/>
    <xf numFmtId="0" fontId="1" fillId="0" borderId="0" xfId="1" applyFont="1" applyFill="1" applyBorder="1" applyProtection="1"/>
    <xf numFmtId="0" fontId="21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" fillId="0" borderId="0" xfId="26" applyFont="1" applyFill="1"/>
    <xf numFmtId="0" fontId="32" fillId="0" borderId="0" xfId="26" applyFont="1" applyFill="1"/>
    <xf numFmtId="0" fontId="1" fillId="0" borderId="65" xfId="0" applyNumberFormat="1" applyFont="1" applyFill="1" applyBorder="1" applyAlignment="1">
      <alignment wrapText="1"/>
    </xf>
    <xf numFmtId="0" fontId="1" fillId="0" borderId="66" xfId="0" applyFont="1" applyFill="1" applyBorder="1" applyAlignment="1">
      <alignment wrapText="1"/>
    </xf>
    <xf numFmtId="4" fontId="32" fillId="0" borderId="0" xfId="0" applyNumberFormat="1" applyFont="1" applyFill="1" applyBorder="1"/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172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0" fontId="39" fillId="0" borderId="0" xfId="0" applyFont="1" applyAlignment="1"/>
    <xf numFmtId="0" fontId="40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3" fillId="0" borderId="0" xfId="25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3" borderId="0" xfId="1" applyFont="1" applyFill="1" applyBorder="1" applyAlignment="1" applyProtection="1">
      <alignment vertical="center" wrapText="1" shrinkToFit="1"/>
      <protection hidden="1"/>
    </xf>
    <xf numFmtId="0" fontId="0" fillId="0" borderId="0" xfId="0" applyAlignment="1">
      <alignment vertical="center" wrapText="1" shrinkToFit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2" fillId="0" borderId="0" xfId="0" applyFont="1" applyFill="1" applyAlignment="1"/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vertical="justify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2" borderId="0" xfId="0" applyFont="1" applyFill="1" applyAlignment="1">
      <alignment horizontal="justify" vertical="top" wrapText="1" shrinkToFi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32" fillId="0" borderId="0" xfId="0" applyFont="1" applyFill="1" applyAlignment="1">
      <alignment wrapText="1"/>
    </xf>
    <xf numFmtId="4" fontId="32" fillId="0" borderId="0" xfId="0" applyNumberFormat="1" applyFont="1" applyAlignment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0" fontId="0" fillId="0" borderId="0" xfId="0" applyFill="1" applyAlignment="1">
      <alignment horizontal="justify" vertical="top" wrapText="1" shrinkToFit="1"/>
    </xf>
    <xf numFmtId="0" fontId="1" fillId="0" borderId="0" xfId="26" applyFont="1" applyFill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wrapText="1"/>
    </xf>
    <xf numFmtId="0" fontId="1" fillId="0" borderId="0" xfId="26" applyFont="1" applyFill="1" applyAlignment="1" applyProtection="1">
      <alignment horizontal="justify" vertical="justify" wrapText="1" shrinkToFit="1"/>
      <protection locked="0"/>
    </xf>
    <xf numFmtId="0" fontId="1" fillId="0" borderId="0" xfId="26" applyFont="1" applyAlignment="1" applyProtection="1">
      <alignment horizontal="justify" vertical="top" wrapText="1" shrinkToFit="1"/>
      <protection locked="0"/>
    </xf>
    <xf numFmtId="0" fontId="1" fillId="0" borderId="0" xfId="0" applyFont="1" applyFill="1" applyAlignment="1">
      <alignment horizontal="justify" vertical="top" wrapText="1" shrinkToFit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3" xfId="26"/>
    <cellStyle name="Normální 3 2" xfId="27"/>
    <cellStyle name="Normální 9" xfId="24"/>
    <cellStyle name="Styl 1" xfId="22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T649"/>
  <sheetViews>
    <sheetView showGridLines="0" topLeftCell="A4" zoomScaleNormal="100" workbookViewId="0">
      <selection activeCell="B16" sqref="B16"/>
    </sheetView>
  </sheetViews>
  <sheetFormatPr defaultRowHeight="12.75" x14ac:dyDescent="0.2"/>
  <cols>
    <col min="1" max="1" width="5.85546875" style="6" customWidth="1"/>
    <col min="2" max="2" width="48.85546875" style="9" customWidth="1"/>
    <col min="3" max="3" width="20.28515625" style="9" customWidth="1"/>
    <col min="4" max="4" width="22" style="9" customWidth="1"/>
    <col min="5" max="5" width="13.42578125" style="6" customWidth="1"/>
    <col min="6" max="6" width="11.140625" style="6" customWidth="1"/>
    <col min="7" max="7" width="13.42578125" style="6" customWidth="1"/>
    <col min="8" max="11" width="10.7109375" style="6" customWidth="1"/>
    <col min="12" max="13" width="10.7109375" style="7" customWidth="1"/>
    <col min="14" max="14" width="12.28515625" style="7" customWidth="1"/>
    <col min="15" max="15" width="14.85546875" style="17" customWidth="1"/>
    <col min="16" max="16" width="16.7109375" style="17" customWidth="1"/>
    <col min="17" max="17" width="13" style="17" customWidth="1"/>
    <col min="18" max="18" width="12.85546875" style="7" customWidth="1"/>
    <col min="19" max="16384" width="9.140625" style="7"/>
  </cols>
  <sheetData>
    <row r="1" spans="1:18" ht="24" customHeight="1" x14ac:dyDescent="0.3">
      <c r="A1" s="284" t="s">
        <v>220</v>
      </c>
      <c r="B1" s="285"/>
      <c r="C1" s="285"/>
      <c r="D1" s="285"/>
      <c r="E1" s="285"/>
      <c r="F1" s="285"/>
      <c r="G1" s="286"/>
      <c r="H1" s="286"/>
    </row>
    <row r="2" spans="1:18" ht="18.75" customHeight="1" x14ac:dyDescent="0.3">
      <c r="A2" s="295" t="s">
        <v>219</v>
      </c>
      <c r="B2" s="296"/>
      <c r="C2" s="296"/>
      <c r="D2" s="296"/>
      <c r="E2" s="294"/>
      <c r="F2" s="294"/>
      <c r="G2" s="294"/>
      <c r="H2" s="294"/>
      <c r="I2" s="294"/>
      <c r="J2" s="294"/>
      <c r="K2" s="294"/>
      <c r="L2" s="294"/>
      <c r="N2" s="123" t="s">
        <v>66</v>
      </c>
    </row>
    <row r="3" spans="1:18" ht="20.25" x14ac:dyDescent="0.3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N3" s="123"/>
    </row>
    <row r="4" spans="1:18" ht="14.25" x14ac:dyDescent="0.2">
      <c r="A4" s="8" t="s">
        <v>35</v>
      </c>
      <c r="B4" s="6"/>
      <c r="D4" s="10"/>
    </row>
    <row r="5" spans="1:18" ht="14.25" x14ac:dyDescent="0.2">
      <c r="A5" s="8"/>
      <c r="B5" s="3" t="s">
        <v>221</v>
      </c>
      <c r="D5" s="10"/>
    </row>
    <row r="6" spans="1:18" x14ac:dyDescent="0.2">
      <c r="B6" s="6"/>
    </row>
    <row r="7" spans="1:18" ht="15.75" x14ac:dyDescent="0.25">
      <c r="A7" s="45" t="s">
        <v>74</v>
      </c>
      <c r="B7" s="6"/>
      <c r="H7" s="11"/>
      <c r="I7" s="11"/>
    </row>
    <row r="8" spans="1:18" ht="13.5" thickBot="1" x14ac:dyDescent="0.25">
      <c r="K8" s="52"/>
      <c r="N8" s="18" t="s">
        <v>64</v>
      </c>
    </row>
    <row r="9" spans="1:18" ht="16.5" customHeight="1" thickTop="1" x14ac:dyDescent="0.25">
      <c r="A9" s="12" t="s">
        <v>3</v>
      </c>
      <c r="B9" s="73" t="s">
        <v>56</v>
      </c>
      <c r="C9" s="74" t="s">
        <v>30</v>
      </c>
      <c r="D9" s="75"/>
      <c r="E9" s="133" t="s">
        <v>12</v>
      </c>
      <c r="F9" s="137"/>
      <c r="G9" s="134" t="s">
        <v>13</v>
      </c>
      <c r="H9" s="297" t="s">
        <v>46</v>
      </c>
      <c r="I9" s="298"/>
      <c r="J9" s="298"/>
      <c r="K9" s="298"/>
      <c r="L9" s="299" t="s">
        <v>47</v>
      </c>
      <c r="M9" s="300"/>
      <c r="N9" s="301"/>
      <c r="Q9" s="253"/>
      <c r="R9" s="252"/>
    </row>
    <row r="10" spans="1:18" ht="16.5" customHeight="1" x14ac:dyDescent="0.25">
      <c r="A10" s="76"/>
      <c r="B10" s="77"/>
      <c r="C10" s="78"/>
      <c r="D10" s="79"/>
      <c r="E10" s="131" t="s">
        <v>11</v>
      </c>
      <c r="F10" s="138"/>
      <c r="G10" s="132" t="s">
        <v>11</v>
      </c>
      <c r="H10" s="103"/>
      <c r="I10" s="104"/>
      <c r="J10" s="105"/>
      <c r="K10" s="105"/>
      <c r="L10" s="302" t="s">
        <v>48</v>
      </c>
      <c r="M10" s="303"/>
      <c r="N10" s="304"/>
      <c r="Q10" s="253"/>
      <c r="R10" s="253"/>
    </row>
    <row r="11" spans="1:18" ht="33.75" customHeight="1" x14ac:dyDescent="0.25">
      <c r="A11" s="76"/>
      <c r="B11" s="77"/>
      <c r="C11" s="78"/>
      <c r="D11" s="79"/>
      <c r="E11" s="80"/>
      <c r="F11" s="139" t="s">
        <v>73</v>
      </c>
      <c r="G11" s="106"/>
      <c r="H11" s="305" t="s">
        <v>49</v>
      </c>
      <c r="I11" s="307" t="s">
        <v>50</v>
      </c>
      <c r="J11" s="309" t="s">
        <v>51</v>
      </c>
      <c r="K11" s="310"/>
      <c r="L11" s="311" t="s">
        <v>52</v>
      </c>
      <c r="M11" s="312"/>
      <c r="N11" s="313" t="s">
        <v>53</v>
      </c>
      <c r="O11" s="287"/>
      <c r="P11" s="289"/>
      <c r="Q11" s="254"/>
      <c r="R11" s="254"/>
    </row>
    <row r="12" spans="1:18" ht="16.5" thickBot="1" x14ac:dyDescent="0.3">
      <c r="A12" s="13"/>
      <c r="B12" s="81"/>
      <c r="C12" s="14" t="s">
        <v>68</v>
      </c>
      <c r="D12" s="15" t="s">
        <v>67</v>
      </c>
      <c r="E12" s="82"/>
      <c r="F12" s="136"/>
      <c r="G12" s="107"/>
      <c r="H12" s="306"/>
      <c r="I12" s="308"/>
      <c r="J12" s="126" t="s">
        <v>31</v>
      </c>
      <c r="K12" s="126" t="s">
        <v>32</v>
      </c>
      <c r="L12" s="125" t="s">
        <v>15</v>
      </c>
      <c r="M12" s="124" t="s">
        <v>63</v>
      </c>
      <c r="N12" s="314"/>
      <c r="O12" s="288"/>
      <c r="P12" s="290"/>
      <c r="Q12" s="254"/>
      <c r="R12" s="254"/>
    </row>
    <row r="13" spans="1:18" ht="28.5" customHeight="1" thickTop="1" x14ac:dyDescent="0.2">
      <c r="A13" s="230">
        <v>1631</v>
      </c>
      <c r="B13" s="231" t="s">
        <v>76</v>
      </c>
      <c r="C13" s="232" t="s">
        <v>77</v>
      </c>
      <c r="D13" s="233" t="s">
        <v>78</v>
      </c>
      <c r="E13" s="144">
        <f>'1631'!G16</f>
        <v>63158819.639999993</v>
      </c>
      <c r="F13" s="145">
        <f>'1631'!G17</f>
        <v>0</v>
      </c>
      <c r="G13" s="146">
        <f>'1631'!G18</f>
        <v>63204227.640000001</v>
      </c>
      <c r="H13" s="147">
        <f>'1631'!G21</f>
        <v>45408.000000007451</v>
      </c>
      <c r="I13" s="146">
        <f>'1631'!G26</f>
        <v>45408</v>
      </c>
      <c r="J13" s="148">
        <f t="shared" ref="J13:J38" si="0">IF((H13&lt;0),0,(IF((H13-I13)&lt;0,0,(H13-I13))))</f>
        <v>7.4505805969238281E-9</v>
      </c>
      <c r="K13" s="145">
        <f t="shared" ref="K13:K38" si="1">IF((H13&lt;0),(H13-I13),(IF((H13-I13)&lt;0,(H13-I13),0)))</f>
        <v>0</v>
      </c>
      <c r="L13" s="147">
        <f>'1631'!G30</f>
        <v>0</v>
      </c>
      <c r="M13" s="146">
        <f>'1631'!G31</f>
        <v>0</v>
      </c>
      <c r="N13" s="249"/>
      <c r="O13" s="281"/>
      <c r="P13" s="282"/>
      <c r="Q13" s="283"/>
      <c r="R13" s="90"/>
    </row>
    <row r="14" spans="1:18" ht="28.5" customHeight="1" x14ac:dyDescent="0.2">
      <c r="A14" s="234">
        <v>1633</v>
      </c>
      <c r="B14" s="235" t="s">
        <v>79</v>
      </c>
      <c r="C14" s="236" t="s">
        <v>80</v>
      </c>
      <c r="D14" s="237" t="s">
        <v>81</v>
      </c>
      <c r="E14" s="149">
        <f>'1633'!G16</f>
        <v>47390492.399999999</v>
      </c>
      <c r="F14" s="150">
        <f>'1633'!G17</f>
        <v>0</v>
      </c>
      <c r="G14" s="151">
        <f>'1633'!G18</f>
        <v>47480115.240000002</v>
      </c>
      <c r="H14" s="152">
        <f>'1633'!G21</f>
        <v>89622.840000003576</v>
      </c>
      <c r="I14" s="151">
        <f>'1633'!G26</f>
        <v>89622.84</v>
      </c>
      <c r="J14" s="153">
        <f t="shared" si="0"/>
        <v>3.5797711461782455E-9</v>
      </c>
      <c r="K14" s="150">
        <f t="shared" si="1"/>
        <v>0</v>
      </c>
      <c r="L14" s="152">
        <f>'1633'!G30</f>
        <v>0</v>
      </c>
      <c r="M14" s="151">
        <f>'1633'!G31</f>
        <v>0</v>
      </c>
      <c r="N14" s="250"/>
      <c r="O14" s="281"/>
      <c r="P14" s="282"/>
      <c r="Q14" s="283"/>
      <c r="R14" s="90"/>
    </row>
    <row r="15" spans="1:18" ht="28.5" customHeight="1" x14ac:dyDescent="0.2">
      <c r="A15" s="234">
        <v>1635</v>
      </c>
      <c r="B15" s="235" t="s">
        <v>82</v>
      </c>
      <c r="C15" s="236" t="s">
        <v>83</v>
      </c>
      <c r="D15" s="237" t="s">
        <v>84</v>
      </c>
      <c r="E15" s="149">
        <f>'1635'!G16</f>
        <v>70365602.199999988</v>
      </c>
      <c r="F15" s="150">
        <f>'1635'!G17</f>
        <v>0</v>
      </c>
      <c r="G15" s="151">
        <f>'1635'!G18</f>
        <v>70366190.200000003</v>
      </c>
      <c r="H15" s="152">
        <f>'1635'!G21</f>
        <v>588.00000001490116</v>
      </c>
      <c r="I15" s="151">
        <f>'1635'!G26</f>
        <v>588</v>
      </c>
      <c r="J15" s="153">
        <f t="shared" si="0"/>
        <v>1.4901161193847656E-8</v>
      </c>
      <c r="K15" s="150">
        <f t="shared" si="1"/>
        <v>0</v>
      </c>
      <c r="L15" s="152">
        <f>'1635'!G30</f>
        <v>0</v>
      </c>
      <c r="M15" s="151">
        <f>'1635'!G31</f>
        <v>0</v>
      </c>
      <c r="N15" s="250"/>
      <c r="O15" s="281"/>
      <c r="P15" s="282"/>
      <c r="Q15" s="283"/>
      <c r="R15" s="90"/>
    </row>
    <row r="16" spans="1:18" ht="28.5" customHeight="1" x14ac:dyDescent="0.2">
      <c r="A16" s="234">
        <v>1636</v>
      </c>
      <c r="B16" s="235" t="s">
        <v>85</v>
      </c>
      <c r="C16" s="236" t="s">
        <v>86</v>
      </c>
      <c r="D16" s="277" t="s">
        <v>87</v>
      </c>
      <c r="E16" s="149">
        <f>'1636'!G16</f>
        <v>24004840.440000001</v>
      </c>
      <c r="F16" s="150">
        <f>'1636'!G17</f>
        <v>0</v>
      </c>
      <c r="G16" s="151">
        <f>'1636'!G18</f>
        <v>24004840.440000001</v>
      </c>
      <c r="H16" s="152">
        <f>'1636'!G21</f>
        <v>0</v>
      </c>
      <c r="I16" s="151">
        <f>'1636'!G26</f>
        <v>0</v>
      </c>
      <c r="J16" s="153">
        <f t="shared" si="0"/>
        <v>0</v>
      </c>
      <c r="K16" s="150">
        <f t="shared" si="1"/>
        <v>0</v>
      </c>
      <c r="L16" s="152">
        <f>'1636'!G30</f>
        <v>0</v>
      </c>
      <c r="M16" s="151">
        <f>'1636'!G31</f>
        <v>0</v>
      </c>
      <c r="N16" s="250"/>
      <c r="O16" s="281"/>
      <c r="P16" s="282"/>
      <c r="Q16" s="283"/>
      <c r="R16" s="90"/>
    </row>
    <row r="17" spans="1:18" ht="28.5" customHeight="1" x14ac:dyDescent="0.2">
      <c r="A17" s="234">
        <v>1637</v>
      </c>
      <c r="B17" s="235" t="s">
        <v>88</v>
      </c>
      <c r="C17" s="236" t="s">
        <v>89</v>
      </c>
      <c r="D17" s="237" t="s">
        <v>90</v>
      </c>
      <c r="E17" s="149">
        <f>'1637'!G16</f>
        <v>43369628.460000001</v>
      </c>
      <c r="F17" s="150">
        <f>'1637'!G17</f>
        <v>0</v>
      </c>
      <c r="G17" s="151">
        <f>'1637'!G18</f>
        <v>43411256.460000008</v>
      </c>
      <c r="H17" s="152">
        <f>'1637'!G21</f>
        <v>41628.000000007451</v>
      </c>
      <c r="I17" s="151">
        <f>'1637'!G26</f>
        <v>41628</v>
      </c>
      <c r="J17" s="153">
        <f t="shared" si="0"/>
        <v>7.4505805969238281E-9</v>
      </c>
      <c r="K17" s="150">
        <f t="shared" si="1"/>
        <v>0</v>
      </c>
      <c r="L17" s="152">
        <f>'1637'!G30</f>
        <v>0</v>
      </c>
      <c r="M17" s="151">
        <f>'1637'!G31</f>
        <v>0</v>
      </c>
      <c r="N17" s="250"/>
      <c r="O17" s="281"/>
      <c r="P17" s="282"/>
      <c r="Q17" s="283"/>
      <c r="R17" s="90"/>
    </row>
    <row r="18" spans="1:18" ht="28.5" customHeight="1" x14ac:dyDescent="0.2">
      <c r="A18" s="234">
        <v>1638</v>
      </c>
      <c r="B18" s="235" t="s">
        <v>91</v>
      </c>
      <c r="C18" s="236" t="s">
        <v>92</v>
      </c>
      <c r="D18" s="277" t="s">
        <v>93</v>
      </c>
      <c r="E18" s="149">
        <f>'1638'!G16</f>
        <v>213992404.32999998</v>
      </c>
      <c r="F18" s="150">
        <f>'1638'!G17</f>
        <v>0</v>
      </c>
      <c r="G18" s="151">
        <f>'1638'!G18</f>
        <v>216497598.32999998</v>
      </c>
      <c r="H18" s="152">
        <f>'1638'!G21</f>
        <v>2505194</v>
      </c>
      <c r="I18" s="151">
        <f>'1638'!G26</f>
        <v>2419413.1999999997</v>
      </c>
      <c r="J18" s="153">
        <f t="shared" si="0"/>
        <v>85780.800000000279</v>
      </c>
      <c r="K18" s="150">
        <f t="shared" si="1"/>
        <v>0</v>
      </c>
      <c r="L18" s="152">
        <f>'1638'!G30</f>
        <v>0</v>
      </c>
      <c r="M18" s="151">
        <f>'1638'!G31</f>
        <v>85780.800000000003</v>
      </c>
      <c r="N18" s="250"/>
      <c r="O18" s="281"/>
      <c r="P18" s="282"/>
      <c r="Q18" s="283"/>
      <c r="R18" s="90"/>
    </row>
    <row r="19" spans="1:18" ht="28.5" customHeight="1" x14ac:dyDescent="0.2">
      <c r="A19" s="234">
        <v>1639</v>
      </c>
      <c r="B19" s="235" t="s">
        <v>94</v>
      </c>
      <c r="C19" s="236" t="s">
        <v>95</v>
      </c>
      <c r="D19" s="237" t="s">
        <v>96</v>
      </c>
      <c r="E19" s="149">
        <f>'1639'!G16</f>
        <v>87923025.839999989</v>
      </c>
      <c r="F19" s="150">
        <f>'1639'!G17</f>
        <v>0</v>
      </c>
      <c r="G19" s="151">
        <f>'1639'!G18</f>
        <v>88104001.050000012</v>
      </c>
      <c r="H19" s="152">
        <f>'1639'!G21</f>
        <v>180975.21000002325</v>
      </c>
      <c r="I19" s="151">
        <f>'1639'!G26</f>
        <v>154152.12</v>
      </c>
      <c r="J19" s="153">
        <f t="shared" si="0"/>
        <v>26823.09000002325</v>
      </c>
      <c r="K19" s="150">
        <f t="shared" si="1"/>
        <v>0</v>
      </c>
      <c r="L19" s="152">
        <f>'1639'!G30</f>
        <v>0</v>
      </c>
      <c r="M19" s="151">
        <f>'1639'!G31</f>
        <v>26823.09</v>
      </c>
      <c r="N19" s="250"/>
      <c r="O19" s="281"/>
      <c r="P19" s="282"/>
      <c r="Q19" s="283"/>
      <c r="R19" s="90"/>
    </row>
    <row r="20" spans="1:18" ht="28.5" customHeight="1" x14ac:dyDescent="0.2">
      <c r="A20" s="234">
        <v>1640</v>
      </c>
      <c r="B20" s="235" t="s">
        <v>97</v>
      </c>
      <c r="C20" s="236" t="s">
        <v>98</v>
      </c>
      <c r="D20" s="237" t="s">
        <v>99</v>
      </c>
      <c r="E20" s="149">
        <f>'1640'!G16</f>
        <v>144104398.19</v>
      </c>
      <c r="F20" s="150">
        <f>'1640'!G17</f>
        <v>0</v>
      </c>
      <c r="G20" s="151">
        <f>'1640'!G18</f>
        <v>144755825.38999999</v>
      </c>
      <c r="H20" s="152">
        <f>'1640'!G21</f>
        <v>651427.19999998808</v>
      </c>
      <c r="I20" s="151">
        <f>'1640'!G26</f>
        <v>651427.19999999995</v>
      </c>
      <c r="J20" s="153">
        <f t="shared" si="0"/>
        <v>0</v>
      </c>
      <c r="K20" s="150">
        <f t="shared" si="1"/>
        <v>-1.1874362826347351E-8</v>
      </c>
      <c r="L20" s="152">
        <f>'1640'!G30</f>
        <v>0</v>
      </c>
      <c r="M20" s="151">
        <f>'1640'!G31</f>
        <v>0</v>
      </c>
      <c r="N20" s="250"/>
      <c r="O20" s="281"/>
      <c r="P20" s="282"/>
      <c r="Q20" s="283"/>
      <c r="R20" s="90"/>
    </row>
    <row r="21" spans="1:18" ht="28.5" customHeight="1" x14ac:dyDescent="0.2">
      <c r="A21" s="234">
        <v>1641</v>
      </c>
      <c r="B21" s="235" t="s">
        <v>100</v>
      </c>
      <c r="C21" s="236" t="s">
        <v>101</v>
      </c>
      <c r="D21" s="237" t="s">
        <v>102</v>
      </c>
      <c r="E21" s="149">
        <f>'1641'!G16</f>
        <v>43490716.980000004</v>
      </c>
      <c r="F21" s="150">
        <f>'1641'!G17</f>
        <v>0</v>
      </c>
      <c r="G21" s="151">
        <f>'1641'!G18</f>
        <v>43567288.979999997</v>
      </c>
      <c r="H21" s="152">
        <f>'1641'!G21</f>
        <v>76571.999999992549</v>
      </c>
      <c r="I21" s="151">
        <f>'1641'!G26</f>
        <v>0</v>
      </c>
      <c r="J21" s="153">
        <f t="shared" si="0"/>
        <v>76571.999999992549</v>
      </c>
      <c r="K21" s="150">
        <f t="shared" si="1"/>
        <v>0</v>
      </c>
      <c r="L21" s="152">
        <f>'1641'!G30</f>
        <v>0</v>
      </c>
      <c r="M21" s="151">
        <f>'1641'!G31</f>
        <v>76572</v>
      </c>
      <c r="N21" s="250"/>
      <c r="O21" s="281"/>
      <c r="P21" s="282"/>
      <c r="Q21" s="283"/>
      <c r="R21" s="90"/>
    </row>
    <row r="22" spans="1:18" ht="28.5" customHeight="1" x14ac:dyDescent="0.2">
      <c r="A22" s="234">
        <v>1642</v>
      </c>
      <c r="B22" s="235" t="s">
        <v>103</v>
      </c>
      <c r="C22" s="236" t="s">
        <v>104</v>
      </c>
      <c r="D22" s="237" t="s">
        <v>84</v>
      </c>
      <c r="E22" s="149">
        <f>'1642'!G16</f>
        <v>104318218.02000001</v>
      </c>
      <c r="F22" s="150">
        <f>'1642'!G17</f>
        <v>0</v>
      </c>
      <c r="G22" s="151">
        <f>'1642'!G18</f>
        <v>104551564.92999999</v>
      </c>
      <c r="H22" s="152">
        <f>'1642'!G21</f>
        <v>233346.90999998152</v>
      </c>
      <c r="I22" s="151">
        <f>'1642'!G26</f>
        <v>238517.19</v>
      </c>
      <c r="J22" s="153">
        <f t="shared" si="0"/>
        <v>0</v>
      </c>
      <c r="K22" s="150">
        <f t="shared" si="1"/>
        <v>-5170.2800000184798</v>
      </c>
      <c r="L22" s="152">
        <f>'1642'!G30</f>
        <v>0</v>
      </c>
      <c r="M22" s="151">
        <f>'1642'!G31</f>
        <v>0</v>
      </c>
      <c r="N22" s="250"/>
      <c r="O22" s="281"/>
      <c r="P22" s="282"/>
      <c r="Q22" s="283"/>
      <c r="R22" s="90"/>
    </row>
    <row r="23" spans="1:18" ht="28.5" customHeight="1" x14ac:dyDescent="0.2">
      <c r="A23" s="234">
        <v>1644</v>
      </c>
      <c r="B23" s="235" t="s">
        <v>105</v>
      </c>
      <c r="C23" s="236" t="s">
        <v>106</v>
      </c>
      <c r="D23" s="237" t="s">
        <v>102</v>
      </c>
      <c r="E23" s="149">
        <f>'1644'!G16</f>
        <v>31716226.659999996</v>
      </c>
      <c r="F23" s="150">
        <f>'1644'!G17</f>
        <v>0</v>
      </c>
      <c r="G23" s="151">
        <f>'1644'!G18</f>
        <v>31716226.66</v>
      </c>
      <c r="H23" s="152">
        <f>'1644'!G21</f>
        <v>3.7252902984619141E-9</v>
      </c>
      <c r="I23" s="151">
        <f>'1644'!G26</f>
        <v>0</v>
      </c>
      <c r="J23" s="153">
        <f t="shared" si="0"/>
        <v>3.7252902984619141E-9</v>
      </c>
      <c r="K23" s="150">
        <f t="shared" si="1"/>
        <v>0</v>
      </c>
      <c r="L23" s="152">
        <f>'1644'!G30</f>
        <v>0</v>
      </c>
      <c r="M23" s="151">
        <f>'1644'!G31</f>
        <v>0</v>
      </c>
      <c r="N23" s="250"/>
      <c r="O23" s="281"/>
      <c r="P23" s="282"/>
      <c r="Q23" s="283"/>
      <c r="R23" s="90"/>
    </row>
    <row r="24" spans="1:18" ht="28.5" customHeight="1" x14ac:dyDescent="0.2">
      <c r="A24" s="234">
        <v>1645</v>
      </c>
      <c r="B24" s="235" t="s">
        <v>107</v>
      </c>
      <c r="C24" s="236" t="s">
        <v>108</v>
      </c>
      <c r="D24" s="237" t="s">
        <v>109</v>
      </c>
      <c r="E24" s="149">
        <f>'1645'!G16</f>
        <v>121200598.17</v>
      </c>
      <c r="F24" s="150">
        <f>'1645'!G17</f>
        <v>0</v>
      </c>
      <c r="G24" s="151">
        <f>'1645'!G18</f>
        <v>121612096.42999999</v>
      </c>
      <c r="H24" s="152">
        <f>'1645'!G21</f>
        <v>411498.25999999046</v>
      </c>
      <c r="I24" s="151">
        <f>'1645'!G26</f>
        <v>388776.26</v>
      </c>
      <c r="J24" s="153">
        <f t="shared" si="0"/>
        <v>22721.999999990454</v>
      </c>
      <c r="K24" s="150">
        <f t="shared" si="1"/>
        <v>0</v>
      </c>
      <c r="L24" s="152">
        <f>'1645'!G30</f>
        <v>0</v>
      </c>
      <c r="M24" s="151">
        <f>'1645'!G31</f>
        <v>22722</v>
      </c>
      <c r="N24" s="250"/>
      <c r="O24" s="281"/>
      <c r="P24" s="282"/>
      <c r="Q24" s="283"/>
      <c r="R24" s="90"/>
    </row>
    <row r="25" spans="1:18" ht="28.5" customHeight="1" x14ac:dyDescent="0.2">
      <c r="A25" s="234">
        <v>1646</v>
      </c>
      <c r="B25" s="235" t="s">
        <v>110</v>
      </c>
      <c r="C25" s="236" t="s">
        <v>111</v>
      </c>
      <c r="D25" s="237" t="s">
        <v>112</v>
      </c>
      <c r="E25" s="149">
        <f>'1646'!G16</f>
        <v>36732572.010000005</v>
      </c>
      <c r="F25" s="150">
        <f>'1646'!G17</f>
        <v>0</v>
      </c>
      <c r="G25" s="151">
        <f>'1646'!G18</f>
        <v>36732572.009999998</v>
      </c>
      <c r="H25" s="152">
        <f>'1646'!G21</f>
        <v>-7.4505805969238281E-9</v>
      </c>
      <c r="I25" s="151">
        <f>'1646'!G26</f>
        <v>0</v>
      </c>
      <c r="J25" s="153">
        <f t="shared" si="0"/>
        <v>0</v>
      </c>
      <c r="K25" s="150">
        <f t="shared" si="1"/>
        <v>-7.4505805969238281E-9</v>
      </c>
      <c r="L25" s="152">
        <f>'1646'!G30</f>
        <v>0</v>
      </c>
      <c r="M25" s="151">
        <f>'1646'!G31</f>
        <v>0</v>
      </c>
      <c r="N25" s="250"/>
      <c r="O25" s="281"/>
      <c r="P25" s="282"/>
      <c r="Q25" s="283"/>
      <c r="R25" s="90"/>
    </row>
    <row r="26" spans="1:18" ht="28.5" customHeight="1" x14ac:dyDescent="0.2">
      <c r="A26" s="234">
        <v>1647</v>
      </c>
      <c r="B26" s="235" t="s">
        <v>113</v>
      </c>
      <c r="C26" s="236" t="s">
        <v>114</v>
      </c>
      <c r="D26" s="237" t="s">
        <v>115</v>
      </c>
      <c r="E26" s="149">
        <f>'1647'!G16</f>
        <v>63138406.850000001</v>
      </c>
      <c r="F26" s="150">
        <f>'1647'!G17</f>
        <v>0</v>
      </c>
      <c r="G26" s="151">
        <f>'1647'!G18</f>
        <v>63182829.259999998</v>
      </c>
      <c r="H26" s="152">
        <f>'1647'!G21</f>
        <v>44422.409999996424</v>
      </c>
      <c r="I26" s="151">
        <f>'1647'!G26</f>
        <v>2076</v>
      </c>
      <c r="J26" s="153">
        <f t="shared" si="0"/>
        <v>42346.409999996424</v>
      </c>
      <c r="K26" s="150">
        <f t="shared" si="1"/>
        <v>0</v>
      </c>
      <c r="L26" s="152">
        <f>'1647'!G30</f>
        <v>5000</v>
      </c>
      <c r="M26" s="151">
        <f>'1647'!G31</f>
        <v>37346.410000000003</v>
      </c>
      <c r="N26" s="250"/>
      <c r="O26" s="281"/>
      <c r="P26" s="282"/>
      <c r="Q26" s="283"/>
      <c r="R26" s="90"/>
    </row>
    <row r="27" spans="1:18" ht="28.5" customHeight="1" x14ac:dyDescent="0.2">
      <c r="A27" s="234">
        <v>1649</v>
      </c>
      <c r="B27" s="235" t="s">
        <v>116</v>
      </c>
      <c r="C27" s="236" t="s">
        <v>117</v>
      </c>
      <c r="D27" s="237" t="s">
        <v>118</v>
      </c>
      <c r="E27" s="149">
        <f>'1649'!G16</f>
        <v>8648812.6600000001</v>
      </c>
      <c r="F27" s="150">
        <f>'1649'!G17</f>
        <v>0</v>
      </c>
      <c r="G27" s="151">
        <f>'1649'!G18</f>
        <v>8681453.5399999991</v>
      </c>
      <c r="H27" s="152">
        <f>'1649'!G21</f>
        <v>32640.879999998957</v>
      </c>
      <c r="I27" s="151">
        <f>'1649'!G26</f>
        <v>28400.879999999997</v>
      </c>
      <c r="J27" s="153">
        <f t="shared" si="0"/>
        <v>4239.9999999989595</v>
      </c>
      <c r="K27" s="150">
        <f t="shared" si="1"/>
        <v>0</v>
      </c>
      <c r="L27" s="152">
        <f>'1649'!G30</f>
        <v>0</v>
      </c>
      <c r="M27" s="151">
        <f>'1649'!G31</f>
        <v>4240</v>
      </c>
      <c r="N27" s="250"/>
      <c r="O27" s="281"/>
      <c r="P27" s="282"/>
      <c r="Q27" s="283"/>
      <c r="R27" s="90"/>
    </row>
    <row r="28" spans="1:18" ht="28.5" customHeight="1" x14ac:dyDescent="0.2">
      <c r="A28" s="234">
        <v>1650</v>
      </c>
      <c r="B28" s="235" t="s">
        <v>119</v>
      </c>
      <c r="C28" s="236" t="s">
        <v>120</v>
      </c>
      <c r="D28" s="237" t="s">
        <v>121</v>
      </c>
      <c r="E28" s="149">
        <f>'1650'!G16</f>
        <v>35321676.410000004</v>
      </c>
      <c r="F28" s="150">
        <f>'1650'!G17</f>
        <v>0</v>
      </c>
      <c r="G28" s="151">
        <f>'1650'!G18</f>
        <v>35331900.410000004</v>
      </c>
      <c r="H28" s="152">
        <f>'1650'!G21</f>
        <v>10224</v>
      </c>
      <c r="I28" s="151">
        <f>'1650'!G26</f>
        <v>10224</v>
      </c>
      <c r="J28" s="153">
        <f t="shared" si="0"/>
        <v>0</v>
      </c>
      <c r="K28" s="150">
        <f t="shared" si="1"/>
        <v>0</v>
      </c>
      <c r="L28" s="152">
        <f>'1650'!G30</f>
        <v>0</v>
      </c>
      <c r="M28" s="151">
        <f>'1650'!G31</f>
        <v>0</v>
      </c>
      <c r="N28" s="250"/>
      <c r="O28" s="281"/>
      <c r="P28" s="282"/>
      <c r="Q28" s="283"/>
      <c r="R28" s="90"/>
    </row>
    <row r="29" spans="1:18" ht="28.5" customHeight="1" x14ac:dyDescent="0.2">
      <c r="A29" s="234">
        <v>1652</v>
      </c>
      <c r="B29" s="235" t="s">
        <v>122</v>
      </c>
      <c r="C29" s="236" t="s">
        <v>123</v>
      </c>
      <c r="D29" s="237" t="s">
        <v>124</v>
      </c>
      <c r="E29" s="149">
        <f>'1652'!G16</f>
        <v>102681020.12</v>
      </c>
      <c r="F29" s="150">
        <f>'1652'!G17</f>
        <v>0</v>
      </c>
      <c r="G29" s="151">
        <f>'1652'!G18</f>
        <v>103061819.68000001</v>
      </c>
      <c r="H29" s="152">
        <f>'1652'!G21</f>
        <v>380799.56000000238</v>
      </c>
      <c r="I29" s="151">
        <f>'1652'!G26</f>
        <v>263380.56</v>
      </c>
      <c r="J29" s="153">
        <f t="shared" si="0"/>
        <v>117419.00000000239</v>
      </c>
      <c r="K29" s="150">
        <f t="shared" si="1"/>
        <v>0</v>
      </c>
      <c r="L29" s="152">
        <f>'1652'!G30</f>
        <v>0</v>
      </c>
      <c r="M29" s="151">
        <f>'1652'!G31</f>
        <v>117419</v>
      </c>
      <c r="N29" s="250"/>
      <c r="O29" s="281"/>
      <c r="P29" s="282"/>
      <c r="Q29" s="283"/>
      <c r="R29" s="90"/>
    </row>
    <row r="30" spans="1:18" ht="28.5" customHeight="1" x14ac:dyDescent="0.2">
      <c r="A30" s="234">
        <v>1653</v>
      </c>
      <c r="B30" s="235" t="s">
        <v>125</v>
      </c>
      <c r="C30" s="236" t="s">
        <v>126</v>
      </c>
      <c r="D30" s="237" t="s">
        <v>127</v>
      </c>
      <c r="E30" s="149">
        <f>'1653'!G16</f>
        <v>32234033.300000004</v>
      </c>
      <c r="F30" s="150">
        <f>'1653'!G17</f>
        <v>0</v>
      </c>
      <c r="G30" s="151">
        <f>'1653'!G18</f>
        <v>32234033.300000001</v>
      </c>
      <c r="H30" s="152">
        <f>'1653'!G21</f>
        <v>-3.7252902984619141E-9</v>
      </c>
      <c r="I30" s="151">
        <f>'1653'!G26</f>
        <v>0</v>
      </c>
      <c r="J30" s="153">
        <f t="shared" si="0"/>
        <v>0</v>
      </c>
      <c r="K30" s="150">
        <f t="shared" si="1"/>
        <v>-3.7252902984619141E-9</v>
      </c>
      <c r="L30" s="152">
        <f>'1653'!G30</f>
        <v>0</v>
      </c>
      <c r="M30" s="151">
        <f>'1653'!G31</f>
        <v>0</v>
      </c>
      <c r="N30" s="250"/>
      <c r="O30" s="281"/>
      <c r="P30" s="282"/>
      <c r="Q30" s="283"/>
      <c r="R30" s="90"/>
    </row>
    <row r="31" spans="1:18" ht="28.5" customHeight="1" x14ac:dyDescent="0.2">
      <c r="A31" s="234">
        <v>1654</v>
      </c>
      <c r="B31" s="235" t="s">
        <v>128</v>
      </c>
      <c r="C31" s="276" t="s">
        <v>129</v>
      </c>
      <c r="D31" s="237" t="s">
        <v>130</v>
      </c>
      <c r="E31" s="149">
        <f>'1654'!G16</f>
        <v>59625906.539999999</v>
      </c>
      <c r="F31" s="150">
        <f>'1654'!G17</f>
        <v>0</v>
      </c>
      <c r="G31" s="151">
        <f>'1654'!G18</f>
        <v>59625906.539999999</v>
      </c>
      <c r="H31" s="152">
        <f>'1654'!G21</f>
        <v>0</v>
      </c>
      <c r="I31" s="151">
        <f>'1654'!G26</f>
        <v>0</v>
      </c>
      <c r="J31" s="153">
        <f t="shared" si="0"/>
        <v>0</v>
      </c>
      <c r="K31" s="150">
        <f t="shared" si="1"/>
        <v>0</v>
      </c>
      <c r="L31" s="152">
        <f>'1654'!G30</f>
        <v>0</v>
      </c>
      <c r="M31" s="151">
        <f>'1654'!G31</f>
        <v>0</v>
      </c>
      <c r="N31" s="250"/>
      <c r="O31" s="281"/>
      <c r="P31" s="282"/>
      <c r="Q31" s="283"/>
      <c r="R31" s="90"/>
    </row>
    <row r="32" spans="1:18" ht="28.5" customHeight="1" x14ac:dyDescent="0.2">
      <c r="A32" s="234">
        <v>1656</v>
      </c>
      <c r="B32" s="235" t="s">
        <v>131</v>
      </c>
      <c r="C32" s="236" t="s">
        <v>132</v>
      </c>
      <c r="D32" s="237" t="s">
        <v>124</v>
      </c>
      <c r="E32" s="149">
        <f>'1656'!G16</f>
        <v>156569500.11000001</v>
      </c>
      <c r="F32" s="150">
        <f>'1656'!G17</f>
        <v>0</v>
      </c>
      <c r="G32" s="151">
        <f>'1656'!G18</f>
        <v>158008498.34999999</v>
      </c>
      <c r="H32" s="152">
        <f>'1656'!G21</f>
        <v>1438998.2399999797</v>
      </c>
      <c r="I32" s="151">
        <f>'1656'!G26</f>
        <v>1438998.24</v>
      </c>
      <c r="J32" s="153">
        <f t="shared" si="0"/>
        <v>0</v>
      </c>
      <c r="K32" s="150">
        <f t="shared" si="1"/>
        <v>-2.0256265997886658E-8</v>
      </c>
      <c r="L32" s="152">
        <f>'1656'!G30</f>
        <v>0</v>
      </c>
      <c r="M32" s="151">
        <f>'1656'!G31</f>
        <v>0</v>
      </c>
      <c r="N32" s="250"/>
      <c r="O32" s="281"/>
      <c r="P32" s="282"/>
      <c r="Q32" s="283"/>
      <c r="R32" s="90"/>
    </row>
    <row r="33" spans="1:20" ht="28.5" customHeight="1" x14ac:dyDescent="0.2">
      <c r="A33" s="234">
        <v>1657</v>
      </c>
      <c r="B33" s="235" t="s">
        <v>133</v>
      </c>
      <c r="C33" s="236" t="s">
        <v>134</v>
      </c>
      <c r="D33" s="237" t="s">
        <v>135</v>
      </c>
      <c r="E33" s="149">
        <f>'1657'!G16</f>
        <v>118616466.13000001</v>
      </c>
      <c r="F33" s="150">
        <f>'1657'!G17</f>
        <v>0</v>
      </c>
      <c r="G33" s="151">
        <f>'1657'!G18</f>
        <v>118633824.05000001</v>
      </c>
      <c r="H33" s="152">
        <f>'1657'!G21</f>
        <v>17357.920000001788</v>
      </c>
      <c r="I33" s="151">
        <f>'1657'!G26</f>
        <v>6447</v>
      </c>
      <c r="J33" s="153">
        <f t="shared" si="0"/>
        <v>10910.920000001788</v>
      </c>
      <c r="K33" s="150">
        <f t="shared" si="1"/>
        <v>0</v>
      </c>
      <c r="L33" s="152">
        <f>'1657'!G30</f>
        <v>0</v>
      </c>
      <c r="M33" s="151">
        <f>'1657'!G31</f>
        <v>10910.92</v>
      </c>
      <c r="N33" s="250"/>
      <c r="O33" s="281"/>
      <c r="P33" s="282"/>
      <c r="Q33" s="283"/>
      <c r="R33" s="90"/>
    </row>
    <row r="34" spans="1:20" ht="28.5" customHeight="1" x14ac:dyDescent="0.2">
      <c r="A34" s="234">
        <v>1658</v>
      </c>
      <c r="B34" s="235" t="s">
        <v>136</v>
      </c>
      <c r="C34" s="236" t="s">
        <v>137</v>
      </c>
      <c r="D34" s="276" t="s">
        <v>138</v>
      </c>
      <c r="E34" s="149">
        <f>'1658'!G16</f>
        <v>53970274.729999997</v>
      </c>
      <c r="F34" s="150">
        <f>'1658'!G17</f>
        <v>0</v>
      </c>
      <c r="G34" s="151">
        <f>'1658'!G18</f>
        <v>53970384.730000004</v>
      </c>
      <c r="H34" s="152">
        <f>'1658'!G21</f>
        <v>110.00000000745058</v>
      </c>
      <c r="I34" s="151">
        <f>'1658'!G26</f>
        <v>0</v>
      </c>
      <c r="J34" s="153">
        <f t="shared" si="0"/>
        <v>110.00000000745058</v>
      </c>
      <c r="K34" s="150">
        <f t="shared" si="1"/>
        <v>0</v>
      </c>
      <c r="L34" s="152">
        <f>'1658'!G30</f>
        <v>0</v>
      </c>
      <c r="M34" s="151">
        <f>'1658'!G31</f>
        <v>110</v>
      </c>
      <c r="N34" s="250"/>
      <c r="O34" s="281"/>
      <c r="P34" s="282"/>
      <c r="Q34" s="283"/>
      <c r="R34" s="90"/>
    </row>
    <row r="35" spans="1:20" ht="30" customHeight="1" x14ac:dyDescent="0.2">
      <c r="A35" s="238">
        <v>1659</v>
      </c>
      <c r="B35" s="239" t="s">
        <v>139</v>
      </c>
      <c r="C35" s="240" t="s">
        <v>140</v>
      </c>
      <c r="D35" s="237" t="s">
        <v>141</v>
      </c>
      <c r="E35" s="149">
        <f>'1659'!G16</f>
        <v>83732682.060000002</v>
      </c>
      <c r="F35" s="150">
        <f>'1659'!G17</f>
        <v>0</v>
      </c>
      <c r="G35" s="157">
        <f>'1659'!G18</f>
        <v>83781705.019999981</v>
      </c>
      <c r="H35" s="149">
        <f>'1659'!G21</f>
        <v>49022.959999978542</v>
      </c>
      <c r="I35" s="151">
        <f>'1659'!G26</f>
        <v>0</v>
      </c>
      <c r="J35" s="153">
        <f t="shared" si="0"/>
        <v>49022.959999978542</v>
      </c>
      <c r="K35" s="150">
        <f t="shared" si="1"/>
        <v>0</v>
      </c>
      <c r="L35" s="149">
        <f>'1659'!G30</f>
        <v>0</v>
      </c>
      <c r="M35" s="151">
        <f>'1659'!G31</f>
        <v>49022.96</v>
      </c>
      <c r="N35" s="251"/>
      <c r="O35" s="281"/>
      <c r="P35" s="282"/>
      <c r="Q35" s="283"/>
      <c r="R35" s="90"/>
    </row>
    <row r="36" spans="1:20" ht="28.5" customHeight="1" x14ac:dyDescent="0.2">
      <c r="A36" s="241">
        <v>1660</v>
      </c>
      <c r="B36" s="242" t="s">
        <v>142</v>
      </c>
      <c r="C36" s="243" t="s">
        <v>143</v>
      </c>
      <c r="D36" s="244" t="s">
        <v>144</v>
      </c>
      <c r="E36" s="154">
        <f>'1660'!G16</f>
        <v>41448985.249999993</v>
      </c>
      <c r="F36" s="128">
        <f>'1660'!G17</f>
        <v>0</v>
      </c>
      <c r="G36" s="155">
        <f>'1660'!G18</f>
        <v>41448985.25</v>
      </c>
      <c r="H36" s="156">
        <f>'1660'!G21</f>
        <v>7.4505805969238281E-9</v>
      </c>
      <c r="I36" s="155">
        <f>'1660'!G26</f>
        <v>0</v>
      </c>
      <c r="J36" s="127">
        <f t="shared" si="0"/>
        <v>7.4505805969238281E-9</v>
      </c>
      <c r="K36" s="128">
        <f t="shared" si="1"/>
        <v>0</v>
      </c>
      <c r="L36" s="156">
        <f>'1660'!G30</f>
        <v>0</v>
      </c>
      <c r="M36" s="155">
        <f>'1660'!G31</f>
        <v>0</v>
      </c>
      <c r="N36" s="250"/>
      <c r="O36" s="281"/>
      <c r="P36" s="282"/>
      <c r="Q36" s="283"/>
      <c r="R36" s="90"/>
    </row>
    <row r="37" spans="1:20" ht="28.5" customHeight="1" x14ac:dyDescent="0.2">
      <c r="A37" s="234">
        <v>1661</v>
      </c>
      <c r="B37" s="235" t="s">
        <v>145</v>
      </c>
      <c r="C37" s="236" t="s">
        <v>146</v>
      </c>
      <c r="D37" s="237" t="s">
        <v>147</v>
      </c>
      <c r="E37" s="149">
        <f>'1661'!G16</f>
        <v>92409903.13000001</v>
      </c>
      <c r="F37" s="150">
        <f>'1661'!G17</f>
        <v>0</v>
      </c>
      <c r="G37" s="151">
        <f>'1661'!G18</f>
        <v>92544661.569999993</v>
      </c>
      <c r="H37" s="152">
        <f>'1661'!G21</f>
        <v>134758.43999998271</v>
      </c>
      <c r="I37" s="151">
        <f>'1661'!G26</f>
        <v>134758.44</v>
      </c>
      <c r="J37" s="153">
        <f t="shared" si="0"/>
        <v>0</v>
      </c>
      <c r="K37" s="150">
        <f t="shared" si="1"/>
        <v>-1.728767529129982E-8</v>
      </c>
      <c r="L37" s="152">
        <f>'1661'!G30</f>
        <v>0</v>
      </c>
      <c r="M37" s="151">
        <f>'1661'!G31</f>
        <v>0</v>
      </c>
      <c r="N37" s="250"/>
      <c r="O37" s="281"/>
      <c r="P37" s="282"/>
      <c r="Q37" s="283"/>
      <c r="R37" s="90"/>
    </row>
    <row r="38" spans="1:20" ht="30" customHeight="1" thickBot="1" x14ac:dyDescent="0.25">
      <c r="A38" s="245">
        <v>1663</v>
      </c>
      <c r="B38" s="246" t="s">
        <v>148</v>
      </c>
      <c r="C38" s="247" t="s">
        <v>149</v>
      </c>
      <c r="D38" s="248" t="s">
        <v>150</v>
      </c>
      <c r="E38" s="83">
        <f>'1663'!G16</f>
        <v>74379695.310000017</v>
      </c>
      <c r="F38" s="122">
        <f>'1663'!G17</f>
        <v>0</v>
      </c>
      <c r="G38" s="108">
        <f>'1663'!G18</f>
        <v>74386349.849999994</v>
      </c>
      <c r="H38" s="88">
        <f>'1663'!G21</f>
        <v>6654.5399999767542</v>
      </c>
      <c r="I38" s="101">
        <f>'1663'!G26</f>
        <v>414.12</v>
      </c>
      <c r="J38" s="127">
        <f t="shared" si="0"/>
        <v>6240.4199999767543</v>
      </c>
      <c r="K38" s="128">
        <f t="shared" si="1"/>
        <v>0</v>
      </c>
      <c r="L38" s="83">
        <f>'1663'!G30</f>
        <v>0</v>
      </c>
      <c r="M38" s="119">
        <f>'1663'!G31</f>
        <v>6240.42</v>
      </c>
      <c r="N38" s="251"/>
      <c r="O38" s="281"/>
      <c r="P38" s="282"/>
      <c r="Q38" s="283"/>
      <c r="R38" s="90"/>
    </row>
    <row r="39" spans="1:20" ht="15.75" thickTop="1" x14ac:dyDescent="0.25">
      <c r="A39" s="120" t="s">
        <v>54</v>
      </c>
      <c r="B39" s="121"/>
      <c r="C39" s="84"/>
      <c r="D39" s="84"/>
      <c r="E39" s="96">
        <f t="shared" ref="E39:N39" si="2">SUM(E13:E38)</f>
        <v>1954544905.9400001</v>
      </c>
      <c r="F39" s="98">
        <f>SUM(F13:F38)</f>
        <v>0</v>
      </c>
      <c r="G39" s="97">
        <f t="shared" si="2"/>
        <v>1960896155.3099995</v>
      </c>
      <c r="H39" s="85">
        <f t="shared" si="2"/>
        <v>6351249.369999934</v>
      </c>
      <c r="I39" s="100">
        <f t="shared" si="2"/>
        <v>5914232.0499999998</v>
      </c>
      <c r="J39" s="113">
        <f t="shared" si="2"/>
        <v>442187.60000001336</v>
      </c>
      <c r="K39" s="98">
        <f t="shared" si="2"/>
        <v>-5170.2800000790739</v>
      </c>
      <c r="L39" s="96">
        <f t="shared" si="2"/>
        <v>5000</v>
      </c>
      <c r="M39" s="116">
        <f t="shared" si="2"/>
        <v>437187.60000000003</v>
      </c>
      <c r="N39" s="117">
        <f t="shared" si="2"/>
        <v>0</v>
      </c>
      <c r="O39" s="281"/>
      <c r="P39" s="282"/>
    </row>
    <row r="40" spans="1:20" ht="15.75" customHeight="1" thickBot="1" x14ac:dyDescent="0.25">
      <c r="A40" s="86"/>
      <c r="B40" s="87"/>
      <c r="C40" s="16"/>
      <c r="D40" s="16"/>
      <c r="E40" s="88"/>
      <c r="F40" s="48"/>
      <c r="G40" s="47"/>
      <c r="H40" s="46"/>
      <c r="I40" s="47"/>
      <c r="J40" s="114" t="s">
        <v>33</v>
      </c>
      <c r="K40" s="99">
        <f>J39+K39</f>
        <v>437017.31999993429</v>
      </c>
      <c r="L40" s="118" t="s">
        <v>55</v>
      </c>
      <c r="M40" s="115"/>
      <c r="N40" s="89">
        <f>L39+M39+N39</f>
        <v>442187.60000000003</v>
      </c>
    </row>
    <row r="41" spans="1:20" ht="15" thickTop="1" x14ac:dyDescent="0.2">
      <c r="A41" s="17"/>
      <c r="B41" s="91"/>
      <c r="C41" s="19"/>
      <c r="D41" s="19"/>
      <c r="E41" s="97"/>
      <c r="F41" s="97"/>
      <c r="G41" s="97"/>
      <c r="H41" s="97"/>
      <c r="I41" s="97"/>
      <c r="J41" s="92"/>
      <c r="N41" s="278"/>
      <c r="O41" s="283"/>
    </row>
    <row r="42" spans="1:20" ht="14.25" x14ac:dyDescent="0.2">
      <c r="A42" s="91" t="s">
        <v>218</v>
      </c>
      <c r="B42" s="91"/>
      <c r="C42" s="255"/>
      <c r="D42" s="255"/>
      <c r="E42" s="256"/>
      <c r="F42" s="256"/>
      <c r="G42" s="256"/>
      <c r="H42" s="256"/>
      <c r="I42" s="256"/>
      <c r="J42" s="93"/>
      <c r="K42" s="3"/>
      <c r="L42" s="17"/>
      <c r="N42" s="90"/>
      <c r="S42" s="255"/>
      <c r="T42" s="255"/>
    </row>
    <row r="43" spans="1:20" ht="14.25" customHeight="1" x14ac:dyDescent="0.2">
      <c r="A43" s="91"/>
      <c r="B43" s="102"/>
      <c r="C43" s="102" t="s">
        <v>213</v>
      </c>
      <c r="D43" s="102"/>
      <c r="E43" s="102"/>
      <c r="F43" s="102"/>
      <c r="G43" s="102"/>
      <c r="H43" s="135">
        <f>SUMIF(H13:H38,"&gt;0")</f>
        <v>6351249.3699999452</v>
      </c>
      <c r="I43" s="102" t="s">
        <v>65</v>
      </c>
      <c r="J43" s="9"/>
      <c r="K43" s="279"/>
      <c r="L43" s="17"/>
    </row>
    <row r="44" spans="1:20" ht="14.25" customHeight="1" x14ac:dyDescent="0.2">
      <c r="A44" s="91"/>
      <c r="B44" s="102"/>
      <c r="C44" s="102" t="s">
        <v>214</v>
      </c>
      <c r="D44" s="109"/>
      <c r="E44" s="110"/>
      <c r="F44" s="110"/>
      <c r="G44" s="110"/>
      <c r="H44" s="135">
        <f>SUMIF(H13:H38,"&lt;0")</f>
        <v>-1.1175870895385742E-8</v>
      </c>
      <c r="I44" s="102" t="s">
        <v>65</v>
      </c>
      <c r="J44" s="9"/>
      <c r="K44" s="280"/>
      <c r="L44" s="17"/>
    </row>
    <row r="45" spans="1:20" ht="14.25" customHeight="1" x14ac:dyDescent="0.2">
      <c r="A45" s="91"/>
      <c r="B45" s="102"/>
      <c r="C45" s="17" t="s">
        <v>215</v>
      </c>
      <c r="D45" s="109"/>
      <c r="E45" s="110"/>
      <c r="F45" s="110"/>
      <c r="G45" s="110"/>
      <c r="H45" s="102"/>
      <c r="I45" s="102"/>
      <c r="J45" s="9"/>
      <c r="K45" s="279"/>
      <c r="L45" s="17"/>
    </row>
    <row r="46" spans="1:20" ht="14.25" x14ac:dyDescent="0.2">
      <c r="A46" s="91"/>
      <c r="B46" s="102"/>
      <c r="C46" s="102"/>
      <c r="D46" s="102"/>
      <c r="E46" s="102"/>
      <c r="F46" s="102"/>
      <c r="G46" s="102"/>
      <c r="H46" s="102"/>
      <c r="I46" s="102"/>
      <c r="J46" s="9"/>
      <c r="K46" s="3"/>
      <c r="L46" s="17"/>
    </row>
    <row r="47" spans="1:20" ht="14.25" x14ac:dyDescent="0.2">
      <c r="A47" s="91" t="s">
        <v>57</v>
      </c>
      <c r="B47" s="102"/>
      <c r="C47" s="102"/>
      <c r="D47" s="102"/>
      <c r="E47" s="102"/>
      <c r="F47" s="102"/>
      <c r="G47" s="102"/>
      <c r="H47" s="102"/>
      <c r="I47" s="102"/>
      <c r="J47" s="9"/>
      <c r="K47" s="3"/>
      <c r="L47" s="17"/>
    </row>
    <row r="48" spans="1:20" ht="14.25" x14ac:dyDescent="0.2">
      <c r="A48" s="93"/>
      <c r="B48" s="93"/>
      <c r="C48" s="17" t="s">
        <v>216</v>
      </c>
      <c r="D48" s="94"/>
      <c r="E48" s="93"/>
      <c r="F48" s="93"/>
      <c r="G48" s="93"/>
      <c r="H48" s="135">
        <f>SUMIF(J13:J38,"&gt;0")</f>
        <v>442187.60000001336</v>
      </c>
      <c r="I48" s="3" t="s">
        <v>65</v>
      </c>
      <c r="J48" s="9"/>
      <c r="K48" s="279"/>
    </row>
    <row r="49" spans="1:20" s="6" customFormat="1" ht="14.25" x14ac:dyDescent="0.2">
      <c r="A49" s="93"/>
      <c r="B49" s="93"/>
      <c r="C49" s="3" t="s">
        <v>205</v>
      </c>
      <c r="D49" s="3"/>
      <c r="E49" s="3"/>
      <c r="F49" s="3"/>
      <c r="G49" s="3"/>
      <c r="H49" s="135">
        <f>SUMIF(K13:K38,"&lt;0")</f>
        <v>-5170.2800000790739</v>
      </c>
      <c r="I49" s="3" t="s">
        <v>65</v>
      </c>
      <c r="J49" s="9"/>
      <c r="K49" s="280"/>
      <c r="L49" s="7"/>
      <c r="M49" s="7"/>
      <c r="N49" s="7"/>
      <c r="O49" s="17"/>
      <c r="P49" s="17"/>
      <c r="Q49" s="17"/>
      <c r="R49" s="7"/>
      <c r="S49" s="7"/>
      <c r="T49" s="7"/>
    </row>
    <row r="50" spans="1:20" x14ac:dyDescent="0.2">
      <c r="C50" s="17" t="s">
        <v>217</v>
      </c>
      <c r="D50" s="111"/>
      <c r="E50" s="3"/>
      <c r="F50" s="3"/>
      <c r="G50" s="3"/>
      <c r="J50" s="9"/>
      <c r="K50" s="279"/>
    </row>
    <row r="51" spans="1:20" s="6" customFormat="1" ht="15" x14ac:dyDescent="0.2">
      <c r="A51" s="95"/>
      <c r="B51" s="95"/>
      <c r="C51" s="9"/>
      <c r="D51" s="9"/>
      <c r="O51" s="283"/>
      <c r="P51" s="17"/>
      <c r="Q51" s="17"/>
      <c r="R51" s="7"/>
      <c r="S51" s="7"/>
      <c r="T51" s="7"/>
    </row>
    <row r="52" spans="1:20" s="6" customFormat="1" ht="15.75" x14ac:dyDescent="0.25">
      <c r="A52" s="291"/>
      <c r="B52" s="292"/>
      <c r="C52" s="9"/>
      <c r="D52" s="9"/>
      <c r="L52" s="7"/>
      <c r="M52" s="7"/>
      <c r="N52" s="7"/>
      <c r="O52" s="17"/>
      <c r="P52" s="3"/>
      <c r="Q52" s="3"/>
    </row>
    <row r="53" spans="1:20" s="6" customFormat="1" ht="35.25" customHeight="1" x14ac:dyDescent="0.2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17"/>
      <c r="P53" s="17"/>
      <c r="Q53" s="17"/>
      <c r="R53" s="7"/>
      <c r="S53" s="7"/>
      <c r="T53" s="7"/>
    </row>
    <row r="54" spans="1:20" s="6" customFormat="1" ht="27" customHeight="1" x14ac:dyDescent="0.2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17"/>
      <c r="P54" s="3"/>
      <c r="Q54" s="3"/>
    </row>
    <row r="55" spans="1:20" s="9" customFormat="1" ht="15" x14ac:dyDescent="0.2">
      <c r="A55" s="95"/>
      <c r="B55" s="95"/>
      <c r="E55" s="6"/>
      <c r="F55" s="6"/>
      <c r="G55" s="6"/>
      <c r="H55" s="6"/>
      <c r="I55" s="6"/>
      <c r="J55" s="6"/>
      <c r="K55" s="6"/>
      <c r="L55" s="7"/>
      <c r="M55" s="7"/>
      <c r="N55" s="7"/>
      <c r="O55" s="17"/>
      <c r="P55" s="3"/>
      <c r="Q55" s="3"/>
      <c r="R55" s="6"/>
      <c r="S55" s="6"/>
      <c r="T55" s="6"/>
    </row>
    <row r="56" spans="1:20" s="9" customFormat="1" ht="15" x14ac:dyDescent="0.2">
      <c r="A56" s="95"/>
      <c r="B56" s="95"/>
      <c r="E56" s="6"/>
      <c r="F56" s="6"/>
      <c r="G56" s="6"/>
      <c r="H56" s="6"/>
      <c r="I56" s="6"/>
      <c r="J56" s="6"/>
      <c r="K56" s="6"/>
      <c r="L56" s="7"/>
      <c r="M56" s="7"/>
      <c r="N56" s="7"/>
      <c r="O56" s="17"/>
      <c r="P56" s="3"/>
      <c r="Q56" s="3"/>
      <c r="R56" s="6"/>
      <c r="S56" s="6"/>
      <c r="T56" s="6"/>
    </row>
    <row r="57" spans="1:20" s="9" customFormat="1" ht="15" x14ac:dyDescent="0.2">
      <c r="A57" s="95"/>
      <c r="B57" s="95"/>
      <c r="E57" s="6"/>
      <c r="F57" s="6"/>
      <c r="G57" s="6"/>
      <c r="H57" s="6"/>
      <c r="I57" s="6"/>
      <c r="J57" s="6"/>
      <c r="K57" s="6"/>
      <c r="L57" s="7"/>
      <c r="M57" s="7"/>
      <c r="N57" s="7"/>
      <c r="O57" s="17"/>
      <c r="P57" s="3"/>
      <c r="Q57" s="3"/>
      <c r="R57" s="6"/>
      <c r="S57" s="6"/>
      <c r="T57" s="6"/>
    </row>
    <row r="58" spans="1:20" s="9" customFormat="1" ht="15" x14ac:dyDescent="0.2">
      <c r="A58" s="95"/>
      <c r="B58" s="95"/>
      <c r="E58" s="6"/>
      <c r="F58" s="6"/>
      <c r="G58" s="6"/>
      <c r="H58" s="6"/>
      <c r="I58" s="6"/>
      <c r="J58" s="6"/>
      <c r="K58" s="6"/>
      <c r="L58" s="7"/>
      <c r="M58" s="7"/>
      <c r="N58" s="7"/>
      <c r="O58" s="17"/>
    </row>
    <row r="59" spans="1:20" s="9" customFormat="1" ht="15" x14ac:dyDescent="0.2">
      <c r="A59" s="95"/>
      <c r="B59" s="95"/>
      <c r="E59" s="6"/>
      <c r="F59" s="6"/>
      <c r="G59" s="6"/>
      <c r="H59" s="6"/>
      <c r="I59" s="6"/>
      <c r="J59" s="6"/>
      <c r="K59" s="6"/>
      <c r="L59" s="7"/>
      <c r="M59" s="7"/>
      <c r="N59" s="7"/>
      <c r="O59" s="17"/>
    </row>
    <row r="60" spans="1:20" s="9" customFormat="1" ht="15" x14ac:dyDescent="0.2">
      <c r="A60" s="95"/>
      <c r="B60" s="95"/>
      <c r="E60" s="6"/>
      <c r="F60" s="6"/>
      <c r="G60" s="6"/>
      <c r="H60" s="6"/>
      <c r="I60" s="6"/>
      <c r="J60" s="6"/>
      <c r="K60" s="6"/>
      <c r="L60" s="7"/>
      <c r="M60" s="7"/>
      <c r="N60" s="7"/>
      <c r="O60" s="17"/>
    </row>
    <row r="61" spans="1:20" s="9" customFormat="1" ht="15" x14ac:dyDescent="0.2">
      <c r="A61" s="95"/>
      <c r="B61" s="95"/>
      <c r="E61" s="6"/>
      <c r="F61" s="6"/>
      <c r="G61" s="6"/>
      <c r="H61" s="6"/>
      <c r="I61" s="6"/>
      <c r="J61" s="6"/>
      <c r="K61" s="6"/>
      <c r="L61" s="7"/>
      <c r="M61" s="7"/>
      <c r="N61" s="7"/>
      <c r="O61" s="17"/>
    </row>
    <row r="62" spans="1:20" s="9" customFormat="1" ht="15" x14ac:dyDescent="0.2">
      <c r="A62" s="95"/>
      <c r="B62" s="95"/>
      <c r="E62" s="6"/>
      <c r="F62" s="6"/>
      <c r="G62" s="6"/>
      <c r="H62" s="6"/>
      <c r="I62" s="6"/>
      <c r="J62" s="6"/>
      <c r="K62" s="6"/>
      <c r="L62" s="7"/>
      <c r="M62" s="7"/>
      <c r="N62" s="7"/>
      <c r="O62" s="17"/>
    </row>
    <row r="63" spans="1:20" s="9" customFormat="1" ht="15" x14ac:dyDescent="0.2">
      <c r="A63" s="95"/>
      <c r="B63" s="95"/>
      <c r="E63" s="6"/>
      <c r="F63" s="6"/>
      <c r="G63" s="6"/>
      <c r="H63" s="6"/>
      <c r="I63" s="6"/>
      <c r="J63" s="6"/>
      <c r="K63" s="6"/>
      <c r="L63" s="7"/>
      <c r="M63" s="7"/>
      <c r="N63" s="7"/>
      <c r="O63" s="17"/>
    </row>
    <row r="64" spans="1:20" s="9" customFormat="1" ht="15" x14ac:dyDescent="0.2">
      <c r="A64" s="95"/>
      <c r="B64" s="95"/>
      <c r="E64" s="6"/>
      <c r="F64" s="6"/>
      <c r="G64" s="6"/>
      <c r="H64" s="6"/>
      <c r="I64" s="6"/>
      <c r="J64" s="6"/>
      <c r="K64" s="6"/>
      <c r="L64" s="7"/>
      <c r="M64" s="7"/>
      <c r="N64" s="7"/>
      <c r="O64" s="17"/>
    </row>
    <row r="65" spans="1:15" s="9" customFormat="1" ht="15" x14ac:dyDescent="0.2">
      <c r="A65" s="95"/>
      <c r="B65" s="95"/>
      <c r="E65" s="6"/>
      <c r="F65" s="6"/>
      <c r="G65" s="6"/>
      <c r="H65" s="6"/>
      <c r="I65" s="6"/>
      <c r="J65" s="6"/>
      <c r="K65" s="6"/>
      <c r="L65" s="7"/>
      <c r="M65" s="7"/>
      <c r="N65" s="7"/>
      <c r="O65" s="17"/>
    </row>
    <row r="66" spans="1:15" s="9" customFormat="1" ht="15" x14ac:dyDescent="0.2">
      <c r="A66" s="95"/>
      <c r="B66" s="95"/>
      <c r="E66" s="6"/>
      <c r="F66" s="6"/>
      <c r="G66" s="6"/>
      <c r="H66" s="6"/>
      <c r="I66" s="6"/>
      <c r="J66" s="6"/>
      <c r="K66" s="6"/>
      <c r="L66" s="7"/>
      <c r="M66" s="7"/>
      <c r="N66" s="7"/>
      <c r="O66" s="17"/>
    </row>
    <row r="67" spans="1:15" s="9" customFormat="1" ht="15" x14ac:dyDescent="0.2">
      <c r="A67" s="95"/>
      <c r="B67" s="95"/>
      <c r="E67" s="6"/>
      <c r="F67" s="6"/>
      <c r="G67" s="6"/>
      <c r="H67" s="6"/>
      <c r="I67" s="6"/>
      <c r="J67" s="6"/>
      <c r="K67" s="6"/>
      <c r="L67" s="7"/>
      <c r="M67" s="7"/>
      <c r="N67" s="7"/>
      <c r="O67" s="17"/>
    </row>
    <row r="68" spans="1:15" s="9" customFormat="1" ht="15" x14ac:dyDescent="0.2">
      <c r="A68" s="95"/>
      <c r="B68" s="95"/>
      <c r="E68" s="6"/>
      <c r="F68" s="6"/>
      <c r="G68" s="6"/>
      <c r="H68" s="6"/>
      <c r="I68" s="6"/>
      <c r="J68" s="6"/>
      <c r="K68" s="6"/>
      <c r="L68" s="7"/>
      <c r="M68" s="7"/>
      <c r="N68" s="7"/>
      <c r="O68" s="17"/>
    </row>
    <row r="69" spans="1:15" s="9" customFormat="1" ht="15" x14ac:dyDescent="0.2">
      <c r="A69" s="95"/>
      <c r="B69" s="95"/>
      <c r="E69" s="6"/>
      <c r="F69" s="6"/>
      <c r="G69" s="6"/>
      <c r="H69" s="6"/>
      <c r="I69" s="6"/>
      <c r="J69" s="6"/>
      <c r="K69" s="6"/>
      <c r="L69" s="7"/>
      <c r="M69" s="7"/>
      <c r="N69" s="7"/>
      <c r="O69" s="17"/>
    </row>
    <row r="70" spans="1:15" s="9" customFormat="1" ht="15" x14ac:dyDescent="0.2">
      <c r="A70" s="95"/>
      <c r="B70" s="95"/>
      <c r="E70" s="6"/>
      <c r="F70" s="6"/>
      <c r="G70" s="6"/>
      <c r="H70" s="6"/>
      <c r="I70" s="6"/>
      <c r="J70" s="6"/>
      <c r="K70" s="6"/>
      <c r="L70" s="7"/>
      <c r="M70" s="7"/>
      <c r="N70" s="7"/>
      <c r="O70" s="17"/>
    </row>
    <row r="71" spans="1:15" s="9" customFormat="1" ht="15" x14ac:dyDescent="0.2">
      <c r="A71" s="95"/>
      <c r="B71" s="95"/>
      <c r="E71" s="6"/>
      <c r="F71" s="6"/>
      <c r="G71" s="6"/>
      <c r="H71" s="6"/>
      <c r="I71" s="6"/>
      <c r="J71" s="6"/>
      <c r="K71" s="6"/>
      <c r="L71" s="7"/>
      <c r="M71" s="7"/>
      <c r="N71" s="7"/>
      <c r="O71" s="17"/>
    </row>
    <row r="72" spans="1:15" s="9" customFormat="1" ht="15" x14ac:dyDescent="0.2">
      <c r="A72" s="95"/>
      <c r="B72" s="95"/>
      <c r="E72" s="6"/>
      <c r="F72" s="6"/>
      <c r="G72" s="6"/>
      <c r="H72" s="6"/>
      <c r="I72" s="6"/>
      <c r="J72" s="6"/>
      <c r="K72" s="6"/>
      <c r="L72" s="7"/>
      <c r="M72" s="7"/>
      <c r="N72" s="7"/>
      <c r="O72" s="17"/>
    </row>
    <row r="73" spans="1:15" s="9" customFormat="1" ht="15" x14ac:dyDescent="0.2">
      <c r="A73" s="95"/>
      <c r="B73" s="95"/>
      <c r="E73" s="6"/>
      <c r="F73" s="6"/>
      <c r="G73" s="6"/>
      <c r="H73" s="6"/>
      <c r="I73" s="6"/>
      <c r="J73" s="6"/>
      <c r="K73" s="6"/>
      <c r="L73" s="7"/>
      <c r="M73" s="7"/>
      <c r="N73" s="7"/>
      <c r="O73" s="17"/>
    </row>
    <row r="74" spans="1:15" s="9" customFormat="1" ht="15" x14ac:dyDescent="0.2">
      <c r="A74" s="95"/>
      <c r="B74" s="95"/>
      <c r="E74" s="6"/>
      <c r="F74" s="6"/>
      <c r="G74" s="6"/>
      <c r="H74" s="6"/>
      <c r="I74" s="6"/>
      <c r="J74" s="6"/>
      <c r="K74" s="6"/>
      <c r="L74" s="7"/>
      <c r="M74" s="7"/>
      <c r="N74" s="7"/>
      <c r="O74" s="17"/>
    </row>
    <row r="75" spans="1:15" s="9" customFormat="1" ht="15" x14ac:dyDescent="0.2">
      <c r="A75" s="95"/>
      <c r="B75" s="95"/>
      <c r="E75" s="6"/>
      <c r="F75" s="6"/>
      <c r="G75" s="6"/>
      <c r="H75" s="6"/>
      <c r="I75" s="6"/>
      <c r="J75" s="6"/>
      <c r="K75" s="6"/>
      <c r="L75" s="7"/>
      <c r="M75" s="7"/>
      <c r="N75" s="7"/>
      <c r="O75" s="17"/>
    </row>
    <row r="76" spans="1:15" s="9" customFormat="1" ht="15" x14ac:dyDescent="0.2">
      <c r="A76" s="95"/>
      <c r="B76" s="95"/>
      <c r="E76" s="6"/>
      <c r="F76" s="6"/>
      <c r="G76" s="6"/>
      <c r="H76" s="6"/>
      <c r="I76" s="6"/>
      <c r="J76" s="6"/>
      <c r="K76" s="6"/>
      <c r="L76" s="7"/>
      <c r="M76" s="7"/>
      <c r="N76" s="7"/>
      <c r="O76" s="17"/>
    </row>
    <row r="77" spans="1:15" s="9" customFormat="1" ht="15" x14ac:dyDescent="0.2">
      <c r="A77" s="95"/>
      <c r="B77" s="95"/>
      <c r="E77" s="6"/>
      <c r="F77" s="6"/>
      <c r="G77" s="6"/>
      <c r="H77" s="6"/>
      <c r="I77" s="6"/>
      <c r="J77" s="6"/>
      <c r="K77" s="6"/>
      <c r="L77" s="7"/>
      <c r="M77" s="7"/>
      <c r="N77" s="7"/>
      <c r="O77" s="17"/>
    </row>
    <row r="78" spans="1:15" s="9" customFormat="1" ht="15" x14ac:dyDescent="0.2">
      <c r="A78" s="95"/>
      <c r="B78" s="95"/>
      <c r="E78" s="6"/>
      <c r="F78" s="6"/>
      <c r="G78" s="6"/>
      <c r="H78" s="6"/>
      <c r="I78" s="6"/>
      <c r="J78" s="6"/>
      <c r="K78" s="6"/>
      <c r="L78" s="7"/>
      <c r="M78" s="7"/>
      <c r="N78" s="7"/>
      <c r="O78" s="17"/>
    </row>
    <row r="79" spans="1:15" s="9" customFormat="1" ht="15" x14ac:dyDescent="0.2">
      <c r="A79" s="95"/>
      <c r="B79" s="95"/>
      <c r="E79" s="6"/>
      <c r="F79" s="6"/>
      <c r="G79" s="6"/>
      <c r="H79" s="6"/>
      <c r="I79" s="6"/>
      <c r="J79" s="6"/>
      <c r="K79" s="6"/>
      <c r="L79" s="7"/>
      <c r="M79" s="7"/>
      <c r="N79" s="7"/>
      <c r="O79" s="17"/>
    </row>
    <row r="80" spans="1:15" s="9" customFormat="1" ht="15" x14ac:dyDescent="0.2">
      <c r="A80" s="95"/>
      <c r="B80" s="95"/>
      <c r="E80" s="6"/>
      <c r="F80" s="6"/>
      <c r="G80" s="6"/>
      <c r="H80" s="6"/>
      <c r="I80" s="6"/>
      <c r="J80" s="6"/>
      <c r="K80" s="6"/>
      <c r="L80" s="7"/>
      <c r="M80" s="7"/>
      <c r="N80" s="7"/>
      <c r="O80" s="17"/>
    </row>
    <row r="81" spans="1:15" s="9" customFormat="1" ht="15" x14ac:dyDescent="0.2">
      <c r="A81" s="95"/>
      <c r="B81" s="95"/>
      <c r="E81" s="6"/>
      <c r="F81" s="6"/>
      <c r="G81" s="6"/>
      <c r="H81" s="6"/>
      <c r="I81" s="6"/>
      <c r="J81" s="6"/>
      <c r="K81" s="6"/>
      <c r="L81" s="7"/>
      <c r="M81" s="7"/>
      <c r="N81" s="7"/>
      <c r="O81" s="17"/>
    </row>
    <row r="82" spans="1:15" s="9" customFormat="1" ht="15" x14ac:dyDescent="0.2">
      <c r="A82" s="95"/>
      <c r="B82" s="95"/>
      <c r="E82" s="6"/>
      <c r="F82" s="6"/>
      <c r="G82" s="6"/>
      <c r="H82" s="6"/>
      <c r="I82" s="6"/>
      <c r="J82" s="6"/>
      <c r="K82" s="6"/>
      <c r="L82" s="7"/>
      <c r="M82" s="7"/>
      <c r="N82" s="7"/>
      <c r="O82" s="17"/>
    </row>
    <row r="83" spans="1:15" s="9" customFormat="1" ht="15" x14ac:dyDescent="0.2">
      <c r="A83" s="95"/>
      <c r="B83" s="95"/>
      <c r="E83" s="6"/>
      <c r="F83" s="6"/>
      <c r="G83" s="6"/>
      <c r="H83" s="6"/>
      <c r="I83" s="6"/>
      <c r="J83" s="6"/>
      <c r="K83" s="6"/>
      <c r="L83" s="7"/>
      <c r="M83" s="7"/>
      <c r="N83" s="7"/>
      <c r="O83" s="17"/>
    </row>
    <row r="84" spans="1:15" s="9" customFormat="1" ht="15" x14ac:dyDescent="0.2">
      <c r="A84" s="95"/>
      <c r="B84" s="95"/>
      <c r="E84" s="6"/>
      <c r="F84" s="6"/>
      <c r="G84" s="6"/>
      <c r="H84" s="6"/>
      <c r="I84" s="6"/>
      <c r="J84" s="6"/>
      <c r="K84" s="6"/>
      <c r="L84" s="7"/>
      <c r="M84" s="7"/>
      <c r="N84" s="7"/>
      <c r="O84" s="17"/>
    </row>
    <row r="85" spans="1:15" s="9" customFormat="1" ht="15" x14ac:dyDescent="0.2">
      <c r="A85" s="95"/>
      <c r="B85" s="95"/>
      <c r="E85" s="6"/>
      <c r="F85" s="6"/>
      <c r="G85" s="6"/>
      <c r="H85" s="6"/>
      <c r="I85" s="6"/>
      <c r="J85" s="6"/>
      <c r="K85" s="6"/>
      <c r="L85" s="7"/>
      <c r="M85" s="7"/>
      <c r="N85" s="7"/>
      <c r="O85" s="17"/>
    </row>
    <row r="86" spans="1:15" s="9" customFormat="1" ht="15" x14ac:dyDescent="0.2">
      <c r="A86" s="95"/>
      <c r="B86" s="95"/>
      <c r="E86" s="6"/>
      <c r="F86" s="6"/>
      <c r="G86" s="6"/>
      <c r="H86" s="6"/>
      <c r="I86" s="6"/>
      <c r="J86" s="6"/>
      <c r="K86" s="6"/>
      <c r="L86" s="7"/>
      <c r="M86" s="7"/>
      <c r="N86" s="7"/>
      <c r="O86" s="17"/>
    </row>
    <row r="87" spans="1:15" s="9" customFormat="1" ht="15" x14ac:dyDescent="0.2">
      <c r="A87" s="95"/>
      <c r="B87" s="95"/>
      <c r="E87" s="6"/>
      <c r="F87" s="6"/>
      <c r="G87" s="6"/>
      <c r="H87" s="6"/>
      <c r="I87" s="6"/>
      <c r="J87" s="6"/>
      <c r="K87" s="6"/>
      <c r="L87" s="7"/>
      <c r="M87" s="7"/>
      <c r="N87" s="7"/>
      <c r="O87" s="17"/>
    </row>
    <row r="88" spans="1:15" s="9" customFormat="1" ht="15" x14ac:dyDescent="0.2">
      <c r="A88" s="95"/>
      <c r="B88" s="95"/>
      <c r="E88" s="6"/>
      <c r="F88" s="6"/>
      <c r="G88" s="6"/>
      <c r="H88" s="6"/>
      <c r="I88" s="6"/>
      <c r="J88" s="6"/>
      <c r="K88" s="6"/>
      <c r="L88" s="7"/>
      <c r="M88" s="7"/>
      <c r="N88" s="7"/>
      <c r="O88" s="17"/>
    </row>
    <row r="89" spans="1:15" s="9" customFormat="1" ht="15" x14ac:dyDescent="0.2">
      <c r="A89" s="95"/>
      <c r="B89" s="95"/>
      <c r="E89" s="6"/>
      <c r="F89" s="6"/>
      <c r="G89" s="6"/>
      <c r="H89" s="6"/>
      <c r="I89" s="6"/>
      <c r="J89" s="6"/>
      <c r="K89" s="6"/>
      <c r="L89" s="7"/>
      <c r="M89" s="7"/>
      <c r="N89" s="7"/>
      <c r="O89" s="17"/>
    </row>
    <row r="90" spans="1:15" s="9" customFormat="1" ht="15" x14ac:dyDescent="0.2">
      <c r="A90" s="95"/>
      <c r="B90" s="95"/>
      <c r="E90" s="6"/>
      <c r="F90" s="6"/>
      <c r="G90" s="6"/>
      <c r="H90" s="6"/>
      <c r="I90" s="6"/>
      <c r="J90" s="6"/>
      <c r="K90" s="6"/>
      <c r="L90" s="7"/>
      <c r="M90" s="7"/>
      <c r="N90" s="7"/>
      <c r="O90" s="17"/>
    </row>
    <row r="91" spans="1:15" s="9" customFormat="1" ht="15" x14ac:dyDescent="0.2">
      <c r="A91" s="95"/>
      <c r="B91" s="95"/>
      <c r="E91" s="6"/>
      <c r="F91" s="6"/>
      <c r="G91" s="6"/>
      <c r="H91" s="6"/>
      <c r="I91" s="6"/>
      <c r="J91" s="6"/>
      <c r="K91" s="6"/>
      <c r="L91" s="7"/>
      <c r="M91" s="7"/>
      <c r="N91" s="7"/>
      <c r="O91" s="17"/>
    </row>
    <row r="92" spans="1:15" s="9" customFormat="1" ht="15" x14ac:dyDescent="0.2">
      <c r="A92" s="95"/>
      <c r="B92" s="95"/>
      <c r="E92" s="6"/>
      <c r="F92" s="6"/>
      <c r="G92" s="6"/>
      <c r="H92" s="6"/>
      <c r="I92" s="6"/>
      <c r="J92" s="6"/>
      <c r="K92" s="6"/>
      <c r="L92" s="7"/>
      <c r="M92" s="7"/>
      <c r="N92" s="7"/>
      <c r="O92" s="17"/>
    </row>
    <row r="93" spans="1:15" s="9" customFormat="1" ht="15" x14ac:dyDescent="0.2">
      <c r="A93" s="95"/>
      <c r="B93" s="95"/>
      <c r="E93" s="6"/>
      <c r="F93" s="6"/>
      <c r="G93" s="6"/>
      <c r="H93" s="6"/>
      <c r="I93" s="6"/>
      <c r="J93" s="6"/>
      <c r="K93" s="6"/>
      <c r="L93" s="7"/>
      <c r="M93" s="7"/>
      <c r="N93" s="7"/>
      <c r="O93" s="17"/>
    </row>
    <row r="94" spans="1:15" s="9" customFormat="1" ht="15" x14ac:dyDescent="0.2">
      <c r="A94" s="95"/>
      <c r="B94" s="95"/>
      <c r="E94" s="6"/>
      <c r="F94" s="6"/>
      <c r="G94" s="6"/>
      <c r="H94" s="6"/>
      <c r="I94" s="6"/>
      <c r="J94" s="6"/>
      <c r="K94" s="6"/>
      <c r="L94" s="7"/>
      <c r="M94" s="7"/>
      <c r="N94" s="7"/>
      <c r="O94" s="17"/>
    </row>
    <row r="95" spans="1:15" s="9" customFormat="1" ht="15" x14ac:dyDescent="0.2">
      <c r="A95" s="95"/>
      <c r="B95" s="95"/>
      <c r="E95" s="6"/>
      <c r="F95" s="6"/>
      <c r="G95" s="6"/>
      <c r="H95" s="6"/>
      <c r="I95" s="6"/>
      <c r="J95" s="6"/>
      <c r="K95" s="6"/>
      <c r="L95" s="7"/>
      <c r="M95" s="7"/>
      <c r="N95" s="7"/>
      <c r="O95" s="17"/>
    </row>
    <row r="96" spans="1:15" s="9" customFormat="1" ht="15" x14ac:dyDescent="0.2">
      <c r="A96" s="95"/>
      <c r="B96" s="95"/>
      <c r="E96" s="6"/>
      <c r="F96" s="6"/>
      <c r="G96" s="6"/>
      <c r="H96" s="6"/>
      <c r="I96" s="6"/>
      <c r="J96" s="6"/>
      <c r="K96" s="6"/>
      <c r="L96" s="7"/>
      <c r="M96" s="7"/>
      <c r="N96" s="7"/>
      <c r="O96" s="17"/>
    </row>
    <row r="97" spans="1:15" s="9" customFormat="1" ht="15" x14ac:dyDescent="0.2">
      <c r="A97" s="95"/>
      <c r="B97" s="95"/>
      <c r="E97" s="6"/>
      <c r="F97" s="6"/>
      <c r="G97" s="6"/>
      <c r="H97" s="6"/>
      <c r="I97" s="6"/>
      <c r="J97" s="6"/>
      <c r="K97" s="6"/>
      <c r="L97" s="7"/>
      <c r="M97" s="7"/>
      <c r="N97" s="7"/>
      <c r="O97" s="17"/>
    </row>
    <row r="98" spans="1:15" s="9" customFormat="1" ht="15" x14ac:dyDescent="0.2">
      <c r="A98" s="95"/>
      <c r="B98" s="95"/>
      <c r="E98" s="6"/>
      <c r="F98" s="6"/>
      <c r="G98" s="6"/>
      <c r="H98" s="6"/>
      <c r="I98" s="6"/>
      <c r="J98" s="6"/>
      <c r="K98" s="6"/>
      <c r="L98" s="7"/>
      <c r="M98" s="7"/>
      <c r="N98" s="7"/>
      <c r="O98" s="17"/>
    </row>
    <row r="99" spans="1:15" s="9" customFormat="1" ht="15" x14ac:dyDescent="0.2">
      <c r="A99" s="95"/>
      <c r="B99" s="95"/>
      <c r="E99" s="6"/>
      <c r="F99" s="6"/>
      <c r="G99" s="6"/>
      <c r="H99" s="6"/>
      <c r="I99" s="6"/>
      <c r="J99" s="6"/>
      <c r="K99" s="6"/>
      <c r="L99" s="7"/>
      <c r="M99" s="7"/>
      <c r="N99" s="7"/>
      <c r="O99" s="17"/>
    </row>
    <row r="100" spans="1:15" s="9" customFormat="1" ht="15" x14ac:dyDescent="0.2">
      <c r="A100" s="95"/>
      <c r="B100" s="95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17"/>
    </row>
    <row r="101" spans="1:15" s="9" customFormat="1" ht="15" x14ac:dyDescent="0.2">
      <c r="A101" s="95"/>
      <c r="B101" s="95"/>
      <c r="E101" s="6"/>
      <c r="F101" s="6"/>
      <c r="G101" s="6"/>
      <c r="H101" s="6"/>
      <c r="I101" s="6"/>
      <c r="J101" s="6"/>
      <c r="K101" s="6"/>
      <c r="L101" s="7"/>
      <c r="M101" s="7"/>
      <c r="N101" s="7"/>
      <c r="O101" s="17"/>
    </row>
    <row r="102" spans="1:15" s="9" customFormat="1" ht="15" x14ac:dyDescent="0.2">
      <c r="A102" s="95"/>
      <c r="B102" s="95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17"/>
    </row>
    <row r="103" spans="1:15" s="9" customFormat="1" ht="15" x14ac:dyDescent="0.2">
      <c r="A103" s="95"/>
      <c r="B103" s="95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17"/>
    </row>
    <row r="104" spans="1:15" s="9" customFormat="1" ht="15" x14ac:dyDescent="0.2">
      <c r="A104" s="95"/>
      <c r="B104" s="95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17"/>
    </row>
    <row r="105" spans="1:15" s="9" customFormat="1" ht="15" x14ac:dyDescent="0.2">
      <c r="A105" s="95"/>
      <c r="B105" s="95"/>
      <c r="E105" s="6"/>
      <c r="F105" s="6"/>
      <c r="G105" s="6"/>
      <c r="H105" s="6"/>
      <c r="I105" s="6"/>
      <c r="J105" s="6"/>
      <c r="K105" s="6"/>
      <c r="L105" s="7"/>
      <c r="M105" s="7"/>
      <c r="N105" s="7"/>
      <c r="O105" s="17"/>
    </row>
    <row r="106" spans="1:15" s="9" customFormat="1" ht="15" x14ac:dyDescent="0.2">
      <c r="A106" s="95"/>
      <c r="B106" s="95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17"/>
    </row>
    <row r="107" spans="1:15" s="9" customFormat="1" ht="15" x14ac:dyDescent="0.2">
      <c r="A107" s="95"/>
      <c r="B107" s="95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17"/>
    </row>
    <row r="108" spans="1:15" s="9" customFormat="1" ht="15" x14ac:dyDescent="0.2">
      <c r="A108" s="95"/>
      <c r="B108" s="95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17"/>
    </row>
    <row r="109" spans="1:15" s="9" customFormat="1" ht="15" x14ac:dyDescent="0.2">
      <c r="A109" s="95"/>
      <c r="B109" s="95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17"/>
    </row>
    <row r="110" spans="1:15" s="9" customFormat="1" ht="15" x14ac:dyDescent="0.2">
      <c r="A110" s="95"/>
      <c r="B110" s="95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17"/>
    </row>
    <row r="111" spans="1:15" s="9" customFormat="1" ht="15" x14ac:dyDescent="0.2">
      <c r="A111" s="95"/>
      <c r="B111" s="95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17"/>
    </row>
    <row r="112" spans="1:15" s="9" customFormat="1" ht="15" x14ac:dyDescent="0.2">
      <c r="A112" s="95"/>
      <c r="B112" s="95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17"/>
    </row>
    <row r="113" spans="1:15" s="9" customFormat="1" ht="15" x14ac:dyDescent="0.2">
      <c r="A113" s="95"/>
      <c r="B113" s="95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17"/>
    </row>
    <row r="114" spans="1:15" s="9" customFormat="1" ht="15" x14ac:dyDescent="0.2">
      <c r="A114" s="95"/>
      <c r="B114" s="95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17"/>
    </row>
    <row r="115" spans="1:15" s="9" customFormat="1" ht="15" x14ac:dyDescent="0.2">
      <c r="A115" s="95"/>
      <c r="B115" s="95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17"/>
    </row>
    <row r="116" spans="1:15" s="9" customFormat="1" ht="15" x14ac:dyDescent="0.2">
      <c r="A116" s="95"/>
      <c r="B116" s="95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17"/>
    </row>
    <row r="117" spans="1:15" s="9" customFormat="1" ht="15" x14ac:dyDescent="0.2">
      <c r="A117" s="95"/>
      <c r="B117" s="95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17"/>
    </row>
    <row r="118" spans="1:15" s="9" customFormat="1" ht="15" x14ac:dyDescent="0.2">
      <c r="A118" s="95"/>
      <c r="B118" s="95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17"/>
    </row>
    <row r="119" spans="1:15" s="9" customFormat="1" ht="15" x14ac:dyDescent="0.2">
      <c r="A119" s="95"/>
      <c r="B119" s="95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17"/>
    </row>
    <row r="120" spans="1:15" s="9" customFormat="1" ht="15" x14ac:dyDescent="0.2">
      <c r="A120" s="95"/>
      <c r="B120" s="95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17"/>
    </row>
    <row r="121" spans="1:15" s="9" customFormat="1" ht="15" x14ac:dyDescent="0.2">
      <c r="A121" s="95"/>
      <c r="B121" s="95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17"/>
    </row>
    <row r="122" spans="1:15" s="9" customFormat="1" ht="15" x14ac:dyDescent="0.2">
      <c r="A122" s="95"/>
      <c r="B122" s="95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17"/>
    </row>
    <row r="123" spans="1:15" s="9" customFormat="1" ht="15" x14ac:dyDescent="0.2">
      <c r="A123" s="95"/>
      <c r="B123" s="95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17"/>
    </row>
    <row r="124" spans="1:15" s="9" customFormat="1" ht="15" x14ac:dyDescent="0.2">
      <c r="A124" s="95"/>
      <c r="B124" s="95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17"/>
    </row>
    <row r="125" spans="1:15" s="9" customFormat="1" ht="15" x14ac:dyDescent="0.2">
      <c r="A125" s="95"/>
      <c r="B125" s="95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17"/>
    </row>
    <row r="126" spans="1:15" s="9" customFormat="1" ht="15" x14ac:dyDescent="0.2">
      <c r="A126" s="95"/>
      <c r="B126" s="95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17"/>
    </row>
    <row r="127" spans="1:15" s="9" customFormat="1" ht="15" x14ac:dyDescent="0.2">
      <c r="A127" s="95"/>
      <c r="B127" s="95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17"/>
    </row>
    <row r="128" spans="1:15" s="9" customFormat="1" ht="15" x14ac:dyDescent="0.2">
      <c r="A128" s="95"/>
      <c r="B128" s="95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17"/>
    </row>
    <row r="129" spans="1:15" s="9" customFormat="1" ht="15" x14ac:dyDescent="0.2">
      <c r="A129" s="95"/>
      <c r="B129" s="95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17"/>
    </row>
    <row r="130" spans="1:15" s="9" customFormat="1" ht="15" x14ac:dyDescent="0.2">
      <c r="A130" s="95"/>
      <c r="B130" s="95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17"/>
    </row>
    <row r="131" spans="1:15" s="9" customFormat="1" ht="15" x14ac:dyDescent="0.2">
      <c r="A131" s="95"/>
      <c r="B131" s="95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17"/>
    </row>
    <row r="132" spans="1:15" s="9" customFormat="1" ht="15" x14ac:dyDescent="0.2">
      <c r="A132" s="95"/>
      <c r="B132" s="95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17"/>
    </row>
    <row r="133" spans="1:15" s="9" customFormat="1" ht="15" x14ac:dyDescent="0.2">
      <c r="A133" s="95"/>
      <c r="B133" s="95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17"/>
    </row>
    <row r="134" spans="1:15" s="9" customFormat="1" ht="15" x14ac:dyDescent="0.2">
      <c r="A134" s="95"/>
      <c r="B134" s="95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17"/>
    </row>
    <row r="135" spans="1:15" s="9" customFormat="1" ht="15" x14ac:dyDescent="0.2">
      <c r="A135" s="95"/>
      <c r="B135" s="95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17"/>
    </row>
    <row r="136" spans="1:15" s="9" customFormat="1" ht="15" x14ac:dyDescent="0.2">
      <c r="A136" s="95"/>
      <c r="B136" s="95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17"/>
    </row>
    <row r="137" spans="1:15" s="9" customFormat="1" ht="15" x14ac:dyDescent="0.2">
      <c r="A137" s="95"/>
      <c r="B137" s="95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17"/>
    </row>
    <row r="138" spans="1:15" s="9" customFormat="1" ht="15" x14ac:dyDescent="0.2">
      <c r="A138" s="95"/>
      <c r="B138" s="95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17"/>
    </row>
    <row r="139" spans="1:15" s="9" customFormat="1" ht="15" x14ac:dyDescent="0.2">
      <c r="A139" s="95"/>
      <c r="B139" s="95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17"/>
    </row>
    <row r="140" spans="1:15" s="9" customFormat="1" ht="15" x14ac:dyDescent="0.2">
      <c r="A140" s="95"/>
      <c r="B140" s="95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17"/>
    </row>
    <row r="141" spans="1:15" s="9" customFormat="1" ht="15" x14ac:dyDescent="0.2">
      <c r="A141" s="95"/>
      <c r="B141" s="95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17"/>
    </row>
    <row r="142" spans="1:15" s="9" customFormat="1" ht="15" x14ac:dyDescent="0.2">
      <c r="A142" s="95"/>
      <c r="B142" s="95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17"/>
    </row>
    <row r="143" spans="1:15" s="9" customFormat="1" ht="15" x14ac:dyDescent="0.2">
      <c r="A143" s="95"/>
      <c r="B143" s="95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17"/>
    </row>
    <row r="144" spans="1:15" s="9" customFormat="1" ht="15" x14ac:dyDescent="0.2">
      <c r="A144" s="95"/>
      <c r="B144" s="95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17"/>
    </row>
    <row r="145" spans="1:15" s="9" customFormat="1" ht="15" x14ac:dyDescent="0.2">
      <c r="A145" s="95"/>
      <c r="B145" s="95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17"/>
    </row>
    <row r="146" spans="1:15" s="9" customFormat="1" ht="15" x14ac:dyDescent="0.2">
      <c r="A146" s="95"/>
      <c r="B146" s="95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17"/>
    </row>
    <row r="147" spans="1:15" s="9" customFormat="1" ht="15" x14ac:dyDescent="0.2">
      <c r="A147" s="95"/>
      <c r="B147" s="95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17"/>
    </row>
    <row r="148" spans="1:15" s="9" customFormat="1" ht="15" x14ac:dyDescent="0.2">
      <c r="A148" s="95"/>
      <c r="B148" s="95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17"/>
    </row>
    <row r="149" spans="1:15" s="9" customFormat="1" ht="15" x14ac:dyDescent="0.2">
      <c r="A149" s="95"/>
      <c r="B149" s="95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17"/>
    </row>
    <row r="150" spans="1:15" s="9" customFormat="1" ht="15" x14ac:dyDescent="0.2">
      <c r="A150" s="95"/>
      <c r="B150" s="95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17"/>
    </row>
    <row r="151" spans="1:15" s="9" customFormat="1" ht="15" x14ac:dyDescent="0.2">
      <c r="A151" s="95"/>
      <c r="B151" s="95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17"/>
    </row>
    <row r="152" spans="1:15" s="9" customFormat="1" ht="15" x14ac:dyDescent="0.2">
      <c r="A152" s="95"/>
      <c r="B152" s="95"/>
      <c r="E152" s="6"/>
      <c r="F152" s="6"/>
      <c r="G152" s="6"/>
      <c r="H152" s="6"/>
      <c r="I152" s="6"/>
      <c r="J152" s="6"/>
      <c r="K152" s="6"/>
      <c r="L152" s="7"/>
      <c r="M152" s="7"/>
      <c r="N152" s="7"/>
      <c r="O152" s="17"/>
    </row>
    <row r="153" spans="1:15" s="9" customFormat="1" ht="15" x14ac:dyDescent="0.2">
      <c r="A153" s="95"/>
      <c r="B153" s="95"/>
      <c r="E153" s="6"/>
      <c r="F153" s="6"/>
      <c r="G153" s="6"/>
      <c r="H153" s="6"/>
      <c r="I153" s="6"/>
      <c r="J153" s="6"/>
      <c r="K153" s="6"/>
      <c r="L153" s="7"/>
      <c r="M153" s="7"/>
      <c r="N153" s="7"/>
      <c r="O153" s="17"/>
    </row>
    <row r="154" spans="1:15" s="9" customFormat="1" ht="15" x14ac:dyDescent="0.2">
      <c r="A154" s="95"/>
      <c r="B154" s="95"/>
      <c r="E154" s="6"/>
      <c r="F154" s="6"/>
      <c r="G154" s="6"/>
      <c r="H154" s="6"/>
      <c r="I154" s="6"/>
      <c r="J154" s="6"/>
      <c r="K154" s="6"/>
      <c r="L154" s="7"/>
      <c r="M154" s="7"/>
      <c r="N154" s="7"/>
      <c r="O154" s="17"/>
    </row>
    <row r="155" spans="1:15" s="9" customFormat="1" ht="15" x14ac:dyDescent="0.2">
      <c r="A155" s="95"/>
      <c r="B155" s="95"/>
      <c r="E155" s="6"/>
      <c r="F155" s="6"/>
      <c r="G155" s="6"/>
      <c r="H155" s="6"/>
      <c r="I155" s="6"/>
      <c r="J155" s="6"/>
      <c r="K155" s="6"/>
      <c r="L155" s="7"/>
      <c r="M155" s="7"/>
      <c r="N155" s="7"/>
      <c r="O155" s="17"/>
    </row>
    <row r="156" spans="1:15" s="9" customFormat="1" ht="15" x14ac:dyDescent="0.2">
      <c r="A156" s="95"/>
      <c r="B156" s="95"/>
      <c r="E156" s="6"/>
      <c r="F156" s="6"/>
      <c r="G156" s="6"/>
      <c r="H156" s="6"/>
      <c r="I156" s="6"/>
      <c r="J156" s="6"/>
      <c r="K156" s="6"/>
      <c r="L156" s="7"/>
      <c r="M156" s="7"/>
      <c r="N156" s="7"/>
      <c r="O156" s="17"/>
    </row>
    <row r="157" spans="1:15" s="9" customFormat="1" ht="15" x14ac:dyDescent="0.2">
      <c r="A157" s="95"/>
      <c r="B157" s="95"/>
      <c r="E157" s="6"/>
      <c r="F157" s="6"/>
      <c r="G157" s="6"/>
      <c r="H157" s="6"/>
      <c r="I157" s="6"/>
      <c r="J157" s="6"/>
      <c r="K157" s="6"/>
      <c r="L157" s="7"/>
      <c r="M157" s="7"/>
      <c r="N157" s="7"/>
      <c r="O157" s="17"/>
    </row>
    <row r="158" spans="1:15" s="9" customFormat="1" ht="15" x14ac:dyDescent="0.2">
      <c r="A158" s="95"/>
      <c r="B158" s="95"/>
      <c r="E158" s="6"/>
      <c r="F158" s="6"/>
      <c r="G158" s="6"/>
      <c r="H158" s="6"/>
      <c r="I158" s="6"/>
      <c r="J158" s="6"/>
      <c r="K158" s="6"/>
      <c r="L158" s="7"/>
      <c r="M158" s="7"/>
      <c r="N158" s="7"/>
      <c r="O158" s="17"/>
    </row>
    <row r="159" spans="1:15" s="9" customFormat="1" ht="15" x14ac:dyDescent="0.2">
      <c r="A159" s="95"/>
      <c r="B159" s="95"/>
      <c r="E159" s="6"/>
      <c r="F159" s="6"/>
      <c r="G159" s="6"/>
      <c r="H159" s="6"/>
      <c r="I159" s="6"/>
      <c r="J159" s="6"/>
      <c r="K159" s="6"/>
      <c r="L159" s="7"/>
      <c r="M159" s="7"/>
      <c r="N159" s="7"/>
      <c r="O159" s="17"/>
    </row>
    <row r="160" spans="1:15" s="9" customFormat="1" ht="15" x14ac:dyDescent="0.2">
      <c r="A160" s="95"/>
      <c r="B160" s="95"/>
      <c r="E160" s="6"/>
      <c r="F160" s="6"/>
      <c r="G160" s="6"/>
      <c r="H160" s="6"/>
      <c r="I160" s="6"/>
      <c r="J160" s="6"/>
      <c r="K160" s="6"/>
      <c r="L160" s="7"/>
      <c r="M160" s="7"/>
      <c r="N160" s="7"/>
      <c r="O160" s="17"/>
    </row>
    <row r="161" spans="1:15" s="9" customFormat="1" ht="15" x14ac:dyDescent="0.2">
      <c r="A161" s="95"/>
      <c r="B161" s="95"/>
      <c r="E161" s="6"/>
      <c r="F161" s="6"/>
      <c r="G161" s="6"/>
      <c r="H161" s="6"/>
      <c r="I161" s="6"/>
      <c r="J161" s="6"/>
      <c r="K161" s="6"/>
      <c r="L161" s="7"/>
      <c r="M161" s="7"/>
      <c r="N161" s="7"/>
      <c r="O161" s="17"/>
    </row>
    <row r="162" spans="1:15" s="9" customFormat="1" ht="15" x14ac:dyDescent="0.2">
      <c r="A162" s="95"/>
      <c r="B162" s="95"/>
      <c r="E162" s="6"/>
      <c r="F162" s="6"/>
      <c r="G162" s="6"/>
      <c r="H162" s="6"/>
      <c r="I162" s="6"/>
      <c r="J162" s="6"/>
      <c r="K162" s="6"/>
      <c r="L162" s="7"/>
      <c r="M162" s="7"/>
      <c r="N162" s="7"/>
      <c r="O162" s="17"/>
    </row>
    <row r="163" spans="1:15" s="9" customFormat="1" ht="15" x14ac:dyDescent="0.2">
      <c r="A163" s="95"/>
      <c r="B163" s="95"/>
      <c r="E163" s="6"/>
      <c r="F163" s="6"/>
      <c r="G163" s="6"/>
      <c r="H163" s="6"/>
      <c r="I163" s="6"/>
      <c r="J163" s="6"/>
      <c r="K163" s="6"/>
      <c r="L163" s="7"/>
      <c r="M163" s="7"/>
      <c r="N163" s="7"/>
      <c r="O163" s="17"/>
    </row>
    <row r="164" spans="1:15" s="9" customFormat="1" ht="15" x14ac:dyDescent="0.2">
      <c r="A164" s="95"/>
      <c r="B164" s="95"/>
      <c r="E164" s="6"/>
      <c r="F164" s="6"/>
      <c r="G164" s="6"/>
      <c r="H164" s="6"/>
      <c r="I164" s="6"/>
      <c r="J164" s="6"/>
      <c r="K164" s="6"/>
      <c r="L164" s="7"/>
      <c r="M164" s="7"/>
      <c r="N164" s="7"/>
      <c r="O164" s="17"/>
    </row>
    <row r="165" spans="1:15" s="9" customFormat="1" ht="15" x14ac:dyDescent="0.2">
      <c r="A165" s="95"/>
      <c r="B165" s="95"/>
      <c r="E165" s="6"/>
      <c r="F165" s="6"/>
      <c r="G165" s="6"/>
      <c r="H165" s="6"/>
      <c r="I165" s="6"/>
      <c r="J165" s="6"/>
      <c r="K165" s="6"/>
      <c r="L165" s="7"/>
      <c r="M165" s="7"/>
      <c r="N165" s="7"/>
      <c r="O165" s="17"/>
    </row>
    <row r="166" spans="1:15" s="9" customFormat="1" ht="15" x14ac:dyDescent="0.2">
      <c r="A166" s="95"/>
      <c r="B166" s="95"/>
      <c r="E166" s="6"/>
      <c r="F166" s="6"/>
      <c r="G166" s="6"/>
      <c r="H166" s="6"/>
      <c r="I166" s="6"/>
      <c r="J166" s="6"/>
      <c r="K166" s="6"/>
      <c r="L166" s="7"/>
      <c r="M166" s="7"/>
      <c r="N166" s="7"/>
      <c r="O166" s="17"/>
    </row>
    <row r="167" spans="1:15" s="9" customFormat="1" ht="15" x14ac:dyDescent="0.2">
      <c r="A167" s="95"/>
      <c r="B167" s="95"/>
      <c r="E167" s="6"/>
      <c r="F167" s="6"/>
      <c r="G167" s="6"/>
      <c r="H167" s="6"/>
      <c r="I167" s="6"/>
      <c r="J167" s="6"/>
      <c r="K167" s="6"/>
      <c r="L167" s="7"/>
      <c r="M167" s="7"/>
      <c r="N167" s="7"/>
      <c r="O167" s="17"/>
    </row>
    <row r="168" spans="1:15" s="9" customFormat="1" ht="15" x14ac:dyDescent="0.2">
      <c r="A168" s="95"/>
      <c r="B168" s="95"/>
      <c r="E168" s="6"/>
      <c r="F168" s="6"/>
      <c r="G168" s="6"/>
      <c r="H168" s="6"/>
      <c r="I168" s="6"/>
      <c r="J168" s="6"/>
      <c r="K168" s="6"/>
      <c r="L168" s="7"/>
      <c r="M168" s="7"/>
      <c r="N168" s="7"/>
      <c r="O168" s="17"/>
    </row>
    <row r="169" spans="1:15" s="9" customFormat="1" ht="15" x14ac:dyDescent="0.2">
      <c r="A169" s="95"/>
      <c r="B169" s="95"/>
      <c r="E169" s="6"/>
      <c r="F169" s="6"/>
      <c r="G169" s="6"/>
      <c r="H169" s="6"/>
      <c r="I169" s="6"/>
      <c r="J169" s="6"/>
      <c r="K169" s="6"/>
      <c r="L169" s="7"/>
      <c r="M169" s="7"/>
      <c r="N169" s="7"/>
      <c r="O169" s="17"/>
    </row>
    <row r="170" spans="1:15" s="9" customFormat="1" ht="15" x14ac:dyDescent="0.2">
      <c r="A170" s="95"/>
      <c r="B170" s="95"/>
      <c r="E170" s="6"/>
      <c r="F170" s="6"/>
      <c r="G170" s="6"/>
      <c r="H170" s="6"/>
      <c r="I170" s="6"/>
      <c r="J170" s="6"/>
      <c r="K170" s="6"/>
      <c r="L170" s="7"/>
      <c r="M170" s="7"/>
      <c r="N170" s="7"/>
      <c r="O170" s="17"/>
    </row>
    <row r="171" spans="1:15" s="9" customFormat="1" ht="15" x14ac:dyDescent="0.2">
      <c r="A171" s="95"/>
      <c r="B171" s="95"/>
      <c r="E171" s="6"/>
      <c r="F171" s="6"/>
      <c r="G171" s="6"/>
      <c r="H171" s="6"/>
      <c r="I171" s="6"/>
      <c r="J171" s="6"/>
      <c r="K171" s="6"/>
      <c r="L171" s="7"/>
      <c r="M171" s="7"/>
      <c r="N171" s="7"/>
      <c r="O171" s="17"/>
    </row>
    <row r="172" spans="1:15" s="9" customFormat="1" ht="15" x14ac:dyDescent="0.2">
      <c r="A172" s="95"/>
      <c r="B172" s="95"/>
      <c r="E172" s="6"/>
      <c r="F172" s="6"/>
      <c r="G172" s="6"/>
      <c r="H172" s="6"/>
      <c r="I172" s="6"/>
      <c r="J172" s="6"/>
      <c r="K172" s="6"/>
      <c r="L172" s="7"/>
      <c r="M172" s="7"/>
      <c r="N172" s="7"/>
      <c r="O172" s="17"/>
    </row>
    <row r="173" spans="1:15" s="9" customFormat="1" ht="15" x14ac:dyDescent="0.2">
      <c r="A173" s="95"/>
      <c r="B173" s="95"/>
      <c r="E173" s="6"/>
      <c r="F173" s="6"/>
      <c r="G173" s="6"/>
      <c r="H173" s="6"/>
      <c r="I173" s="6"/>
      <c r="J173" s="6"/>
      <c r="K173" s="6"/>
      <c r="L173" s="7"/>
      <c r="M173" s="7"/>
      <c r="N173" s="7"/>
      <c r="O173" s="17"/>
    </row>
    <row r="174" spans="1:15" s="9" customFormat="1" ht="15" x14ac:dyDescent="0.2">
      <c r="A174" s="95"/>
      <c r="B174" s="95"/>
      <c r="E174" s="6"/>
      <c r="F174" s="6"/>
      <c r="G174" s="6"/>
      <c r="H174" s="6"/>
      <c r="I174" s="6"/>
      <c r="J174" s="6"/>
      <c r="K174" s="6"/>
      <c r="L174" s="7"/>
      <c r="M174" s="7"/>
      <c r="N174" s="7"/>
      <c r="O174" s="17"/>
    </row>
    <row r="175" spans="1:15" s="9" customFormat="1" ht="15" x14ac:dyDescent="0.2">
      <c r="A175" s="95"/>
      <c r="B175" s="95"/>
      <c r="E175" s="6"/>
      <c r="F175" s="6"/>
      <c r="G175" s="6"/>
      <c r="H175" s="6"/>
      <c r="I175" s="6"/>
      <c r="J175" s="6"/>
      <c r="K175" s="6"/>
      <c r="L175" s="7"/>
      <c r="M175" s="7"/>
      <c r="N175" s="7"/>
      <c r="O175" s="17"/>
    </row>
    <row r="176" spans="1:15" s="9" customFormat="1" ht="15" x14ac:dyDescent="0.2">
      <c r="A176" s="95"/>
      <c r="B176" s="95"/>
      <c r="E176" s="6"/>
      <c r="F176" s="6"/>
      <c r="G176" s="6"/>
      <c r="H176" s="6"/>
      <c r="I176" s="6"/>
      <c r="J176" s="6"/>
      <c r="K176" s="6"/>
      <c r="L176" s="7"/>
      <c r="M176" s="7"/>
      <c r="N176" s="7"/>
      <c r="O176" s="17"/>
    </row>
    <row r="177" spans="1:15" s="9" customFormat="1" ht="15" x14ac:dyDescent="0.2">
      <c r="A177" s="95"/>
      <c r="B177" s="95"/>
      <c r="E177" s="6"/>
      <c r="F177" s="6"/>
      <c r="G177" s="6"/>
      <c r="H177" s="6"/>
      <c r="I177" s="6"/>
      <c r="J177" s="6"/>
      <c r="K177" s="6"/>
      <c r="L177" s="7"/>
      <c r="M177" s="7"/>
      <c r="N177" s="7"/>
      <c r="O177" s="17"/>
    </row>
    <row r="178" spans="1:15" s="9" customFormat="1" ht="15" x14ac:dyDescent="0.2">
      <c r="A178" s="95"/>
      <c r="B178" s="95"/>
      <c r="E178" s="6"/>
      <c r="F178" s="6"/>
      <c r="G178" s="6"/>
      <c r="H178" s="6"/>
      <c r="I178" s="6"/>
      <c r="J178" s="6"/>
      <c r="K178" s="6"/>
      <c r="L178" s="7"/>
      <c r="M178" s="7"/>
      <c r="N178" s="7"/>
      <c r="O178" s="17"/>
    </row>
    <row r="179" spans="1:15" s="9" customFormat="1" ht="15" x14ac:dyDescent="0.2">
      <c r="A179" s="95"/>
      <c r="B179" s="95"/>
      <c r="E179" s="6"/>
      <c r="F179" s="6"/>
      <c r="G179" s="6"/>
      <c r="H179" s="6"/>
      <c r="I179" s="6"/>
      <c r="J179" s="6"/>
      <c r="K179" s="6"/>
      <c r="L179" s="7"/>
      <c r="M179" s="7"/>
      <c r="N179" s="7"/>
      <c r="O179" s="17"/>
    </row>
    <row r="180" spans="1:15" s="9" customFormat="1" ht="15" x14ac:dyDescent="0.2">
      <c r="A180" s="95"/>
      <c r="B180" s="95"/>
      <c r="E180" s="6"/>
      <c r="F180" s="6"/>
      <c r="G180" s="6"/>
      <c r="H180" s="6"/>
      <c r="I180" s="6"/>
      <c r="J180" s="6"/>
      <c r="K180" s="6"/>
      <c r="L180" s="7"/>
      <c r="M180" s="7"/>
      <c r="N180" s="7"/>
      <c r="O180" s="17"/>
    </row>
    <row r="181" spans="1:15" s="9" customFormat="1" ht="15" x14ac:dyDescent="0.2">
      <c r="A181" s="95"/>
      <c r="B181" s="95"/>
      <c r="E181" s="6"/>
      <c r="F181" s="6"/>
      <c r="G181" s="6"/>
      <c r="H181" s="6"/>
      <c r="I181" s="6"/>
      <c r="J181" s="6"/>
      <c r="K181" s="6"/>
      <c r="L181" s="7"/>
      <c r="M181" s="7"/>
      <c r="N181" s="7"/>
      <c r="O181" s="17"/>
    </row>
    <row r="182" spans="1:15" s="9" customFormat="1" ht="15" x14ac:dyDescent="0.2">
      <c r="A182" s="95"/>
      <c r="B182" s="95"/>
      <c r="E182" s="6"/>
      <c r="F182" s="6"/>
      <c r="G182" s="6"/>
      <c r="H182" s="6"/>
      <c r="I182" s="6"/>
      <c r="J182" s="6"/>
      <c r="K182" s="6"/>
      <c r="L182" s="7"/>
      <c r="M182" s="7"/>
      <c r="N182" s="7"/>
      <c r="O182" s="17"/>
    </row>
    <row r="183" spans="1:15" s="9" customFormat="1" ht="15" x14ac:dyDescent="0.2">
      <c r="A183" s="95"/>
      <c r="B183" s="95"/>
      <c r="E183" s="6"/>
      <c r="F183" s="6"/>
      <c r="G183" s="6"/>
      <c r="H183" s="6"/>
      <c r="I183" s="6"/>
      <c r="J183" s="6"/>
      <c r="K183" s="6"/>
      <c r="L183" s="7"/>
      <c r="M183" s="7"/>
      <c r="N183" s="7"/>
      <c r="O183" s="17"/>
    </row>
    <row r="184" spans="1:15" s="9" customFormat="1" ht="15" x14ac:dyDescent="0.2">
      <c r="A184" s="95"/>
      <c r="B184" s="95"/>
      <c r="E184" s="6"/>
      <c r="F184" s="6"/>
      <c r="G184" s="6"/>
      <c r="H184" s="6"/>
      <c r="I184" s="6"/>
      <c r="J184" s="6"/>
      <c r="K184" s="6"/>
      <c r="L184" s="7"/>
      <c r="M184" s="7"/>
      <c r="N184" s="7"/>
      <c r="O184" s="17"/>
    </row>
    <row r="185" spans="1:15" s="9" customFormat="1" ht="15" x14ac:dyDescent="0.2">
      <c r="A185" s="95"/>
      <c r="B185" s="95"/>
      <c r="E185" s="6"/>
      <c r="F185" s="6"/>
      <c r="G185" s="6"/>
      <c r="H185" s="6"/>
      <c r="I185" s="6"/>
      <c r="J185" s="6"/>
      <c r="K185" s="6"/>
      <c r="L185" s="7"/>
      <c r="M185" s="7"/>
      <c r="N185" s="7"/>
      <c r="O185" s="17"/>
    </row>
    <row r="186" spans="1:15" s="9" customFormat="1" ht="15" x14ac:dyDescent="0.2">
      <c r="A186" s="95"/>
      <c r="B186" s="95"/>
      <c r="E186" s="6"/>
      <c r="F186" s="6"/>
      <c r="G186" s="6"/>
      <c r="H186" s="6"/>
      <c r="I186" s="6"/>
      <c r="J186" s="6"/>
      <c r="K186" s="6"/>
      <c r="L186" s="7"/>
      <c r="M186" s="7"/>
      <c r="N186" s="7"/>
      <c r="O186" s="17"/>
    </row>
    <row r="187" spans="1:15" s="9" customFormat="1" ht="15" x14ac:dyDescent="0.2">
      <c r="A187" s="95"/>
      <c r="B187" s="95"/>
      <c r="E187" s="6"/>
      <c r="F187" s="6"/>
      <c r="G187" s="6"/>
      <c r="H187" s="6"/>
      <c r="I187" s="6"/>
      <c r="J187" s="6"/>
      <c r="K187" s="6"/>
      <c r="L187" s="7"/>
      <c r="M187" s="7"/>
      <c r="N187" s="7"/>
      <c r="O187" s="17"/>
    </row>
    <row r="188" spans="1:15" s="9" customFormat="1" ht="15" x14ac:dyDescent="0.2">
      <c r="A188" s="95"/>
      <c r="B188" s="95"/>
      <c r="E188" s="6"/>
      <c r="F188" s="6"/>
      <c r="G188" s="6"/>
      <c r="H188" s="6"/>
      <c r="I188" s="6"/>
      <c r="J188" s="6"/>
      <c r="K188" s="6"/>
      <c r="L188" s="7"/>
      <c r="M188" s="7"/>
      <c r="N188" s="7"/>
      <c r="O188" s="17"/>
    </row>
    <row r="189" spans="1:15" s="9" customFormat="1" ht="15" x14ac:dyDescent="0.2">
      <c r="A189" s="95"/>
      <c r="B189" s="95"/>
      <c r="E189" s="6"/>
      <c r="F189" s="6"/>
      <c r="G189" s="6"/>
      <c r="H189" s="6"/>
      <c r="I189" s="6"/>
      <c r="J189" s="6"/>
      <c r="K189" s="6"/>
      <c r="L189" s="7"/>
      <c r="M189" s="7"/>
      <c r="N189" s="7"/>
      <c r="O189" s="17"/>
    </row>
    <row r="190" spans="1:15" s="9" customFormat="1" ht="15" x14ac:dyDescent="0.2">
      <c r="A190" s="95"/>
      <c r="B190" s="95"/>
      <c r="E190" s="6"/>
      <c r="F190" s="6"/>
      <c r="G190" s="6"/>
      <c r="H190" s="6"/>
      <c r="I190" s="6"/>
      <c r="J190" s="6"/>
      <c r="K190" s="6"/>
      <c r="L190" s="7"/>
      <c r="M190" s="7"/>
      <c r="N190" s="7"/>
      <c r="O190" s="17"/>
    </row>
    <row r="191" spans="1:15" s="9" customFormat="1" ht="15" x14ac:dyDescent="0.2">
      <c r="A191" s="95"/>
      <c r="B191" s="95"/>
      <c r="E191" s="6"/>
      <c r="F191" s="6"/>
      <c r="G191" s="6"/>
      <c r="H191" s="6"/>
      <c r="I191" s="6"/>
      <c r="J191" s="6"/>
      <c r="K191" s="6"/>
      <c r="L191" s="7"/>
      <c r="M191" s="7"/>
      <c r="N191" s="7"/>
      <c r="O191" s="17"/>
    </row>
    <row r="192" spans="1:15" s="9" customFormat="1" ht="15" x14ac:dyDescent="0.2">
      <c r="A192" s="95"/>
      <c r="B192" s="95"/>
      <c r="E192" s="6"/>
      <c r="F192" s="6"/>
      <c r="G192" s="6"/>
      <c r="H192" s="6"/>
      <c r="I192" s="6"/>
      <c r="J192" s="6"/>
      <c r="K192" s="6"/>
      <c r="L192" s="7"/>
      <c r="M192" s="7"/>
      <c r="N192" s="7"/>
      <c r="O192" s="17"/>
    </row>
    <row r="193" spans="1:15" s="9" customFormat="1" ht="15" x14ac:dyDescent="0.2">
      <c r="A193" s="95"/>
      <c r="B193" s="95"/>
      <c r="E193" s="6"/>
      <c r="F193" s="6"/>
      <c r="G193" s="6"/>
      <c r="H193" s="6"/>
      <c r="I193" s="6"/>
      <c r="J193" s="6"/>
      <c r="K193" s="6"/>
      <c r="L193" s="7"/>
      <c r="M193" s="7"/>
      <c r="N193" s="7"/>
      <c r="O193" s="17"/>
    </row>
    <row r="194" spans="1:15" s="9" customFormat="1" ht="15" x14ac:dyDescent="0.2">
      <c r="A194" s="95"/>
      <c r="B194" s="95"/>
      <c r="E194" s="6"/>
      <c r="F194" s="6"/>
      <c r="G194" s="6"/>
      <c r="H194" s="6"/>
      <c r="I194" s="6"/>
      <c r="J194" s="6"/>
      <c r="K194" s="6"/>
      <c r="L194" s="7"/>
      <c r="M194" s="7"/>
      <c r="N194" s="7"/>
      <c r="O194" s="17"/>
    </row>
    <row r="195" spans="1:15" s="9" customFormat="1" ht="15" x14ac:dyDescent="0.2">
      <c r="A195" s="95"/>
      <c r="B195" s="95"/>
      <c r="E195" s="6"/>
      <c r="F195" s="6"/>
      <c r="G195" s="6"/>
      <c r="H195" s="6"/>
      <c r="I195" s="6"/>
      <c r="J195" s="6"/>
      <c r="K195" s="6"/>
      <c r="L195" s="7"/>
      <c r="M195" s="7"/>
      <c r="N195" s="7"/>
      <c r="O195" s="17"/>
    </row>
    <row r="196" spans="1:15" s="9" customFormat="1" ht="15" x14ac:dyDescent="0.2">
      <c r="A196" s="95"/>
      <c r="B196" s="95"/>
      <c r="E196" s="6"/>
      <c r="F196" s="6"/>
      <c r="G196" s="6"/>
      <c r="H196" s="6"/>
      <c r="I196" s="6"/>
      <c r="J196" s="6"/>
      <c r="K196" s="6"/>
      <c r="L196" s="7"/>
      <c r="M196" s="7"/>
      <c r="N196" s="7"/>
      <c r="O196" s="17"/>
    </row>
    <row r="197" spans="1:15" s="9" customFormat="1" ht="15" x14ac:dyDescent="0.2">
      <c r="A197" s="95"/>
      <c r="B197" s="95"/>
      <c r="E197" s="6"/>
      <c r="F197" s="6"/>
      <c r="G197" s="6"/>
      <c r="H197" s="6"/>
      <c r="I197" s="6"/>
      <c r="J197" s="6"/>
      <c r="K197" s="6"/>
      <c r="L197" s="7"/>
      <c r="M197" s="7"/>
      <c r="N197" s="7"/>
      <c r="O197" s="17"/>
    </row>
    <row r="198" spans="1:15" s="9" customFormat="1" ht="15" x14ac:dyDescent="0.2">
      <c r="A198" s="95"/>
      <c r="B198" s="95"/>
      <c r="E198" s="6"/>
      <c r="F198" s="6"/>
      <c r="G198" s="6"/>
      <c r="H198" s="6"/>
      <c r="I198" s="6"/>
      <c r="J198" s="6"/>
      <c r="K198" s="6"/>
      <c r="L198" s="7"/>
      <c r="M198" s="7"/>
      <c r="N198" s="7"/>
      <c r="O198" s="17"/>
    </row>
    <row r="199" spans="1:15" s="9" customFormat="1" ht="15" x14ac:dyDescent="0.2">
      <c r="A199" s="95"/>
      <c r="B199" s="95"/>
      <c r="E199" s="6"/>
      <c r="F199" s="6"/>
      <c r="G199" s="6"/>
      <c r="H199" s="6"/>
      <c r="I199" s="6"/>
      <c r="J199" s="6"/>
      <c r="K199" s="6"/>
      <c r="L199" s="7"/>
      <c r="M199" s="7"/>
      <c r="N199" s="7"/>
      <c r="O199" s="17"/>
    </row>
    <row r="200" spans="1:15" s="9" customFormat="1" ht="15" x14ac:dyDescent="0.2">
      <c r="A200" s="95"/>
      <c r="B200" s="95"/>
      <c r="E200" s="6"/>
      <c r="F200" s="6"/>
      <c r="G200" s="6"/>
      <c r="H200" s="6"/>
      <c r="I200" s="6"/>
      <c r="J200" s="6"/>
      <c r="K200" s="6"/>
      <c r="L200" s="7"/>
      <c r="M200" s="7"/>
      <c r="N200" s="7"/>
      <c r="O200" s="17"/>
    </row>
    <row r="201" spans="1:15" s="9" customFormat="1" ht="15" x14ac:dyDescent="0.2">
      <c r="A201" s="95"/>
      <c r="B201" s="95"/>
      <c r="E201" s="6"/>
      <c r="F201" s="6"/>
      <c r="G201" s="6"/>
      <c r="H201" s="6"/>
      <c r="I201" s="6"/>
      <c r="J201" s="6"/>
      <c r="K201" s="6"/>
      <c r="L201" s="7"/>
      <c r="M201" s="7"/>
      <c r="N201" s="7"/>
      <c r="O201" s="17"/>
    </row>
    <row r="202" spans="1:15" s="9" customFormat="1" ht="15" x14ac:dyDescent="0.2">
      <c r="A202" s="95"/>
      <c r="B202" s="95"/>
      <c r="E202" s="6"/>
      <c r="F202" s="6"/>
      <c r="G202" s="6"/>
      <c r="H202" s="6"/>
      <c r="I202" s="6"/>
      <c r="J202" s="6"/>
      <c r="K202" s="6"/>
      <c r="L202" s="7"/>
      <c r="M202" s="7"/>
      <c r="N202" s="7"/>
      <c r="O202" s="17"/>
    </row>
    <row r="203" spans="1:15" s="9" customFormat="1" ht="15" x14ac:dyDescent="0.2">
      <c r="A203" s="95"/>
      <c r="B203" s="95"/>
      <c r="E203" s="6"/>
      <c r="F203" s="6"/>
      <c r="G203" s="6"/>
      <c r="H203" s="6"/>
      <c r="I203" s="6"/>
      <c r="J203" s="6"/>
      <c r="K203" s="6"/>
      <c r="L203" s="7"/>
      <c r="M203" s="7"/>
      <c r="N203" s="7"/>
      <c r="O203" s="17"/>
    </row>
    <row r="204" spans="1:15" s="9" customFormat="1" ht="15" x14ac:dyDescent="0.2">
      <c r="A204" s="95"/>
      <c r="B204" s="95"/>
      <c r="E204" s="6"/>
      <c r="F204" s="6"/>
      <c r="G204" s="6"/>
      <c r="H204" s="6"/>
      <c r="I204" s="6"/>
      <c r="J204" s="6"/>
      <c r="K204" s="6"/>
      <c r="L204" s="7"/>
      <c r="M204" s="7"/>
      <c r="N204" s="7"/>
      <c r="O204" s="17"/>
    </row>
    <row r="205" spans="1:15" s="9" customFormat="1" ht="15" x14ac:dyDescent="0.2">
      <c r="A205" s="95"/>
      <c r="B205" s="95"/>
      <c r="E205" s="6"/>
      <c r="F205" s="6"/>
      <c r="G205" s="6"/>
      <c r="H205" s="6"/>
      <c r="I205" s="6"/>
      <c r="J205" s="6"/>
      <c r="K205" s="6"/>
      <c r="L205" s="7"/>
      <c r="M205" s="7"/>
      <c r="N205" s="7"/>
      <c r="O205" s="17"/>
    </row>
    <row r="206" spans="1:15" s="9" customFormat="1" ht="15" x14ac:dyDescent="0.2">
      <c r="A206" s="95"/>
      <c r="B206" s="95"/>
      <c r="E206" s="6"/>
      <c r="F206" s="6"/>
      <c r="G206" s="6"/>
      <c r="H206" s="6"/>
      <c r="I206" s="6"/>
      <c r="J206" s="6"/>
      <c r="K206" s="6"/>
      <c r="L206" s="7"/>
      <c r="M206" s="7"/>
      <c r="N206" s="7"/>
      <c r="O206" s="17"/>
    </row>
    <row r="207" spans="1:15" s="9" customFormat="1" ht="15" x14ac:dyDescent="0.2">
      <c r="A207" s="95"/>
      <c r="B207" s="95"/>
      <c r="E207" s="6"/>
      <c r="F207" s="6"/>
      <c r="G207" s="6"/>
      <c r="H207" s="6"/>
      <c r="I207" s="6"/>
      <c r="J207" s="6"/>
      <c r="K207" s="6"/>
      <c r="L207" s="7"/>
      <c r="M207" s="7"/>
      <c r="N207" s="7"/>
      <c r="O207" s="17"/>
    </row>
    <row r="208" spans="1:15" s="9" customFormat="1" ht="15" x14ac:dyDescent="0.2">
      <c r="A208" s="95"/>
      <c r="B208" s="95"/>
      <c r="E208" s="6"/>
      <c r="F208" s="6"/>
      <c r="G208" s="6"/>
      <c r="H208" s="6"/>
      <c r="I208" s="6"/>
      <c r="J208" s="6"/>
      <c r="K208" s="6"/>
      <c r="L208" s="7"/>
      <c r="M208" s="7"/>
      <c r="N208" s="7"/>
      <c r="O208" s="17"/>
    </row>
    <row r="209" spans="1:15" s="9" customFormat="1" ht="15" x14ac:dyDescent="0.2">
      <c r="A209" s="95"/>
      <c r="B209" s="95"/>
      <c r="E209" s="6"/>
      <c r="F209" s="6"/>
      <c r="G209" s="6"/>
      <c r="H209" s="6"/>
      <c r="I209" s="6"/>
      <c r="J209" s="6"/>
      <c r="K209" s="6"/>
      <c r="L209" s="7"/>
      <c r="M209" s="7"/>
      <c r="N209" s="7"/>
      <c r="O209" s="17"/>
    </row>
    <row r="210" spans="1:15" s="9" customFormat="1" ht="15" x14ac:dyDescent="0.2">
      <c r="A210" s="95"/>
      <c r="B210" s="95"/>
      <c r="E210" s="6"/>
      <c r="F210" s="6"/>
      <c r="G210" s="6"/>
      <c r="H210" s="6"/>
      <c r="I210" s="6"/>
      <c r="J210" s="6"/>
      <c r="K210" s="6"/>
      <c r="L210" s="7"/>
      <c r="M210" s="7"/>
      <c r="N210" s="7"/>
      <c r="O210" s="17"/>
    </row>
    <row r="211" spans="1:15" s="9" customFormat="1" ht="15" x14ac:dyDescent="0.2">
      <c r="A211" s="95"/>
      <c r="B211" s="95"/>
      <c r="E211" s="6"/>
      <c r="F211" s="6"/>
      <c r="G211" s="6"/>
      <c r="H211" s="6"/>
      <c r="I211" s="6"/>
      <c r="J211" s="6"/>
      <c r="K211" s="6"/>
      <c r="L211" s="7"/>
      <c r="M211" s="7"/>
      <c r="N211" s="7"/>
      <c r="O211" s="17"/>
    </row>
    <row r="212" spans="1:15" s="9" customFormat="1" ht="15" x14ac:dyDescent="0.2">
      <c r="A212" s="95"/>
      <c r="B212" s="95"/>
      <c r="E212" s="6"/>
      <c r="F212" s="6"/>
      <c r="G212" s="6"/>
      <c r="H212" s="6"/>
      <c r="I212" s="6"/>
      <c r="J212" s="6"/>
      <c r="K212" s="6"/>
      <c r="L212" s="7"/>
      <c r="M212" s="7"/>
      <c r="N212" s="7"/>
      <c r="O212" s="17"/>
    </row>
    <row r="213" spans="1:15" s="9" customFormat="1" ht="15" x14ac:dyDescent="0.2">
      <c r="A213" s="95"/>
      <c r="B213" s="95"/>
      <c r="E213" s="6"/>
      <c r="F213" s="6"/>
      <c r="G213" s="6"/>
      <c r="H213" s="6"/>
      <c r="I213" s="6"/>
      <c r="J213" s="6"/>
      <c r="K213" s="6"/>
      <c r="L213" s="7"/>
      <c r="M213" s="7"/>
      <c r="N213" s="7"/>
      <c r="O213" s="17"/>
    </row>
    <row r="214" spans="1:15" s="9" customFormat="1" ht="15" x14ac:dyDescent="0.2">
      <c r="A214" s="95"/>
      <c r="B214" s="95"/>
      <c r="E214" s="6"/>
      <c r="F214" s="6"/>
      <c r="G214" s="6"/>
      <c r="H214" s="6"/>
      <c r="I214" s="6"/>
      <c r="J214" s="6"/>
      <c r="K214" s="6"/>
      <c r="L214" s="7"/>
      <c r="M214" s="7"/>
      <c r="N214" s="7"/>
      <c r="O214" s="17"/>
    </row>
    <row r="215" spans="1:15" s="9" customFormat="1" ht="15" x14ac:dyDescent="0.2">
      <c r="A215" s="95"/>
      <c r="B215" s="95"/>
      <c r="E215" s="6"/>
      <c r="F215" s="6"/>
      <c r="G215" s="6"/>
      <c r="H215" s="6"/>
      <c r="I215" s="6"/>
      <c r="J215" s="6"/>
      <c r="K215" s="6"/>
      <c r="L215" s="7"/>
      <c r="M215" s="7"/>
      <c r="N215" s="7"/>
      <c r="O215" s="17"/>
    </row>
    <row r="216" spans="1:15" s="9" customFormat="1" ht="15" x14ac:dyDescent="0.2">
      <c r="A216" s="95"/>
      <c r="B216" s="95"/>
      <c r="E216" s="6"/>
      <c r="F216" s="6"/>
      <c r="G216" s="6"/>
      <c r="H216" s="6"/>
      <c r="I216" s="6"/>
      <c r="J216" s="6"/>
      <c r="K216" s="6"/>
      <c r="L216" s="7"/>
      <c r="M216" s="7"/>
      <c r="N216" s="7"/>
      <c r="O216" s="17"/>
    </row>
    <row r="217" spans="1:15" s="9" customFormat="1" ht="15" x14ac:dyDescent="0.2">
      <c r="A217" s="95"/>
      <c r="B217" s="95"/>
      <c r="E217" s="6"/>
      <c r="F217" s="6"/>
      <c r="G217" s="6"/>
      <c r="H217" s="6"/>
      <c r="I217" s="6"/>
      <c r="J217" s="6"/>
      <c r="K217" s="6"/>
      <c r="L217" s="7"/>
      <c r="M217" s="7"/>
      <c r="N217" s="7"/>
      <c r="O217" s="17"/>
    </row>
    <row r="218" spans="1:15" s="9" customFormat="1" ht="15" x14ac:dyDescent="0.2">
      <c r="A218" s="95"/>
      <c r="B218" s="95"/>
      <c r="E218" s="6"/>
      <c r="F218" s="6"/>
      <c r="G218" s="6"/>
      <c r="H218" s="6"/>
      <c r="I218" s="6"/>
      <c r="J218" s="6"/>
      <c r="K218" s="6"/>
      <c r="L218" s="7"/>
      <c r="M218" s="7"/>
      <c r="N218" s="7"/>
      <c r="O218" s="17"/>
    </row>
    <row r="219" spans="1:15" s="9" customFormat="1" ht="15" x14ac:dyDescent="0.2">
      <c r="A219" s="95"/>
      <c r="B219" s="95"/>
      <c r="E219" s="6"/>
      <c r="F219" s="6"/>
      <c r="G219" s="6"/>
      <c r="H219" s="6"/>
      <c r="I219" s="6"/>
      <c r="J219" s="6"/>
      <c r="K219" s="6"/>
      <c r="L219" s="7"/>
      <c r="M219" s="7"/>
      <c r="N219" s="7"/>
      <c r="O219" s="17"/>
    </row>
    <row r="220" spans="1:15" s="9" customFormat="1" ht="15" x14ac:dyDescent="0.2">
      <c r="A220" s="95"/>
      <c r="B220" s="95"/>
      <c r="E220" s="6"/>
      <c r="F220" s="6"/>
      <c r="G220" s="6"/>
      <c r="H220" s="6"/>
      <c r="I220" s="6"/>
      <c r="J220" s="6"/>
      <c r="K220" s="6"/>
      <c r="L220" s="7"/>
      <c r="M220" s="7"/>
      <c r="N220" s="7"/>
      <c r="O220" s="17"/>
    </row>
    <row r="221" spans="1:15" s="9" customFormat="1" ht="15" x14ac:dyDescent="0.2">
      <c r="A221" s="95"/>
      <c r="B221" s="95"/>
      <c r="E221" s="6"/>
      <c r="F221" s="6"/>
      <c r="G221" s="6"/>
      <c r="H221" s="6"/>
      <c r="I221" s="6"/>
      <c r="J221" s="6"/>
      <c r="K221" s="6"/>
      <c r="L221" s="7"/>
      <c r="M221" s="7"/>
      <c r="N221" s="7"/>
      <c r="O221" s="17"/>
    </row>
    <row r="222" spans="1:15" s="9" customFormat="1" ht="15" x14ac:dyDescent="0.2">
      <c r="A222" s="95"/>
      <c r="B222" s="95"/>
      <c r="E222" s="6"/>
      <c r="F222" s="6"/>
      <c r="G222" s="6"/>
      <c r="H222" s="6"/>
      <c r="I222" s="6"/>
      <c r="J222" s="6"/>
      <c r="K222" s="6"/>
      <c r="L222" s="7"/>
      <c r="M222" s="7"/>
      <c r="N222" s="7"/>
      <c r="O222" s="17"/>
    </row>
    <row r="223" spans="1:15" s="9" customFormat="1" ht="15" x14ac:dyDescent="0.2">
      <c r="A223" s="95"/>
      <c r="B223" s="95"/>
      <c r="E223" s="6"/>
      <c r="F223" s="6"/>
      <c r="G223" s="6"/>
      <c r="H223" s="6"/>
      <c r="I223" s="6"/>
      <c r="J223" s="6"/>
      <c r="K223" s="6"/>
      <c r="L223" s="7"/>
      <c r="M223" s="7"/>
      <c r="N223" s="7"/>
      <c r="O223" s="17"/>
    </row>
    <row r="224" spans="1:15" s="9" customFormat="1" ht="15" x14ac:dyDescent="0.2">
      <c r="A224" s="95"/>
      <c r="B224" s="95"/>
      <c r="E224" s="6"/>
      <c r="F224" s="6"/>
      <c r="G224" s="6"/>
      <c r="H224" s="6"/>
      <c r="I224" s="6"/>
      <c r="J224" s="6"/>
      <c r="K224" s="6"/>
      <c r="L224" s="7"/>
      <c r="M224" s="7"/>
      <c r="N224" s="7"/>
      <c r="O224" s="17"/>
    </row>
    <row r="225" spans="1:15" s="9" customFormat="1" ht="15" x14ac:dyDescent="0.2">
      <c r="A225" s="95"/>
      <c r="B225" s="95"/>
      <c r="E225" s="6"/>
      <c r="F225" s="6"/>
      <c r="G225" s="6"/>
      <c r="H225" s="6"/>
      <c r="I225" s="6"/>
      <c r="J225" s="6"/>
      <c r="K225" s="6"/>
      <c r="L225" s="7"/>
      <c r="M225" s="7"/>
      <c r="N225" s="7"/>
      <c r="O225" s="17"/>
    </row>
    <row r="226" spans="1:15" s="9" customFormat="1" ht="15" x14ac:dyDescent="0.2">
      <c r="A226" s="95"/>
      <c r="B226" s="95"/>
      <c r="E226" s="6"/>
      <c r="F226" s="6"/>
      <c r="G226" s="6"/>
      <c r="H226" s="6"/>
      <c r="I226" s="6"/>
      <c r="J226" s="6"/>
      <c r="K226" s="6"/>
      <c r="L226" s="7"/>
      <c r="M226" s="7"/>
      <c r="N226" s="7"/>
      <c r="O226" s="17"/>
    </row>
    <row r="227" spans="1:15" s="9" customFormat="1" ht="15" x14ac:dyDescent="0.2">
      <c r="A227" s="95"/>
      <c r="B227" s="95"/>
      <c r="E227" s="6"/>
      <c r="F227" s="6"/>
      <c r="G227" s="6"/>
      <c r="H227" s="6"/>
      <c r="I227" s="6"/>
      <c r="J227" s="6"/>
      <c r="K227" s="6"/>
      <c r="L227" s="7"/>
      <c r="M227" s="7"/>
      <c r="N227" s="7"/>
      <c r="O227" s="17"/>
    </row>
    <row r="228" spans="1:15" s="9" customFormat="1" ht="15" x14ac:dyDescent="0.2">
      <c r="A228" s="95"/>
      <c r="B228" s="95"/>
      <c r="E228" s="6"/>
      <c r="F228" s="6"/>
      <c r="G228" s="6"/>
      <c r="H228" s="6"/>
      <c r="I228" s="6"/>
      <c r="J228" s="6"/>
      <c r="K228" s="6"/>
      <c r="L228" s="7"/>
      <c r="M228" s="7"/>
      <c r="N228" s="7"/>
      <c r="O228" s="17"/>
    </row>
    <row r="229" spans="1:15" s="9" customFormat="1" ht="15" x14ac:dyDescent="0.2">
      <c r="A229" s="95"/>
      <c r="B229" s="95"/>
      <c r="E229" s="6"/>
      <c r="F229" s="6"/>
      <c r="G229" s="6"/>
      <c r="H229" s="6"/>
      <c r="I229" s="6"/>
      <c r="J229" s="6"/>
      <c r="K229" s="6"/>
      <c r="L229" s="7"/>
      <c r="M229" s="7"/>
      <c r="N229" s="7"/>
      <c r="O229" s="17"/>
    </row>
    <row r="230" spans="1:15" s="9" customFormat="1" ht="15" x14ac:dyDescent="0.2">
      <c r="A230" s="95"/>
      <c r="B230" s="95"/>
      <c r="E230" s="6"/>
      <c r="F230" s="6"/>
      <c r="G230" s="6"/>
      <c r="H230" s="6"/>
      <c r="I230" s="6"/>
      <c r="J230" s="6"/>
      <c r="K230" s="6"/>
      <c r="L230" s="7"/>
      <c r="M230" s="7"/>
      <c r="N230" s="7"/>
      <c r="O230" s="17"/>
    </row>
    <row r="231" spans="1:15" s="9" customFormat="1" ht="15" x14ac:dyDescent="0.2">
      <c r="A231" s="95"/>
      <c r="B231" s="95"/>
      <c r="E231" s="6"/>
      <c r="F231" s="6"/>
      <c r="G231" s="6"/>
      <c r="H231" s="6"/>
      <c r="I231" s="6"/>
      <c r="J231" s="6"/>
      <c r="K231" s="6"/>
      <c r="L231" s="7"/>
      <c r="M231" s="7"/>
      <c r="N231" s="7"/>
      <c r="O231" s="17"/>
    </row>
    <row r="232" spans="1:15" s="9" customFormat="1" ht="15" x14ac:dyDescent="0.2">
      <c r="A232" s="95"/>
      <c r="B232" s="95"/>
      <c r="E232" s="6"/>
      <c r="F232" s="6"/>
      <c r="G232" s="6"/>
      <c r="H232" s="6"/>
      <c r="I232" s="6"/>
      <c r="J232" s="6"/>
      <c r="K232" s="6"/>
      <c r="L232" s="7"/>
      <c r="M232" s="7"/>
      <c r="N232" s="7"/>
      <c r="O232" s="17"/>
    </row>
    <row r="233" spans="1:15" s="9" customFormat="1" ht="15" x14ac:dyDescent="0.2">
      <c r="A233" s="95"/>
      <c r="B233" s="95"/>
      <c r="E233" s="6"/>
      <c r="F233" s="6"/>
      <c r="G233" s="6"/>
      <c r="H233" s="6"/>
      <c r="I233" s="6"/>
      <c r="J233" s="6"/>
      <c r="K233" s="6"/>
      <c r="L233" s="7"/>
      <c r="M233" s="7"/>
      <c r="N233" s="7"/>
      <c r="O233" s="17"/>
    </row>
    <row r="234" spans="1:15" s="9" customFormat="1" ht="15" x14ac:dyDescent="0.2">
      <c r="A234" s="95"/>
      <c r="B234" s="95"/>
      <c r="E234" s="6"/>
      <c r="F234" s="6"/>
      <c r="G234" s="6"/>
      <c r="H234" s="6"/>
      <c r="I234" s="6"/>
      <c r="J234" s="6"/>
      <c r="K234" s="6"/>
      <c r="L234" s="7"/>
      <c r="M234" s="7"/>
      <c r="N234" s="7"/>
      <c r="O234" s="17"/>
    </row>
    <row r="235" spans="1:15" s="9" customFormat="1" ht="15" x14ac:dyDescent="0.2">
      <c r="A235" s="95"/>
      <c r="B235" s="95"/>
      <c r="E235" s="6"/>
      <c r="F235" s="6"/>
      <c r="G235" s="6"/>
      <c r="H235" s="6"/>
      <c r="I235" s="6"/>
      <c r="J235" s="6"/>
      <c r="K235" s="6"/>
      <c r="L235" s="7"/>
      <c r="M235" s="7"/>
      <c r="N235" s="7"/>
      <c r="O235" s="17"/>
    </row>
    <row r="236" spans="1:15" s="9" customFormat="1" ht="15" x14ac:dyDescent="0.2">
      <c r="A236" s="95"/>
      <c r="B236" s="95"/>
      <c r="E236" s="6"/>
      <c r="F236" s="6"/>
      <c r="G236" s="6"/>
      <c r="H236" s="6"/>
      <c r="I236" s="6"/>
      <c r="J236" s="6"/>
      <c r="K236" s="6"/>
      <c r="L236" s="7"/>
      <c r="M236" s="7"/>
      <c r="N236" s="7"/>
      <c r="O236" s="17"/>
    </row>
    <row r="237" spans="1:15" s="9" customFormat="1" ht="15" x14ac:dyDescent="0.2">
      <c r="A237" s="95"/>
      <c r="B237" s="95"/>
      <c r="E237" s="6"/>
      <c r="F237" s="6"/>
      <c r="G237" s="6"/>
      <c r="H237" s="6"/>
      <c r="I237" s="6"/>
      <c r="J237" s="6"/>
      <c r="K237" s="6"/>
      <c r="L237" s="7"/>
      <c r="M237" s="7"/>
      <c r="N237" s="7"/>
      <c r="O237" s="17"/>
    </row>
    <row r="238" spans="1:15" s="9" customFormat="1" ht="15" x14ac:dyDescent="0.2">
      <c r="A238" s="95"/>
      <c r="B238" s="95"/>
      <c r="E238" s="6"/>
      <c r="F238" s="6"/>
      <c r="G238" s="6"/>
      <c r="H238" s="6"/>
      <c r="I238" s="6"/>
      <c r="J238" s="6"/>
      <c r="K238" s="6"/>
      <c r="L238" s="7"/>
      <c r="M238" s="7"/>
      <c r="N238" s="7"/>
      <c r="O238" s="17"/>
    </row>
    <row r="239" spans="1:15" s="9" customFormat="1" ht="15" x14ac:dyDescent="0.2">
      <c r="A239" s="95"/>
      <c r="B239" s="95"/>
      <c r="E239" s="6"/>
      <c r="F239" s="6"/>
      <c r="G239" s="6"/>
      <c r="H239" s="6"/>
      <c r="I239" s="6"/>
      <c r="J239" s="6"/>
      <c r="K239" s="6"/>
      <c r="L239" s="7"/>
      <c r="M239" s="7"/>
      <c r="N239" s="7"/>
      <c r="O239" s="17"/>
    </row>
    <row r="240" spans="1:15" s="9" customFormat="1" ht="15" x14ac:dyDescent="0.2">
      <c r="A240" s="95"/>
      <c r="B240" s="95"/>
      <c r="E240" s="6"/>
      <c r="F240" s="6"/>
      <c r="G240" s="6"/>
      <c r="H240" s="6"/>
      <c r="I240" s="6"/>
      <c r="J240" s="6"/>
      <c r="K240" s="6"/>
      <c r="L240" s="7"/>
      <c r="M240" s="7"/>
      <c r="N240" s="7"/>
      <c r="O240" s="17"/>
    </row>
    <row r="241" spans="1:15" s="9" customFormat="1" ht="15" x14ac:dyDescent="0.2">
      <c r="A241" s="95"/>
      <c r="B241" s="95"/>
      <c r="E241" s="6"/>
      <c r="F241" s="6"/>
      <c r="G241" s="6"/>
      <c r="H241" s="6"/>
      <c r="I241" s="6"/>
      <c r="J241" s="6"/>
      <c r="K241" s="6"/>
      <c r="L241" s="7"/>
      <c r="M241" s="7"/>
      <c r="N241" s="7"/>
      <c r="O241" s="17"/>
    </row>
    <row r="242" spans="1:15" s="9" customFormat="1" ht="15" x14ac:dyDescent="0.2">
      <c r="A242" s="95"/>
      <c r="B242" s="95"/>
      <c r="E242" s="6"/>
      <c r="F242" s="6"/>
      <c r="G242" s="6"/>
      <c r="H242" s="6"/>
      <c r="I242" s="6"/>
      <c r="J242" s="6"/>
      <c r="K242" s="6"/>
      <c r="L242" s="7"/>
      <c r="M242" s="7"/>
      <c r="N242" s="7"/>
      <c r="O242" s="17"/>
    </row>
    <row r="243" spans="1:15" s="9" customFormat="1" ht="15" x14ac:dyDescent="0.2">
      <c r="A243" s="95"/>
      <c r="B243" s="95"/>
      <c r="E243" s="6"/>
      <c r="F243" s="6"/>
      <c r="G243" s="6"/>
      <c r="H243" s="6"/>
      <c r="I243" s="6"/>
      <c r="J243" s="6"/>
      <c r="K243" s="6"/>
      <c r="L243" s="7"/>
      <c r="M243" s="7"/>
      <c r="N243" s="7"/>
      <c r="O243" s="17"/>
    </row>
    <row r="244" spans="1:15" s="9" customFormat="1" ht="15" x14ac:dyDescent="0.2">
      <c r="A244" s="95"/>
      <c r="B244" s="95"/>
      <c r="E244" s="6"/>
      <c r="F244" s="6"/>
      <c r="G244" s="6"/>
      <c r="H244" s="6"/>
      <c r="I244" s="6"/>
      <c r="J244" s="6"/>
      <c r="K244" s="6"/>
      <c r="L244" s="7"/>
      <c r="M244" s="7"/>
      <c r="N244" s="7"/>
      <c r="O244" s="17"/>
    </row>
    <row r="245" spans="1:15" s="9" customFormat="1" ht="15" x14ac:dyDescent="0.2">
      <c r="A245" s="95"/>
      <c r="B245" s="95"/>
      <c r="E245" s="6"/>
      <c r="F245" s="6"/>
      <c r="G245" s="6"/>
      <c r="H245" s="6"/>
      <c r="I245" s="6"/>
      <c r="J245" s="6"/>
      <c r="K245" s="6"/>
      <c r="L245" s="7"/>
      <c r="M245" s="7"/>
      <c r="N245" s="7"/>
      <c r="O245" s="17"/>
    </row>
    <row r="246" spans="1:15" s="9" customFormat="1" ht="15" x14ac:dyDescent="0.2">
      <c r="A246" s="95"/>
      <c r="B246" s="95"/>
      <c r="E246" s="6"/>
      <c r="F246" s="6"/>
      <c r="G246" s="6"/>
      <c r="H246" s="6"/>
      <c r="I246" s="6"/>
      <c r="J246" s="6"/>
      <c r="K246" s="6"/>
      <c r="L246" s="7"/>
      <c r="M246" s="7"/>
      <c r="N246" s="7"/>
      <c r="O246" s="17"/>
    </row>
    <row r="247" spans="1:15" s="9" customFormat="1" ht="15" x14ac:dyDescent="0.2">
      <c r="A247" s="95"/>
      <c r="B247" s="95"/>
      <c r="E247" s="6"/>
      <c r="F247" s="6"/>
      <c r="G247" s="6"/>
      <c r="H247" s="6"/>
      <c r="I247" s="6"/>
      <c r="J247" s="6"/>
      <c r="K247" s="6"/>
      <c r="L247" s="7"/>
      <c r="M247" s="7"/>
      <c r="N247" s="7"/>
      <c r="O247" s="17"/>
    </row>
    <row r="248" spans="1:15" s="9" customFormat="1" ht="15" x14ac:dyDescent="0.2">
      <c r="A248" s="95"/>
      <c r="B248" s="95"/>
      <c r="E248" s="6"/>
      <c r="F248" s="6"/>
      <c r="G248" s="6"/>
      <c r="H248" s="6"/>
      <c r="I248" s="6"/>
      <c r="J248" s="6"/>
      <c r="K248" s="6"/>
      <c r="L248" s="7"/>
      <c r="M248" s="7"/>
      <c r="N248" s="7"/>
      <c r="O248" s="17"/>
    </row>
    <row r="249" spans="1:15" s="9" customFormat="1" ht="15" x14ac:dyDescent="0.2">
      <c r="A249" s="95"/>
      <c r="B249" s="95"/>
      <c r="E249" s="6"/>
      <c r="F249" s="6"/>
      <c r="G249" s="6"/>
      <c r="H249" s="6"/>
      <c r="I249" s="6"/>
      <c r="J249" s="6"/>
      <c r="K249" s="6"/>
      <c r="L249" s="7"/>
      <c r="M249" s="7"/>
      <c r="N249" s="7"/>
      <c r="O249" s="17"/>
    </row>
    <row r="250" spans="1:15" s="9" customFormat="1" ht="15" x14ac:dyDescent="0.2">
      <c r="A250" s="95"/>
      <c r="B250" s="95"/>
      <c r="E250" s="6"/>
      <c r="F250" s="6"/>
      <c r="G250" s="6"/>
      <c r="H250" s="6"/>
      <c r="I250" s="6"/>
      <c r="J250" s="6"/>
      <c r="K250" s="6"/>
      <c r="L250" s="7"/>
      <c r="M250" s="7"/>
      <c r="N250" s="7"/>
      <c r="O250" s="17"/>
    </row>
    <row r="251" spans="1:15" s="9" customFormat="1" ht="15" x14ac:dyDescent="0.2">
      <c r="A251" s="95"/>
      <c r="B251" s="95"/>
      <c r="E251" s="6"/>
      <c r="F251" s="6"/>
      <c r="G251" s="6"/>
      <c r="H251" s="6"/>
      <c r="I251" s="6"/>
      <c r="J251" s="6"/>
      <c r="K251" s="6"/>
      <c r="L251" s="7"/>
      <c r="M251" s="7"/>
      <c r="N251" s="7"/>
      <c r="O251" s="17"/>
    </row>
    <row r="252" spans="1:15" s="9" customFormat="1" ht="15" x14ac:dyDescent="0.2">
      <c r="A252" s="95"/>
      <c r="B252" s="95"/>
      <c r="E252" s="6"/>
      <c r="F252" s="6"/>
      <c r="G252" s="6"/>
      <c r="H252" s="6"/>
      <c r="I252" s="6"/>
      <c r="J252" s="6"/>
      <c r="K252" s="6"/>
      <c r="L252" s="7"/>
      <c r="M252" s="7"/>
      <c r="N252" s="7"/>
      <c r="O252" s="17"/>
    </row>
    <row r="253" spans="1:15" s="9" customFormat="1" ht="15" x14ac:dyDescent="0.2">
      <c r="A253" s="95"/>
      <c r="B253" s="95"/>
      <c r="E253" s="6"/>
      <c r="F253" s="6"/>
      <c r="G253" s="6"/>
      <c r="H253" s="6"/>
      <c r="I253" s="6"/>
      <c r="J253" s="6"/>
      <c r="K253" s="6"/>
      <c r="L253" s="7"/>
      <c r="M253" s="7"/>
      <c r="N253" s="7"/>
      <c r="O253" s="17"/>
    </row>
    <row r="254" spans="1:15" s="9" customFormat="1" ht="15" x14ac:dyDescent="0.2">
      <c r="A254" s="95"/>
      <c r="B254" s="95"/>
      <c r="E254" s="6"/>
      <c r="F254" s="6"/>
      <c r="G254" s="6"/>
      <c r="H254" s="6"/>
      <c r="I254" s="6"/>
      <c r="J254" s="6"/>
      <c r="K254" s="6"/>
      <c r="L254" s="7"/>
      <c r="M254" s="7"/>
      <c r="N254" s="7"/>
      <c r="O254" s="17"/>
    </row>
    <row r="255" spans="1:15" s="9" customFormat="1" ht="15" x14ac:dyDescent="0.2">
      <c r="A255" s="95"/>
      <c r="B255" s="95"/>
      <c r="E255" s="6"/>
      <c r="F255" s="6"/>
      <c r="G255" s="6"/>
      <c r="H255" s="6"/>
      <c r="I255" s="6"/>
      <c r="J255" s="6"/>
      <c r="K255" s="6"/>
      <c r="L255" s="7"/>
      <c r="M255" s="7"/>
      <c r="N255" s="7"/>
      <c r="O255" s="17"/>
    </row>
    <row r="256" spans="1:15" s="9" customFormat="1" ht="15" x14ac:dyDescent="0.2">
      <c r="A256" s="95"/>
      <c r="B256" s="95"/>
      <c r="E256" s="6"/>
      <c r="F256" s="6"/>
      <c r="G256" s="6"/>
      <c r="H256" s="6"/>
      <c r="I256" s="6"/>
      <c r="J256" s="6"/>
      <c r="K256" s="6"/>
      <c r="L256" s="7"/>
      <c r="M256" s="7"/>
      <c r="N256" s="7"/>
      <c r="O256" s="17"/>
    </row>
    <row r="257" spans="1:15" s="9" customFormat="1" ht="15" x14ac:dyDescent="0.2">
      <c r="A257" s="95"/>
      <c r="B257" s="95"/>
      <c r="E257" s="6"/>
      <c r="F257" s="6"/>
      <c r="G257" s="6"/>
      <c r="H257" s="6"/>
      <c r="I257" s="6"/>
      <c r="J257" s="6"/>
      <c r="K257" s="6"/>
      <c r="L257" s="7"/>
      <c r="M257" s="7"/>
      <c r="N257" s="7"/>
      <c r="O257" s="17"/>
    </row>
    <row r="258" spans="1:15" s="9" customFormat="1" ht="15" x14ac:dyDescent="0.2">
      <c r="A258" s="95"/>
      <c r="B258" s="95"/>
      <c r="E258" s="6"/>
      <c r="F258" s="6"/>
      <c r="G258" s="6"/>
      <c r="H258" s="6"/>
      <c r="I258" s="6"/>
      <c r="J258" s="6"/>
      <c r="K258" s="6"/>
      <c r="L258" s="7"/>
      <c r="M258" s="7"/>
      <c r="N258" s="7"/>
      <c r="O258" s="17"/>
    </row>
    <row r="259" spans="1:15" s="9" customFormat="1" ht="15" x14ac:dyDescent="0.2">
      <c r="A259" s="95"/>
      <c r="B259" s="95"/>
      <c r="E259" s="6"/>
      <c r="F259" s="6"/>
      <c r="G259" s="6"/>
      <c r="H259" s="6"/>
      <c r="I259" s="6"/>
      <c r="J259" s="6"/>
      <c r="K259" s="6"/>
      <c r="L259" s="7"/>
      <c r="M259" s="7"/>
      <c r="N259" s="7"/>
      <c r="O259" s="17"/>
    </row>
    <row r="260" spans="1:15" s="9" customFormat="1" ht="15" x14ac:dyDescent="0.2">
      <c r="A260" s="95"/>
      <c r="B260" s="95"/>
      <c r="E260" s="6"/>
      <c r="F260" s="6"/>
      <c r="G260" s="6"/>
      <c r="H260" s="6"/>
      <c r="I260" s="6"/>
      <c r="J260" s="6"/>
      <c r="K260" s="6"/>
      <c r="L260" s="7"/>
      <c r="M260" s="7"/>
      <c r="N260" s="7"/>
      <c r="O260" s="17"/>
    </row>
    <row r="261" spans="1:15" s="9" customFormat="1" ht="15" x14ac:dyDescent="0.2">
      <c r="A261" s="95"/>
      <c r="B261" s="95"/>
      <c r="E261" s="6"/>
      <c r="F261" s="6"/>
      <c r="G261" s="6"/>
      <c r="H261" s="6"/>
      <c r="I261" s="6"/>
      <c r="J261" s="6"/>
      <c r="K261" s="6"/>
      <c r="L261" s="7"/>
      <c r="M261" s="7"/>
      <c r="N261" s="7"/>
      <c r="O261" s="17"/>
    </row>
    <row r="262" spans="1:15" s="9" customFormat="1" ht="15" x14ac:dyDescent="0.2">
      <c r="A262" s="95"/>
      <c r="B262" s="95"/>
      <c r="E262" s="6"/>
      <c r="F262" s="6"/>
      <c r="G262" s="6"/>
      <c r="H262" s="6"/>
      <c r="I262" s="6"/>
      <c r="J262" s="6"/>
      <c r="K262" s="6"/>
      <c r="L262" s="7"/>
      <c r="M262" s="7"/>
      <c r="N262" s="7"/>
      <c r="O262" s="17"/>
    </row>
    <row r="263" spans="1:15" s="9" customFormat="1" ht="15" x14ac:dyDescent="0.2">
      <c r="A263" s="95"/>
      <c r="B263" s="95"/>
      <c r="E263" s="6"/>
      <c r="F263" s="6"/>
      <c r="G263" s="6"/>
      <c r="H263" s="6"/>
      <c r="I263" s="6"/>
      <c r="J263" s="6"/>
      <c r="K263" s="6"/>
      <c r="L263" s="7"/>
      <c r="M263" s="7"/>
      <c r="N263" s="7"/>
      <c r="O263" s="17"/>
    </row>
    <row r="264" spans="1:15" s="9" customFormat="1" ht="15" x14ac:dyDescent="0.2">
      <c r="A264" s="95"/>
      <c r="B264" s="95"/>
      <c r="E264" s="6"/>
      <c r="F264" s="6"/>
      <c r="G264" s="6"/>
      <c r="H264" s="6"/>
      <c r="I264" s="6"/>
      <c r="J264" s="6"/>
      <c r="K264" s="6"/>
      <c r="L264" s="7"/>
      <c r="M264" s="7"/>
      <c r="N264" s="7"/>
      <c r="O264" s="17"/>
    </row>
    <row r="265" spans="1:15" s="9" customFormat="1" ht="15" x14ac:dyDescent="0.2">
      <c r="A265" s="95"/>
      <c r="B265" s="95"/>
      <c r="E265" s="6"/>
      <c r="F265" s="6"/>
      <c r="G265" s="6"/>
      <c r="H265" s="6"/>
      <c r="I265" s="6"/>
      <c r="J265" s="6"/>
      <c r="K265" s="6"/>
      <c r="L265" s="7"/>
      <c r="M265" s="7"/>
      <c r="N265" s="7"/>
      <c r="O265" s="17"/>
    </row>
    <row r="266" spans="1:15" s="9" customFormat="1" ht="15" x14ac:dyDescent="0.2">
      <c r="A266" s="95"/>
      <c r="B266" s="95"/>
      <c r="E266" s="6"/>
      <c r="F266" s="6"/>
      <c r="G266" s="6"/>
      <c r="H266" s="6"/>
      <c r="I266" s="6"/>
      <c r="J266" s="6"/>
      <c r="K266" s="6"/>
      <c r="L266" s="7"/>
      <c r="M266" s="7"/>
      <c r="N266" s="7"/>
      <c r="O266" s="17"/>
    </row>
    <row r="267" spans="1:15" s="9" customFormat="1" ht="15" x14ac:dyDescent="0.2">
      <c r="A267" s="95"/>
      <c r="B267" s="95"/>
      <c r="E267" s="6"/>
      <c r="F267" s="6"/>
      <c r="G267" s="6"/>
      <c r="H267" s="6"/>
      <c r="I267" s="6"/>
      <c r="J267" s="6"/>
      <c r="K267" s="6"/>
      <c r="L267" s="7"/>
      <c r="M267" s="7"/>
      <c r="N267" s="7"/>
      <c r="O267" s="17"/>
    </row>
    <row r="268" spans="1:15" s="9" customFormat="1" ht="15" x14ac:dyDescent="0.2">
      <c r="A268" s="95"/>
      <c r="B268" s="95"/>
      <c r="E268" s="6"/>
      <c r="F268" s="6"/>
      <c r="G268" s="6"/>
      <c r="H268" s="6"/>
      <c r="I268" s="6"/>
      <c r="J268" s="6"/>
      <c r="K268" s="6"/>
      <c r="L268" s="7"/>
      <c r="M268" s="7"/>
      <c r="N268" s="7"/>
      <c r="O268" s="17"/>
    </row>
    <row r="269" spans="1:15" s="9" customFormat="1" ht="15" x14ac:dyDescent="0.2">
      <c r="A269" s="95"/>
      <c r="B269" s="95"/>
      <c r="E269" s="6"/>
      <c r="F269" s="6"/>
      <c r="G269" s="6"/>
      <c r="H269" s="6"/>
      <c r="I269" s="6"/>
      <c r="J269" s="6"/>
      <c r="K269" s="6"/>
      <c r="L269" s="7"/>
      <c r="M269" s="7"/>
      <c r="N269" s="7"/>
      <c r="O269" s="17"/>
    </row>
    <row r="270" spans="1:15" s="9" customFormat="1" ht="15" x14ac:dyDescent="0.2">
      <c r="A270" s="95"/>
      <c r="B270" s="95"/>
      <c r="E270" s="6"/>
      <c r="F270" s="6"/>
      <c r="G270" s="6"/>
      <c r="H270" s="6"/>
      <c r="I270" s="6"/>
      <c r="J270" s="6"/>
      <c r="K270" s="6"/>
      <c r="L270" s="7"/>
      <c r="M270" s="7"/>
      <c r="N270" s="7"/>
      <c r="O270" s="17"/>
    </row>
    <row r="271" spans="1:15" s="9" customFormat="1" ht="15" x14ac:dyDescent="0.2">
      <c r="A271" s="95"/>
      <c r="B271" s="95"/>
      <c r="E271" s="6"/>
      <c r="F271" s="6"/>
      <c r="G271" s="6"/>
      <c r="H271" s="6"/>
      <c r="I271" s="6"/>
      <c r="J271" s="6"/>
      <c r="K271" s="6"/>
      <c r="L271" s="7"/>
      <c r="M271" s="7"/>
      <c r="N271" s="7"/>
      <c r="O271" s="17"/>
    </row>
    <row r="272" spans="1:15" s="9" customFormat="1" ht="15" x14ac:dyDescent="0.2">
      <c r="A272" s="95"/>
      <c r="B272" s="95"/>
      <c r="E272" s="6"/>
      <c r="F272" s="6"/>
      <c r="G272" s="6"/>
      <c r="H272" s="6"/>
      <c r="I272" s="6"/>
      <c r="J272" s="6"/>
      <c r="K272" s="6"/>
      <c r="L272" s="7"/>
      <c r="M272" s="7"/>
      <c r="N272" s="7"/>
      <c r="O272" s="17"/>
    </row>
    <row r="273" spans="1:15" s="9" customFormat="1" ht="15" x14ac:dyDescent="0.2">
      <c r="A273" s="95"/>
      <c r="B273" s="95"/>
      <c r="E273" s="6"/>
      <c r="F273" s="6"/>
      <c r="G273" s="6"/>
      <c r="H273" s="6"/>
      <c r="I273" s="6"/>
      <c r="J273" s="6"/>
      <c r="K273" s="6"/>
      <c r="L273" s="7"/>
      <c r="M273" s="7"/>
      <c r="N273" s="7"/>
      <c r="O273" s="17"/>
    </row>
    <row r="274" spans="1:15" s="9" customFormat="1" ht="15" x14ac:dyDescent="0.2">
      <c r="A274" s="95"/>
      <c r="B274" s="95"/>
      <c r="E274" s="6"/>
      <c r="F274" s="6"/>
      <c r="G274" s="6"/>
      <c r="H274" s="6"/>
      <c r="I274" s="6"/>
      <c r="J274" s="6"/>
      <c r="K274" s="6"/>
      <c r="L274" s="7"/>
      <c r="M274" s="7"/>
      <c r="N274" s="7"/>
      <c r="O274" s="17"/>
    </row>
    <row r="275" spans="1:15" s="9" customFormat="1" ht="15" x14ac:dyDescent="0.2">
      <c r="A275" s="95"/>
      <c r="B275" s="95"/>
      <c r="E275" s="6"/>
      <c r="F275" s="6"/>
      <c r="G275" s="6"/>
      <c r="H275" s="6"/>
      <c r="I275" s="6"/>
      <c r="J275" s="6"/>
      <c r="K275" s="6"/>
      <c r="L275" s="7"/>
      <c r="M275" s="7"/>
      <c r="N275" s="7"/>
      <c r="O275" s="17"/>
    </row>
    <row r="276" spans="1:15" s="9" customFormat="1" ht="15" x14ac:dyDescent="0.2">
      <c r="A276" s="95"/>
      <c r="B276" s="95"/>
      <c r="E276" s="6"/>
      <c r="F276" s="6"/>
      <c r="G276" s="6"/>
      <c r="H276" s="6"/>
      <c r="I276" s="6"/>
      <c r="J276" s="6"/>
      <c r="K276" s="6"/>
      <c r="L276" s="7"/>
      <c r="M276" s="7"/>
      <c r="N276" s="7"/>
      <c r="O276" s="17"/>
    </row>
    <row r="277" spans="1:15" s="9" customFormat="1" ht="15" x14ac:dyDescent="0.2">
      <c r="A277" s="95"/>
      <c r="B277" s="95"/>
      <c r="E277" s="6"/>
      <c r="F277" s="6"/>
      <c r="G277" s="6"/>
      <c r="H277" s="6"/>
      <c r="I277" s="6"/>
      <c r="J277" s="6"/>
      <c r="K277" s="6"/>
      <c r="L277" s="7"/>
      <c r="M277" s="7"/>
      <c r="N277" s="7"/>
      <c r="O277" s="17"/>
    </row>
    <row r="278" spans="1:15" s="9" customFormat="1" ht="15" x14ac:dyDescent="0.2">
      <c r="A278" s="95"/>
      <c r="B278" s="95"/>
      <c r="E278" s="6"/>
      <c r="F278" s="6"/>
      <c r="G278" s="6"/>
      <c r="H278" s="6"/>
      <c r="I278" s="6"/>
      <c r="J278" s="6"/>
      <c r="K278" s="6"/>
      <c r="L278" s="7"/>
      <c r="M278" s="7"/>
      <c r="N278" s="7"/>
      <c r="O278" s="17"/>
    </row>
    <row r="279" spans="1:15" s="9" customFormat="1" ht="15" x14ac:dyDescent="0.2">
      <c r="A279" s="95"/>
      <c r="B279" s="95"/>
      <c r="E279" s="6"/>
      <c r="F279" s="6"/>
      <c r="G279" s="6"/>
      <c r="H279" s="6"/>
      <c r="I279" s="6"/>
      <c r="J279" s="6"/>
      <c r="K279" s="6"/>
      <c r="L279" s="7"/>
      <c r="M279" s="7"/>
      <c r="N279" s="7"/>
      <c r="O279" s="17"/>
    </row>
    <row r="280" spans="1:15" s="9" customFormat="1" ht="15" x14ac:dyDescent="0.2">
      <c r="A280" s="95"/>
      <c r="B280" s="95"/>
      <c r="E280" s="6"/>
      <c r="F280" s="6"/>
      <c r="G280" s="6"/>
      <c r="H280" s="6"/>
      <c r="I280" s="6"/>
      <c r="J280" s="6"/>
      <c r="K280" s="6"/>
      <c r="L280" s="7"/>
      <c r="M280" s="7"/>
      <c r="N280" s="7"/>
      <c r="O280" s="17"/>
    </row>
    <row r="281" spans="1:15" s="9" customFormat="1" ht="15" x14ac:dyDescent="0.2">
      <c r="A281" s="95"/>
      <c r="B281" s="95"/>
      <c r="E281" s="6"/>
      <c r="F281" s="6"/>
      <c r="G281" s="6"/>
      <c r="H281" s="6"/>
      <c r="I281" s="6"/>
      <c r="J281" s="6"/>
      <c r="K281" s="6"/>
      <c r="L281" s="7"/>
      <c r="M281" s="7"/>
      <c r="N281" s="7"/>
      <c r="O281" s="17"/>
    </row>
    <row r="282" spans="1:15" s="9" customFormat="1" ht="15" x14ac:dyDescent="0.2">
      <c r="A282" s="95"/>
      <c r="B282" s="95"/>
      <c r="E282" s="6"/>
      <c r="F282" s="6"/>
      <c r="G282" s="6"/>
      <c r="H282" s="6"/>
      <c r="I282" s="6"/>
      <c r="J282" s="6"/>
      <c r="K282" s="6"/>
      <c r="L282" s="7"/>
      <c r="M282" s="7"/>
      <c r="N282" s="7"/>
      <c r="O282" s="17"/>
    </row>
    <row r="283" spans="1:15" s="9" customFormat="1" ht="15" x14ac:dyDescent="0.2">
      <c r="A283" s="95"/>
      <c r="B283" s="95"/>
      <c r="E283" s="6"/>
      <c r="F283" s="6"/>
      <c r="G283" s="6"/>
      <c r="H283" s="6"/>
      <c r="I283" s="6"/>
      <c r="J283" s="6"/>
      <c r="K283" s="6"/>
      <c r="L283" s="7"/>
      <c r="M283" s="7"/>
      <c r="N283" s="7"/>
      <c r="O283" s="17"/>
    </row>
    <row r="284" spans="1:15" s="9" customFormat="1" ht="15" x14ac:dyDescent="0.2">
      <c r="A284" s="95"/>
      <c r="B284" s="95"/>
      <c r="E284" s="6"/>
      <c r="F284" s="6"/>
      <c r="G284" s="6"/>
      <c r="H284" s="6"/>
      <c r="I284" s="6"/>
      <c r="J284" s="6"/>
      <c r="K284" s="6"/>
      <c r="L284" s="7"/>
      <c r="M284" s="7"/>
      <c r="N284" s="7"/>
      <c r="O284" s="17"/>
    </row>
    <row r="285" spans="1:15" s="9" customFormat="1" ht="15" x14ac:dyDescent="0.2">
      <c r="A285" s="95"/>
      <c r="B285" s="95"/>
      <c r="E285" s="6"/>
      <c r="F285" s="6"/>
      <c r="G285" s="6"/>
      <c r="H285" s="6"/>
      <c r="I285" s="6"/>
      <c r="J285" s="6"/>
      <c r="K285" s="6"/>
      <c r="L285" s="7"/>
      <c r="M285" s="7"/>
      <c r="N285" s="7"/>
      <c r="O285" s="17"/>
    </row>
    <row r="286" spans="1:15" s="9" customFormat="1" ht="15" x14ac:dyDescent="0.2">
      <c r="A286" s="95"/>
      <c r="B286" s="95"/>
      <c r="E286" s="6"/>
      <c r="F286" s="6"/>
      <c r="G286" s="6"/>
      <c r="H286" s="6"/>
      <c r="I286" s="6"/>
      <c r="J286" s="6"/>
      <c r="K286" s="6"/>
      <c r="L286" s="7"/>
      <c r="M286" s="7"/>
      <c r="N286" s="7"/>
      <c r="O286" s="17"/>
    </row>
    <row r="287" spans="1:15" s="9" customFormat="1" ht="15" x14ac:dyDescent="0.2">
      <c r="A287" s="95"/>
      <c r="B287" s="95"/>
      <c r="E287" s="6"/>
      <c r="F287" s="6"/>
      <c r="G287" s="6"/>
      <c r="H287" s="6"/>
      <c r="I287" s="6"/>
      <c r="J287" s="6"/>
      <c r="K287" s="6"/>
      <c r="L287" s="7"/>
      <c r="M287" s="7"/>
      <c r="N287" s="7"/>
      <c r="O287" s="17"/>
    </row>
    <row r="288" spans="1:15" s="9" customFormat="1" ht="15" x14ac:dyDescent="0.2">
      <c r="A288" s="95"/>
      <c r="B288" s="95"/>
      <c r="E288" s="6"/>
      <c r="F288" s="6"/>
      <c r="G288" s="6"/>
      <c r="H288" s="6"/>
      <c r="I288" s="6"/>
      <c r="J288" s="6"/>
      <c r="K288" s="6"/>
      <c r="L288" s="7"/>
      <c r="M288" s="7"/>
      <c r="N288" s="7"/>
      <c r="O288" s="17"/>
    </row>
    <row r="289" spans="1:15" s="9" customFormat="1" ht="15" x14ac:dyDescent="0.2">
      <c r="A289" s="95"/>
      <c r="B289" s="95"/>
      <c r="E289" s="6"/>
      <c r="F289" s="6"/>
      <c r="G289" s="6"/>
      <c r="H289" s="6"/>
      <c r="I289" s="6"/>
      <c r="J289" s="6"/>
      <c r="K289" s="6"/>
      <c r="L289" s="7"/>
      <c r="M289" s="7"/>
      <c r="N289" s="7"/>
      <c r="O289" s="17"/>
    </row>
    <row r="290" spans="1:15" s="9" customFormat="1" ht="15" x14ac:dyDescent="0.2">
      <c r="A290" s="95"/>
      <c r="B290" s="95"/>
      <c r="E290" s="6"/>
      <c r="F290" s="6"/>
      <c r="G290" s="6"/>
      <c r="H290" s="6"/>
      <c r="I290" s="6"/>
      <c r="J290" s="6"/>
      <c r="K290" s="6"/>
      <c r="L290" s="7"/>
      <c r="M290" s="7"/>
      <c r="N290" s="7"/>
      <c r="O290" s="17"/>
    </row>
    <row r="291" spans="1:15" s="9" customFormat="1" ht="15" x14ac:dyDescent="0.2">
      <c r="A291" s="95"/>
      <c r="B291" s="95"/>
      <c r="E291" s="6"/>
      <c r="F291" s="6"/>
      <c r="G291" s="6"/>
      <c r="H291" s="6"/>
      <c r="I291" s="6"/>
      <c r="J291" s="6"/>
      <c r="K291" s="6"/>
      <c r="L291" s="7"/>
      <c r="M291" s="7"/>
      <c r="N291" s="7"/>
      <c r="O291" s="17"/>
    </row>
    <row r="292" spans="1:15" s="9" customFormat="1" ht="15" x14ac:dyDescent="0.2">
      <c r="A292" s="95"/>
      <c r="B292" s="95"/>
      <c r="E292" s="6"/>
      <c r="F292" s="6"/>
      <c r="G292" s="6"/>
      <c r="H292" s="6"/>
      <c r="I292" s="6"/>
      <c r="J292" s="6"/>
      <c r="K292" s="6"/>
      <c r="L292" s="7"/>
      <c r="M292" s="7"/>
      <c r="N292" s="7"/>
      <c r="O292" s="17"/>
    </row>
    <row r="293" spans="1:15" s="9" customFormat="1" ht="15" x14ac:dyDescent="0.2">
      <c r="A293" s="95"/>
      <c r="B293" s="95"/>
      <c r="E293" s="6"/>
      <c r="F293" s="6"/>
      <c r="G293" s="6"/>
      <c r="H293" s="6"/>
      <c r="I293" s="6"/>
      <c r="J293" s="6"/>
      <c r="K293" s="6"/>
      <c r="L293" s="7"/>
      <c r="M293" s="7"/>
      <c r="N293" s="7"/>
      <c r="O293" s="17"/>
    </row>
    <row r="294" spans="1:15" s="9" customFormat="1" ht="15" x14ac:dyDescent="0.2">
      <c r="A294" s="95"/>
      <c r="B294" s="95"/>
      <c r="E294" s="6"/>
      <c r="F294" s="6"/>
      <c r="G294" s="6"/>
      <c r="H294" s="6"/>
      <c r="I294" s="6"/>
      <c r="J294" s="6"/>
      <c r="K294" s="6"/>
      <c r="L294" s="7"/>
      <c r="M294" s="7"/>
      <c r="N294" s="7"/>
      <c r="O294" s="17"/>
    </row>
    <row r="295" spans="1:15" s="9" customFormat="1" ht="15" x14ac:dyDescent="0.2">
      <c r="A295" s="95"/>
      <c r="B295" s="95"/>
      <c r="E295" s="6"/>
      <c r="F295" s="6"/>
      <c r="G295" s="6"/>
      <c r="H295" s="6"/>
      <c r="I295" s="6"/>
      <c r="J295" s="6"/>
      <c r="K295" s="6"/>
      <c r="L295" s="7"/>
      <c r="M295" s="7"/>
      <c r="N295" s="7"/>
      <c r="O295" s="17"/>
    </row>
    <row r="296" spans="1:15" s="9" customFormat="1" ht="15" x14ac:dyDescent="0.2">
      <c r="A296" s="95"/>
      <c r="B296" s="95"/>
      <c r="E296" s="6"/>
      <c r="F296" s="6"/>
      <c r="G296" s="6"/>
      <c r="H296" s="6"/>
      <c r="I296" s="6"/>
      <c r="J296" s="6"/>
      <c r="K296" s="6"/>
      <c r="L296" s="7"/>
      <c r="M296" s="7"/>
      <c r="N296" s="7"/>
      <c r="O296" s="17"/>
    </row>
    <row r="297" spans="1:15" s="9" customFormat="1" ht="15" x14ac:dyDescent="0.2">
      <c r="A297" s="95"/>
      <c r="B297" s="95"/>
      <c r="E297" s="6"/>
      <c r="F297" s="6"/>
      <c r="G297" s="6"/>
      <c r="H297" s="6"/>
      <c r="I297" s="6"/>
      <c r="J297" s="6"/>
      <c r="K297" s="6"/>
      <c r="L297" s="7"/>
      <c r="M297" s="7"/>
      <c r="N297" s="7"/>
      <c r="O297" s="17"/>
    </row>
    <row r="298" spans="1:15" s="9" customFormat="1" ht="15" x14ac:dyDescent="0.2">
      <c r="A298" s="95"/>
      <c r="B298" s="95"/>
      <c r="E298" s="6"/>
      <c r="F298" s="6"/>
      <c r="G298" s="6"/>
      <c r="H298" s="6"/>
      <c r="I298" s="6"/>
      <c r="J298" s="6"/>
      <c r="K298" s="6"/>
      <c r="L298" s="7"/>
      <c r="M298" s="7"/>
      <c r="N298" s="7"/>
      <c r="O298" s="17"/>
    </row>
    <row r="299" spans="1:15" s="9" customFormat="1" ht="15" x14ac:dyDescent="0.2">
      <c r="A299" s="95"/>
      <c r="B299" s="95"/>
      <c r="E299" s="6"/>
      <c r="F299" s="6"/>
      <c r="G299" s="6"/>
      <c r="H299" s="6"/>
      <c r="I299" s="6"/>
      <c r="J299" s="6"/>
      <c r="K299" s="6"/>
      <c r="L299" s="7"/>
      <c r="M299" s="7"/>
      <c r="N299" s="7"/>
      <c r="O299" s="17"/>
    </row>
    <row r="300" spans="1:15" s="9" customFormat="1" ht="15" x14ac:dyDescent="0.2">
      <c r="A300" s="95"/>
      <c r="B300" s="95"/>
      <c r="E300" s="6"/>
      <c r="F300" s="6"/>
      <c r="G300" s="6"/>
      <c r="H300" s="6"/>
      <c r="I300" s="6"/>
      <c r="J300" s="6"/>
      <c r="K300" s="6"/>
      <c r="L300" s="7"/>
      <c r="M300" s="7"/>
      <c r="N300" s="7"/>
      <c r="O300" s="17"/>
    </row>
    <row r="301" spans="1:15" s="9" customFormat="1" ht="15" x14ac:dyDescent="0.2">
      <c r="A301" s="95"/>
      <c r="B301" s="95"/>
      <c r="E301" s="6"/>
      <c r="F301" s="6"/>
      <c r="G301" s="6"/>
      <c r="H301" s="6"/>
      <c r="I301" s="6"/>
      <c r="J301" s="6"/>
      <c r="K301" s="6"/>
      <c r="L301" s="7"/>
      <c r="M301" s="7"/>
      <c r="N301" s="7"/>
      <c r="O301" s="17"/>
    </row>
    <row r="302" spans="1:15" s="9" customFormat="1" ht="15" x14ac:dyDescent="0.2">
      <c r="A302" s="95"/>
      <c r="B302" s="95"/>
      <c r="E302" s="6"/>
      <c r="F302" s="6"/>
      <c r="G302" s="6"/>
      <c r="H302" s="6"/>
      <c r="I302" s="6"/>
      <c r="J302" s="6"/>
      <c r="K302" s="6"/>
      <c r="L302" s="7"/>
      <c r="M302" s="7"/>
      <c r="N302" s="7"/>
      <c r="O302" s="17"/>
    </row>
    <row r="303" spans="1:15" s="9" customFormat="1" ht="15" x14ac:dyDescent="0.2">
      <c r="A303" s="95"/>
      <c r="B303" s="95"/>
      <c r="E303" s="6"/>
      <c r="F303" s="6"/>
      <c r="G303" s="6"/>
      <c r="H303" s="6"/>
      <c r="I303" s="6"/>
      <c r="J303" s="6"/>
      <c r="K303" s="6"/>
      <c r="L303" s="7"/>
      <c r="M303" s="7"/>
      <c r="N303" s="7"/>
      <c r="O303" s="17"/>
    </row>
    <row r="304" spans="1:15" s="9" customFormat="1" ht="15" x14ac:dyDescent="0.2">
      <c r="A304" s="95"/>
      <c r="B304" s="95"/>
      <c r="E304" s="6"/>
      <c r="F304" s="6"/>
      <c r="G304" s="6"/>
      <c r="H304" s="6"/>
      <c r="I304" s="6"/>
      <c r="J304" s="6"/>
      <c r="K304" s="6"/>
      <c r="L304" s="7"/>
      <c r="M304" s="7"/>
      <c r="N304" s="7"/>
      <c r="O304" s="17"/>
    </row>
    <row r="305" spans="1:15" s="9" customFormat="1" ht="15" x14ac:dyDescent="0.2">
      <c r="A305" s="95"/>
      <c r="B305" s="95"/>
      <c r="E305" s="6"/>
      <c r="F305" s="6"/>
      <c r="G305" s="6"/>
      <c r="H305" s="6"/>
      <c r="I305" s="6"/>
      <c r="J305" s="6"/>
      <c r="K305" s="6"/>
      <c r="L305" s="7"/>
      <c r="M305" s="7"/>
      <c r="N305" s="7"/>
      <c r="O305" s="17"/>
    </row>
    <row r="306" spans="1:15" s="9" customFormat="1" ht="15" x14ac:dyDescent="0.2">
      <c r="A306" s="95"/>
      <c r="B306" s="95"/>
      <c r="E306" s="6"/>
      <c r="F306" s="6"/>
      <c r="G306" s="6"/>
      <c r="H306" s="6"/>
      <c r="I306" s="6"/>
      <c r="J306" s="6"/>
      <c r="K306" s="6"/>
      <c r="L306" s="7"/>
      <c r="M306" s="7"/>
      <c r="N306" s="7"/>
      <c r="O306" s="17"/>
    </row>
    <row r="307" spans="1:15" s="9" customFormat="1" ht="15" x14ac:dyDescent="0.2">
      <c r="A307" s="95"/>
      <c r="B307" s="95"/>
      <c r="E307" s="6"/>
      <c r="F307" s="6"/>
      <c r="G307" s="6"/>
      <c r="H307" s="6"/>
      <c r="I307" s="6"/>
      <c r="J307" s="6"/>
      <c r="K307" s="6"/>
      <c r="L307" s="7"/>
      <c r="M307" s="7"/>
      <c r="N307" s="7"/>
      <c r="O307" s="17"/>
    </row>
    <row r="308" spans="1:15" s="9" customFormat="1" ht="15" x14ac:dyDescent="0.2">
      <c r="A308" s="95"/>
      <c r="B308" s="95"/>
      <c r="E308" s="6"/>
      <c r="F308" s="6"/>
      <c r="G308" s="6"/>
      <c r="H308" s="6"/>
      <c r="I308" s="6"/>
      <c r="J308" s="6"/>
      <c r="K308" s="6"/>
      <c r="L308" s="7"/>
      <c r="M308" s="7"/>
      <c r="N308" s="7"/>
      <c r="O308" s="17"/>
    </row>
    <row r="309" spans="1:15" s="9" customFormat="1" ht="15" x14ac:dyDescent="0.2">
      <c r="A309" s="95"/>
      <c r="B309" s="95"/>
      <c r="E309" s="6"/>
      <c r="F309" s="6"/>
      <c r="G309" s="6"/>
      <c r="H309" s="6"/>
      <c r="I309" s="6"/>
      <c r="J309" s="6"/>
      <c r="K309" s="6"/>
      <c r="L309" s="7"/>
      <c r="M309" s="7"/>
      <c r="N309" s="7"/>
      <c r="O309" s="17"/>
    </row>
    <row r="310" spans="1:15" s="9" customFormat="1" ht="15" x14ac:dyDescent="0.2">
      <c r="A310" s="95"/>
      <c r="B310" s="95"/>
      <c r="E310" s="6"/>
      <c r="F310" s="6"/>
      <c r="G310" s="6"/>
      <c r="H310" s="6"/>
      <c r="I310" s="6"/>
      <c r="J310" s="6"/>
      <c r="K310" s="6"/>
      <c r="L310" s="7"/>
      <c r="M310" s="7"/>
      <c r="N310" s="7"/>
      <c r="O310" s="17"/>
    </row>
    <row r="311" spans="1:15" s="9" customFormat="1" ht="15" x14ac:dyDescent="0.2">
      <c r="A311" s="95"/>
      <c r="B311" s="95"/>
      <c r="E311" s="6"/>
      <c r="F311" s="6"/>
      <c r="G311" s="6"/>
      <c r="H311" s="6"/>
      <c r="I311" s="6"/>
      <c r="J311" s="6"/>
      <c r="K311" s="6"/>
      <c r="L311" s="7"/>
      <c r="M311" s="7"/>
      <c r="N311" s="7"/>
      <c r="O311" s="17"/>
    </row>
    <row r="312" spans="1:15" s="9" customFormat="1" ht="15" x14ac:dyDescent="0.2">
      <c r="A312" s="95"/>
      <c r="B312" s="95"/>
      <c r="E312" s="6"/>
      <c r="F312" s="6"/>
      <c r="G312" s="6"/>
      <c r="H312" s="6"/>
      <c r="I312" s="6"/>
      <c r="J312" s="6"/>
      <c r="K312" s="6"/>
      <c r="L312" s="7"/>
      <c r="M312" s="7"/>
      <c r="N312" s="7"/>
      <c r="O312" s="17"/>
    </row>
    <row r="313" spans="1:15" s="9" customFormat="1" ht="15" x14ac:dyDescent="0.2">
      <c r="A313" s="95"/>
      <c r="B313" s="95"/>
      <c r="E313" s="6"/>
      <c r="F313" s="6"/>
      <c r="G313" s="6"/>
      <c r="H313" s="6"/>
      <c r="I313" s="6"/>
      <c r="J313" s="6"/>
      <c r="K313" s="6"/>
      <c r="L313" s="7"/>
      <c r="M313" s="7"/>
      <c r="N313" s="7"/>
      <c r="O313" s="17"/>
    </row>
    <row r="314" spans="1:15" s="9" customFormat="1" ht="15" x14ac:dyDescent="0.2">
      <c r="A314" s="95"/>
      <c r="B314" s="95"/>
      <c r="E314" s="6"/>
      <c r="F314" s="6"/>
      <c r="G314" s="6"/>
      <c r="H314" s="6"/>
      <c r="I314" s="6"/>
      <c r="J314" s="6"/>
      <c r="K314" s="6"/>
      <c r="L314" s="7"/>
      <c r="M314" s="7"/>
      <c r="N314" s="7"/>
      <c r="O314" s="17"/>
    </row>
    <row r="315" spans="1:15" s="9" customFormat="1" ht="15" x14ac:dyDescent="0.2">
      <c r="A315" s="95"/>
      <c r="B315" s="95"/>
      <c r="E315" s="6"/>
      <c r="F315" s="6"/>
      <c r="G315" s="6"/>
      <c r="H315" s="6"/>
      <c r="I315" s="6"/>
      <c r="J315" s="6"/>
      <c r="K315" s="6"/>
      <c r="L315" s="7"/>
      <c r="M315" s="7"/>
      <c r="N315" s="7"/>
      <c r="O315" s="17"/>
    </row>
    <row r="316" spans="1:15" s="9" customFormat="1" ht="15" x14ac:dyDescent="0.2">
      <c r="A316" s="95"/>
      <c r="B316" s="95"/>
      <c r="E316" s="6"/>
      <c r="F316" s="6"/>
      <c r="G316" s="6"/>
      <c r="H316" s="6"/>
      <c r="I316" s="6"/>
      <c r="J316" s="6"/>
      <c r="K316" s="6"/>
      <c r="L316" s="7"/>
      <c r="M316" s="7"/>
      <c r="N316" s="7"/>
      <c r="O316" s="17"/>
    </row>
    <row r="317" spans="1:15" s="9" customFormat="1" ht="15" x14ac:dyDescent="0.2">
      <c r="A317" s="95"/>
      <c r="B317" s="95"/>
      <c r="E317" s="6"/>
      <c r="F317" s="6"/>
      <c r="G317" s="6"/>
      <c r="H317" s="6"/>
      <c r="I317" s="6"/>
      <c r="J317" s="6"/>
      <c r="K317" s="6"/>
      <c r="L317" s="7"/>
      <c r="M317" s="7"/>
      <c r="N317" s="7"/>
      <c r="O317" s="17"/>
    </row>
    <row r="318" spans="1:15" s="9" customFormat="1" ht="15" x14ac:dyDescent="0.2">
      <c r="A318" s="95"/>
      <c r="B318" s="95"/>
      <c r="E318" s="6"/>
      <c r="F318" s="6"/>
      <c r="G318" s="6"/>
      <c r="H318" s="6"/>
      <c r="I318" s="6"/>
      <c r="J318" s="6"/>
      <c r="K318" s="6"/>
      <c r="L318" s="7"/>
      <c r="M318" s="7"/>
      <c r="N318" s="7"/>
      <c r="O318" s="17"/>
    </row>
    <row r="319" spans="1:15" s="9" customFormat="1" ht="15" x14ac:dyDescent="0.2">
      <c r="A319" s="95"/>
      <c r="B319" s="95"/>
      <c r="E319" s="6"/>
      <c r="F319" s="6"/>
      <c r="G319" s="6"/>
      <c r="H319" s="6"/>
      <c r="I319" s="6"/>
      <c r="J319" s="6"/>
      <c r="K319" s="6"/>
      <c r="L319" s="7"/>
      <c r="M319" s="7"/>
      <c r="N319" s="7"/>
      <c r="O319" s="17"/>
    </row>
    <row r="320" spans="1:15" s="9" customFormat="1" ht="15" x14ac:dyDescent="0.2">
      <c r="A320" s="95"/>
      <c r="B320" s="95"/>
      <c r="E320" s="6"/>
      <c r="F320" s="6"/>
      <c r="G320" s="6"/>
      <c r="H320" s="6"/>
      <c r="I320" s="6"/>
      <c r="J320" s="6"/>
      <c r="K320" s="6"/>
      <c r="L320" s="7"/>
      <c r="M320" s="7"/>
      <c r="N320" s="7"/>
      <c r="O320" s="17"/>
    </row>
    <row r="321" spans="1:15" s="9" customFormat="1" ht="15" x14ac:dyDescent="0.2">
      <c r="A321" s="95"/>
      <c r="B321" s="95"/>
      <c r="E321" s="6"/>
      <c r="F321" s="6"/>
      <c r="G321" s="6"/>
      <c r="H321" s="6"/>
      <c r="I321" s="6"/>
      <c r="J321" s="6"/>
      <c r="K321" s="6"/>
      <c r="L321" s="7"/>
      <c r="M321" s="7"/>
      <c r="N321" s="7"/>
      <c r="O321" s="17"/>
    </row>
    <row r="322" spans="1:15" s="9" customFormat="1" ht="15" x14ac:dyDescent="0.2">
      <c r="A322" s="95"/>
      <c r="B322" s="95"/>
      <c r="E322" s="6"/>
      <c r="F322" s="6"/>
      <c r="G322" s="6"/>
      <c r="H322" s="6"/>
      <c r="I322" s="6"/>
      <c r="J322" s="6"/>
      <c r="K322" s="6"/>
      <c r="L322" s="7"/>
      <c r="M322" s="7"/>
      <c r="N322" s="7"/>
      <c r="O322" s="17"/>
    </row>
    <row r="323" spans="1:15" s="9" customFormat="1" ht="15" x14ac:dyDescent="0.2">
      <c r="A323" s="95"/>
      <c r="B323" s="95"/>
      <c r="E323" s="6"/>
      <c r="F323" s="6"/>
      <c r="G323" s="6"/>
      <c r="H323" s="6"/>
      <c r="I323" s="6"/>
      <c r="J323" s="6"/>
      <c r="K323" s="6"/>
      <c r="L323" s="7"/>
      <c r="M323" s="7"/>
      <c r="N323" s="7"/>
      <c r="O323" s="17"/>
    </row>
    <row r="324" spans="1:15" s="9" customFormat="1" ht="15" x14ac:dyDescent="0.2">
      <c r="A324" s="95"/>
      <c r="B324" s="95"/>
      <c r="E324" s="6"/>
      <c r="F324" s="6"/>
      <c r="G324" s="6"/>
      <c r="H324" s="6"/>
      <c r="I324" s="6"/>
      <c r="J324" s="6"/>
      <c r="K324" s="6"/>
      <c r="L324" s="7"/>
      <c r="M324" s="7"/>
      <c r="N324" s="7"/>
      <c r="O324" s="17"/>
    </row>
    <row r="325" spans="1:15" s="9" customFormat="1" ht="15" x14ac:dyDescent="0.2">
      <c r="A325" s="95"/>
      <c r="B325" s="95"/>
      <c r="E325" s="6"/>
      <c r="F325" s="6"/>
      <c r="G325" s="6"/>
      <c r="H325" s="6"/>
      <c r="I325" s="6"/>
      <c r="J325" s="6"/>
      <c r="K325" s="6"/>
      <c r="L325" s="7"/>
      <c r="M325" s="7"/>
      <c r="N325" s="7"/>
      <c r="O325" s="17"/>
    </row>
    <row r="326" spans="1:15" s="9" customFormat="1" ht="15" x14ac:dyDescent="0.2">
      <c r="A326" s="95"/>
      <c r="B326" s="95"/>
      <c r="E326" s="6"/>
      <c r="F326" s="6"/>
      <c r="G326" s="6"/>
      <c r="H326" s="6"/>
      <c r="I326" s="6"/>
      <c r="J326" s="6"/>
      <c r="K326" s="6"/>
      <c r="L326" s="7"/>
      <c r="M326" s="7"/>
      <c r="N326" s="7"/>
      <c r="O326" s="17"/>
    </row>
    <row r="327" spans="1:15" s="9" customFormat="1" ht="15" x14ac:dyDescent="0.2">
      <c r="A327" s="95"/>
      <c r="B327" s="95"/>
      <c r="E327" s="6"/>
      <c r="F327" s="6"/>
      <c r="G327" s="6"/>
      <c r="H327" s="6"/>
      <c r="I327" s="6"/>
      <c r="J327" s="6"/>
      <c r="K327" s="6"/>
      <c r="L327" s="7"/>
      <c r="M327" s="7"/>
      <c r="N327" s="7"/>
      <c r="O327" s="17"/>
    </row>
    <row r="328" spans="1:15" s="9" customFormat="1" ht="15" x14ac:dyDescent="0.2">
      <c r="A328" s="95"/>
      <c r="B328" s="95"/>
      <c r="E328" s="6"/>
      <c r="F328" s="6"/>
      <c r="G328" s="6"/>
      <c r="H328" s="6"/>
      <c r="I328" s="6"/>
      <c r="J328" s="6"/>
      <c r="K328" s="6"/>
      <c r="L328" s="7"/>
      <c r="M328" s="7"/>
      <c r="N328" s="7"/>
      <c r="O328" s="17"/>
    </row>
    <row r="329" spans="1:15" s="9" customFormat="1" ht="15" x14ac:dyDescent="0.2">
      <c r="A329" s="95"/>
      <c r="B329" s="95"/>
      <c r="E329" s="6"/>
      <c r="F329" s="6"/>
      <c r="G329" s="6"/>
      <c r="H329" s="6"/>
      <c r="I329" s="6"/>
      <c r="J329" s="6"/>
      <c r="K329" s="6"/>
      <c r="L329" s="7"/>
      <c r="M329" s="7"/>
      <c r="N329" s="7"/>
      <c r="O329" s="17"/>
    </row>
    <row r="330" spans="1:15" s="9" customFormat="1" ht="15" x14ac:dyDescent="0.2">
      <c r="A330" s="95"/>
      <c r="B330" s="95"/>
      <c r="E330" s="6"/>
      <c r="F330" s="6"/>
      <c r="G330" s="6"/>
      <c r="H330" s="6"/>
      <c r="I330" s="6"/>
      <c r="J330" s="6"/>
      <c r="K330" s="6"/>
      <c r="L330" s="7"/>
      <c r="M330" s="7"/>
      <c r="N330" s="7"/>
      <c r="O330" s="17"/>
    </row>
    <row r="331" spans="1:15" s="9" customFormat="1" ht="15" x14ac:dyDescent="0.2">
      <c r="A331" s="95"/>
      <c r="B331" s="95"/>
      <c r="E331" s="6"/>
      <c r="F331" s="6"/>
      <c r="G331" s="6"/>
      <c r="H331" s="6"/>
      <c r="I331" s="6"/>
      <c r="J331" s="6"/>
      <c r="K331" s="6"/>
      <c r="L331" s="7"/>
      <c r="M331" s="7"/>
      <c r="N331" s="7"/>
      <c r="O331" s="17"/>
    </row>
    <row r="332" spans="1:15" s="9" customFormat="1" ht="15" x14ac:dyDescent="0.2">
      <c r="A332" s="95"/>
      <c r="B332" s="95"/>
      <c r="E332" s="6"/>
      <c r="F332" s="6"/>
      <c r="G332" s="6"/>
      <c r="H332" s="6"/>
      <c r="I332" s="6"/>
      <c r="J332" s="6"/>
      <c r="K332" s="6"/>
      <c r="L332" s="7"/>
      <c r="M332" s="7"/>
      <c r="N332" s="7"/>
      <c r="O332" s="17"/>
    </row>
    <row r="333" spans="1:15" s="9" customFormat="1" ht="15" x14ac:dyDescent="0.2">
      <c r="A333" s="95"/>
      <c r="B333" s="95"/>
      <c r="E333" s="6"/>
      <c r="F333" s="6"/>
      <c r="G333" s="6"/>
      <c r="H333" s="6"/>
      <c r="I333" s="6"/>
      <c r="J333" s="6"/>
      <c r="K333" s="6"/>
      <c r="L333" s="7"/>
      <c r="M333" s="7"/>
      <c r="N333" s="7"/>
      <c r="O333" s="17"/>
    </row>
    <row r="334" spans="1:15" s="9" customFormat="1" ht="15" x14ac:dyDescent="0.2">
      <c r="A334" s="95"/>
      <c r="B334" s="95"/>
      <c r="E334" s="6"/>
      <c r="F334" s="6"/>
      <c r="G334" s="6"/>
      <c r="H334" s="6"/>
      <c r="I334" s="6"/>
      <c r="J334" s="6"/>
      <c r="K334" s="6"/>
      <c r="L334" s="7"/>
      <c r="M334" s="7"/>
      <c r="N334" s="7"/>
      <c r="O334" s="17"/>
    </row>
    <row r="335" spans="1:15" s="9" customFormat="1" ht="15" x14ac:dyDescent="0.2">
      <c r="A335" s="95"/>
      <c r="B335" s="95"/>
      <c r="E335" s="6"/>
      <c r="F335" s="6"/>
      <c r="G335" s="6"/>
      <c r="H335" s="6"/>
      <c r="I335" s="6"/>
      <c r="J335" s="6"/>
      <c r="K335" s="6"/>
      <c r="L335" s="7"/>
      <c r="M335" s="7"/>
      <c r="N335" s="7"/>
      <c r="O335" s="17"/>
    </row>
    <row r="336" spans="1:15" s="9" customFormat="1" ht="15" x14ac:dyDescent="0.2">
      <c r="A336" s="95"/>
      <c r="B336" s="95"/>
      <c r="E336" s="6"/>
      <c r="F336" s="6"/>
      <c r="G336" s="6"/>
      <c r="H336" s="6"/>
      <c r="I336" s="6"/>
      <c r="J336" s="6"/>
      <c r="K336" s="6"/>
      <c r="L336" s="7"/>
      <c r="M336" s="7"/>
      <c r="N336" s="7"/>
      <c r="O336" s="17"/>
    </row>
    <row r="337" spans="1:15" s="9" customFormat="1" ht="15" x14ac:dyDescent="0.2">
      <c r="A337" s="95"/>
      <c r="B337" s="95"/>
      <c r="E337" s="6"/>
      <c r="F337" s="6"/>
      <c r="G337" s="6"/>
      <c r="H337" s="6"/>
      <c r="I337" s="6"/>
      <c r="J337" s="6"/>
      <c r="K337" s="6"/>
      <c r="L337" s="7"/>
      <c r="M337" s="7"/>
      <c r="N337" s="7"/>
      <c r="O337" s="17"/>
    </row>
    <row r="338" spans="1:15" s="9" customFormat="1" ht="15" x14ac:dyDescent="0.2">
      <c r="A338" s="95"/>
      <c r="B338" s="95"/>
      <c r="E338" s="6"/>
      <c r="F338" s="6"/>
      <c r="G338" s="6"/>
      <c r="H338" s="6"/>
      <c r="I338" s="6"/>
      <c r="J338" s="6"/>
      <c r="K338" s="6"/>
      <c r="L338" s="7"/>
      <c r="M338" s="7"/>
      <c r="N338" s="7"/>
      <c r="O338" s="17"/>
    </row>
    <row r="339" spans="1:15" s="9" customFormat="1" ht="15" x14ac:dyDescent="0.2">
      <c r="A339" s="95"/>
      <c r="B339" s="95"/>
      <c r="E339" s="6"/>
      <c r="F339" s="6"/>
      <c r="G339" s="6"/>
      <c r="H339" s="6"/>
      <c r="I339" s="6"/>
      <c r="J339" s="6"/>
      <c r="K339" s="6"/>
      <c r="L339" s="7"/>
      <c r="M339" s="7"/>
      <c r="N339" s="7"/>
      <c r="O339" s="17"/>
    </row>
    <row r="340" spans="1:15" s="9" customFormat="1" ht="15" x14ac:dyDescent="0.2">
      <c r="A340" s="95"/>
      <c r="B340" s="95"/>
      <c r="E340" s="6"/>
      <c r="F340" s="6"/>
      <c r="G340" s="6"/>
      <c r="H340" s="6"/>
      <c r="I340" s="6"/>
      <c r="J340" s="6"/>
      <c r="K340" s="6"/>
      <c r="L340" s="7"/>
      <c r="M340" s="7"/>
      <c r="N340" s="7"/>
      <c r="O340" s="17"/>
    </row>
    <row r="341" spans="1:15" s="9" customFormat="1" ht="15" x14ac:dyDescent="0.2">
      <c r="A341" s="95"/>
      <c r="B341" s="95"/>
      <c r="E341" s="6"/>
      <c r="F341" s="6"/>
      <c r="G341" s="6"/>
      <c r="H341" s="6"/>
      <c r="I341" s="6"/>
      <c r="J341" s="6"/>
      <c r="K341" s="6"/>
      <c r="L341" s="7"/>
      <c r="M341" s="7"/>
      <c r="N341" s="7"/>
      <c r="O341" s="17"/>
    </row>
    <row r="342" spans="1:15" s="9" customFormat="1" ht="15" x14ac:dyDescent="0.2">
      <c r="A342" s="95"/>
      <c r="B342" s="95"/>
      <c r="E342" s="6"/>
      <c r="F342" s="6"/>
      <c r="G342" s="6"/>
      <c r="H342" s="6"/>
      <c r="I342" s="6"/>
      <c r="J342" s="6"/>
      <c r="K342" s="6"/>
      <c r="L342" s="7"/>
      <c r="M342" s="7"/>
      <c r="N342" s="7"/>
      <c r="O342" s="17"/>
    </row>
    <row r="343" spans="1:15" s="9" customFormat="1" ht="15" x14ac:dyDescent="0.2">
      <c r="A343" s="95"/>
      <c r="B343" s="95"/>
      <c r="E343" s="6"/>
      <c r="F343" s="6"/>
      <c r="G343" s="6"/>
      <c r="H343" s="6"/>
      <c r="I343" s="6"/>
      <c r="J343" s="6"/>
      <c r="K343" s="6"/>
      <c r="L343" s="7"/>
      <c r="M343" s="7"/>
      <c r="N343" s="7"/>
      <c r="O343" s="17"/>
    </row>
    <row r="344" spans="1:15" s="9" customFormat="1" ht="15" x14ac:dyDescent="0.2">
      <c r="A344" s="95"/>
      <c r="B344" s="95"/>
      <c r="E344" s="6"/>
      <c r="F344" s="6"/>
      <c r="G344" s="6"/>
      <c r="H344" s="6"/>
      <c r="I344" s="6"/>
      <c r="J344" s="6"/>
      <c r="K344" s="6"/>
      <c r="L344" s="7"/>
      <c r="M344" s="7"/>
      <c r="N344" s="7"/>
      <c r="O344" s="17"/>
    </row>
    <row r="345" spans="1:15" s="9" customFormat="1" ht="15" x14ac:dyDescent="0.2">
      <c r="A345" s="95"/>
      <c r="B345" s="95"/>
      <c r="E345" s="6"/>
      <c r="F345" s="6"/>
      <c r="G345" s="6"/>
      <c r="H345" s="6"/>
      <c r="I345" s="6"/>
      <c r="J345" s="6"/>
      <c r="K345" s="6"/>
      <c r="L345" s="7"/>
      <c r="M345" s="7"/>
      <c r="N345" s="7"/>
      <c r="O345" s="17"/>
    </row>
    <row r="346" spans="1:15" s="9" customFormat="1" ht="15" x14ac:dyDescent="0.2">
      <c r="A346" s="95"/>
      <c r="B346" s="95"/>
      <c r="E346" s="6"/>
      <c r="F346" s="6"/>
      <c r="G346" s="6"/>
      <c r="H346" s="6"/>
      <c r="I346" s="6"/>
      <c r="J346" s="6"/>
      <c r="K346" s="6"/>
      <c r="L346" s="7"/>
      <c r="M346" s="7"/>
      <c r="N346" s="7"/>
      <c r="O346" s="17"/>
    </row>
    <row r="347" spans="1:15" s="9" customFormat="1" ht="15" x14ac:dyDescent="0.2">
      <c r="A347" s="95"/>
      <c r="B347" s="95"/>
      <c r="E347" s="6"/>
      <c r="F347" s="6"/>
      <c r="G347" s="6"/>
      <c r="H347" s="6"/>
      <c r="I347" s="6"/>
      <c r="J347" s="6"/>
      <c r="K347" s="6"/>
      <c r="L347" s="7"/>
      <c r="M347" s="7"/>
      <c r="N347" s="7"/>
      <c r="O347" s="17"/>
    </row>
    <row r="348" spans="1:15" s="9" customFormat="1" ht="15" x14ac:dyDescent="0.2">
      <c r="A348" s="95"/>
      <c r="B348" s="95"/>
      <c r="E348" s="6"/>
      <c r="F348" s="6"/>
      <c r="G348" s="6"/>
      <c r="H348" s="6"/>
      <c r="I348" s="6"/>
      <c r="J348" s="6"/>
      <c r="K348" s="6"/>
      <c r="L348" s="7"/>
      <c r="M348" s="7"/>
      <c r="N348" s="7"/>
      <c r="O348" s="17"/>
    </row>
    <row r="349" spans="1:15" s="9" customFormat="1" ht="15" x14ac:dyDescent="0.2">
      <c r="A349" s="95"/>
      <c r="B349" s="95"/>
      <c r="E349" s="6"/>
      <c r="F349" s="6"/>
      <c r="G349" s="6"/>
      <c r="H349" s="6"/>
      <c r="I349" s="6"/>
      <c r="J349" s="6"/>
      <c r="K349" s="6"/>
      <c r="L349" s="7"/>
      <c r="M349" s="7"/>
      <c r="N349" s="7"/>
      <c r="O349" s="17"/>
    </row>
    <row r="350" spans="1:15" s="9" customFormat="1" ht="15" x14ac:dyDescent="0.2">
      <c r="A350" s="95"/>
      <c r="B350" s="95"/>
      <c r="E350" s="6"/>
      <c r="F350" s="6"/>
      <c r="G350" s="6"/>
      <c r="H350" s="6"/>
      <c r="I350" s="6"/>
      <c r="J350" s="6"/>
      <c r="K350" s="6"/>
      <c r="L350" s="7"/>
      <c r="M350" s="7"/>
      <c r="N350" s="7"/>
      <c r="O350" s="17"/>
    </row>
    <row r="351" spans="1:15" s="9" customFormat="1" ht="15" x14ac:dyDescent="0.2">
      <c r="A351" s="95"/>
      <c r="B351" s="95"/>
      <c r="E351" s="6"/>
      <c r="F351" s="6"/>
      <c r="G351" s="6"/>
      <c r="H351" s="6"/>
      <c r="I351" s="6"/>
      <c r="J351" s="6"/>
      <c r="K351" s="6"/>
      <c r="L351" s="7"/>
      <c r="M351" s="7"/>
      <c r="N351" s="7"/>
      <c r="O351" s="17"/>
    </row>
    <row r="352" spans="1:15" s="9" customFormat="1" ht="15" x14ac:dyDescent="0.2">
      <c r="A352" s="95"/>
      <c r="B352" s="95"/>
      <c r="E352" s="6"/>
      <c r="F352" s="6"/>
      <c r="G352" s="6"/>
      <c r="H352" s="6"/>
      <c r="I352" s="6"/>
      <c r="J352" s="6"/>
      <c r="K352" s="6"/>
      <c r="L352" s="7"/>
      <c r="M352" s="7"/>
      <c r="N352" s="7"/>
      <c r="O352" s="17"/>
    </row>
    <row r="353" spans="1:15" s="9" customFormat="1" ht="15" x14ac:dyDescent="0.2">
      <c r="A353" s="95"/>
      <c r="B353" s="95"/>
      <c r="E353" s="6"/>
      <c r="F353" s="6"/>
      <c r="G353" s="6"/>
      <c r="H353" s="6"/>
      <c r="I353" s="6"/>
      <c r="J353" s="6"/>
      <c r="K353" s="6"/>
      <c r="L353" s="7"/>
      <c r="M353" s="7"/>
      <c r="N353" s="7"/>
      <c r="O353" s="17"/>
    </row>
    <row r="354" spans="1:15" s="9" customFormat="1" ht="15" x14ac:dyDescent="0.2">
      <c r="A354" s="95"/>
      <c r="B354" s="95"/>
      <c r="E354" s="6"/>
      <c r="F354" s="6"/>
      <c r="G354" s="6"/>
      <c r="H354" s="6"/>
      <c r="I354" s="6"/>
      <c r="J354" s="6"/>
      <c r="K354" s="6"/>
      <c r="L354" s="7"/>
      <c r="M354" s="7"/>
      <c r="N354" s="7"/>
      <c r="O354" s="17"/>
    </row>
    <row r="355" spans="1:15" s="9" customFormat="1" ht="15" x14ac:dyDescent="0.2">
      <c r="A355" s="95"/>
      <c r="B355" s="95"/>
      <c r="E355" s="6"/>
      <c r="F355" s="6"/>
      <c r="G355" s="6"/>
      <c r="H355" s="6"/>
      <c r="I355" s="6"/>
      <c r="J355" s="6"/>
      <c r="K355" s="6"/>
      <c r="L355" s="7"/>
      <c r="M355" s="7"/>
      <c r="N355" s="7"/>
      <c r="O355" s="17"/>
    </row>
    <row r="356" spans="1:15" s="9" customFormat="1" ht="15" x14ac:dyDescent="0.2">
      <c r="A356" s="95"/>
      <c r="B356" s="95"/>
      <c r="E356" s="6"/>
      <c r="F356" s="6"/>
      <c r="G356" s="6"/>
      <c r="H356" s="6"/>
      <c r="I356" s="6"/>
      <c r="J356" s="6"/>
      <c r="K356" s="6"/>
      <c r="L356" s="7"/>
      <c r="M356" s="7"/>
      <c r="N356" s="7"/>
      <c r="O356" s="17"/>
    </row>
    <row r="357" spans="1:15" s="9" customFormat="1" ht="15" x14ac:dyDescent="0.2">
      <c r="A357" s="95"/>
      <c r="B357" s="95"/>
      <c r="E357" s="6"/>
      <c r="F357" s="6"/>
      <c r="G357" s="6"/>
      <c r="H357" s="6"/>
      <c r="I357" s="6"/>
      <c r="J357" s="6"/>
      <c r="K357" s="6"/>
      <c r="L357" s="7"/>
      <c r="M357" s="7"/>
      <c r="N357" s="7"/>
      <c r="O357" s="17"/>
    </row>
    <row r="358" spans="1:15" s="9" customFormat="1" ht="15" x14ac:dyDescent="0.2">
      <c r="A358" s="95"/>
      <c r="B358" s="95"/>
      <c r="E358" s="6"/>
      <c r="F358" s="6"/>
      <c r="G358" s="6"/>
      <c r="H358" s="6"/>
      <c r="I358" s="6"/>
      <c r="J358" s="6"/>
      <c r="K358" s="6"/>
      <c r="L358" s="7"/>
      <c r="M358" s="7"/>
      <c r="N358" s="7"/>
      <c r="O358" s="17"/>
    </row>
    <row r="359" spans="1:15" s="9" customFormat="1" ht="15" x14ac:dyDescent="0.2">
      <c r="A359" s="95"/>
      <c r="B359" s="95"/>
      <c r="E359" s="6"/>
      <c r="F359" s="6"/>
      <c r="G359" s="6"/>
      <c r="H359" s="6"/>
      <c r="I359" s="6"/>
      <c r="J359" s="6"/>
      <c r="K359" s="6"/>
      <c r="L359" s="7"/>
      <c r="M359" s="7"/>
      <c r="N359" s="7"/>
      <c r="O359" s="17"/>
    </row>
    <row r="360" spans="1:15" s="9" customFormat="1" ht="15" x14ac:dyDescent="0.2">
      <c r="A360" s="95"/>
      <c r="B360" s="95"/>
      <c r="E360" s="6"/>
      <c r="F360" s="6"/>
      <c r="G360" s="6"/>
      <c r="H360" s="6"/>
      <c r="I360" s="6"/>
      <c r="J360" s="6"/>
      <c r="K360" s="6"/>
      <c r="L360" s="7"/>
      <c r="M360" s="7"/>
      <c r="N360" s="7"/>
      <c r="O360" s="17"/>
    </row>
    <row r="361" spans="1:15" s="9" customFormat="1" ht="15" x14ac:dyDescent="0.2">
      <c r="A361" s="95"/>
      <c r="B361" s="95"/>
      <c r="E361" s="6"/>
      <c r="F361" s="6"/>
      <c r="G361" s="6"/>
      <c r="H361" s="6"/>
      <c r="I361" s="6"/>
      <c r="J361" s="6"/>
      <c r="K361" s="6"/>
      <c r="L361" s="7"/>
      <c r="M361" s="7"/>
      <c r="N361" s="7"/>
      <c r="O361" s="17"/>
    </row>
    <row r="362" spans="1:15" s="9" customFormat="1" ht="15" x14ac:dyDescent="0.2">
      <c r="A362" s="95"/>
      <c r="B362" s="95"/>
      <c r="E362" s="6"/>
      <c r="F362" s="6"/>
      <c r="G362" s="6"/>
      <c r="H362" s="6"/>
      <c r="I362" s="6"/>
      <c r="J362" s="6"/>
      <c r="K362" s="6"/>
      <c r="L362" s="7"/>
      <c r="M362" s="7"/>
      <c r="N362" s="7"/>
      <c r="O362" s="17"/>
    </row>
    <row r="363" spans="1:15" s="9" customFormat="1" ht="15" x14ac:dyDescent="0.2">
      <c r="A363" s="95"/>
      <c r="B363" s="95"/>
      <c r="E363" s="6"/>
      <c r="F363" s="6"/>
      <c r="G363" s="6"/>
      <c r="H363" s="6"/>
      <c r="I363" s="6"/>
      <c r="J363" s="6"/>
      <c r="K363" s="6"/>
      <c r="L363" s="7"/>
      <c r="M363" s="7"/>
      <c r="N363" s="7"/>
      <c r="O363" s="17"/>
    </row>
    <row r="364" spans="1:15" s="9" customFormat="1" ht="15" x14ac:dyDescent="0.2">
      <c r="A364" s="95"/>
      <c r="B364" s="95"/>
      <c r="E364" s="6"/>
      <c r="F364" s="6"/>
      <c r="G364" s="6"/>
      <c r="H364" s="6"/>
      <c r="I364" s="6"/>
      <c r="J364" s="6"/>
      <c r="K364" s="6"/>
      <c r="L364" s="7"/>
      <c r="M364" s="7"/>
      <c r="N364" s="7"/>
      <c r="O364" s="17"/>
    </row>
    <row r="365" spans="1:15" s="9" customFormat="1" ht="15" x14ac:dyDescent="0.2">
      <c r="A365" s="95"/>
      <c r="B365" s="95"/>
      <c r="E365" s="6"/>
      <c r="F365" s="6"/>
      <c r="G365" s="6"/>
      <c r="H365" s="6"/>
      <c r="I365" s="6"/>
      <c r="J365" s="6"/>
      <c r="K365" s="6"/>
      <c r="L365" s="7"/>
      <c r="M365" s="7"/>
      <c r="N365" s="7"/>
      <c r="O365" s="17"/>
    </row>
    <row r="366" spans="1:15" s="9" customFormat="1" ht="15" x14ac:dyDescent="0.2">
      <c r="A366" s="95"/>
      <c r="B366" s="95"/>
      <c r="E366" s="6"/>
      <c r="F366" s="6"/>
      <c r="G366" s="6"/>
      <c r="H366" s="6"/>
      <c r="I366" s="6"/>
      <c r="J366" s="6"/>
      <c r="K366" s="6"/>
      <c r="L366" s="7"/>
      <c r="M366" s="7"/>
      <c r="N366" s="7"/>
      <c r="O366" s="17"/>
    </row>
    <row r="367" spans="1:15" s="9" customFormat="1" ht="15" x14ac:dyDescent="0.2">
      <c r="A367" s="95"/>
      <c r="B367" s="95"/>
      <c r="E367" s="6"/>
      <c r="F367" s="6"/>
      <c r="G367" s="6"/>
      <c r="H367" s="6"/>
      <c r="I367" s="6"/>
      <c r="J367" s="6"/>
      <c r="K367" s="6"/>
      <c r="L367" s="7"/>
      <c r="M367" s="7"/>
      <c r="N367" s="7"/>
      <c r="O367" s="17"/>
    </row>
    <row r="368" spans="1:15" s="9" customFormat="1" ht="15" x14ac:dyDescent="0.2">
      <c r="A368" s="95"/>
      <c r="B368" s="95"/>
      <c r="E368" s="6"/>
      <c r="F368" s="6"/>
      <c r="G368" s="6"/>
      <c r="H368" s="6"/>
      <c r="I368" s="6"/>
      <c r="J368" s="6"/>
      <c r="K368" s="6"/>
      <c r="L368" s="7"/>
      <c r="M368" s="7"/>
      <c r="N368" s="7"/>
      <c r="O368" s="17"/>
    </row>
    <row r="369" spans="1:15" s="9" customFormat="1" ht="15" x14ac:dyDescent="0.2">
      <c r="A369" s="95"/>
      <c r="B369" s="95"/>
      <c r="E369" s="6"/>
      <c r="F369" s="6"/>
      <c r="G369" s="6"/>
      <c r="H369" s="6"/>
      <c r="I369" s="6"/>
      <c r="J369" s="6"/>
      <c r="K369" s="6"/>
      <c r="L369" s="7"/>
      <c r="M369" s="7"/>
      <c r="N369" s="7"/>
      <c r="O369" s="17"/>
    </row>
    <row r="370" spans="1:15" s="9" customFormat="1" ht="15" x14ac:dyDescent="0.2">
      <c r="A370" s="95"/>
      <c r="B370" s="95"/>
      <c r="E370" s="6"/>
      <c r="F370" s="6"/>
      <c r="G370" s="6"/>
      <c r="H370" s="6"/>
      <c r="I370" s="6"/>
      <c r="J370" s="6"/>
      <c r="K370" s="6"/>
      <c r="L370" s="7"/>
      <c r="M370" s="7"/>
      <c r="N370" s="7"/>
      <c r="O370" s="17"/>
    </row>
    <row r="371" spans="1:15" s="9" customFormat="1" ht="15" x14ac:dyDescent="0.2">
      <c r="A371" s="95"/>
      <c r="B371" s="95"/>
      <c r="E371" s="6"/>
      <c r="F371" s="6"/>
      <c r="G371" s="6"/>
      <c r="H371" s="6"/>
      <c r="I371" s="6"/>
      <c r="J371" s="6"/>
      <c r="K371" s="6"/>
      <c r="L371" s="7"/>
      <c r="M371" s="7"/>
      <c r="N371" s="7"/>
      <c r="O371" s="17"/>
    </row>
    <row r="372" spans="1:15" s="9" customFormat="1" ht="15" x14ac:dyDescent="0.2">
      <c r="A372" s="95"/>
      <c r="B372" s="95"/>
      <c r="E372" s="6"/>
      <c r="F372" s="6"/>
      <c r="G372" s="6"/>
      <c r="H372" s="6"/>
      <c r="I372" s="6"/>
      <c r="J372" s="6"/>
      <c r="K372" s="6"/>
      <c r="L372" s="7"/>
      <c r="M372" s="7"/>
      <c r="N372" s="7"/>
      <c r="O372" s="17"/>
    </row>
    <row r="373" spans="1:15" s="9" customFormat="1" ht="15" x14ac:dyDescent="0.2">
      <c r="A373" s="95"/>
      <c r="B373" s="95"/>
      <c r="E373" s="6"/>
      <c r="F373" s="6"/>
      <c r="G373" s="6"/>
      <c r="H373" s="6"/>
      <c r="I373" s="6"/>
      <c r="J373" s="6"/>
      <c r="K373" s="6"/>
      <c r="L373" s="7"/>
      <c r="M373" s="7"/>
      <c r="N373" s="7"/>
      <c r="O373" s="17"/>
    </row>
    <row r="374" spans="1:15" s="9" customFormat="1" ht="15" x14ac:dyDescent="0.2">
      <c r="A374" s="95"/>
      <c r="B374" s="95"/>
      <c r="E374" s="6"/>
      <c r="F374" s="6"/>
      <c r="G374" s="6"/>
      <c r="H374" s="6"/>
      <c r="I374" s="6"/>
      <c r="J374" s="6"/>
      <c r="K374" s="6"/>
      <c r="L374" s="7"/>
      <c r="M374" s="7"/>
      <c r="N374" s="7"/>
      <c r="O374" s="17"/>
    </row>
    <row r="375" spans="1:15" s="9" customFormat="1" ht="15" x14ac:dyDescent="0.2">
      <c r="A375" s="95"/>
      <c r="B375" s="95"/>
      <c r="E375" s="6"/>
      <c r="F375" s="6"/>
      <c r="G375" s="6"/>
      <c r="H375" s="6"/>
      <c r="I375" s="6"/>
      <c r="J375" s="6"/>
      <c r="K375" s="6"/>
      <c r="L375" s="7"/>
      <c r="M375" s="7"/>
      <c r="N375" s="7"/>
      <c r="O375" s="17"/>
    </row>
    <row r="376" spans="1:15" s="9" customFormat="1" ht="15" x14ac:dyDescent="0.2">
      <c r="A376" s="95"/>
      <c r="B376" s="95"/>
      <c r="E376" s="6"/>
      <c r="F376" s="6"/>
      <c r="G376" s="6"/>
      <c r="H376" s="6"/>
      <c r="I376" s="6"/>
      <c r="J376" s="6"/>
      <c r="K376" s="6"/>
      <c r="L376" s="7"/>
      <c r="M376" s="7"/>
      <c r="N376" s="7"/>
      <c r="O376" s="17"/>
    </row>
    <row r="377" spans="1:15" s="9" customFormat="1" ht="15" x14ac:dyDescent="0.2">
      <c r="A377" s="95"/>
      <c r="B377" s="95"/>
      <c r="E377" s="6"/>
      <c r="F377" s="6"/>
      <c r="G377" s="6"/>
      <c r="H377" s="6"/>
      <c r="I377" s="6"/>
      <c r="J377" s="6"/>
      <c r="K377" s="6"/>
      <c r="L377" s="7"/>
      <c r="M377" s="7"/>
      <c r="N377" s="7"/>
      <c r="O377" s="17"/>
    </row>
    <row r="378" spans="1:15" s="9" customFormat="1" ht="15" x14ac:dyDescent="0.2">
      <c r="A378" s="95"/>
      <c r="B378" s="95"/>
      <c r="E378" s="6"/>
      <c r="F378" s="6"/>
      <c r="G378" s="6"/>
      <c r="H378" s="6"/>
      <c r="I378" s="6"/>
      <c r="J378" s="6"/>
      <c r="K378" s="6"/>
      <c r="L378" s="7"/>
      <c r="M378" s="7"/>
      <c r="N378" s="7"/>
      <c r="O378" s="17"/>
    </row>
    <row r="379" spans="1:15" s="9" customFormat="1" ht="15" x14ac:dyDescent="0.2">
      <c r="A379" s="95"/>
      <c r="B379" s="95"/>
      <c r="E379" s="6"/>
      <c r="F379" s="6"/>
      <c r="G379" s="6"/>
      <c r="H379" s="6"/>
      <c r="I379" s="6"/>
      <c r="J379" s="6"/>
      <c r="K379" s="6"/>
      <c r="L379" s="7"/>
      <c r="M379" s="7"/>
      <c r="N379" s="7"/>
      <c r="O379" s="17"/>
    </row>
    <row r="380" spans="1:15" s="9" customFormat="1" ht="15" x14ac:dyDescent="0.2">
      <c r="A380" s="95"/>
      <c r="B380" s="95"/>
      <c r="E380" s="6"/>
      <c r="F380" s="6"/>
      <c r="G380" s="6"/>
      <c r="H380" s="6"/>
      <c r="I380" s="6"/>
      <c r="J380" s="6"/>
      <c r="K380" s="6"/>
      <c r="L380" s="7"/>
      <c r="M380" s="7"/>
      <c r="N380" s="7"/>
      <c r="O380" s="17"/>
    </row>
    <row r="381" spans="1:15" s="9" customFormat="1" ht="15" x14ac:dyDescent="0.2">
      <c r="A381" s="95"/>
      <c r="B381" s="95"/>
      <c r="E381" s="6"/>
      <c r="F381" s="6"/>
      <c r="G381" s="6"/>
      <c r="H381" s="6"/>
      <c r="I381" s="6"/>
      <c r="J381" s="6"/>
      <c r="K381" s="6"/>
      <c r="L381" s="7"/>
      <c r="M381" s="7"/>
      <c r="N381" s="7"/>
      <c r="O381" s="17"/>
    </row>
    <row r="382" spans="1:15" s="9" customFormat="1" ht="15" x14ac:dyDescent="0.2">
      <c r="A382" s="95"/>
      <c r="B382" s="95"/>
      <c r="E382" s="6"/>
      <c r="F382" s="6"/>
      <c r="G382" s="6"/>
      <c r="H382" s="6"/>
      <c r="I382" s="6"/>
      <c r="J382" s="6"/>
      <c r="K382" s="6"/>
      <c r="L382" s="7"/>
      <c r="M382" s="7"/>
      <c r="N382" s="7"/>
      <c r="O382" s="17"/>
    </row>
    <row r="383" spans="1:15" s="9" customFormat="1" ht="15" x14ac:dyDescent="0.2">
      <c r="A383" s="95"/>
      <c r="B383" s="95"/>
      <c r="E383" s="6"/>
      <c r="F383" s="6"/>
      <c r="G383" s="6"/>
      <c r="H383" s="6"/>
      <c r="I383" s="6"/>
      <c r="J383" s="6"/>
      <c r="K383" s="6"/>
      <c r="L383" s="7"/>
      <c r="M383" s="7"/>
      <c r="N383" s="7"/>
      <c r="O383" s="17"/>
    </row>
    <row r="384" spans="1:15" s="9" customFormat="1" ht="15" x14ac:dyDescent="0.2">
      <c r="A384" s="95"/>
      <c r="B384" s="95"/>
      <c r="E384" s="6"/>
      <c r="F384" s="6"/>
      <c r="G384" s="6"/>
      <c r="H384" s="6"/>
      <c r="I384" s="6"/>
      <c r="J384" s="6"/>
      <c r="K384" s="6"/>
      <c r="L384" s="7"/>
      <c r="M384" s="7"/>
      <c r="N384" s="7"/>
      <c r="O384" s="17"/>
    </row>
    <row r="385" spans="1:15" s="9" customFormat="1" ht="15" x14ac:dyDescent="0.2">
      <c r="A385" s="95"/>
      <c r="B385" s="95"/>
      <c r="E385" s="6"/>
      <c r="F385" s="6"/>
      <c r="G385" s="6"/>
      <c r="H385" s="6"/>
      <c r="I385" s="6"/>
      <c r="J385" s="6"/>
      <c r="K385" s="6"/>
      <c r="L385" s="7"/>
      <c r="M385" s="7"/>
      <c r="N385" s="7"/>
      <c r="O385" s="17"/>
    </row>
    <row r="386" spans="1:15" s="9" customFormat="1" ht="15" x14ac:dyDescent="0.2">
      <c r="A386" s="95"/>
      <c r="B386" s="95"/>
      <c r="E386" s="6"/>
      <c r="F386" s="6"/>
      <c r="G386" s="6"/>
      <c r="H386" s="6"/>
      <c r="I386" s="6"/>
      <c r="J386" s="6"/>
      <c r="K386" s="6"/>
      <c r="L386" s="7"/>
      <c r="M386" s="7"/>
      <c r="N386" s="7"/>
      <c r="O386" s="17"/>
    </row>
    <row r="387" spans="1:15" s="9" customFormat="1" ht="15" x14ac:dyDescent="0.2">
      <c r="A387" s="95"/>
      <c r="B387" s="95"/>
      <c r="E387" s="6"/>
      <c r="F387" s="6"/>
      <c r="G387" s="6"/>
      <c r="H387" s="6"/>
      <c r="I387" s="6"/>
      <c r="J387" s="6"/>
      <c r="K387" s="6"/>
      <c r="L387" s="7"/>
      <c r="M387" s="7"/>
      <c r="N387" s="7"/>
      <c r="O387" s="17"/>
    </row>
    <row r="388" spans="1:15" s="9" customFormat="1" ht="15" x14ac:dyDescent="0.2">
      <c r="A388" s="95"/>
      <c r="B388" s="95"/>
      <c r="E388" s="6"/>
      <c r="F388" s="6"/>
      <c r="G388" s="6"/>
      <c r="H388" s="6"/>
      <c r="I388" s="6"/>
      <c r="J388" s="6"/>
      <c r="K388" s="6"/>
      <c r="L388" s="7"/>
      <c r="M388" s="7"/>
      <c r="N388" s="7"/>
      <c r="O388" s="17"/>
    </row>
    <row r="389" spans="1:15" s="9" customFormat="1" ht="15" x14ac:dyDescent="0.2">
      <c r="A389" s="95"/>
      <c r="B389" s="95"/>
      <c r="E389" s="6"/>
      <c r="F389" s="6"/>
      <c r="G389" s="6"/>
      <c r="H389" s="6"/>
      <c r="I389" s="6"/>
      <c r="J389" s="6"/>
      <c r="K389" s="6"/>
      <c r="L389" s="7"/>
      <c r="M389" s="7"/>
      <c r="N389" s="7"/>
      <c r="O389" s="17"/>
    </row>
    <row r="390" spans="1:15" s="9" customFormat="1" ht="15" x14ac:dyDescent="0.2">
      <c r="A390" s="95"/>
      <c r="B390" s="95"/>
      <c r="E390" s="6"/>
      <c r="F390" s="6"/>
      <c r="G390" s="6"/>
      <c r="H390" s="6"/>
      <c r="I390" s="6"/>
      <c r="J390" s="6"/>
      <c r="K390" s="6"/>
      <c r="L390" s="7"/>
      <c r="M390" s="7"/>
      <c r="N390" s="7"/>
      <c r="O390" s="17"/>
    </row>
    <row r="391" spans="1:15" s="9" customFormat="1" ht="15" x14ac:dyDescent="0.2">
      <c r="A391" s="95"/>
      <c r="B391" s="95"/>
      <c r="E391" s="6"/>
      <c r="F391" s="6"/>
      <c r="G391" s="6"/>
      <c r="H391" s="6"/>
      <c r="I391" s="6"/>
      <c r="J391" s="6"/>
      <c r="K391" s="6"/>
      <c r="L391" s="7"/>
      <c r="M391" s="7"/>
      <c r="N391" s="7"/>
      <c r="O391" s="17"/>
    </row>
    <row r="392" spans="1:15" s="9" customFormat="1" ht="15" x14ac:dyDescent="0.2">
      <c r="A392" s="95"/>
      <c r="B392" s="95"/>
      <c r="E392" s="6"/>
      <c r="F392" s="6"/>
      <c r="G392" s="6"/>
      <c r="H392" s="6"/>
      <c r="I392" s="6"/>
      <c r="J392" s="6"/>
      <c r="K392" s="6"/>
      <c r="L392" s="7"/>
      <c r="M392" s="7"/>
      <c r="N392" s="7"/>
      <c r="O392" s="17"/>
    </row>
    <row r="393" spans="1:15" s="9" customFormat="1" ht="15" x14ac:dyDescent="0.2">
      <c r="A393" s="95"/>
      <c r="B393" s="95"/>
      <c r="E393" s="6"/>
      <c r="F393" s="6"/>
      <c r="G393" s="6"/>
      <c r="H393" s="6"/>
      <c r="I393" s="6"/>
      <c r="J393" s="6"/>
      <c r="K393" s="6"/>
      <c r="L393" s="7"/>
      <c r="M393" s="7"/>
      <c r="N393" s="7"/>
      <c r="O393" s="17"/>
    </row>
    <row r="394" spans="1:15" s="9" customFormat="1" ht="15" x14ac:dyDescent="0.2">
      <c r="A394" s="95"/>
      <c r="B394" s="95"/>
      <c r="E394" s="6"/>
      <c r="F394" s="6"/>
      <c r="G394" s="6"/>
      <c r="H394" s="6"/>
      <c r="I394" s="6"/>
      <c r="J394" s="6"/>
      <c r="K394" s="6"/>
      <c r="L394" s="7"/>
      <c r="M394" s="7"/>
      <c r="N394" s="7"/>
      <c r="O394" s="17"/>
    </row>
    <row r="395" spans="1:15" s="9" customFormat="1" ht="15" x14ac:dyDescent="0.2">
      <c r="A395" s="95"/>
      <c r="B395" s="95"/>
      <c r="E395" s="6"/>
      <c r="F395" s="6"/>
      <c r="G395" s="6"/>
      <c r="H395" s="6"/>
      <c r="I395" s="6"/>
      <c r="J395" s="6"/>
      <c r="K395" s="6"/>
      <c r="L395" s="7"/>
      <c r="M395" s="7"/>
      <c r="N395" s="7"/>
      <c r="O395" s="17"/>
    </row>
    <row r="396" spans="1:15" s="9" customFormat="1" ht="15" x14ac:dyDescent="0.2">
      <c r="A396" s="95"/>
      <c r="B396" s="95"/>
      <c r="E396" s="6"/>
      <c r="F396" s="6"/>
      <c r="G396" s="6"/>
      <c r="H396" s="6"/>
      <c r="I396" s="6"/>
      <c r="J396" s="6"/>
      <c r="K396" s="6"/>
      <c r="L396" s="7"/>
      <c r="M396" s="7"/>
      <c r="N396" s="7"/>
      <c r="O396" s="17"/>
    </row>
    <row r="397" spans="1:15" s="9" customFormat="1" ht="15" x14ac:dyDescent="0.2">
      <c r="A397" s="95"/>
      <c r="B397" s="95"/>
      <c r="E397" s="6"/>
      <c r="F397" s="6"/>
      <c r="G397" s="6"/>
      <c r="H397" s="6"/>
      <c r="I397" s="6"/>
      <c r="J397" s="6"/>
      <c r="K397" s="6"/>
      <c r="L397" s="7"/>
      <c r="M397" s="7"/>
      <c r="N397" s="7"/>
      <c r="O397" s="17"/>
    </row>
    <row r="398" spans="1:15" s="9" customFormat="1" ht="15" x14ac:dyDescent="0.2">
      <c r="A398" s="95"/>
      <c r="B398" s="95"/>
      <c r="E398" s="6"/>
      <c r="F398" s="6"/>
      <c r="G398" s="6"/>
      <c r="H398" s="6"/>
      <c r="I398" s="6"/>
      <c r="J398" s="6"/>
      <c r="K398" s="6"/>
      <c r="L398" s="7"/>
      <c r="M398" s="7"/>
      <c r="N398" s="7"/>
      <c r="O398" s="17"/>
    </row>
    <row r="399" spans="1:15" s="9" customFormat="1" ht="15" x14ac:dyDescent="0.2">
      <c r="A399" s="95"/>
      <c r="B399" s="95"/>
      <c r="E399" s="6"/>
      <c r="F399" s="6"/>
      <c r="G399" s="6"/>
      <c r="H399" s="6"/>
      <c r="I399" s="6"/>
      <c r="J399" s="6"/>
      <c r="K399" s="6"/>
      <c r="L399" s="7"/>
      <c r="M399" s="7"/>
      <c r="N399" s="7"/>
      <c r="O399" s="17"/>
    </row>
    <row r="400" spans="1:15" s="9" customFormat="1" ht="15" x14ac:dyDescent="0.2">
      <c r="A400" s="95"/>
      <c r="B400" s="95"/>
      <c r="E400" s="6"/>
      <c r="F400" s="6"/>
      <c r="G400" s="6"/>
      <c r="H400" s="6"/>
      <c r="I400" s="6"/>
      <c r="J400" s="6"/>
      <c r="K400" s="6"/>
      <c r="L400" s="7"/>
      <c r="M400" s="7"/>
      <c r="N400" s="7"/>
      <c r="O400" s="17"/>
    </row>
    <row r="401" spans="1:15" s="9" customFormat="1" ht="15" x14ac:dyDescent="0.2">
      <c r="A401" s="95"/>
      <c r="B401" s="95"/>
      <c r="E401" s="6"/>
      <c r="F401" s="6"/>
      <c r="G401" s="6"/>
      <c r="H401" s="6"/>
      <c r="I401" s="6"/>
      <c r="J401" s="6"/>
      <c r="K401" s="6"/>
      <c r="L401" s="7"/>
      <c r="M401" s="7"/>
      <c r="N401" s="7"/>
      <c r="O401" s="17"/>
    </row>
    <row r="402" spans="1:15" s="9" customFormat="1" ht="15" x14ac:dyDescent="0.2">
      <c r="A402" s="95"/>
      <c r="B402" s="95"/>
      <c r="E402" s="6"/>
      <c r="F402" s="6"/>
      <c r="G402" s="6"/>
      <c r="H402" s="6"/>
      <c r="I402" s="6"/>
      <c r="J402" s="6"/>
      <c r="K402" s="6"/>
      <c r="L402" s="7"/>
      <c r="M402" s="7"/>
      <c r="N402" s="7"/>
      <c r="O402" s="17"/>
    </row>
    <row r="403" spans="1:15" s="9" customFormat="1" ht="15" x14ac:dyDescent="0.2">
      <c r="A403" s="95"/>
      <c r="B403" s="95"/>
      <c r="E403" s="6"/>
      <c r="F403" s="6"/>
      <c r="G403" s="6"/>
      <c r="H403" s="6"/>
      <c r="I403" s="6"/>
      <c r="J403" s="6"/>
      <c r="K403" s="6"/>
      <c r="L403" s="7"/>
      <c r="M403" s="7"/>
      <c r="N403" s="7"/>
      <c r="O403" s="17"/>
    </row>
    <row r="404" spans="1:15" s="9" customFormat="1" ht="15" x14ac:dyDescent="0.2">
      <c r="A404" s="95"/>
      <c r="B404" s="95"/>
      <c r="E404" s="6"/>
      <c r="F404" s="6"/>
      <c r="G404" s="6"/>
      <c r="H404" s="6"/>
      <c r="I404" s="6"/>
      <c r="J404" s="6"/>
      <c r="K404" s="6"/>
      <c r="L404" s="7"/>
      <c r="M404" s="7"/>
      <c r="N404" s="7"/>
      <c r="O404" s="17"/>
    </row>
    <row r="405" spans="1:15" s="9" customFormat="1" ht="15" x14ac:dyDescent="0.2">
      <c r="A405" s="95"/>
      <c r="B405" s="95"/>
      <c r="E405" s="6"/>
      <c r="F405" s="6"/>
      <c r="G405" s="6"/>
      <c r="H405" s="6"/>
      <c r="I405" s="6"/>
      <c r="J405" s="6"/>
      <c r="K405" s="6"/>
      <c r="L405" s="7"/>
      <c r="M405" s="7"/>
      <c r="N405" s="7"/>
      <c r="O405" s="17"/>
    </row>
    <row r="406" spans="1:15" s="9" customFormat="1" ht="15" x14ac:dyDescent="0.2">
      <c r="A406" s="95"/>
      <c r="B406" s="95"/>
      <c r="E406" s="6"/>
      <c r="F406" s="6"/>
      <c r="G406" s="6"/>
      <c r="H406" s="6"/>
      <c r="I406" s="6"/>
      <c r="J406" s="6"/>
      <c r="K406" s="6"/>
      <c r="L406" s="7"/>
      <c r="M406" s="7"/>
      <c r="N406" s="7"/>
      <c r="O406" s="17"/>
    </row>
    <row r="407" spans="1:15" s="9" customFormat="1" ht="15" x14ac:dyDescent="0.2">
      <c r="A407" s="95"/>
      <c r="B407" s="95"/>
      <c r="E407" s="6"/>
      <c r="F407" s="6"/>
      <c r="G407" s="6"/>
      <c r="H407" s="6"/>
      <c r="I407" s="6"/>
      <c r="J407" s="6"/>
      <c r="K407" s="6"/>
      <c r="L407" s="7"/>
      <c r="M407" s="7"/>
      <c r="N407" s="7"/>
      <c r="O407" s="17"/>
    </row>
    <row r="408" spans="1:15" s="9" customFormat="1" ht="15" x14ac:dyDescent="0.2">
      <c r="A408" s="95"/>
      <c r="B408" s="95"/>
      <c r="E408" s="6"/>
      <c r="F408" s="6"/>
      <c r="G408" s="6"/>
      <c r="H408" s="6"/>
      <c r="I408" s="6"/>
      <c r="J408" s="6"/>
      <c r="K408" s="6"/>
      <c r="L408" s="7"/>
      <c r="M408" s="7"/>
      <c r="N408" s="7"/>
      <c r="O408" s="17"/>
    </row>
    <row r="409" spans="1:15" s="9" customFormat="1" ht="15" x14ac:dyDescent="0.2">
      <c r="A409" s="95"/>
      <c r="B409" s="95"/>
      <c r="E409" s="6"/>
      <c r="F409" s="6"/>
      <c r="G409" s="6"/>
      <c r="H409" s="6"/>
      <c r="I409" s="6"/>
      <c r="J409" s="6"/>
      <c r="K409" s="6"/>
      <c r="L409" s="7"/>
      <c r="M409" s="7"/>
      <c r="N409" s="7"/>
      <c r="O409" s="17"/>
    </row>
    <row r="410" spans="1:15" s="9" customFormat="1" ht="15" x14ac:dyDescent="0.2">
      <c r="A410" s="95"/>
      <c r="B410" s="95"/>
      <c r="E410" s="6"/>
      <c r="F410" s="6"/>
      <c r="G410" s="6"/>
      <c r="H410" s="6"/>
      <c r="I410" s="6"/>
      <c r="J410" s="6"/>
      <c r="K410" s="6"/>
      <c r="L410" s="7"/>
      <c r="M410" s="7"/>
      <c r="N410" s="7"/>
      <c r="O410" s="17"/>
    </row>
    <row r="411" spans="1:15" s="9" customFormat="1" ht="15" x14ac:dyDescent="0.2">
      <c r="A411" s="95"/>
      <c r="B411" s="95"/>
      <c r="E411" s="6"/>
      <c r="F411" s="6"/>
      <c r="G411" s="6"/>
      <c r="H411" s="6"/>
      <c r="I411" s="6"/>
      <c r="J411" s="6"/>
      <c r="K411" s="6"/>
      <c r="L411" s="7"/>
      <c r="M411" s="7"/>
      <c r="N411" s="7"/>
      <c r="O411" s="17"/>
    </row>
    <row r="412" spans="1:15" s="9" customFormat="1" ht="15" x14ac:dyDescent="0.2">
      <c r="A412" s="95"/>
      <c r="B412" s="95"/>
      <c r="E412" s="6"/>
      <c r="F412" s="6"/>
      <c r="G412" s="6"/>
      <c r="H412" s="6"/>
      <c r="I412" s="6"/>
      <c r="J412" s="6"/>
      <c r="K412" s="6"/>
      <c r="L412" s="7"/>
      <c r="M412" s="7"/>
      <c r="N412" s="7"/>
      <c r="O412" s="17"/>
    </row>
    <row r="413" spans="1:15" s="9" customFormat="1" ht="15" x14ac:dyDescent="0.2">
      <c r="A413" s="95"/>
      <c r="B413" s="95"/>
      <c r="E413" s="6"/>
      <c r="F413" s="6"/>
      <c r="G413" s="6"/>
      <c r="H413" s="6"/>
      <c r="I413" s="6"/>
      <c r="J413" s="6"/>
      <c r="K413" s="6"/>
      <c r="L413" s="7"/>
      <c r="M413" s="7"/>
      <c r="N413" s="7"/>
      <c r="O413" s="17"/>
    </row>
    <row r="414" spans="1:15" s="9" customFormat="1" ht="15" x14ac:dyDescent="0.2">
      <c r="A414" s="95"/>
      <c r="B414" s="95"/>
      <c r="E414" s="6"/>
      <c r="F414" s="6"/>
      <c r="G414" s="6"/>
      <c r="H414" s="6"/>
      <c r="I414" s="6"/>
      <c r="J414" s="6"/>
      <c r="K414" s="6"/>
      <c r="L414" s="7"/>
      <c r="M414" s="7"/>
      <c r="N414" s="7"/>
      <c r="O414" s="17"/>
    </row>
    <row r="415" spans="1:15" s="9" customFormat="1" ht="15" x14ac:dyDescent="0.2">
      <c r="A415" s="95"/>
      <c r="B415" s="95"/>
      <c r="E415" s="6"/>
      <c r="F415" s="6"/>
      <c r="G415" s="6"/>
      <c r="H415" s="6"/>
      <c r="I415" s="6"/>
      <c r="J415" s="6"/>
      <c r="K415" s="6"/>
      <c r="L415" s="7"/>
      <c r="M415" s="7"/>
      <c r="N415" s="7"/>
      <c r="O415" s="17"/>
    </row>
    <row r="416" spans="1:15" s="9" customFormat="1" ht="15" x14ac:dyDescent="0.2">
      <c r="A416" s="95"/>
      <c r="B416" s="95"/>
      <c r="E416" s="6"/>
      <c r="F416" s="6"/>
      <c r="G416" s="6"/>
      <c r="H416" s="6"/>
      <c r="I416" s="6"/>
      <c r="J416" s="6"/>
      <c r="K416" s="6"/>
      <c r="L416" s="7"/>
      <c r="M416" s="7"/>
      <c r="N416" s="7"/>
      <c r="O416" s="17"/>
    </row>
    <row r="417" spans="1:15" s="9" customFormat="1" ht="15" x14ac:dyDescent="0.2">
      <c r="A417" s="95"/>
      <c r="B417" s="95"/>
      <c r="E417" s="6"/>
      <c r="F417" s="6"/>
      <c r="G417" s="6"/>
      <c r="H417" s="6"/>
      <c r="I417" s="6"/>
      <c r="J417" s="6"/>
      <c r="K417" s="6"/>
      <c r="L417" s="7"/>
      <c r="M417" s="7"/>
      <c r="N417" s="7"/>
      <c r="O417" s="17"/>
    </row>
    <row r="418" spans="1:15" s="9" customFormat="1" ht="15" x14ac:dyDescent="0.2">
      <c r="A418" s="95"/>
      <c r="B418" s="95"/>
      <c r="E418" s="6"/>
      <c r="F418" s="6"/>
      <c r="G418" s="6"/>
      <c r="H418" s="6"/>
      <c r="I418" s="6"/>
      <c r="J418" s="6"/>
      <c r="K418" s="6"/>
      <c r="L418" s="7"/>
      <c r="M418" s="7"/>
      <c r="N418" s="7"/>
      <c r="O418" s="17"/>
    </row>
    <row r="419" spans="1:15" s="9" customFormat="1" ht="15" x14ac:dyDescent="0.2">
      <c r="A419" s="95"/>
      <c r="B419" s="95"/>
      <c r="E419" s="6"/>
      <c r="F419" s="6"/>
      <c r="G419" s="6"/>
      <c r="H419" s="6"/>
      <c r="I419" s="6"/>
      <c r="J419" s="6"/>
      <c r="K419" s="6"/>
      <c r="L419" s="7"/>
      <c r="M419" s="7"/>
      <c r="N419" s="7"/>
      <c r="O419" s="17"/>
    </row>
    <row r="420" spans="1:15" s="9" customFormat="1" ht="15" x14ac:dyDescent="0.2">
      <c r="A420" s="95"/>
      <c r="B420" s="95"/>
      <c r="E420" s="6"/>
      <c r="F420" s="6"/>
      <c r="G420" s="6"/>
      <c r="H420" s="6"/>
      <c r="I420" s="6"/>
      <c r="J420" s="6"/>
      <c r="K420" s="6"/>
      <c r="L420" s="7"/>
      <c r="M420" s="7"/>
      <c r="N420" s="7"/>
      <c r="O420" s="17"/>
    </row>
    <row r="421" spans="1:15" s="9" customFormat="1" ht="15" x14ac:dyDescent="0.2">
      <c r="A421" s="95"/>
      <c r="B421" s="95"/>
      <c r="E421" s="6"/>
      <c r="F421" s="6"/>
      <c r="G421" s="6"/>
      <c r="H421" s="6"/>
      <c r="I421" s="6"/>
      <c r="J421" s="6"/>
      <c r="K421" s="6"/>
      <c r="L421" s="7"/>
      <c r="M421" s="7"/>
      <c r="N421" s="7"/>
      <c r="O421" s="17"/>
    </row>
    <row r="422" spans="1:15" s="9" customFormat="1" ht="15" x14ac:dyDescent="0.2">
      <c r="A422" s="95"/>
      <c r="B422" s="95"/>
      <c r="E422" s="6"/>
      <c r="F422" s="6"/>
      <c r="G422" s="6"/>
      <c r="H422" s="6"/>
      <c r="I422" s="6"/>
      <c r="J422" s="6"/>
      <c r="K422" s="6"/>
      <c r="L422" s="7"/>
      <c r="M422" s="7"/>
      <c r="N422" s="7"/>
      <c r="O422" s="17"/>
    </row>
    <row r="423" spans="1:15" s="9" customFormat="1" ht="15" x14ac:dyDescent="0.2">
      <c r="A423" s="95"/>
      <c r="B423" s="95"/>
      <c r="E423" s="6"/>
      <c r="F423" s="6"/>
      <c r="G423" s="6"/>
      <c r="H423" s="6"/>
      <c r="I423" s="6"/>
      <c r="J423" s="6"/>
      <c r="K423" s="6"/>
      <c r="L423" s="7"/>
      <c r="M423" s="7"/>
      <c r="N423" s="7"/>
      <c r="O423" s="17"/>
    </row>
    <row r="424" spans="1:15" s="9" customFormat="1" ht="15" x14ac:dyDescent="0.2">
      <c r="A424" s="95"/>
      <c r="B424" s="95"/>
      <c r="E424" s="6"/>
      <c r="F424" s="6"/>
      <c r="G424" s="6"/>
      <c r="H424" s="6"/>
      <c r="I424" s="6"/>
      <c r="J424" s="6"/>
      <c r="K424" s="6"/>
      <c r="L424" s="7"/>
      <c r="M424" s="7"/>
      <c r="N424" s="7"/>
      <c r="O424" s="17"/>
    </row>
    <row r="425" spans="1:15" s="9" customFormat="1" ht="15" x14ac:dyDescent="0.2">
      <c r="A425" s="95"/>
      <c r="B425" s="95"/>
      <c r="E425" s="6"/>
      <c r="F425" s="6"/>
      <c r="G425" s="6"/>
      <c r="H425" s="6"/>
      <c r="I425" s="6"/>
      <c r="J425" s="6"/>
      <c r="K425" s="6"/>
      <c r="L425" s="7"/>
      <c r="M425" s="7"/>
      <c r="N425" s="7"/>
      <c r="O425" s="17"/>
    </row>
    <row r="426" spans="1:15" s="9" customFormat="1" ht="15" x14ac:dyDescent="0.2">
      <c r="A426" s="95"/>
      <c r="B426" s="95"/>
      <c r="E426" s="6"/>
      <c r="F426" s="6"/>
      <c r="G426" s="6"/>
      <c r="H426" s="6"/>
      <c r="I426" s="6"/>
      <c r="J426" s="6"/>
      <c r="K426" s="6"/>
      <c r="L426" s="7"/>
      <c r="M426" s="7"/>
      <c r="N426" s="7"/>
      <c r="O426" s="17"/>
    </row>
    <row r="427" spans="1:15" s="9" customFormat="1" ht="15" x14ac:dyDescent="0.2">
      <c r="A427" s="95"/>
      <c r="B427" s="95"/>
      <c r="E427" s="6"/>
      <c r="F427" s="6"/>
      <c r="G427" s="6"/>
      <c r="H427" s="6"/>
      <c r="I427" s="6"/>
      <c r="J427" s="6"/>
      <c r="K427" s="6"/>
      <c r="L427" s="7"/>
      <c r="M427" s="7"/>
      <c r="N427" s="7"/>
      <c r="O427" s="17"/>
    </row>
    <row r="428" spans="1:15" s="9" customFormat="1" ht="15" x14ac:dyDescent="0.2">
      <c r="A428" s="95"/>
      <c r="B428" s="95"/>
      <c r="E428" s="6"/>
      <c r="F428" s="6"/>
      <c r="G428" s="6"/>
      <c r="H428" s="6"/>
      <c r="I428" s="6"/>
      <c r="J428" s="6"/>
      <c r="K428" s="6"/>
      <c r="L428" s="7"/>
      <c r="M428" s="7"/>
      <c r="N428" s="7"/>
      <c r="O428" s="17"/>
    </row>
    <row r="429" spans="1:15" s="9" customFormat="1" ht="15" x14ac:dyDescent="0.2">
      <c r="A429" s="95"/>
      <c r="B429" s="95"/>
      <c r="E429" s="6"/>
      <c r="F429" s="6"/>
      <c r="G429" s="6"/>
      <c r="H429" s="6"/>
      <c r="I429" s="6"/>
      <c r="J429" s="6"/>
      <c r="K429" s="6"/>
      <c r="L429" s="7"/>
      <c r="M429" s="7"/>
      <c r="N429" s="7"/>
      <c r="O429" s="17"/>
    </row>
    <row r="430" spans="1:15" s="9" customFormat="1" ht="15" x14ac:dyDescent="0.2">
      <c r="A430" s="95"/>
      <c r="B430" s="95"/>
      <c r="E430" s="6"/>
      <c r="F430" s="6"/>
      <c r="G430" s="6"/>
      <c r="H430" s="6"/>
      <c r="I430" s="6"/>
      <c r="J430" s="6"/>
      <c r="K430" s="6"/>
      <c r="L430" s="7"/>
      <c r="M430" s="7"/>
      <c r="N430" s="7"/>
      <c r="O430" s="17"/>
    </row>
    <row r="431" spans="1:15" s="9" customFormat="1" ht="15" x14ac:dyDescent="0.2">
      <c r="A431" s="95"/>
      <c r="B431" s="95"/>
      <c r="E431" s="6"/>
      <c r="F431" s="6"/>
      <c r="G431" s="6"/>
      <c r="H431" s="6"/>
      <c r="I431" s="6"/>
      <c r="J431" s="6"/>
      <c r="K431" s="6"/>
      <c r="L431" s="7"/>
      <c r="M431" s="7"/>
      <c r="N431" s="7"/>
      <c r="O431" s="17"/>
    </row>
    <row r="432" spans="1:15" s="9" customFormat="1" ht="15" x14ac:dyDescent="0.2">
      <c r="A432" s="95"/>
      <c r="B432" s="95"/>
      <c r="E432" s="6"/>
      <c r="F432" s="6"/>
      <c r="G432" s="6"/>
      <c r="H432" s="6"/>
      <c r="I432" s="6"/>
      <c r="J432" s="6"/>
      <c r="K432" s="6"/>
      <c r="L432" s="7"/>
      <c r="M432" s="7"/>
      <c r="N432" s="7"/>
      <c r="O432" s="17"/>
    </row>
    <row r="433" spans="1:15" s="9" customFormat="1" ht="15" x14ac:dyDescent="0.2">
      <c r="A433" s="95"/>
      <c r="B433" s="95"/>
      <c r="E433" s="6"/>
      <c r="F433" s="6"/>
      <c r="G433" s="6"/>
      <c r="H433" s="6"/>
      <c r="I433" s="6"/>
      <c r="J433" s="6"/>
      <c r="K433" s="6"/>
      <c r="L433" s="7"/>
      <c r="M433" s="7"/>
      <c r="N433" s="7"/>
      <c r="O433" s="17"/>
    </row>
    <row r="434" spans="1:15" s="9" customFormat="1" ht="15" x14ac:dyDescent="0.2">
      <c r="A434" s="95"/>
      <c r="B434" s="95"/>
      <c r="E434" s="6"/>
      <c r="F434" s="6"/>
      <c r="G434" s="6"/>
      <c r="H434" s="6"/>
      <c r="I434" s="6"/>
      <c r="J434" s="6"/>
      <c r="K434" s="6"/>
      <c r="L434" s="7"/>
      <c r="M434" s="7"/>
      <c r="N434" s="7"/>
      <c r="O434" s="17"/>
    </row>
    <row r="435" spans="1:15" s="9" customFormat="1" ht="15" x14ac:dyDescent="0.2">
      <c r="A435" s="95"/>
      <c r="B435" s="95"/>
      <c r="E435" s="6"/>
      <c r="F435" s="6"/>
      <c r="G435" s="6"/>
      <c r="H435" s="6"/>
      <c r="I435" s="6"/>
      <c r="J435" s="6"/>
      <c r="K435" s="6"/>
      <c r="L435" s="7"/>
      <c r="M435" s="7"/>
      <c r="N435" s="7"/>
      <c r="O435" s="17"/>
    </row>
    <row r="436" spans="1:15" s="9" customFormat="1" ht="15" x14ac:dyDescent="0.2">
      <c r="A436" s="95"/>
      <c r="B436" s="95"/>
      <c r="E436" s="6"/>
      <c r="F436" s="6"/>
      <c r="G436" s="6"/>
      <c r="H436" s="6"/>
      <c r="I436" s="6"/>
      <c r="J436" s="6"/>
      <c r="K436" s="6"/>
      <c r="L436" s="7"/>
      <c r="M436" s="7"/>
      <c r="N436" s="7"/>
      <c r="O436" s="17"/>
    </row>
    <row r="437" spans="1:15" s="9" customFormat="1" ht="15" x14ac:dyDescent="0.2">
      <c r="A437" s="95"/>
      <c r="B437" s="95"/>
      <c r="E437" s="6"/>
      <c r="F437" s="6"/>
      <c r="G437" s="6"/>
      <c r="H437" s="6"/>
      <c r="I437" s="6"/>
      <c r="J437" s="6"/>
      <c r="K437" s="6"/>
      <c r="L437" s="7"/>
      <c r="M437" s="7"/>
      <c r="N437" s="7"/>
      <c r="O437" s="17"/>
    </row>
    <row r="438" spans="1:15" s="9" customFormat="1" ht="15" x14ac:dyDescent="0.2">
      <c r="A438" s="95"/>
      <c r="B438" s="95"/>
      <c r="E438" s="6"/>
      <c r="F438" s="6"/>
      <c r="G438" s="6"/>
      <c r="H438" s="6"/>
      <c r="I438" s="6"/>
      <c r="J438" s="6"/>
      <c r="K438" s="6"/>
      <c r="L438" s="7"/>
      <c r="M438" s="7"/>
      <c r="N438" s="7"/>
      <c r="O438" s="17"/>
    </row>
    <row r="439" spans="1:15" s="9" customFormat="1" ht="15" x14ac:dyDescent="0.2">
      <c r="A439" s="95"/>
      <c r="B439" s="95"/>
      <c r="E439" s="6"/>
      <c r="F439" s="6"/>
      <c r="G439" s="6"/>
      <c r="H439" s="6"/>
      <c r="I439" s="6"/>
      <c r="J439" s="6"/>
      <c r="K439" s="6"/>
      <c r="L439" s="7"/>
      <c r="M439" s="7"/>
      <c r="N439" s="7"/>
      <c r="O439" s="17"/>
    </row>
    <row r="440" spans="1:15" s="9" customFormat="1" ht="15" x14ac:dyDescent="0.2">
      <c r="A440" s="95"/>
      <c r="B440" s="95"/>
      <c r="E440" s="6"/>
      <c r="F440" s="6"/>
      <c r="G440" s="6"/>
      <c r="H440" s="6"/>
      <c r="I440" s="6"/>
      <c r="J440" s="6"/>
      <c r="K440" s="6"/>
      <c r="L440" s="7"/>
      <c r="M440" s="7"/>
      <c r="N440" s="7"/>
      <c r="O440" s="17"/>
    </row>
    <row r="441" spans="1:15" s="9" customFormat="1" ht="15" x14ac:dyDescent="0.2">
      <c r="A441" s="95"/>
      <c r="B441" s="95"/>
      <c r="E441" s="6"/>
      <c r="F441" s="6"/>
      <c r="G441" s="6"/>
      <c r="H441" s="6"/>
      <c r="I441" s="6"/>
      <c r="J441" s="6"/>
      <c r="K441" s="6"/>
      <c r="L441" s="7"/>
      <c r="M441" s="7"/>
      <c r="N441" s="7"/>
      <c r="O441" s="17"/>
    </row>
    <row r="442" spans="1:15" s="9" customFormat="1" ht="15" x14ac:dyDescent="0.2">
      <c r="A442" s="95"/>
      <c r="B442" s="95"/>
      <c r="E442" s="6"/>
      <c r="F442" s="6"/>
      <c r="G442" s="6"/>
      <c r="H442" s="6"/>
      <c r="I442" s="6"/>
      <c r="J442" s="6"/>
      <c r="K442" s="6"/>
      <c r="L442" s="7"/>
      <c r="M442" s="7"/>
      <c r="N442" s="7"/>
      <c r="O442" s="17"/>
    </row>
    <row r="443" spans="1:15" s="9" customFormat="1" ht="15" x14ac:dyDescent="0.2">
      <c r="A443" s="95"/>
      <c r="B443" s="95"/>
      <c r="E443" s="6"/>
      <c r="F443" s="6"/>
      <c r="G443" s="6"/>
      <c r="H443" s="6"/>
      <c r="I443" s="6"/>
      <c r="J443" s="6"/>
      <c r="K443" s="6"/>
      <c r="L443" s="7"/>
      <c r="M443" s="7"/>
      <c r="N443" s="7"/>
      <c r="O443" s="17"/>
    </row>
    <row r="444" spans="1:15" s="9" customFormat="1" ht="15" x14ac:dyDescent="0.2">
      <c r="A444" s="95"/>
      <c r="B444" s="95"/>
      <c r="E444" s="6"/>
      <c r="F444" s="6"/>
      <c r="G444" s="6"/>
      <c r="H444" s="6"/>
      <c r="I444" s="6"/>
      <c r="J444" s="6"/>
      <c r="K444" s="6"/>
      <c r="L444" s="7"/>
      <c r="M444" s="7"/>
      <c r="N444" s="7"/>
      <c r="O444" s="17"/>
    </row>
    <row r="445" spans="1:15" s="9" customFormat="1" ht="15" x14ac:dyDescent="0.2">
      <c r="A445" s="95"/>
      <c r="B445" s="95"/>
      <c r="E445" s="6"/>
      <c r="F445" s="6"/>
      <c r="G445" s="6"/>
      <c r="H445" s="6"/>
      <c r="I445" s="6"/>
      <c r="J445" s="6"/>
      <c r="K445" s="6"/>
      <c r="L445" s="7"/>
      <c r="M445" s="7"/>
      <c r="N445" s="7"/>
      <c r="O445" s="17"/>
    </row>
    <row r="446" spans="1:15" s="9" customFormat="1" ht="15" x14ac:dyDescent="0.2">
      <c r="A446" s="95"/>
      <c r="B446" s="95"/>
      <c r="E446" s="6"/>
      <c r="F446" s="6"/>
      <c r="G446" s="6"/>
      <c r="H446" s="6"/>
      <c r="I446" s="6"/>
      <c r="J446" s="6"/>
      <c r="K446" s="6"/>
      <c r="L446" s="7"/>
      <c r="M446" s="7"/>
      <c r="N446" s="7"/>
      <c r="O446" s="17"/>
    </row>
    <row r="447" spans="1:15" s="9" customFormat="1" ht="15" x14ac:dyDescent="0.2">
      <c r="A447" s="95"/>
      <c r="B447" s="95"/>
      <c r="E447" s="6"/>
      <c r="F447" s="6"/>
      <c r="G447" s="6"/>
      <c r="H447" s="6"/>
      <c r="I447" s="6"/>
      <c r="J447" s="6"/>
      <c r="K447" s="6"/>
      <c r="L447" s="7"/>
      <c r="M447" s="7"/>
      <c r="N447" s="7"/>
      <c r="O447" s="17"/>
    </row>
    <row r="448" spans="1:15" s="9" customFormat="1" ht="15" x14ac:dyDescent="0.2">
      <c r="A448" s="95"/>
      <c r="B448" s="95"/>
      <c r="E448" s="6"/>
      <c r="F448" s="6"/>
      <c r="G448" s="6"/>
      <c r="H448" s="6"/>
      <c r="I448" s="6"/>
      <c r="J448" s="6"/>
      <c r="K448" s="6"/>
      <c r="L448" s="7"/>
      <c r="M448" s="7"/>
      <c r="N448" s="7"/>
      <c r="O448" s="17"/>
    </row>
    <row r="449" spans="1:15" s="9" customFormat="1" ht="15" x14ac:dyDescent="0.2">
      <c r="A449" s="95"/>
      <c r="B449" s="95"/>
      <c r="E449" s="6"/>
      <c r="F449" s="6"/>
      <c r="G449" s="6"/>
      <c r="H449" s="6"/>
      <c r="I449" s="6"/>
      <c r="J449" s="6"/>
      <c r="K449" s="6"/>
      <c r="L449" s="7"/>
      <c r="M449" s="7"/>
      <c r="N449" s="7"/>
      <c r="O449" s="17"/>
    </row>
    <row r="450" spans="1:15" s="9" customFormat="1" ht="15" x14ac:dyDescent="0.2">
      <c r="A450" s="95"/>
      <c r="B450" s="95"/>
      <c r="E450" s="6"/>
      <c r="F450" s="6"/>
      <c r="G450" s="6"/>
      <c r="H450" s="6"/>
      <c r="I450" s="6"/>
      <c r="J450" s="6"/>
      <c r="K450" s="6"/>
      <c r="L450" s="7"/>
      <c r="M450" s="7"/>
      <c r="N450" s="7"/>
      <c r="O450" s="17"/>
    </row>
    <row r="451" spans="1:15" s="9" customFormat="1" ht="15" x14ac:dyDescent="0.2">
      <c r="A451" s="95"/>
      <c r="B451" s="95"/>
      <c r="E451" s="6"/>
      <c r="F451" s="6"/>
      <c r="G451" s="6"/>
      <c r="H451" s="6"/>
      <c r="I451" s="6"/>
      <c r="J451" s="6"/>
      <c r="K451" s="6"/>
      <c r="L451" s="7"/>
      <c r="M451" s="7"/>
      <c r="N451" s="7"/>
      <c r="O451" s="17"/>
    </row>
    <row r="452" spans="1:15" s="9" customFormat="1" ht="15" x14ac:dyDescent="0.2">
      <c r="A452" s="95"/>
      <c r="B452" s="95"/>
      <c r="E452" s="6"/>
      <c r="F452" s="6"/>
      <c r="G452" s="6"/>
      <c r="H452" s="6"/>
      <c r="I452" s="6"/>
      <c r="J452" s="6"/>
      <c r="K452" s="6"/>
      <c r="L452" s="7"/>
      <c r="M452" s="7"/>
      <c r="N452" s="7"/>
      <c r="O452" s="17"/>
    </row>
    <row r="453" spans="1:15" s="9" customFormat="1" ht="15" x14ac:dyDescent="0.2">
      <c r="A453" s="95"/>
      <c r="B453" s="95"/>
      <c r="E453" s="6"/>
      <c r="F453" s="6"/>
      <c r="G453" s="6"/>
      <c r="H453" s="6"/>
      <c r="I453" s="6"/>
      <c r="J453" s="6"/>
      <c r="K453" s="6"/>
      <c r="L453" s="7"/>
      <c r="M453" s="7"/>
      <c r="N453" s="7"/>
      <c r="O453" s="17"/>
    </row>
    <row r="454" spans="1:15" s="9" customFormat="1" ht="15" x14ac:dyDescent="0.2">
      <c r="A454" s="95"/>
      <c r="B454" s="95"/>
      <c r="E454" s="6"/>
      <c r="F454" s="6"/>
      <c r="G454" s="6"/>
      <c r="H454" s="6"/>
      <c r="I454" s="6"/>
      <c r="J454" s="6"/>
      <c r="K454" s="6"/>
      <c r="L454" s="7"/>
      <c r="M454" s="7"/>
      <c r="N454" s="7"/>
      <c r="O454" s="17"/>
    </row>
    <row r="455" spans="1:15" s="9" customFormat="1" ht="15" x14ac:dyDescent="0.2">
      <c r="A455" s="95"/>
      <c r="B455" s="95"/>
      <c r="E455" s="6"/>
      <c r="F455" s="6"/>
      <c r="G455" s="6"/>
      <c r="H455" s="6"/>
      <c r="I455" s="6"/>
      <c r="J455" s="6"/>
      <c r="K455" s="6"/>
      <c r="L455" s="7"/>
      <c r="M455" s="7"/>
      <c r="N455" s="7"/>
      <c r="O455" s="17"/>
    </row>
    <row r="456" spans="1:15" s="9" customFormat="1" ht="15" x14ac:dyDescent="0.2">
      <c r="A456" s="95"/>
      <c r="B456" s="95"/>
      <c r="E456" s="6"/>
      <c r="F456" s="6"/>
      <c r="G456" s="6"/>
      <c r="H456" s="6"/>
      <c r="I456" s="6"/>
      <c r="J456" s="6"/>
      <c r="K456" s="6"/>
      <c r="L456" s="7"/>
      <c r="M456" s="7"/>
      <c r="N456" s="7"/>
      <c r="O456" s="17"/>
    </row>
    <row r="457" spans="1:15" s="9" customFormat="1" ht="15" x14ac:dyDescent="0.2">
      <c r="A457" s="95"/>
      <c r="B457" s="95"/>
      <c r="E457" s="6"/>
      <c r="F457" s="6"/>
      <c r="G457" s="6"/>
      <c r="H457" s="6"/>
      <c r="I457" s="6"/>
      <c r="J457" s="6"/>
      <c r="K457" s="6"/>
      <c r="L457" s="7"/>
      <c r="M457" s="7"/>
      <c r="N457" s="7"/>
      <c r="O457" s="17"/>
    </row>
    <row r="458" spans="1:15" s="9" customFormat="1" ht="15" x14ac:dyDescent="0.2">
      <c r="A458" s="95"/>
      <c r="B458" s="95"/>
      <c r="E458" s="6"/>
      <c r="F458" s="6"/>
      <c r="G458" s="6"/>
      <c r="H458" s="6"/>
      <c r="I458" s="6"/>
      <c r="J458" s="6"/>
      <c r="K458" s="6"/>
      <c r="L458" s="7"/>
      <c r="M458" s="7"/>
      <c r="N458" s="7"/>
      <c r="O458" s="17"/>
    </row>
    <row r="459" spans="1:15" s="9" customFormat="1" ht="15" x14ac:dyDescent="0.2">
      <c r="A459" s="95"/>
      <c r="B459" s="95"/>
      <c r="E459" s="6"/>
      <c r="F459" s="6"/>
      <c r="G459" s="6"/>
      <c r="H459" s="6"/>
      <c r="I459" s="6"/>
      <c r="J459" s="6"/>
      <c r="K459" s="6"/>
      <c r="L459" s="7"/>
      <c r="M459" s="7"/>
      <c r="N459" s="7"/>
      <c r="O459" s="17"/>
    </row>
    <row r="460" spans="1:15" s="9" customFormat="1" ht="15" x14ac:dyDescent="0.2">
      <c r="A460" s="95"/>
      <c r="B460" s="95"/>
      <c r="E460" s="6"/>
      <c r="F460" s="6"/>
      <c r="G460" s="6"/>
      <c r="H460" s="6"/>
      <c r="I460" s="6"/>
      <c r="J460" s="6"/>
      <c r="K460" s="6"/>
      <c r="L460" s="7"/>
      <c r="M460" s="7"/>
      <c r="N460" s="7"/>
      <c r="O460" s="17"/>
    </row>
    <row r="461" spans="1:15" s="9" customFormat="1" ht="15" x14ac:dyDescent="0.2">
      <c r="A461" s="95"/>
      <c r="B461" s="95"/>
      <c r="E461" s="6"/>
      <c r="F461" s="6"/>
      <c r="G461" s="6"/>
      <c r="H461" s="6"/>
      <c r="I461" s="6"/>
      <c r="J461" s="6"/>
      <c r="K461" s="6"/>
      <c r="L461" s="7"/>
      <c r="M461" s="7"/>
      <c r="N461" s="7"/>
      <c r="O461" s="17"/>
    </row>
    <row r="462" spans="1:15" s="9" customFormat="1" ht="15" x14ac:dyDescent="0.2">
      <c r="A462" s="95"/>
      <c r="B462" s="95"/>
      <c r="E462" s="6"/>
      <c r="F462" s="6"/>
      <c r="G462" s="6"/>
      <c r="H462" s="6"/>
      <c r="I462" s="6"/>
      <c r="J462" s="6"/>
      <c r="K462" s="6"/>
      <c r="L462" s="7"/>
      <c r="M462" s="7"/>
      <c r="N462" s="7"/>
      <c r="O462" s="17"/>
    </row>
    <row r="463" spans="1:15" s="9" customFormat="1" ht="15" x14ac:dyDescent="0.2">
      <c r="A463" s="95"/>
      <c r="B463" s="95"/>
      <c r="E463" s="6"/>
      <c r="F463" s="6"/>
      <c r="G463" s="6"/>
      <c r="H463" s="6"/>
      <c r="I463" s="6"/>
      <c r="J463" s="6"/>
      <c r="K463" s="6"/>
      <c r="L463" s="7"/>
      <c r="M463" s="7"/>
      <c r="N463" s="7"/>
      <c r="O463" s="17"/>
    </row>
    <row r="464" spans="1:15" s="9" customFormat="1" ht="15" x14ac:dyDescent="0.2">
      <c r="A464" s="95"/>
      <c r="B464" s="95"/>
      <c r="E464" s="6"/>
      <c r="F464" s="6"/>
      <c r="G464" s="6"/>
      <c r="H464" s="6"/>
      <c r="I464" s="6"/>
      <c r="J464" s="6"/>
      <c r="K464" s="6"/>
      <c r="L464" s="7"/>
      <c r="M464" s="7"/>
      <c r="N464" s="7"/>
      <c r="O464" s="17"/>
    </row>
    <row r="465" spans="1:15" s="9" customFormat="1" ht="15" x14ac:dyDescent="0.2">
      <c r="A465" s="95"/>
      <c r="B465" s="95"/>
      <c r="E465" s="6"/>
      <c r="F465" s="6"/>
      <c r="G465" s="6"/>
      <c r="H465" s="6"/>
      <c r="I465" s="6"/>
      <c r="J465" s="6"/>
      <c r="K465" s="6"/>
      <c r="L465" s="7"/>
      <c r="M465" s="7"/>
      <c r="N465" s="7"/>
      <c r="O465" s="17"/>
    </row>
    <row r="466" spans="1:15" s="9" customFormat="1" ht="15" x14ac:dyDescent="0.2">
      <c r="A466" s="95"/>
      <c r="B466" s="95"/>
      <c r="E466" s="6"/>
      <c r="F466" s="6"/>
      <c r="G466" s="6"/>
      <c r="H466" s="6"/>
      <c r="I466" s="6"/>
      <c r="J466" s="6"/>
      <c r="K466" s="6"/>
      <c r="L466" s="7"/>
      <c r="M466" s="7"/>
      <c r="N466" s="7"/>
      <c r="O466" s="17"/>
    </row>
    <row r="467" spans="1:15" s="9" customFormat="1" ht="15" x14ac:dyDescent="0.2">
      <c r="A467" s="95"/>
      <c r="B467" s="95"/>
      <c r="E467" s="6"/>
      <c r="F467" s="6"/>
      <c r="G467" s="6"/>
      <c r="H467" s="6"/>
      <c r="I467" s="6"/>
      <c r="J467" s="6"/>
      <c r="K467" s="6"/>
      <c r="L467" s="7"/>
      <c r="M467" s="7"/>
      <c r="N467" s="7"/>
      <c r="O467" s="17"/>
    </row>
    <row r="468" spans="1:15" s="9" customFormat="1" ht="15" x14ac:dyDescent="0.2">
      <c r="A468" s="95"/>
      <c r="B468" s="95"/>
      <c r="E468" s="6"/>
      <c r="F468" s="6"/>
      <c r="G468" s="6"/>
      <c r="H468" s="6"/>
      <c r="I468" s="6"/>
      <c r="J468" s="6"/>
      <c r="K468" s="6"/>
      <c r="L468" s="7"/>
      <c r="M468" s="7"/>
      <c r="N468" s="7"/>
      <c r="O468" s="17"/>
    </row>
    <row r="469" spans="1:15" s="9" customFormat="1" ht="15" x14ac:dyDescent="0.2">
      <c r="A469" s="95"/>
      <c r="B469" s="95"/>
      <c r="E469" s="6"/>
      <c r="F469" s="6"/>
      <c r="G469" s="6"/>
      <c r="H469" s="6"/>
      <c r="I469" s="6"/>
      <c r="J469" s="6"/>
      <c r="K469" s="6"/>
      <c r="L469" s="7"/>
      <c r="M469" s="7"/>
      <c r="N469" s="7"/>
      <c r="O469" s="17"/>
    </row>
    <row r="470" spans="1:15" s="9" customFormat="1" ht="15" x14ac:dyDescent="0.2">
      <c r="A470" s="95"/>
      <c r="B470" s="95"/>
      <c r="E470" s="6"/>
      <c r="F470" s="6"/>
      <c r="G470" s="6"/>
      <c r="H470" s="6"/>
      <c r="I470" s="6"/>
      <c r="J470" s="6"/>
      <c r="K470" s="6"/>
      <c r="L470" s="7"/>
      <c r="M470" s="7"/>
      <c r="N470" s="7"/>
      <c r="O470" s="17"/>
    </row>
    <row r="471" spans="1:15" s="9" customFormat="1" ht="15" x14ac:dyDescent="0.2">
      <c r="A471" s="95"/>
      <c r="B471" s="95"/>
      <c r="E471" s="6"/>
      <c r="F471" s="6"/>
      <c r="G471" s="6"/>
      <c r="H471" s="6"/>
      <c r="I471" s="6"/>
      <c r="J471" s="6"/>
      <c r="K471" s="6"/>
      <c r="L471" s="7"/>
      <c r="M471" s="7"/>
      <c r="N471" s="7"/>
      <c r="O471" s="17"/>
    </row>
    <row r="472" spans="1:15" s="9" customFormat="1" ht="15" x14ac:dyDescent="0.2">
      <c r="A472" s="95"/>
      <c r="B472" s="95"/>
      <c r="E472" s="6"/>
      <c r="F472" s="6"/>
      <c r="G472" s="6"/>
      <c r="H472" s="6"/>
      <c r="I472" s="6"/>
      <c r="J472" s="6"/>
      <c r="K472" s="6"/>
      <c r="L472" s="7"/>
      <c r="M472" s="7"/>
      <c r="N472" s="7"/>
      <c r="O472" s="17"/>
    </row>
    <row r="473" spans="1:15" s="9" customFormat="1" ht="15" x14ac:dyDescent="0.2">
      <c r="A473" s="95"/>
      <c r="B473" s="95"/>
      <c r="E473" s="6"/>
      <c r="F473" s="6"/>
      <c r="G473" s="6"/>
      <c r="H473" s="6"/>
      <c r="I473" s="6"/>
      <c r="J473" s="6"/>
      <c r="K473" s="6"/>
      <c r="L473" s="7"/>
      <c r="M473" s="7"/>
      <c r="N473" s="7"/>
      <c r="O473" s="17"/>
    </row>
    <row r="474" spans="1:15" s="9" customFormat="1" ht="15" x14ac:dyDescent="0.2">
      <c r="A474" s="95"/>
      <c r="B474" s="95"/>
      <c r="E474" s="6"/>
      <c r="F474" s="6"/>
      <c r="G474" s="6"/>
      <c r="H474" s="6"/>
      <c r="I474" s="6"/>
      <c r="J474" s="6"/>
      <c r="K474" s="6"/>
      <c r="L474" s="7"/>
      <c r="M474" s="7"/>
      <c r="N474" s="7"/>
      <c r="O474" s="17"/>
    </row>
    <row r="475" spans="1:15" s="9" customFormat="1" ht="15" x14ac:dyDescent="0.2">
      <c r="A475" s="95"/>
      <c r="B475" s="95"/>
      <c r="E475" s="6"/>
      <c r="F475" s="6"/>
      <c r="G475" s="6"/>
      <c r="H475" s="6"/>
      <c r="I475" s="6"/>
      <c r="J475" s="6"/>
      <c r="K475" s="6"/>
      <c r="L475" s="7"/>
      <c r="M475" s="7"/>
      <c r="N475" s="7"/>
      <c r="O475" s="17"/>
    </row>
    <row r="476" spans="1:15" s="9" customFormat="1" ht="15" x14ac:dyDescent="0.2">
      <c r="A476" s="95"/>
      <c r="B476" s="95"/>
      <c r="E476" s="6"/>
      <c r="F476" s="6"/>
      <c r="G476" s="6"/>
      <c r="H476" s="6"/>
      <c r="I476" s="6"/>
      <c r="J476" s="6"/>
      <c r="K476" s="6"/>
      <c r="L476" s="7"/>
      <c r="M476" s="7"/>
      <c r="N476" s="7"/>
      <c r="O476" s="17"/>
    </row>
    <row r="477" spans="1:15" s="9" customFormat="1" ht="15" x14ac:dyDescent="0.2">
      <c r="A477" s="95"/>
      <c r="B477" s="95"/>
      <c r="E477" s="6"/>
      <c r="F477" s="6"/>
      <c r="G477" s="6"/>
      <c r="H477" s="6"/>
      <c r="I477" s="6"/>
      <c r="J477" s="6"/>
      <c r="K477" s="6"/>
      <c r="L477" s="7"/>
      <c r="M477" s="7"/>
      <c r="N477" s="7"/>
      <c r="O477" s="17"/>
    </row>
    <row r="478" spans="1:15" s="9" customFormat="1" ht="15" x14ac:dyDescent="0.2">
      <c r="A478" s="95"/>
      <c r="B478" s="95"/>
      <c r="E478" s="6"/>
      <c r="F478" s="6"/>
      <c r="G478" s="6"/>
      <c r="H478" s="6"/>
      <c r="I478" s="6"/>
      <c r="J478" s="6"/>
      <c r="K478" s="6"/>
      <c r="L478" s="7"/>
      <c r="M478" s="7"/>
      <c r="N478" s="7"/>
      <c r="O478" s="17"/>
    </row>
    <row r="479" spans="1:15" s="9" customFormat="1" ht="15" x14ac:dyDescent="0.2">
      <c r="A479" s="95"/>
      <c r="B479" s="95"/>
      <c r="E479" s="6"/>
      <c r="F479" s="6"/>
      <c r="G479" s="6"/>
      <c r="H479" s="6"/>
      <c r="I479" s="6"/>
      <c r="J479" s="6"/>
      <c r="K479" s="6"/>
      <c r="L479" s="7"/>
      <c r="M479" s="7"/>
      <c r="N479" s="7"/>
      <c r="O479" s="17"/>
    </row>
    <row r="480" spans="1:15" s="9" customFormat="1" ht="15" x14ac:dyDescent="0.2">
      <c r="A480" s="95"/>
      <c r="B480" s="95"/>
      <c r="E480" s="6"/>
      <c r="F480" s="6"/>
      <c r="G480" s="6"/>
      <c r="H480" s="6"/>
      <c r="I480" s="6"/>
      <c r="J480" s="6"/>
      <c r="K480" s="6"/>
      <c r="L480" s="7"/>
      <c r="M480" s="7"/>
      <c r="N480" s="7"/>
      <c r="O480" s="17"/>
    </row>
    <row r="481" spans="1:15" s="9" customFormat="1" ht="15" x14ac:dyDescent="0.2">
      <c r="A481" s="95"/>
      <c r="B481" s="95"/>
      <c r="E481" s="6"/>
      <c r="F481" s="6"/>
      <c r="G481" s="6"/>
      <c r="H481" s="6"/>
      <c r="I481" s="6"/>
      <c r="J481" s="6"/>
      <c r="K481" s="6"/>
      <c r="L481" s="7"/>
      <c r="M481" s="7"/>
      <c r="N481" s="7"/>
      <c r="O481" s="17"/>
    </row>
    <row r="482" spans="1:15" s="9" customFormat="1" ht="15" x14ac:dyDescent="0.2">
      <c r="A482" s="95"/>
      <c r="B482" s="95"/>
      <c r="E482" s="6"/>
      <c r="F482" s="6"/>
      <c r="G482" s="6"/>
      <c r="H482" s="6"/>
      <c r="I482" s="6"/>
      <c r="J482" s="6"/>
      <c r="K482" s="6"/>
      <c r="L482" s="7"/>
      <c r="M482" s="7"/>
      <c r="N482" s="7"/>
      <c r="O482" s="17"/>
    </row>
    <row r="483" spans="1:15" s="9" customFormat="1" ht="15" x14ac:dyDescent="0.2">
      <c r="A483" s="95"/>
      <c r="B483" s="95"/>
      <c r="E483" s="6"/>
      <c r="F483" s="6"/>
      <c r="G483" s="6"/>
      <c r="H483" s="6"/>
      <c r="I483" s="6"/>
      <c r="J483" s="6"/>
      <c r="K483" s="6"/>
      <c r="L483" s="7"/>
      <c r="M483" s="7"/>
      <c r="N483" s="7"/>
      <c r="O483" s="17"/>
    </row>
    <row r="484" spans="1:15" s="9" customFormat="1" ht="15" x14ac:dyDescent="0.2">
      <c r="A484" s="95"/>
      <c r="B484" s="95"/>
      <c r="E484" s="6"/>
      <c r="F484" s="6"/>
      <c r="G484" s="6"/>
      <c r="H484" s="6"/>
      <c r="I484" s="6"/>
      <c r="J484" s="6"/>
      <c r="K484" s="6"/>
      <c r="L484" s="7"/>
      <c r="M484" s="7"/>
      <c r="N484" s="7"/>
      <c r="O484" s="17"/>
    </row>
    <row r="485" spans="1:15" s="9" customFormat="1" ht="15" x14ac:dyDescent="0.2">
      <c r="A485" s="95"/>
      <c r="B485" s="95"/>
      <c r="E485" s="6"/>
      <c r="F485" s="6"/>
      <c r="G485" s="6"/>
      <c r="H485" s="6"/>
      <c r="I485" s="6"/>
      <c r="J485" s="6"/>
      <c r="K485" s="6"/>
      <c r="L485" s="7"/>
      <c r="M485" s="7"/>
      <c r="N485" s="7"/>
      <c r="O485" s="17"/>
    </row>
    <row r="486" spans="1:15" s="9" customFormat="1" ht="15" x14ac:dyDescent="0.2">
      <c r="A486" s="95"/>
      <c r="B486" s="95"/>
      <c r="E486" s="6"/>
      <c r="F486" s="6"/>
      <c r="G486" s="6"/>
      <c r="H486" s="6"/>
      <c r="I486" s="6"/>
      <c r="J486" s="6"/>
      <c r="K486" s="6"/>
      <c r="L486" s="7"/>
      <c r="M486" s="7"/>
      <c r="N486" s="7"/>
      <c r="O486" s="17"/>
    </row>
    <row r="487" spans="1:15" s="9" customFormat="1" ht="15" x14ac:dyDescent="0.2">
      <c r="A487" s="95"/>
      <c r="B487" s="95"/>
      <c r="E487" s="6"/>
      <c r="F487" s="6"/>
      <c r="G487" s="6"/>
      <c r="H487" s="6"/>
      <c r="I487" s="6"/>
      <c r="J487" s="6"/>
      <c r="K487" s="6"/>
      <c r="L487" s="7"/>
      <c r="M487" s="7"/>
      <c r="N487" s="7"/>
      <c r="O487" s="17"/>
    </row>
    <row r="488" spans="1:15" s="9" customFormat="1" ht="15" x14ac:dyDescent="0.2">
      <c r="A488" s="95"/>
      <c r="B488" s="95"/>
      <c r="E488" s="6"/>
      <c r="F488" s="6"/>
      <c r="G488" s="6"/>
      <c r="H488" s="6"/>
      <c r="I488" s="6"/>
      <c r="J488" s="6"/>
      <c r="K488" s="6"/>
      <c r="L488" s="7"/>
      <c r="M488" s="7"/>
      <c r="N488" s="7"/>
      <c r="O488" s="17"/>
    </row>
    <row r="489" spans="1:15" s="9" customFormat="1" ht="15" x14ac:dyDescent="0.2">
      <c r="A489" s="95"/>
      <c r="B489" s="95"/>
      <c r="E489" s="6"/>
      <c r="F489" s="6"/>
      <c r="G489" s="6"/>
      <c r="H489" s="6"/>
      <c r="I489" s="6"/>
      <c r="J489" s="6"/>
      <c r="K489" s="6"/>
      <c r="L489" s="7"/>
      <c r="M489" s="7"/>
      <c r="N489" s="7"/>
      <c r="O489" s="17"/>
    </row>
    <row r="490" spans="1:15" s="9" customFormat="1" ht="15" x14ac:dyDescent="0.2">
      <c r="A490" s="95"/>
      <c r="B490" s="95"/>
      <c r="E490" s="6"/>
      <c r="F490" s="6"/>
      <c r="G490" s="6"/>
      <c r="H490" s="6"/>
      <c r="I490" s="6"/>
      <c r="J490" s="6"/>
      <c r="K490" s="6"/>
      <c r="L490" s="7"/>
      <c r="M490" s="7"/>
      <c r="N490" s="7"/>
      <c r="O490" s="17"/>
    </row>
    <row r="491" spans="1:15" s="9" customFormat="1" ht="15" x14ac:dyDescent="0.2">
      <c r="A491" s="95"/>
      <c r="B491" s="95"/>
      <c r="E491" s="6"/>
      <c r="F491" s="6"/>
      <c r="G491" s="6"/>
      <c r="H491" s="6"/>
      <c r="I491" s="6"/>
      <c r="J491" s="6"/>
      <c r="K491" s="6"/>
      <c r="L491" s="7"/>
      <c r="M491" s="7"/>
      <c r="N491" s="7"/>
      <c r="O491" s="17"/>
    </row>
    <row r="492" spans="1:15" s="9" customFormat="1" ht="15" x14ac:dyDescent="0.2">
      <c r="A492" s="95"/>
      <c r="B492" s="95"/>
      <c r="E492" s="6"/>
      <c r="F492" s="6"/>
      <c r="G492" s="6"/>
      <c r="H492" s="6"/>
      <c r="I492" s="6"/>
      <c r="J492" s="6"/>
      <c r="K492" s="6"/>
      <c r="L492" s="7"/>
      <c r="M492" s="7"/>
      <c r="N492" s="7"/>
      <c r="O492" s="17"/>
    </row>
    <row r="493" spans="1:15" s="9" customFormat="1" ht="15" x14ac:dyDescent="0.2">
      <c r="A493" s="95"/>
      <c r="B493" s="95"/>
      <c r="E493" s="6"/>
      <c r="F493" s="6"/>
      <c r="G493" s="6"/>
      <c r="H493" s="6"/>
      <c r="I493" s="6"/>
      <c r="J493" s="6"/>
      <c r="K493" s="6"/>
      <c r="L493" s="7"/>
      <c r="M493" s="7"/>
      <c r="N493" s="7"/>
      <c r="O493" s="17"/>
    </row>
    <row r="494" spans="1:15" s="9" customFormat="1" ht="15" x14ac:dyDescent="0.2">
      <c r="A494" s="95"/>
      <c r="B494" s="95"/>
      <c r="E494" s="6"/>
      <c r="F494" s="6"/>
      <c r="G494" s="6"/>
      <c r="H494" s="6"/>
      <c r="I494" s="6"/>
      <c r="J494" s="6"/>
      <c r="K494" s="6"/>
      <c r="L494" s="7"/>
      <c r="M494" s="7"/>
      <c r="N494" s="7"/>
      <c r="O494" s="17"/>
    </row>
    <row r="495" spans="1:15" s="9" customFormat="1" ht="15" x14ac:dyDescent="0.2">
      <c r="A495" s="95"/>
      <c r="B495" s="95"/>
      <c r="E495" s="6"/>
      <c r="F495" s="6"/>
      <c r="G495" s="6"/>
      <c r="H495" s="6"/>
      <c r="I495" s="6"/>
      <c r="J495" s="6"/>
      <c r="K495" s="6"/>
      <c r="L495" s="7"/>
      <c r="M495" s="7"/>
      <c r="N495" s="7"/>
      <c r="O495" s="17"/>
    </row>
    <row r="496" spans="1:15" s="9" customFormat="1" ht="15" x14ac:dyDescent="0.2">
      <c r="A496" s="95"/>
      <c r="B496" s="95"/>
      <c r="E496" s="6"/>
      <c r="F496" s="6"/>
      <c r="G496" s="6"/>
      <c r="H496" s="6"/>
      <c r="I496" s="6"/>
      <c r="J496" s="6"/>
      <c r="K496" s="6"/>
      <c r="L496" s="7"/>
      <c r="M496" s="7"/>
      <c r="N496" s="7"/>
      <c r="O496" s="17"/>
    </row>
    <row r="497" spans="1:15" s="9" customFormat="1" ht="15" x14ac:dyDescent="0.2">
      <c r="A497" s="95"/>
      <c r="B497" s="95"/>
      <c r="E497" s="6"/>
      <c r="F497" s="6"/>
      <c r="G497" s="6"/>
      <c r="H497" s="6"/>
      <c r="I497" s="6"/>
      <c r="J497" s="6"/>
      <c r="K497" s="6"/>
      <c r="L497" s="7"/>
      <c r="M497" s="7"/>
      <c r="N497" s="7"/>
      <c r="O497" s="17"/>
    </row>
    <row r="498" spans="1:15" s="9" customFormat="1" ht="15" x14ac:dyDescent="0.2">
      <c r="A498" s="95"/>
      <c r="B498" s="95"/>
      <c r="E498" s="6"/>
      <c r="F498" s="6"/>
      <c r="G498" s="6"/>
      <c r="H498" s="6"/>
      <c r="I498" s="6"/>
      <c r="J498" s="6"/>
      <c r="K498" s="6"/>
      <c r="L498" s="7"/>
      <c r="M498" s="7"/>
      <c r="N498" s="7"/>
      <c r="O498" s="17"/>
    </row>
    <row r="499" spans="1:15" s="9" customFormat="1" ht="15" x14ac:dyDescent="0.2">
      <c r="A499" s="95"/>
      <c r="B499" s="95"/>
      <c r="E499" s="6"/>
      <c r="F499" s="6"/>
      <c r="G499" s="6"/>
      <c r="H499" s="6"/>
      <c r="I499" s="6"/>
      <c r="J499" s="6"/>
      <c r="K499" s="6"/>
      <c r="L499" s="7"/>
      <c r="M499" s="7"/>
      <c r="N499" s="7"/>
      <c r="O499" s="17"/>
    </row>
    <row r="500" spans="1:15" s="9" customFormat="1" ht="15" x14ac:dyDescent="0.2">
      <c r="A500" s="95"/>
      <c r="B500" s="95"/>
      <c r="E500" s="6"/>
      <c r="F500" s="6"/>
      <c r="G500" s="6"/>
      <c r="H500" s="6"/>
      <c r="I500" s="6"/>
      <c r="J500" s="6"/>
      <c r="K500" s="6"/>
      <c r="L500" s="7"/>
      <c r="M500" s="7"/>
      <c r="N500" s="7"/>
      <c r="O500" s="17"/>
    </row>
    <row r="501" spans="1:15" s="9" customFormat="1" ht="15" x14ac:dyDescent="0.2">
      <c r="A501" s="95"/>
      <c r="B501" s="95"/>
      <c r="E501" s="6"/>
      <c r="F501" s="6"/>
      <c r="G501" s="6"/>
      <c r="H501" s="6"/>
      <c r="I501" s="6"/>
      <c r="J501" s="6"/>
      <c r="K501" s="6"/>
      <c r="L501" s="7"/>
      <c r="M501" s="7"/>
      <c r="N501" s="7"/>
      <c r="O501" s="17"/>
    </row>
    <row r="502" spans="1:15" s="9" customFormat="1" ht="15" x14ac:dyDescent="0.2">
      <c r="A502" s="95"/>
      <c r="B502" s="95"/>
      <c r="E502" s="6"/>
      <c r="F502" s="6"/>
      <c r="G502" s="6"/>
      <c r="H502" s="6"/>
      <c r="I502" s="6"/>
      <c r="J502" s="6"/>
      <c r="K502" s="6"/>
      <c r="L502" s="7"/>
      <c r="M502" s="7"/>
      <c r="N502" s="7"/>
      <c r="O502" s="17"/>
    </row>
    <row r="503" spans="1:15" s="9" customFormat="1" ht="15" x14ac:dyDescent="0.2">
      <c r="A503" s="95"/>
      <c r="B503" s="95"/>
      <c r="E503" s="6"/>
      <c r="F503" s="6"/>
      <c r="G503" s="6"/>
      <c r="H503" s="6"/>
      <c r="I503" s="6"/>
      <c r="J503" s="6"/>
      <c r="K503" s="6"/>
      <c r="L503" s="7"/>
      <c r="M503" s="7"/>
      <c r="N503" s="7"/>
      <c r="O503" s="17"/>
    </row>
    <row r="504" spans="1:15" s="9" customFormat="1" ht="15" x14ac:dyDescent="0.2">
      <c r="A504" s="95"/>
      <c r="B504" s="95"/>
      <c r="E504" s="6"/>
      <c r="F504" s="6"/>
      <c r="G504" s="6"/>
      <c r="H504" s="6"/>
      <c r="I504" s="6"/>
      <c r="J504" s="6"/>
      <c r="K504" s="6"/>
      <c r="L504" s="7"/>
      <c r="M504" s="7"/>
      <c r="N504" s="7"/>
      <c r="O504" s="17"/>
    </row>
    <row r="505" spans="1:15" s="9" customFormat="1" ht="15" x14ac:dyDescent="0.2">
      <c r="A505" s="95"/>
      <c r="B505" s="95"/>
      <c r="E505" s="6"/>
      <c r="F505" s="6"/>
      <c r="G505" s="6"/>
      <c r="H505" s="6"/>
      <c r="I505" s="6"/>
      <c r="J505" s="6"/>
      <c r="K505" s="6"/>
      <c r="L505" s="7"/>
      <c r="M505" s="7"/>
      <c r="N505" s="7"/>
      <c r="O505" s="17"/>
    </row>
    <row r="506" spans="1:15" s="9" customFormat="1" ht="15" x14ac:dyDescent="0.2">
      <c r="A506" s="95"/>
      <c r="B506" s="95"/>
      <c r="E506" s="6"/>
      <c r="F506" s="6"/>
      <c r="G506" s="6"/>
      <c r="H506" s="6"/>
      <c r="I506" s="6"/>
      <c r="J506" s="6"/>
      <c r="K506" s="6"/>
      <c r="L506" s="7"/>
      <c r="M506" s="7"/>
      <c r="N506" s="7"/>
      <c r="O506" s="17"/>
    </row>
    <row r="507" spans="1:15" s="9" customFormat="1" ht="15" x14ac:dyDescent="0.2">
      <c r="A507" s="95"/>
      <c r="B507" s="95"/>
      <c r="E507" s="6"/>
      <c r="F507" s="6"/>
      <c r="G507" s="6"/>
      <c r="H507" s="6"/>
      <c r="I507" s="6"/>
      <c r="J507" s="6"/>
      <c r="K507" s="6"/>
      <c r="L507" s="7"/>
      <c r="M507" s="7"/>
      <c r="N507" s="7"/>
      <c r="O507" s="17"/>
    </row>
    <row r="508" spans="1:15" s="9" customFormat="1" ht="15" x14ac:dyDescent="0.2">
      <c r="A508" s="95"/>
      <c r="B508" s="95"/>
      <c r="E508" s="6"/>
      <c r="F508" s="6"/>
      <c r="G508" s="6"/>
      <c r="H508" s="6"/>
      <c r="I508" s="6"/>
      <c r="J508" s="6"/>
      <c r="K508" s="6"/>
      <c r="L508" s="7"/>
      <c r="M508" s="7"/>
      <c r="N508" s="7"/>
      <c r="O508" s="17"/>
    </row>
    <row r="509" spans="1:15" s="9" customFormat="1" ht="15" x14ac:dyDescent="0.2">
      <c r="A509" s="95"/>
      <c r="B509" s="95"/>
      <c r="E509" s="6"/>
      <c r="F509" s="6"/>
      <c r="G509" s="6"/>
      <c r="H509" s="6"/>
      <c r="I509" s="6"/>
      <c r="J509" s="6"/>
      <c r="K509" s="6"/>
      <c r="L509" s="7"/>
      <c r="M509" s="7"/>
      <c r="N509" s="7"/>
      <c r="O509" s="17"/>
    </row>
    <row r="510" spans="1:15" s="9" customFormat="1" ht="15" x14ac:dyDescent="0.2">
      <c r="A510" s="95"/>
      <c r="B510" s="95"/>
      <c r="E510" s="6"/>
      <c r="F510" s="6"/>
      <c r="G510" s="6"/>
      <c r="H510" s="6"/>
      <c r="I510" s="6"/>
      <c r="J510" s="6"/>
      <c r="K510" s="6"/>
      <c r="L510" s="7"/>
      <c r="M510" s="7"/>
      <c r="N510" s="7"/>
      <c r="O510" s="17"/>
    </row>
    <row r="511" spans="1:15" s="9" customFormat="1" ht="15" x14ac:dyDescent="0.2">
      <c r="A511" s="95"/>
      <c r="B511" s="95"/>
      <c r="E511" s="6"/>
      <c r="F511" s="6"/>
      <c r="G511" s="6"/>
      <c r="H511" s="6"/>
      <c r="I511" s="6"/>
      <c r="J511" s="6"/>
      <c r="K511" s="6"/>
      <c r="L511" s="7"/>
      <c r="M511" s="7"/>
      <c r="N511" s="7"/>
      <c r="O511" s="17"/>
    </row>
    <row r="512" spans="1:15" s="9" customFormat="1" ht="15" x14ac:dyDescent="0.2">
      <c r="A512" s="95"/>
      <c r="B512" s="95"/>
      <c r="E512" s="6"/>
      <c r="F512" s="6"/>
      <c r="G512" s="6"/>
      <c r="H512" s="6"/>
      <c r="I512" s="6"/>
      <c r="J512" s="6"/>
      <c r="K512" s="6"/>
      <c r="L512" s="7"/>
      <c r="M512" s="7"/>
      <c r="N512" s="7"/>
      <c r="O512" s="17"/>
    </row>
    <row r="513" spans="1:15" s="9" customFormat="1" ht="15" x14ac:dyDescent="0.2">
      <c r="A513" s="95"/>
      <c r="B513" s="95"/>
      <c r="E513" s="6"/>
      <c r="F513" s="6"/>
      <c r="G513" s="6"/>
      <c r="H513" s="6"/>
      <c r="I513" s="6"/>
      <c r="J513" s="6"/>
      <c r="K513" s="6"/>
      <c r="L513" s="7"/>
      <c r="M513" s="7"/>
      <c r="N513" s="7"/>
      <c r="O513" s="17"/>
    </row>
    <row r="514" spans="1:15" s="9" customFormat="1" ht="15" x14ac:dyDescent="0.2">
      <c r="A514" s="95"/>
      <c r="B514" s="95"/>
      <c r="E514" s="6"/>
      <c r="F514" s="6"/>
      <c r="G514" s="6"/>
      <c r="H514" s="6"/>
      <c r="I514" s="6"/>
      <c r="J514" s="6"/>
      <c r="K514" s="6"/>
      <c r="L514" s="7"/>
      <c r="M514" s="7"/>
      <c r="N514" s="7"/>
      <c r="O514" s="17"/>
    </row>
    <row r="515" spans="1:15" s="9" customFormat="1" ht="15" x14ac:dyDescent="0.2">
      <c r="A515" s="95"/>
      <c r="B515" s="95"/>
      <c r="E515" s="6"/>
      <c r="F515" s="6"/>
      <c r="G515" s="6"/>
      <c r="H515" s="6"/>
      <c r="I515" s="6"/>
      <c r="J515" s="6"/>
      <c r="K515" s="6"/>
      <c r="L515" s="7"/>
      <c r="M515" s="7"/>
      <c r="N515" s="7"/>
      <c r="O515" s="17"/>
    </row>
    <row r="516" spans="1:15" s="9" customFormat="1" ht="15" x14ac:dyDescent="0.2">
      <c r="A516" s="95"/>
      <c r="B516" s="95"/>
      <c r="E516" s="6"/>
      <c r="F516" s="6"/>
      <c r="G516" s="6"/>
      <c r="H516" s="6"/>
      <c r="I516" s="6"/>
      <c r="J516" s="6"/>
      <c r="K516" s="6"/>
      <c r="L516" s="7"/>
      <c r="M516" s="7"/>
      <c r="N516" s="7"/>
      <c r="O516" s="17"/>
    </row>
    <row r="517" spans="1:15" s="9" customFormat="1" ht="15" x14ac:dyDescent="0.2">
      <c r="A517" s="95"/>
      <c r="B517" s="95"/>
      <c r="E517" s="6"/>
      <c r="F517" s="6"/>
      <c r="G517" s="6"/>
      <c r="H517" s="6"/>
      <c r="I517" s="6"/>
      <c r="J517" s="6"/>
      <c r="K517" s="6"/>
      <c r="L517" s="7"/>
      <c r="M517" s="7"/>
      <c r="N517" s="7"/>
      <c r="O517" s="17"/>
    </row>
    <row r="518" spans="1:15" s="9" customFormat="1" ht="15" x14ac:dyDescent="0.2">
      <c r="A518" s="95"/>
      <c r="B518" s="95"/>
      <c r="E518" s="6"/>
      <c r="F518" s="6"/>
      <c r="G518" s="6"/>
      <c r="H518" s="6"/>
      <c r="I518" s="6"/>
      <c r="J518" s="6"/>
      <c r="K518" s="6"/>
      <c r="L518" s="7"/>
      <c r="M518" s="7"/>
      <c r="N518" s="7"/>
      <c r="O518" s="17"/>
    </row>
    <row r="519" spans="1:15" s="9" customFormat="1" ht="15" x14ac:dyDescent="0.2">
      <c r="A519" s="95"/>
      <c r="B519" s="95"/>
      <c r="E519" s="6"/>
      <c r="F519" s="6"/>
      <c r="G519" s="6"/>
      <c r="H519" s="6"/>
      <c r="I519" s="6"/>
      <c r="J519" s="6"/>
      <c r="K519" s="6"/>
      <c r="L519" s="7"/>
      <c r="M519" s="7"/>
      <c r="N519" s="7"/>
      <c r="O519" s="17"/>
    </row>
    <row r="520" spans="1:15" s="9" customFormat="1" ht="15" x14ac:dyDescent="0.2">
      <c r="A520" s="95"/>
      <c r="B520" s="95"/>
      <c r="E520" s="6"/>
      <c r="F520" s="6"/>
      <c r="G520" s="6"/>
      <c r="H520" s="6"/>
      <c r="I520" s="6"/>
      <c r="J520" s="6"/>
      <c r="K520" s="6"/>
      <c r="L520" s="7"/>
      <c r="M520" s="7"/>
      <c r="N520" s="7"/>
      <c r="O520" s="17"/>
    </row>
    <row r="521" spans="1:15" s="9" customFormat="1" ht="15" x14ac:dyDescent="0.2">
      <c r="A521" s="95"/>
      <c r="B521" s="95"/>
      <c r="E521" s="6"/>
      <c r="F521" s="6"/>
      <c r="G521" s="6"/>
      <c r="H521" s="6"/>
      <c r="I521" s="6"/>
      <c r="J521" s="6"/>
      <c r="K521" s="6"/>
      <c r="L521" s="7"/>
      <c r="M521" s="7"/>
      <c r="N521" s="7"/>
      <c r="O521" s="17"/>
    </row>
    <row r="522" spans="1:15" s="9" customFormat="1" ht="15" x14ac:dyDescent="0.2">
      <c r="A522" s="95"/>
      <c r="B522" s="95"/>
      <c r="E522" s="6"/>
      <c r="F522" s="6"/>
      <c r="G522" s="6"/>
      <c r="H522" s="6"/>
      <c r="I522" s="6"/>
      <c r="J522" s="6"/>
      <c r="K522" s="6"/>
      <c r="L522" s="7"/>
      <c r="M522" s="7"/>
      <c r="N522" s="7"/>
      <c r="O522" s="17"/>
    </row>
    <row r="523" spans="1:15" s="9" customFormat="1" ht="15" x14ac:dyDescent="0.2">
      <c r="A523" s="95"/>
      <c r="B523" s="95"/>
      <c r="E523" s="6"/>
      <c r="F523" s="6"/>
      <c r="G523" s="6"/>
      <c r="H523" s="6"/>
      <c r="I523" s="6"/>
      <c r="J523" s="6"/>
      <c r="K523" s="6"/>
      <c r="L523" s="7"/>
      <c r="M523" s="7"/>
      <c r="N523" s="7"/>
      <c r="O523" s="17"/>
    </row>
    <row r="524" spans="1:15" s="9" customFormat="1" ht="15" x14ac:dyDescent="0.2">
      <c r="A524" s="95"/>
      <c r="B524" s="95"/>
      <c r="E524" s="6"/>
      <c r="F524" s="6"/>
      <c r="G524" s="6"/>
      <c r="H524" s="6"/>
      <c r="I524" s="6"/>
      <c r="J524" s="6"/>
      <c r="K524" s="6"/>
      <c r="L524" s="7"/>
      <c r="M524" s="7"/>
      <c r="N524" s="7"/>
      <c r="O524" s="17"/>
    </row>
    <row r="525" spans="1:15" s="9" customFormat="1" ht="15" x14ac:dyDescent="0.2">
      <c r="A525" s="95"/>
      <c r="B525" s="95"/>
      <c r="E525" s="6"/>
      <c r="F525" s="6"/>
      <c r="G525" s="6"/>
      <c r="H525" s="6"/>
      <c r="I525" s="6"/>
      <c r="J525" s="6"/>
      <c r="K525" s="6"/>
      <c r="L525" s="7"/>
      <c r="M525" s="7"/>
      <c r="N525" s="7"/>
      <c r="O525" s="17"/>
    </row>
    <row r="526" spans="1:15" s="9" customFormat="1" ht="15" x14ac:dyDescent="0.2">
      <c r="A526" s="95"/>
      <c r="B526" s="95"/>
      <c r="E526" s="6"/>
      <c r="F526" s="6"/>
      <c r="G526" s="6"/>
      <c r="H526" s="6"/>
      <c r="I526" s="6"/>
      <c r="J526" s="6"/>
      <c r="K526" s="6"/>
      <c r="L526" s="7"/>
      <c r="M526" s="7"/>
      <c r="N526" s="7"/>
      <c r="O526" s="17"/>
    </row>
    <row r="527" spans="1:15" s="9" customFormat="1" ht="15" x14ac:dyDescent="0.2">
      <c r="A527" s="95"/>
      <c r="B527" s="95"/>
      <c r="E527" s="6"/>
      <c r="F527" s="6"/>
      <c r="G527" s="6"/>
      <c r="H527" s="6"/>
      <c r="I527" s="6"/>
      <c r="J527" s="6"/>
      <c r="K527" s="6"/>
      <c r="L527" s="7"/>
      <c r="M527" s="7"/>
      <c r="N527" s="7"/>
      <c r="O527" s="17"/>
    </row>
    <row r="528" spans="1:15" s="9" customFormat="1" ht="15" x14ac:dyDescent="0.2">
      <c r="A528" s="95"/>
      <c r="B528" s="95"/>
      <c r="E528" s="6"/>
      <c r="F528" s="6"/>
      <c r="G528" s="6"/>
      <c r="H528" s="6"/>
      <c r="I528" s="6"/>
      <c r="J528" s="6"/>
      <c r="K528" s="6"/>
      <c r="L528" s="7"/>
      <c r="M528" s="7"/>
      <c r="N528" s="7"/>
      <c r="O528" s="17"/>
    </row>
    <row r="529" spans="1:15" s="9" customFormat="1" ht="15" x14ac:dyDescent="0.2">
      <c r="A529" s="95"/>
      <c r="B529" s="95"/>
      <c r="E529" s="6"/>
      <c r="F529" s="6"/>
      <c r="G529" s="6"/>
      <c r="H529" s="6"/>
      <c r="I529" s="6"/>
      <c r="J529" s="6"/>
      <c r="K529" s="6"/>
      <c r="L529" s="7"/>
      <c r="M529" s="7"/>
      <c r="N529" s="7"/>
      <c r="O529" s="17"/>
    </row>
    <row r="530" spans="1:15" s="9" customFormat="1" ht="15" x14ac:dyDescent="0.2">
      <c r="A530" s="95"/>
      <c r="B530" s="95"/>
      <c r="E530" s="6"/>
      <c r="F530" s="6"/>
      <c r="G530" s="6"/>
      <c r="H530" s="6"/>
      <c r="I530" s="6"/>
      <c r="J530" s="6"/>
      <c r="K530" s="6"/>
      <c r="L530" s="7"/>
      <c r="M530" s="7"/>
      <c r="N530" s="7"/>
      <c r="O530" s="17"/>
    </row>
    <row r="531" spans="1:15" s="9" customFormat="1" ht="15" x14ac:dyDescent="0.2">
      <c r="A531" s="95"/>
      <c r="B531" s="95"/>
      <c r="E531" s="6"/>
      <c r="F531" s="6"/>
      <c r="G531" s="6"/>
      <c r="H531" s="6"/>
      <c r="I531" s="6"/>
      <c r="J531" s="6"/>
      <c r="K531" s="6"/>
      <c r="L531" s="7"/>
      <c r="M531" s="7"/>
      <c r="N531" s="7"/>
      <c r="O531" s="17"/>
    </row>
    <row r="532" spans="1:15" s="9" customFormat="1" ht="15" x14ac:dyDescent="0.2">
      <c r="A532" s="95"/>
      <c r="B532" s="95"/>
      <c r="E532" s="6"/>
      <c r="F532" s="6"/>
      <c r="G532" s="6"/>
      <c r="H532" s="6"/>
      <c r="I532" s="6"/>
      <c r="J532" s="6"/>
      <c r="K532" s="6"/>
      <c r="L532" s="7"/>
      <c r="M532" s="7"/>
      <c r="N532" s="7"/>
      <c r="O532" s="17"/>
    </row>
    <row r="533" spans="1:15" s="9" customFormat="1" ht="15" x14ac:dyDescent="0.2">
      <c r="A533" s="95"/>
      <c r="B533" s="95"/>
      <c r="E533" s="6"/>
      <c r="F533" s="6"/>
      <c r="G533" s="6"/>
      <c r="H533" s="6"/>
      <c r="I533" s="6"/>
      <c r="J533" s="6"/>
      <c r="K533" s="6"/>
      <c r="L533" s="7"/>
      <c r="M533" s="7"/>
      <c r="N533" s="7"/>
      <c r="O533" s="17"/>
    </row>
    <row r="534" spans="1:15" s="9" customFormat="1" ht="15" x14ac:dyDescent="0.2">
      <c r="A534" s="95"/>
      <c r="B534" s="95"/>
      <c r="E534" s="6"/>
      <c r="F534" s="6"/>
      <c r="G534" s="6"/>
      <c r="H534" s="6"/>
      <c r="I534" s="6"/>
      <c r="J534" s="6"/>
      <c r="K534" s="6"/>
      <c r="L534" s="7"/>
      <c r="M534" s="7"/>
      <c r="N534" s="7"/>
      <c r="O534" s="17"/>
    </row>
    <row r="535" spans="1:15" s="9" customFormat="1" ht="15" x14ac:dyDescent="0.2">
      <c r="A535" s="95"/>
      <c r="B535" s="95"/>
      <c r="E535" s="6"/>
      <c r="F535" s="6"/>
      <c r="G535" s="6"/>
      <c r="H535" s="6"/>
      <c r="I535" s="6"/>
      <c r="J535" s="6"/>
      <c r="K535" s="6"/>
      <c r="L535" s="7"/>
      <c r="M535" s="7"/>
      <c r="N535" s="7"/>
      <c r="O535" s="17"/>
    </row>
    <row r="536" spans="1:15" s="9" customFormat="1" ht="15" x14ac:dyDescent="0.2">
      <c r="A536" s="95"/>
      <c r="B536" s="95"/>
      <c r="E536" s="6"/>
      <c r="F536" s="6"/>
      <c r="G536" s="6"/>
      <c r="H536" s="6"/>
      <c r="I536" s="6"/>
      <c r="J536" s="6"/>
      <c r="K536" s="6"/>
      <c r="L536" s="7"/>
      <c r="M536" s="7"/>
      <c r="N536" s="7"/>
      <c r="O536" s="17"/>
    </row>
    <row r="537" spans="1:15" s="9" customFormat="1" ht="15" x14ac:dyDescent="0.2">
      <c r="A537" s="95"/>
      <c r="B537" s="95"/>
      <c r="E537" s="6"/>
      <c r="F537" s="6"/>
      <c r="G537" s="6"/>
      <c r="H537" s="6"/>
      <c r="I537" s="6"/>
      <c r="J537" s="6"/>
      <c r="K537" s="6"/>
      <c r="L537" s="7"/>
      <c r="M537" s="7"/>
      <c r="N537" s="7"/>
      <c r="O537" s="17"/>
    </row>
    <row r="538" spans="1:15" s="9" customFormat="1" ht="15" x14ac:dyDescent="0.2">
      <c r="A538" s="95"/>
      <c r="B538" s="95"/>
      <c r="E538" s="6"/>
      <c r="F538" s="6"/>
      <c r="G538" s="6"/>
      <c r="H538" s="6"/>
      <c r="I538" s="6"/>
      <c r="J538" s="6"/>
      <c r="K538" s="6"/>
      <c r="L538" s="7"/>
      <c r="M538" s="7"/>
      <c r="N538" s="7"/>
      <c r="O538" s="17"/>
    </row>
    <row r="539" spans="1:15" s="9" customFormat="1" ht="15" x14ac:dyDescent="0.2">
      <c r="A539" s="95"/>
      <c r="B539" s="95"/>
      <c r="E539" s="6"/>
      <c r="F539" s="6"/>
      <c r="G539" s="6"/>
      <c r="H539" s="6"/>
      <c r="I539" s="6"/>
      <c r="J539" s="6"/>
      <c r="K539" s="6"/>
      <c r="L539" s="7"/>
      <c r="M539" s="7"/>
      <c r="N539" s="7"/>
      <c r="O539" s="17"/>
    </row>
    <row r="540" spans="1:15" s="9" customFormat="1" ht="15" x14ac:dyDescent="0.2">
      <c r="A540" s="95"/>
      <c r="B540" s="95"/>
      <c r="E540" s="6"/>
      <c r="F540" s="6"/>
      <c r="G540" s="6"/>
      <c r="H540" s="6"/>
      <c r="I540" s="6"/>
      <c r="J540" s="6"/>
      <c r="K540" s="6"/>
      <c r="L540" s="7"/>
      <c r="M540" s="7"/>
      <c r="N540" s="7"/>
      <c r="O540" s="17"/>
    </row>
    <row r="541" spans="1:15" s="9" customFormat="1" ht="15" x14ac:dyDescent="0.2">
      <c r="A541" s="95"/>
      <c r="B541" s="95"/>
      <c r="E541" s="6"/>
      <c r="F541" s="6"/>
      <c r="G541" s="6"/>
      <c r="H541" s="6"/>
      <c r="I541" s="6"/>
      <c r="J541" s="6"/>
      <c r="K541" s="6"/>
      <c r="L541" s="7"/>
      <c r="M541" s="7"/>
      <c r="N541" s="7"/>
      <c r="O541" s="17"/>
    </row>
    <row r="542" spans="1:15" s="9" customFormat="1" ht="15" x14ac:dyDescent="0.2">
      <c r="A542" s="95"/>
      <c r="B542" s="95"/>
      <c r="E542" s="6"/>
      <c r="F542" s="6"/>
      <c r="G542" s="6"/>
      <c r="H542" s="6"/>
      <c r="I542" s="6"/>
      <c r="J542" s="6"/>
      <c r="K542" s="6"/>
      <c r="L542" s="7"/>
      <c r="M542" s="7"/>
      <c r="N542" s="7"/>
      <c r="O542" s="17"/>
    </row>
    <row r="543" spans="1:15" s="9" customFormat="1" ht="15" x14ac:dyDescent="0.2">
      <c r="A543" s="95"/>
      <c r="B543" s="95"/>
      <c r="E543" s="6"/>
      <c r="F543" s="6"/>
      <c r="G543" s="6"/>
      <c r="H543" s="6"/>
      <c r="I543" s="6"/>
      <c r="J543" s="6"/>
      <c r="K543" s="6"/>
      <c r="L543" s="7"/>
      <c r="M543" s="7"/>
      <c r="N543" s="7"/>
      <c r="O543" s="17"/>
    </row>
    <row r="544" spans="1:15" s="9" customFormat="1" ht="15" x14ac:dyDescent="0.2">
      <c r="A544" s="95"/>
      <c r="B544" s="95"/>
      <c r="E544" s="6"/>
      <c r="F544" s="6"/>
      <c r="G544" s="6"/>
      <c r="H544" s="6"/>
      <c r="I544" s="6"/>
      <c r="J544" s="6"/>
      <c r="K544" s="6"/>
      <c r="L544" s="7"/>
      <c r="M544" s="7"/>
      <c r="N544" s="7"/>
      <c r="O544" s="17"/>
    </row>
    <row r="545" spans="1:15" s="9" customFormat="1" ht="15" x14ac:dyDescent="0.2">
      <c r="A545" s="95"/>
      <c r="B545" s="95"/>
      <c r="E545" s="6"/>
      <c r="F545" s="6"/>
      <c r="G545" s="6"/>
      <c r="H545" s="6"/>
      <c r="I545" s="6"/>
      <c r="J545" s="6"/>
      <c r="K545" s="6"/>
      <c r="L545" s="7"/>
      <c r="M545" s="7"/>
      <c r="N545" s="7"/>
      <c r="O545" s="17"/>
    </row>
    <row r="546" spans="1:15" s="9" customFormat="1" ht="15" x14ac:dyDescent="0.2">
      <c r="A546" s="95"/>
      <c r="B546" s="95"/>
      <c r="E546" s="6"/>
      <c r="F546" s="6"/>
      <c r="G546" s="6"/>
      <c r="H546" s="6"/>
      <c r="I546" s="6"/>
      <c r="J546" s="6"/>
      <c r="K546" s="6"/>
      <c r="L546" s="7"/>
      <c r="M546" s="7"/>
      <c r="N546" s="7"/>
      <c r="O546" s="17"/>
    </row>
    <row r="547" spans="1:15" s="9" customFormat="1" ht="15" x14ac:dyDescent="0.2">
      <c r="A547" s="95"/>
      <c r="B547" s="95"/>
      <c r="E547" s="6"/>
      <c r="F547" s="6"/>
      <c r="G547" s="6"/>
      <c r="H547" s="6"/>
      <c r="I547" s="6"/>
      <c r="J547" s="6"/>
      <c r="K547" s="6"/>
      <c r="L547" s="7"/>
      <c r="M547" s="7"/>
      <c r="N547" s="7"/>
      <c r="O547" s="17"/>
    </row>
    <row r="548" spans="1:15" s="9" customFormat="1" ht="15" x14ac:dyDescent="0.2">
      <c r="A548" s="95"/>
      <c r="B548" s="95"/>
      <c r="E548" s="6"/>
      <c r="F548" s="6"/>
      <c r="G548" s="6"/>
      <c r="H548" s="6"/>
      <c r="I548" s="6"/>
      <c r="J548" s="6"/>
      <c r="K548" s="6"/>
      <c r="L548" s="7"/>
      <c r="M548" s="7"/>
      <c r="N548" s="7"/>
      <c r="O548" s="17"/>
    </row>
    <row r="549" spans="1:15" s="9" customFormat="1" ht="15" x14ac:dyDescent="0.2">
      <c r="A549" s="95"/>
      <c r="B549" s="95"/>
      <c r="E549" s="6"/>
      <c r="F549" s="6"/>
      <c r="G549" s="6"/>
      <c r="H549" s="6"/>
      <c r="I549" s="6"/>
      <c r="J549" s="6"/>
      <c r="K549" s="6"/>
      <c r="L549" s="7"/>
      <c r="M549" s="7"/>
      <c r="N549" s="7"/>
      <c r="O549" s="17"/>
    </row>
    <row r="550" spans="1:15" s="9" customFormat="1" ht="15" x14ac:dyDescent="0.2">
      <c r="A550" s="95"/>
      <c r="B550" s="95"/>
      <c r="E550" s="6"/>
      <c r="F550" s="6"/>
      <c r="G550" s="6"/>
      <c r="H550" s="6"/>
      <c r="I550" s="6"/>
      <c r="J550" s="6"/>
      <c r="K550" s="6"/>
      <c r="L550" s="7"/>
      <c r="M550" s="7"/>
      <c r="N550" s="7"/>
      <c r="O550" s="17"/>
    </row>
    <row r="551" spans="1:15" s="9" customFormat="1" ht="15" x14ac:dyDescent="0.2">
      <c r="A551" s="95"/>
      <c r="B551" s="95"/>
      <c r="E551" s="6"/>
      <c r="F551" s="6"/>
      <c r="G551" s="6"/>
      <c r="H551" s="6"/>
      <c r="I551" s="6"/>
      <c r="J551" s="6"/>
      <c r="K551" s="6"/>
      <c r="L551" s="7"/>
      <c r="M551" s="7"/>
      <c r="N551" s="7"/>
      <c r="O551" s="17"/>
    </row>
    <row r="552" spans="1:15" s="9" customFormat="1" ht="15" x14ac:dyDescent="0.2">
      <c r="A552" s="95"/>
      <c r="B552" s="95"/>
      <c r="E552" s="6"/>
      <c r="F552" s="6"/>
      <c r="G552" s="6"/>
      <c r="H552" s="6"/>
      <c r="I552" s="6"/>
      <c r="J552" s="6"/>
      <c r="K552" s="6"/>
      <c r="L552" s="7"/>
      <c r="M552" s="7"/>
      <c r="N552" s="7"/>
      <c r="O552" s="17"/>
    </row>
    <row r="553" spans="1:15" s="9" customFormat="1" ht="15" x14ac:dyDescent="0.2">
      <c r="A553" s="95"/>
      <c r="B553" s="95"/>
      <c r="E553" s="6"/>
      <c r="F553" s="6"/>
      <c r="G553" s="6"/>
      <c r="H553" s="6"/>
      <c r="I553" s="6"/>
      <c r="J553" s="6"/>
      <c r="K553" s="6"/>
      <c r="L553" s="7"/>
      <c r="M553" s="7"/>
      <c r="N553" s="7"/>
      <c r="O553" s="17"/>
    </row>
    <row r="554" spans="1:15" s="9" customFormat="1" ht="15" x14ac:dyDescent="0.2">
      <c r="A554" s="95"/>
      <c r="B554" s="95"/>
      <c r="E554" s="6"/>
      <c r="F554" s="6"/>
      <c r="G554" s="6"/>
      <c r="H554" s="6"/>
      <c r="I554" s="6"/>
      <c r="J554" s="6"/>
      <c r="K554" s="6"/>
      <c r="L554" s="7"/>
      <c r="M554" s="7"/>
      <c r="N554" s="7"/>
      <c r="O554" s="17"/>
    </row>
    <row r="555" spans="1:15" s="9" customFormat="1" ht="15" x14ac:dyDescent="0.2">
      <c r="A555" s="95"/>
      <c r="B555" s="95"/>
      <c r="E555" s="6"/>
      <c r="F555" s="6"/>
      <c r="G555" s="6"/>
      <c r="H555" s="6"/>
      <c r="I555" s="6"/>
      <c r="J555" s="6"/>
      <c r="K555" s="6"/>
      <c r="L555" s="7"/>
      <c r="M555" s="7"/>
      <c r="N555" s="7"/>
      <c r="O555" s="17"/>
    </row>
    <row r="556" spans="1:15" s="9" customFormat="1" ht="15" x14ac:dyDescent="0.2">
      <c r="A556" s="95"/>
      <c r="B556" s="95"/>
      <c r="E556" s="6"/>
      <c r="F556" s="6"/>
      <c r="G556" s="6"/>
      <c r="H556" s="6"/>
      <c r="I556" s="6"/>
      <c r="J556" s="6"/>
      <c r="K556" s="6"/>
      <c r="L556" s="7"/>
      <c r="M556" s="7"/>
      <c r="N556" s="7"/>
      <c r="O556" s="17"/>
    </row>
    <row r="557" spans="1:15" s="9" customFormat="1" ht="15" x14ac:dyDescent="0.2">
      <c r="A557" s="95"/>
      <c r="B557" s="95"/>
      <c r="E557" s="6"/>
      <c r="F557" s="6"/>
      <c r="G557" s="6"/>
      <c r="H557" s="6"/>
      <c r="I557" s="6"/>
      <c r="J557" s="6"/>
      <c r="K557" s="6"/>
      <c r="L557" s="7"/>
      <c r="M557" s="7"/>
      <c r="N557" s="7"/>
      <c r="O557" s="17"/>
    </row>
    <row r="558" spans="1:15" s="9" customFormat="1" ht="15" x14ac:dyDescent="0.2">
      <c r="A558" s="95"/>
      <c r="B558" s="95"/>
      <c r="E558" s="6"/>
      <c r="F558" s="6"/>
      <c r="G558" s="6"/>
      <c r="H558" s="6"/>
      <c r="I558" s="6"/>
      <c r="J558" s="6"/>
      <c r="K558" s="6"/>
      <c r="L558" s="7"/>
      <c r="M558" s="7"/>
      <c r="N558" s="7"/>
      <c r="O558" s="17"/>
    </row>
    <row r="559" spans="1:15" s="9" customFormat="1" ht="15" x14ac:dyDescent="0.2">
      <c r="A559" s="95"/>
      <c r="B559" s="95"/>
      <c r="E559" s="6"/>
      <c r="F559" s="6"/>
      <c r="G559" s="6"/>
      <c r="H559" s="6"/>
      <c r="I559" s="6"/>
      <c r="J559" s="6"/>
      <c r="K559" s="6"/>
      <c r="L559" s="7"/>
      <c r="M559" s="7"/>
      <c r="N559" s="7"/>
      <c r="O559" s="17"/>
    </row>
    <row r="560" spans="1:15" s="9" customFormat="1" ht="15" x14ac:dyDescent="0.2">
      <c r="A560" s="95"/>
      <c r="B560" s="95"/>
      <c r="E560" s="6"/>
      <c r="F560" s="6"/>
      <c r="G560" s="6"/>
      <c r="H560" s="6"/>
      <c r="I560" s="6"/>
      <c r="J560" s="6"/>
      <c r="K560" s="6"/>
      <c r="L560" s="7"/>
      <c r="M560" s="7"/>
      <c r="N560" s="7"/>
      <c r="O560" s="17"/>
    </row>
    <row r="561" spans="1:15" s="9" customFormat="1" ht="15" x14ac:dyDescent="0.2">
      <c r="A561" s="95"/>
      <c r="B561" s="95"/>
      <c r="E561" s="6"/>
      <c r="F561" s="6"/>
      <c r="G561" s="6"/>
      <c r="H561" s="6"/>
      <c r="I561" s="6"/>
      <c r="J561" s="6"/>
      <c r="K561" s="6"/>
      <c r="L561" s="7"/>
      <c r="M561" s="7"/>
      <c r="N561" s="7"/>
      <c r="O561" s="17"/>
    </row>
    <row r="562" spans="1:15" s="9" customFormat="1" ht="15" x14ac:dyDescent="0.2">
      <c r="A562" s="95"/>
      <c r="B562" s="95"/>
      <c r="E562" s="6"/>
      <c r="F562" s="6"/>
      <c r="G562" s="6"/>
      <c r="H562" s="6"/>
      <c r="I562" s="6"/>
      <c r="J562" s="6"/>
      <c r="K562" s="6"/>
      <c r="L562" s="7"/>
      <c r="M562" s="7"/>
      <c r="N562" s="7"/>
      <c r="O562" s="17"/>
    </row>
    <row r="563" spans="1:15" s="9" customFormat="1" ht="15" x14ac:dyDescent="0.2">
      <c r="A563" s="95"/>
      <c r="B563" s="95"/>
      <c r="E563" s="6"/>
      <c r="F563" s="6"/>
      <c r="G563" s="6"/>
      <c r="H563" s="6"/>
      <c r="I563" s="6"/>
      <c r="J563" s="6"/>
      <c r="K563" s="6"/>
      <c r="L563" s="7"/>
      <c r="M563" s="7"/>
      <c r="N563" s="7"/>
      <c r="O563" s="17"/>
    </row>
    <row r="564" spans="1:15" s="9" customFormat="1" ht="15" x14ac:dyDescent="0.2">
      <c r="A564" s="95"/>
      <c r="B564" s="95"/>
      <c r="E564" s="6"/>
      <c r="F564" s="6"/>
      <c r="G564" s="6"/>
      <c r="H564" s="6"/>
      <c r="I564" s="6"/>
      <c r="J564" s="6"/>
      <c r="K564" s="6"/>
      <c r="L564" s="7"/>
      <c r="M564" s="7"/>
      <c r="N564" s="7"/>
      <c r="O564" s="17"/>
    </row>
    <row r="565" spans="1:15" s="9" customFormat="1" ht="15" x14ac:dyDescent="0.2">
      <c r="A565" s="95"/>
      <c r="B565" s="95"/>
      <c r="E565" s="6"/>
      <c r="F565" s="6"/>
      <c r="G565" s="6"/>
      <c r="H565" s="6"/>
      <c r="I565" s="6"/>
      <c r="J565" s="6"/>
      <c r="K565" s="6"/>
      <c r="L565" s="7"/>
      <c r="M565" s="7"/>
      <c r="N565" s="7"/>
      <c r="O565" s="17"/>
    </row>
    <row r="566" spans="1:15" s="9" customFormat="1" ht="15" x14ac:dyDescent="0.2">
      <c r="A566" s="95"/>
      <c r="B566" s="95"/>
      <c r="E566" s="6"/>
      <c r="F566" s="6"/>
      <c r="G566" s="6"/>
      <c r="H566" s="6"/>
      <c r="I566" s="6"/>
      <c r="J566" s="6"/>
      <c r="K566" s="6"/>
      <c r="L566" s="7"/>
      <c r="M566" s="7"/>
      <c r="N566" s="7"/>
      <c r="O566" s="17"/>
    </row>
    <row r="567" spans="1:15" s="9" customFormat="1" ht="15" x14ac:dyDescent="0.2">
      <c r="A567" s="95"/>
      <c r="B567" s="95"/>
      <c r="E567" s="6"/>
      <c r="F567" s="6"/>
      <c r="G567" s="6"/>
      <c r="H567" s="6"/>
      <c r="I567" s="6"/>
      <c r="J567" s="6"/>
      <c r="K567" s="6"/>
      <c r="L567" s="7"/>
      <c r="M567" s="7"/>
      <c r="N567" s="7"/>
      <c r="O567" s="17"/>
    </row>
    <row r="568" spans="1:15" s="9" customFormat="1" ht="15" x14ac:dyDescent="0.2">
      <c r="A568" s="95"/>
      <c r="B568" s="95"/>
      <c r="E568" s="6"/>
      <c r="F568" s="6"/>
      <c r="G568" s="6"/>
      <c r="H568" s="6"/>
      <c r="I568" s="6"/>
      <c r="J568" s="6"/>
      <c r="K568" s="6"/>
      <c r="L568" s="7"/>
      <c r="M568" s="7"/>
      <c r="N568" s="7"/>
      <c r="O568" s="17"/>
    </row>
    <row r="569" spans="1:15" s="9" customFormat="1" ht="15" x14ac:dyDescent="0.2">
      <c r="A569" s="95"/>
      <c r="B569" s="95"/>
      <c r="E569" s="6"/>
      <c r="F569" s="6"/>
      <c r="G569" s="6"/>
      <c r="H569" s="6"/>
      <c r="I569" s="6"/>
      <c r="J569" s="6"/>
      <c r="K569" s="6"/>
      <c r="L569" s="7"/>
      <c r="M569" s="7"/>
      <c r="N569" s="7"/>
      <c r="O569" s="17"/>
    </row>
    <row r="570" spans="1:15" s="9" customFormat="1" ht="15" x14ac:dyDescent="0.2">
      <c r="A570" s="95"/>
      <c r="B570" s="95"/>
      <c r="E570" s="6"/>
      <c r="F570" s="6"/>
      <c r="G570" s="6"/>
      <c r="H570" s="6"/>
      <c r="I570" s="6"/>
      <c r="J570" s="6"/>
      <c r="K570" s="6"/>
      <c r="L570" s="7"/>
      <c r="M570" s="7"/>
      <c r="N570" s="7"/>
      <c r="O570" s="17"/>
    </row>
    <row r="571" spans="1:15" s="9" customFormat="1" ht="15" x14ac:dyDescent="0.2">
      <c r="A571" s="95"/>
      <c r="B571" s="95"/>
      <c r="E571" s="6"/>
      <c r="F571" s="6"/>
      <c r="G571" s="6"/>
      <c r="H571" s="6"/>
      <c r="I571" s="6"/>
      <c r="J571" s="6"/>
      <c r="K571" s="6"/>
      <c r="L571" s="7"/>
      <c r="M571" s="7"/>
      <c r="N571" s="7"/>
      <c r="O571" s="17"/>
    </row>
    <row r="572" spans="1:15" s="9" customFormat="1" ht="15" x14ac:dyDescent="0.2">
      <c r="A572" s="95"/>
      <c r="B572" s="95"/>
      <c r="E572" s="6"/>
      <c r="F572" s="6"/>
      <c r="G572" s="6"/>
      <c r="H572" s="6"/>
      <c r="I572" s="6"/>
      <c r="J572" s="6"/>
      <c r="K572" s="6"/>
      <c r="L572" s="7"/>
      <c r="M572" s="7"/>
      <c r="N572" s="7"/>
      <c r="O572" s="17"/>
    </row>
    <row r="573" spans="1:15" s="9" customFormat="1" ht="15" x14ac:dyDescent="0.2">
      <c r="A573" s="95"/>
      <c r="B573" s="95"/>
      <c r="E573" s="6"/>
      <c r="F573" s="6"/>
      <c r="G573" s="6"/>
      <c r="H573" s="6"/>
      <c r="I573" s="6"/>
      <c r="J573" s="6"/>
      <c r="K573" s="6"/>
      <c r="L573" s="7"/>
      <c r="M573" s="7"/>
      <c r="N573" s="7"/>
      <c r="O573" s="17"/>
    </row>
    <row r="574" spans="1:15" s="9" customFormat="1" ht="15" x14ac:dyDescent="0.2">
      <c r="A574" s="95"/>
      <c r="B574" s="95"/>
      <c r="E574" s="6"/>
      <c r="F574" s="6"/>
      <c r="G574" s="6"/>
      <c r="H574" s="6"/>
      <c r="I574" s="6"/>
      <c r="J574" s="6"/>
      <c r="K574" s="6"/>
      <c r="L574" s="7"/>
      <c r="M574" s="7"/>
      <c r="N574" s="7"/>
      <c r="O574" s="17"/>
    </row>
    <row r="575" spans="1:15" s="9" customFormat="1" ht="15" x14ac:dyDescent="0.2">
      <c r="A575" s="95"/>
      <c r="B575" s="95"/>
      <c r="E575" s="6"/>
      <c r="F575" s="6"/>
      <c r="G575" s="6"/>
      <c r="H575" s="6"/>
      <c r="I575" s="6"/>
      <c r="J575" s="6"/>
      <c r="K575" s="6"/>
      <c r="L575" s="7"/>
      <c r="M575" s="7"/>
      <c r="N575" s="7"/>
      <c r="O575" s="17"/>
    </row>
    <row r="576" spans="1:15" s="9" customFormat="1" ht="15" x14ac:dyDescent="0.2">
      <c r="A576" s="95"/>
      <c r="B576" s="95"/>
      <c r="E576" s="6"/>
      <c r="F576" s="6"/>
      <c r="G576" s="6"/>
      <c r="H576" s="6"/>
      <c r="I576" s="6"/>
      <c r="J576" s="6"/>
      <c r="K576" s="6"/>
      <c r="L576" s="7"/>
      <c r="M576" s="7"/>
      <c r="N576" s="7"/>
      <c r="O576" s="17"/>
    </row>
    <row r="577" spans="1:15" s="9" customFormat="1" ht="15" x14ac:dyDescent="0.2">
      <c r="A577" s="95"/>
      <c r="B577" s="95"/>
      <c r="E577" s="6"/>
      <c r="F577" s="6"/>
      <c r="G577" s="6"/>
      <c r="H577" s="6"/>
      <c r="I577" s="6"/>
      <c r="J577" s="6"/>
      <c r="K577" s="6"/>
      <c r="L577" s="7"/>
      <c r="M577" s="7"/>
      <c r="N577" s="7"/>
      <c r="O577" s="17"/>
    </row>
    <row r="578" spans="1:15" s="9" customFormat="1" ht="15" x14ac:dyDescent="0.2">
      <c r="A578" s="95"/>
      <c r="B578" s="95"/>
      <c r="E578" s="6"/>
      <c r="F578" s="6"/>
      <c r="G578" s="6"/>
      <c r="H578" s="6"/>
      <c r="I578" s="6"/>
      <c r="J578" s="6"/>
      <c r="K578" s="6"/>
      <c r="L578" s="7"/>
      <c r="M578" s="7"/>
      <c r="N578" s="7"/>
      <c r="O578" s="17"/>
    </row>
    <row r="579" spans="1:15" s="9" customFormat="1" ht="15" x14ac:dyDescent="0.2">
      <c r="A579" s="95"/>
      <c r="B579" s="95"/>
      <c r="E579" s="6"/>
      <c r="F579" s="6"/>
      <c r="G579" s="6"/>
      <c r="H579" s="6"/>
      <c r="I579" s="6"/>
      <c r="J579" s="6"/>
      <c r="K579" s="6"/>
      <c r="L579" s="7"/>
      <c r="M579" s="7"/>
      <c r="N579" s="7"/>
      <c r="O579" s="17"/>
    </row>
    <row r="580" spans="1:15" s="9" customFormat="1" ht="15" x14ac:dyDescent="0.2">
      <c r="A580" s="95"/>
      <c r="B580" s="95"/>
      <c r="E580" s="6"/>
      <c r="F580" s="6"/>
      <c r="G580" s="6"/>
      <c r="H580" s="6"/>
      <c r="I580" s="6"/>
      <c r="J580" s="6"/>
      <c r="K580" s="6"/>
      <c r="L580" s="7"/>
      <c r="M580" s="7"/>
      <c r="N580" s="7"/>
      <c r="O580" s="17"/>
    </row>
    <row r="581" spans="1:15" s="9" customFormat="1" ht="15" x14ac:dyDescent="0.2">
      <c r="A581" s="95"/>
      <c r="B581" s="95"/>
      <c r="E581" s="6"/>
      <c r="F581" s="6"/>
      <c r="G581" s="6"/>
      <c r="H581" s="6"/>
      <c r="I581" s="6"/>
      <c r="J581" s="6"/>
      <c r="K581" s="6"/>
      <c r="L581" s="7"/>
      <c r="M581" s="7"/>
      <c r="N581" s="7"/>
      <c r="O581" s="17"/>
    </row>
    <row r="582" spans="1:15" s="9" customFormat="1" ht="15" x14ac:dyDescent="0.2">
      <c r="A582" s="95"/>
      <c r="B582" s="95"/>
      <c r="E582" s="6"/>
      <c r="F582" s="6"/>
      <c r="G582" s="6"/>
      <c r="H582" s="6"/>
      <c r="I582" s="6"/>
      <c r="J582" s="6"/>
      <c r="K582" s="6"/>
      <c r="L582" s="7"/>
      <c r="M582" s="7"/>
      <c r="N582" s="7"/>
      <c r="O582" s="17"/>
    </row>
    <row r="583" spans="1:15" s="9" customFormat="1" ht="15" x14ac:dyDescent="0.2">
      <c r="A583" s="95"/>
      <c r="B583" s="95"/>
      <c r="E583" s="6"/>
      <c r="F583" s="6"/>
      <c r="G583" s="6"/>
      <c r="H583" s="6"/>
      <c r="I583" s="6"/>
      <c r="J583" s="6"/>
      <c r="K583" s="6"/>
      <c r="L583" s="7"/>
      <c r="M583" s="7"/>
      <c r="N583" s="7"/>
      <c r="O583" s="17"/>
    </row>
    <row r="584" spans="1:15" s="9" customFormat="1" ht="15" x14ac:dyDescent="0.2">
      <c r="A584" s="95"/>
      <c r="B584" s="95"/>
      <c r="E584" s="6"/>
      <c r="F584" s="6"/>
      <c r="G584" s="6"/>
      <c r="H584" s="6"/>
      <c r="I584" s="6"/>
      <c r="J584" s="6"/>
      <c r="K584" s="6"/>
      <c r="L584" s="7"/>
      <c r="M584" s="7"/>
      <c r="N584" s="7"/>
      <c r="O584" s="17"/>
    </row>
    <row r="585" spans="1:15" s="9" customFormat="1" ht="15" x14ac:dyDescent="0.2">
      <c r="A585" s="95"/>
      <c r="B585" s="95"/>
      <c r="E585" s="6"/>
      <c r="F585" s="6"/>
      <c r="G585" s="6"/>
      <c r="H585" s="6"/>
      <c r="I585" s="6"/>
      <c r="J585" s="6"/>
      <c r="K585" s="6"/>
      <c r="L585" s="7"/>
      <c r="M585" s="7"/>
      <c r="N585" s="7"/>
      <c r="O585" s="17"/>
    </row>
    <row r="586" spans="1:15" s="9" customFormat="1" ht="15" x14ac:dyDescent="0.2">
      <c r="A586" s="95"/>
      <c r="B586" s="95"/>
      <c r="E586" s="6"/>
      <c r="F586" s="6"/>
      <c r="G586" s="6"/>
      <c r="H586" s="6"/>
      <c r="I586" s="6"/>
      <c r="J586" s="6"/>
      <c r="K586" s="6"/>
      <c r="L586" s="7"/>
      <c r="M586" s="7"/>
      <c r="N586" s="7"/>
      <c r="O586" s="17"/>
    </row>
    <row r="587" spans="1:15" s="9" customFormat="1" ht="15" x14ac:dyDescent="0.2">
      <c r="A587" s="95"/>
      <c r="B587" s="95"/>
      <c r="E587" s="6"/>
      <c r="F587" s="6"/>
      <c r="G587" s="6"/>
      <c r="H587" s="6"/>
      <c r="I587" s="6"/>
      <c r="J587" s="6"/>
      <c r="K587" s="6"/>
      <c r="L587" s="7"/>
      <c r="M587" s="7"/>
      <c r="N587" s="7"/>
      <c r="O587" s="17"/>
    </row>
    <row r="588" spans="1:15" s="9" customFormat="1" ht="15" x14ac:dyDescent="0.2">
      <c r="A588" s="95"/>
      <c r="B588" s="95"/>
      <c r="E588" s="6"/>
      <c r="F588" s="6"/>
      <c r="G588" s="6"/>
      <c r="H588" s="6"/>
      <c r="I588" s="6"/>
      <c r="J588" s="6"/>
      <c r="K588" s="6"/>
      <c r="L588" s="7"/>
      <c r="M588" s="7"/>
      <c r="N588" s="7"/>
      <c r="O588" s="17"/>
    </row>
    <row r="589" spans="1:15" s="9" customFormat="1" ht="15" x14ac:dyDescent="0.2">
      <c r="A589" s="95"/>
      <c r="B589" s="95"/>
      <c r="E589" s="6"/>
      <c r="F589" s="6"/>
      <c r="G589" s="6"/>
      <c r="H589" s="6"/>
      <c r="I589" s="6"/>
      <c r="J589" s="6"/>
      <c r="K589" s="6"/>
      <c r="L589" s="7"/>
      <c r="M589" s="7"/>
      <c r="N589" s="7"/>
      <c r="O589" s="17"/>
    </row>
    <row r="590" spans="1:15" s="9" customFormat="1" ht="15" x14ac:dyDescent="0.2">
      <c r="A590" s="95"/>
      <c r="B590" s="95"/>
      <c r="E590" s="6"/>
      <c r="F590" s="6"/>
      <c r="G590" s="6"/>
      <c r="H590" s="6"/>
      <c r="I590" s="6"/>
      <c r="J590" s="6"/>
      <c r="K590" s="6"/>
      <c r="L590" s="7"/>
      <c r="M590" s="7"/>
      <c r="N590" s="7"/>
      <c r="O590" s="17"/>
    </row>
    <row r="591" spans="1:15" s="9" customFormat="1" ht="15" x14ac:dyDescent="0.2">
      <c r="A591" s="95"/>
      <c r="B591" s="95"/>
      <c r="E591" s="6"/>
      <c r="F591" s="6"/>
      <c r="G591" s="6"/>
      <c r="H591" s="6"/>
      <c r="I591" s="6"/>
      <c r="J591" s="6"/>
      <c r="K591" s="6"/>
      <c r="L591" s="7"/>
      <c r="M591" s="7"/>
      <c r="N591" s="7"/>
      <c r="O591" s="17"/>
    </row>
    <row r="592" spans="1:15" s="9" customFormat="1" ht="15" x14ac:dyDescent="0.2">
      <c r="A592" s="95"/>
      <c r="B592" s="95"/>
      <c r="E592" s="6"/>
      <c r="F592" s="6"/>
      <c r="G592" s="6"/>
      <c r="H592" s="6"/>
      <c r="I592" s="6"/>
      <c r="J592" s="6"/>
      <c r="K592" s="6"/>
      <c r="L592" s="7"/>
      <c r="M592" s="7"/>
      <c r="N592" s="7"/>
      <c r="O592" s="17"/>
    </row>
    <row r="593" spans="1:15" s="9" customFormat="1" ht="15" x14ac:dyDescent="0.2">
      <c r="A593" s="95"/>
      <c r="B593" s="95"/>
      <c r="E593" s="6"/>
      <c r="F593" s="6"/>
      <c r="G593" s="6"/>
      <c r="H593" s="6"/>
      <c r="I593" s="6"/>
      <c r="J593" s="6"/>
      <c r="K593" s="6"/>
      <c r="L593" s="7"/>
      <c r="M593" s="7"/>
      <c r="N593" s="7"/>
      <c r="O593" s="17"/>
    </row>
    <row r="594" spans="1:15" s="9" customFormat="1" ht="15" x14ac:dyDescent="0.2">
      <c r="A594" s="95"/>
      <c r="B594" s="95"/>
      <c r="E594" s="6"/>
      <c r="F594" s="6"/>
      <c r="G594" s="6"/>
      <c r="H594" s="6"/>
      <c r="I594" s="6"/>
      <c r="J594" s="6"/>
      <c r="K594" s="6"/>
      <c r="L594" s="7"/>
      <c r="M594" s="7"/>
      <c r="N594" s="7"/>
      <c r="O594" s="17"/>
    </row>
    <row r="595" spans="1:15" s="9" customFormat="1" ht="15" x14ac:dyDescent="0.2">
      <c r="A595" s="95"/>
      <c r="B595" s="95"/>
      <c r="E595" s="6"/>
      <c r="F595" s="6"/>
      <c r="G595" s="6"/>
      <c r="H595" s="6"/>
      <c r="I595" s="6"/>
      <c r="J595" s="6"/>
      <c r="K595" s="6"/>
      <c r="L595" s="7"/>
      <c r="M595" s="7"/>
      <c r="N595" s="7"/>
      <c r="O595" s="17"/>
    </row>
    <row r="596" spans="1:15" s="9" customFormat="1" ht="15" x14ac:dyDescent="0.2">
      <c r="A596" s="95"/>
      <c r="B596" s="95"/>
      <c r="E596" s="6"/>
      <c r="F596" s="6"/>
      <c r="G596" s="6"/>
      <c r="H596" s="6"/>
      <c r="I596" s="6"/>
      <c r="J596" s="6"/>
      <c r="K596" s="6"/>
      <c r="L596" s="7"/>
      <c r="M596" s="7"/>
      <c r="N596" s="7"/>
      <c r="O596" s="17"/>
    </row>
    <row r="597" spans="1:15" s="9" customFormat="1" ht="15" x14ac:dyDescent="0.2">
      <c r="A597" s="95"/>
      <c r="B597" s="95"/>
      <c r="E597" s="6"/>
      <c r="F597" s="6"/>
      <c r="G597" s="6"/>
      <c r="H597" s="6"/>
      <c r="I597" s="6"/>
      <c r="J597" s="6"/>
      <c r="K597" s="6"/>
      <c r="L597" s="7"/>
      <c r="M597" s="7"/>
      <c r="N597" s="7"/>
      <c r="O597" s="17"/>
    </row>
    <row r="598" spans="1:15" s="9" customFormat="1" ht="15" x14ac:dyDescent="0.2">
      <c r="A598" s="95"/>
      <c r="B598" s="95"/>
      <c r="E598" s="6"/>
      <c r="F598" s="6"/>
      <c r="G598" s="6"/>
      <c r="H598" s="6"/>
      <c r="I598" s="6"/>
      <c r="J598" s="6"/>
      <c r="K598" s="6"/>
      <c r="L598" s="7"/>
      <c r="M598" s="7"/>
      <c r="N598" s="7"/>
      <c r="O598" s="17"/>
    </row>
    <row r="599" spans="1:15" s="9" customFormat="1" ht="15" x14ac:dyDescent="0.2">
      <c r="A599" s="95"/>
      <c r="B599" s="95"/>
      <c r="E599" s="6"/>
      <c r="F599" s="6"/>
      <c r="G599" s="6"/>
      <c r="H599" s="6"/>
      <c r="I599" s="6"/>
      <c r="J599" s="6"/>
      <c r="K599" s="6"/>
      <c r="L599" s="7"/>
      <c r="M599" s="7"/>
      <c r="N599" s="7"/>
      <c r="O599" s="17"/>
    </row>
    <row r="600" spans="1:15" s="9" customFormat="1" ht="15" x14ac:dyDescent="0.2">
      <c r="A600" s="95"/>
      <c r="B600" s="95"/>
      <c r="E600" s="6"/>
      <c r="F600" s="6"/>
      <c r="G600" s="6"/>
      <c r="H600" s="6"/>
      <c r="I600" s="6"/>
      <c r="J600" s="6"/>
      <c r="K600" s="6"/>
      <c r="L600" s="7"/>
      <c r="M600" s="7"/>
      <c r="N600" s="7"/>
      <c r="O600" s="17"/>
    </row>
    <row r="601" spans="1:15" s="9" customFormat="1" ht="15" x14ac:dyDescent="0.2">
      <c r="A601" s="95"/>
      <c r="B601" s="95"/>
      <c r="E601" s="6"/>
      <c r="F601" s="6"/>
      <c r="G601" s="6"/>
      <c r="H601" s="6"/>
      <c r="I601" s="6"/>
      <c r="J601" s="6"/>
      <c r="K601" s="6"/>
      <c r="L601" s="7"/>
      <c r="M601" s="7"/>
      <c r="N601" s="7"/>
      <c r="O601" s="17"/>
    </row>
    <row r="602" spans="1:15" s="9" customFormat="1" ht="15" x14ac:dyDescent="0.2">
      <c r="A602" s="95"/>
      <c r="B602" s="95"/>
      <c r="E602" s="6"/>
      <c r="F602" s="6"/>
      <c r="G602" s="6"/>
      <c r="H602" s="6"/>
      <c r="I602" s="6"/>
      <c r="J602" s="6"/>
      <c r="K602" s="6"/>
      <c r="L602" s="7"/>
      <c r="M602" s="7"/>
      <c r="N602" s="7"/>
      <c r="O602" s="17"/>
    </row>
    <row r="603" spans="1:15" s="9" customFormat="1" ht="15" x14ac:dyDescent="0.2">
      <c r="A603" s="95"/>
      <c r="B603" s="95"/>
      <c r="E603" s="6"/>
      <c r="F603" s="6"/>
      <c r="G603" s="6"/>
      <c r="H603" s="6"/>
      <c r="I603" s="6"/>
      <c r="J603" s="6"/>
      <c r="K603" s="6"/>
      <c r="L603" s="7"/>
      <c r="M603" s="7"/>
      <c r="N603" s="7"/>
      <c r="O603" s="17"/>
    </row>
    <row r="604" spans="1:15" s="9" customFormat="1" ht="15" x14ac:dyDescent="0.2">
      <c r="A604" s="95"/>
      <c r="B604" s="95"/>
      <c r="E604" s="6"/>
      <c r="F604" s="6"/>
      <c r="G604" s="6"/>
      <c r="H604" s="6"/>
      <c r="I604" s="6"/>
      <c r="J604" s="6"/>
      <c r="K604" s="6"/>
      <c r="L604" s="7"/>
      <c r="M604" s="7"/>
      <c r="N604" s="7"/>
      <c r="O604" s="17"/>
    </row>
    <row r="605" spans="1:15" s="9" customFormat="1" ht="15" x14ac:dyDescent="0.2">
      <c r="A605" s="95"/>
      <c r="B605" s="95"/>
      <c r="E605" s="6"/>
      <c r="F605" s="6"/>
      <c r="G605" s="6"/>
      <c r="H605" s="6"/>
      <c r="I605" s="6"/>
      <c r="J605" s="6"/>
      <c r="K605" s="6"/>
      <c r="L605" s="7"/>
      <c r="M605" s="7"/>
      <c r="N605" s="7"/>
      <c r="O605" s="17"/>
    </row>
    <row r="606" spans="1:15" s="9" customFormat="1" ht="15" x14ac:dyDescent="0.2">
      <c r="A606" s="95"/>
      <c r="B606" s="95"/>
      <c r="E606" s="6"/>
      <c r="F606" s="6"/>
      <c r="G606" s="6"/>
      <c r="H606" s="6"/>
      <c r="I606" s="6"/>
      <c r="J606" s="6"/>
      <c r="K606" s="6"/>
      <c r="L606" s="7"/>
      <c r="M606" s="7"/>
      <c r="N606" s="7"/>
      <c r="O606" s="17"/>
    </row>
    <row r="607" spans="1:15" s="9" customFormat="1" ht="15" x14ac:dyDescent="0.2">
      <c r="A607" s="95"/>
      <c r="B607" s="95"/>
      <c r="E607" s="6"/>
      <c r="F607" s="6"/>
      <c r="G607" s="6"/>
      <c r="H607" s="6"/>
      <c r="I607" s="6"/>
      <c r="J607" s="6"/>
      <c r="K607" s="6"/>
      <c r="L607" s="7"/>
      <c r="M607" s="7"/>
      <c r="N607" s="7"/>
      <c r="O607" s="17"/>
    </row>
    <row r="608" spans="1:15" s="9" customFormat="1" ht="15" x14ac:dyDescent="0.2">
      <c r="A608" s="95"/>
      <c r="B608" s="95"/>
      <c r="E608" s="6"/>
      <c r="F608" s="6"/>
      <c r="G608" s="6"/>
      <c r="H608" s="6"/>
      <c r="I608" s="6"/>
      <c r="J608" s="6"/>
      <c r="K608" s="6"/>
      <c r="L608" s="7"/>
      <c r="M608" s="7"/>
      <c r="N608" s="7"/>
      <c r="O608" s="17"/>
    </row>
    <row r="609" spans="1:15" s="9" customFormat="1" ht="15" x14ac:dyDescent="0.2">
      <c r="A609" s="95"/>
      <c r="B609" s="95"/>
      <c r="E609" s="6"/>
      <c r="F609" s="6"/>
      <c r="G609" s="6"/>
      <c r="H609" s="6"/>
      <c r="I609" s="6"/>
      <c r="J609" s="6"/>
      <c r="K609" s="6"/>
      <c r="L609" s="7"/>
      <c r="M609" s="7"/>
      <c r="N609" s="7"/>
      <c r="O609" s="17"/>
    </row>
    <row r="610" spans="1:15" s="9" customFormat="1" ht="15" x14ac:dyDescent="0.2">
      <c r="A610" s="95"/>
      <c r="B610" s="95"/>
      <c r="E610" s="6"/>
      <c r="F610" s="6"/>
      <c r="G610" s="6"/>
      <c r="H610" s="6"/>
      <c r="I610" s="6"/>
      <c r="J610" s="6"/>
      <c r="K610" s="6"/>
      <c r="L610" s="7"/>
      <c r="M610" s="7"/>
      <c r="N610" s="7"/>
      <c r="O610" s="17"/>
    </row>
    <row r="611" spans="1:15" s="9" customFormat="1" ht="15" x14ac:dyDescent="0.2">
      <c r="A611" s="95"/>
      <c r="B611" s="95"/>
      <c r="E611" s="6"/>
      <c r="F611" s="6"/>
      <c r="G611" s="6"/>
      <c r="H611" s="6"/>
      <c r="I611" s="6"/>
      <c r="J611" s="6"/>
      <c r="K611" s="6"/>
      <c r="L611" s="7"/>
      <c r="M611" s="7"/>
      <c r="N611" s="7"/>
      <c r="O611" s="17"/>
    </row>
    <row r="612" spans="1:15" s="9" customFormat="1" ht="15" x14ac:dyDescent="0.2">
      <c r="A612" s="95"/>
      <c r="B612" s="95"/>
      <c r="E612" s="6"/>
      <c r="F612" s="6"/>
      <c r="G612" s="6"/>
      <c r="H612" s="6"/>
      <c r="I612" s="6"/>
      <c r="J612" s="6"/>
      <c r="K612" s="6"/>
      <c r="L612" s="7"/>
      <c r="M612" s="7"/>
      <c r="N612" s="7"/>
      <c r="O612" s="17"/>
    </row>
    <row r="613" spans="1:15" s="9" customFormat="1" ht="15" x14ac:dyDescent="0.2">
      <c r="A613" s="95"/>
      <c r="B613" s="95"/>
      <c r="E613" s="6"/>
      <c r="F613" s="6"/>
      <c r="G613" s="6"/>
      <c r="H613" s="6"/>
      <c r="I613" s="6"/>
      <c r="J613" s="6"/>
      <c r="K613" s="6"/>
      <c r="L613" s="7"/>
      <c r="M613" s="7"/>
      <c r="N613" s="7"/>
      <c r="O613" s="17"/>
    </row>
    <row r="614" spans="1:15" s="9" customFormat="1" ht="15" x14ac:dyDescent="0.2">
      <c r="A614" s="95"/>
      <c r="B614" s="95"/>
      <c r="E614" s="6"/>
      <c r="F614" s="6"/>
      <c r="G614" s="6"/>
      <c r="H614" s="6"/>
      <c r="I614" s="6"/>
      <c r="J614" s="6"/>
      <c r="K614" s="6"/>
      <c r="L614" s="7"/>
      <c r="M614" s="7"/>
      <c r="N614" s="7"/>
      <c r="O614" s="17"/>
    </row>
    <row r="615" spans="1:15" s="9" customFormat="1" ht="15" x14ac:dyDescent="0.2">
      <c r="A615" s="95"/>
      <c r="B615" s="95"/>
      <c r="E615" s="6"/>
      <c r="F615" s="6"/>
      <c r="G615" s="6"/>
      <c r="H615" s="6"/>
      <c r="I615" s="6"/>
      <c r="J615" s="6"/>
      <c r="K615" s="6"/>
      <c r="L615" s="7"/>
      <c r="M615" s="7"/>
      <c r="N615" s="7"/>
      <c r="O615" s="17"/>
    </row>
    <row r="616" spans="1:15" s="9" customFormat="1" ht="15" x14ac:dyDescent="0.2">
      <c r="A616" s="95"/>
      <c r="B616" s="95"/>
      <c r="E616" s="6"/>
      <c r="F616" s="6"/>
      <c r="G616" s="6"/>
      <c r="H616" s="6"/>
      <c r="I616" s="6"/>
      <c r="J616" s="6"/>
      <c r="K616" s="6"/>
      <c r="L616" s="7"/>
      <c r="M616" s="7"/>
      <c r="N616" s="7"/>
      <c r="O616" s="17"/>
    </row>
    <row r="617" spans="1:15" s="9" customFormat="1" ht="15" x14ac:dyDescent="0.2">
      <c r="A617" s="95"/>
      <c r="B617" s="95"/>
      <c r="E617" s="6"/>
      <c r="F617" s="6"/>
      <c r="G617" s="6"/>
      <c r="H617" s="6"/>
      <c r="I617" s="6"/>
      <c r="J617" s="6"/>
      <c r="K617" s="6"/>
      <c r="L617" s="7"/>
      <c r="M617" s="7"/>
      <c r="N617" s="7"/>
      <c r="O617" s="17"/>
    </row>
    <row r="618" spans="1:15" s="9" customFormat="1" ht="15" x14ac:dyDescent="0.2">
      <c r="A618" s="95"/>
      <c r="B618" s="95"/>
      <c r="E618" s="6"/>
      <c r="F618" s="6"/>
      <c r="G618" s="6"/>
      <c r="H618" s="6"/>
      <c r="I618" s="6"/>
      <c r="J618" s="6"/>
      <c r="K618" s="6"/>
      <c r="L618" s="7"/>
      <c r="M618" s="7"/>
      <c r="N618" s="7"/>
      <c r="O618" s="17"/>
    </row>
    <row r="619" spans="1:15" s="9" customFormat="1" ht="15" x14ac:dyDescent="0.2">
      <c r="A619" s="95"/>
      <c r="B619" s="95"/>
      <c r="E619" s="6"/>
      <c r="F619" s="6"/>
      <c r="G619" s="6"/>
      <c r="H619" s="6"/>
      <c r="I619" s="6"/>
      <c r="J619" s="6"/>
      <c r="K619" s="6"/>
      <c r="L619" s="7"/>
      <c r="M619" s="7"/>
      <c r="N619" s="7"/>
      <c r="O619" s="17"/>
    </row>
    <row r="620" spans="1:15" s="9" customFormat="1" ht="15" x14ac:dyDescent="0.2">
      <c r="A620" s="95"/>
      <c r="B620" s="95"/>
      <c r="E620" s="6"/>
      <c r="F620" s="6"/>
      <c r="G620" s="6"/>
      <c r="H620" s="6"/>
      <c r="I620" s="6"/>
      <c r="J620" s="6"/>
      <c r="K620" s="6"/>
      <c r="L620" s="7"/>
      <c r="M620" s="7"/>
      <c r="N620" s="7"/>
      <c r="O620" s="17"/>
    </row>
    <row r="621" spans="1:15" s="9" customFormat="1" ht="15" x14ac:dyDescent="0.2">
      <c r="A621" s="95"/>
      <c r="B621" s="95"/>
      <c r="E621" s="6"/>
      <c r="F621" s="6"/>
      <c r="G621" s="6"/>
      <c r="H621" s="6"/>
      <c r="I621" s="6"/>
      <c r="J621" s="6"/>
      <c r="K621" s="6"/>
      <c r="L621" s="7"/>
      <c r="M621" s="7"/>
      <c r="N621" s="7"/>
      <c r="O621" s="17"/>
    </row>
    <row r="622" spans="1:15" s="9" customFormat="1" ht="15" x14ac:dyDescent="0.2">
      <c r="A622" s="95"/>
      <c r="B622" s="95"/>
      <c r="E622" s="6"/>
      <c r="F622" s="6"/>
      <c r="G622" s="6"/>
      <c r="H622" s="6"/>
      <c r="I622" s="6"/>
      <c r="J622" s="6"/>
      <c r="K622" s="6"/>
      <c r="L622" s="7"/>
      <c r="M622" s="7"/>
      <c r="N622" s="7"/>
      <c r="O622" s="17"/>
    </row>
    <row r="623" spans="1:15" s="9" customFormat="1" ht="15" x14ac:dyDescent="0.2">
      <c r="A623" s="95"/>
      <c r="B623" s="95"/>
      <c r="E623" s="6"/>
      <c r="F623" s="6"/>
      <c r="G623" s="6"/>
      <c r="H623" s="6"/>
      <c r="I623" s="6"/>
      <c r="J623" s="6"/>
      <c r="K623" s="6"/>
      <c r="L623" s="7"/>
      <c r="M623" s="7"/>
      <c r="N623" s="7"/>
      <c r="O623" s="17"/>
    </row>
    <row r="624" spans="1:15" s="9" customFormat="1" ht="15" x14ac:dyDescent="0.2">
      <c r="A624" s="95"/>
      <c r="B624" s="95"/>
      <c r="E624" s="6"/>
      <c r="F624" s="6"/>
      <c r="G624" s="6"/>
      <c r="H624" s="6"/>
      <c r="I624" s="6"/>
      <c r="J624" s="6"/>
      <c r="K624" s="6"/>
      <c r="L624" s="7"/>
      <c r="M624" s="7"/>
      <c r="N624" s="7"/>
      <c r="O624" s="17"/>
    </row>
    <row r="625" spans="1:15" s="9" customFormat="1" ht="15" x14ac:dyDescent="0.2">
      <c r="A625" s="95"/>
      <c r="B625" s="95"/>
      <c r="E625" s="6"/>
      <c r="F625" s="6"/>
      <c r="G625" s="6"/>
      <c r="H625" s="6"/>
      <c r="I625" s="6"/>
      <c r="J625" s="6"/>
      <c r="K625" s="6"/>
      <c r="L625" s="7"/>
      <c r="M625" s="7"/>
      <c r="N625" s="7"/>
      <c r="O625" s="17"/>
    </row>
    <row r="626" spans="1:15" s="9" customFormat="1" ht="15" x14ac:dyDescent="0.2">
      <c r="A626" s="95"/>
      <c r="B626" s="95"/>
      <c r="E626" s="6"/>
      <c r="F626" s="6"/>
      <c r="G626" s="6"/>
      <c r="H626" s="6"/>
      <c r="I626" s="6"/>
      <c r="J626" s="6"/>
      <c r="K626" s="6"/>
      <c r="L626" s="7"/>
      <c r="M626" s="7"/>
      <c r="N626" s="7"/>
      <c r="O626" s="17"/>
    </row>
    <row r="627" spans="1:15" s="9" customFormat="1" ht="15" x14ac:dyDescent="0.2">
      <c r="A627" s="95"/>
      <c r="B627" s="95"/>
      <c r="E627" s="6"/>
      <c r="F627" s="6"/>
      <c r="G627" s="6"/>
      <c r="H627" s="6"/>
      <c r="I627" s="6"/>
      <c r="J627" s="6"/>
      <c r="K627" s="6"/>
      <c r="L627" s="7"/>
      <c r="M627" s="7"/>
      <c r="N627" s="7"/>
      <c r="O627" s="17"/>
    </row>
    <row r="628" spans="1:15" s="9" customFormat="1" ht="15" x14ac:dyDescent="0.2">
      <c r="A628" s="95"/>
      <c r="B628" s="95"/>
      <c r="E628" s="6"/>
      <c r="F628" s="6"/>
      <c r="G628" s="6"/>
      <c r="H628" s="6"/>
      <c r="I628" s="6"/>
      <c r="J628" s="6"/>
      <c r="K628" s="6"/>
      <c r="L628" s="7"/>
      <c r="M628" s="7"/>
      <c r="N628" s="7"/>
      <c r="O628" s="17"/>
    </row>
    <row r="629" spans="1:15" s="9" customFormat="1" ht="15" x14ac:dyDescent="0.2">
      <c r="A629" s="95"/>
      <c r="B629" s="95"/>
      <c r="E629" s="6"/>
      <c r="F629" s="6"/>
      <c r="G629" s="6"/>
      <c r="H629" s="6"/>
      <c r="I629" s="6"/>
      <c r="J629" s="6"/>
      <c r="K629" s="6"/>
      <c r="L629" s="7"/>
      <c r="M629" s="7"/>
      <c r="N629" s="7"/>
      <c r="O629" s="17"/>
    </row>
    <row r="630" spans="1:15" s="9" customFormat="1" ht="15" x14ac:dyDescent="0.2">
      <c r="A630" s="95"/>
      <c r="B630" s="95"/>
      <c r="E630" s="6"/>
      <c r="F630" s="6"/>
      <c r="G630" s="6"/>
      <c r="H630" s="6"/>
      <c r="I630" s="6"/>
      <c r="J630" s="6"/>
      <c r="K630" s="6"/>
      <c r="L630" s="7"/>
      <c r="M630" s="7"/>
      <c r="N630" s="7"/>
      <c r="O630" s="17"/>
    </row>
    <row r="631" spans="1:15" s="9" customFormat="1" ht="15" x14ac:dyDescent="0.2">
      <c r="A631" s="95"/>
      <c r="B631" s="95"/>
      <c r="E631" s="6"/>
      <c r="F631" s="6"/>
      <c r="G631" s="6"/>
      <c r="H631" s="6"/>
      <c r="I631" s="6"/>
      <c r="J631" s="6"/>
      <c r="K631" s="6"/>
      <c r="L631" s="7"/>
      <c r="M631" s="7"/>
      <c r="N631" s="7"/>
      <c r="O631" s="17"/>
    </row>
    <row r="632" spans="1:15" s="9" customFormat="1" ht="15" x14ac:dyDescent="0.2">
      <c r="A632" s="95"/>
      <c r="B632" s="95"/>
      <c r="E632" s="6"/>
      <c r="F632" s="6"/>
      <c r="G632" s="6"/>
      <c r="H632" s="6"/>
      <c r="I632" s="6"/>
      <c r="J632" s="6"/>
      <c r="K632" s="6"/>
      <c r="L632" s="7"/>
      <c r="M632" s="7"/>
      <c r="N632" s="7"/>
      <c r="O632" s="17"/>
    </row>
    <row r="633" spans="1:15" s="9" customFormat="1" ht="15" x14ac:dyDescent="0.2">
      <c r="A633" s="95"/>
      <c r="B633" s="95"/>
      <c r="E633" s="6"/>
      <c r="F633" s="6"/>
      <c r="G633" s="6"/>
      <c r="H633" s="6"/>
      <c r="I633" s="6"/>
      <c r="J633" s="6"/>
      <c r="K633" s="6"/>
      <c r="L633" s="7"/>
      <c r="M633" s="7"/>
      <c r="N633" s="7"/>
      <c r="O633" s="17"/>
    </row>
    <row r="634" spans="1:15" s="9" customFormat="1" ht="15" x14ac:dyDescent="0.2">
      <c r="A634" s="95"/>
      <c r="B634" s="95"/>
      <c r="E634" s="6"/>
      <c r="F634" s="6"/>
      <c r="G634" s="6"/>
      <c r="H634" s="6"/>
      <c r="I634" s="6"/>
      <c r="J634" s="6"/>
      <c r="K634" s="6"/>
      <c r="L634" s="7"/>
      <c r="M634" s="7"/>
      <c r="N634" s="7"/>
      <c r="O634" s="17"/>
    </row>
    <row r="635" spans="1:15" s="9" customFormat="1" ht="15" x14ac:dyDescent="0.2">
      <c r="A635" s="95"/>
      <c r="B635" s="95"/>
      <c r="E635" s="6"/>
      <c r="F635" s="6"/>
      <c r="G635" s="6"/>
      <c r="H635" s="6"/>
      <c r="I635" s="6"/>
      <c r="J635" s="6"/>
      <c r="K635" s="6"/>
      <c r="L635" s="7"/>
      <c r="M635" s="7"/>
      <c r="N635" s="7"/>
      <c r="O635" s="17"/>
    </row>
    <row r="636" spans="1:15" s="9" customFormat="1" ht="15" x14ac:dyDescent="0.2">
      <c r="A636" s="95"/>
      <c r="B636" s="95"/>
      <c r="E636" s="6"/>
      <c r="F636" s="6"/>
      <c r="G636" s="6"/>
      <c r="H636" s="6"/>
      <c r="I636" s="6"/>
      <c r="J636" s="6"/>
      <c r="K636" s="6"/>
      <c r="L636" s="7"/>
      <c r="M636" s="7"/>
      <c r="N636" s="7"/>
      <c r="O636" s="17"/>
    </row>
    <row r="637" spans="1:15" s="9" customFormat="1" ht="15" x14ac:dyDescent="0.2">
      <c r="A637" s="95"/>
      <c r="B637" s="95"/>
      <c r="E637" s="6"/>
      <c r="F637" s="6"/>
      <c r="G637" s="6"/>
      <c r="H637" s="6"/>
      <c r="I637" s="6"/>
      <c r="J637" s="6"/>
      <c r="K637" s="6"/>
      <c r="L637" s="7"/>
      <c r="M637" s="7"/>
      <c r="N637" s="7"/>
      <c r="O637" s="17"/>
    </row>
    <row r="638" spans="1:15" s="9" customFormat="1" ht="15" x14ac:dyDescent="0.2">
      <c r="A638" s="95"/>
      <c r="B638" s="95"/>
      <c r="E638" s="6"/>
      <c r="F638" s="6"/>
      <c r="G638" s="6"/>
      <c r="H638" s="6"/>
      <c r="I638" s="6"/>
      <c r="J638" s="6"/>
      <c r="K638" s="6"/>
      <c r="L638" s="7"/>
      <c r="M638" s="7"/>
      <c r="N638" s="7"/>
      <c r="O638" s="17"/>
    </row>
    <row r="639" spans="1:15" s="9" customFormat="1" ht="15" x14ac:dyDescent="0.2">
      <c r="A639" s="95"/>
      <c r="B639" s="95"/>
      <c r="E639" s="6"/>
      <c r="F639" s="6"/>
      <c r="G639" s="6"/>
      <c r="H639" s="6"/>
      <c r="I639" s="6"/>
      <c r="J639" s="6"/>
      <c r="K639" s="6"/>
      <c r="L639" s="7"/>
      <c r="M639" s="7"/>
      <c r="N639" s="7"/>
      <c r="O639" s="17"/>
    </row>
    <row r="640" spans="1:15" s="9" customFormat="1" ht="15" x14ac:dyDescent="0.2">
      <c r="A640" s="95"/>
      <c r="B640" s="95"/>
      <c r="E640" s="6"/>
      <c r="F640" s="6"/>
      <c r="G640" s="6"/>
      <c r="H640" s="6"/>
      <c r="I640" s="6"/>
      <c r="J640" s="6"/>
      <c r="K640" s="6"/>
      <c r="L640" s="7"/>
      <c r="M640" s="7"/>
      <c r="N640" s="7"/>
      <c r="O640" s="17"/>
    </row>
    <row r="641" spans="1:20" s="9" customFormat="1" ht="15" x14ac:dyDescent="0.2">
      <c r="A641" s="95"/>
      <c r="B641" s="95"/>
      <c r="E641" s="6"/>
      <c r="F641" s="6"/>
      <c r="G641" s="6"/>
      <c r="H641" s="6"/>
      <c r="I641" s="6"/>
      <c r="J641" s="6"/>
      <c r="K641" s="6"/>
      <c r="L641" s="7"/>
      <c r="M641" s="7"/>
      <c r="N641" s="7"/>
      <c r="O641" s="17"/>
    </row>
    <row r="642" spans="1:20" s="9" customFormat="1" ht="15" x14ac:dyDescent="0.2">
      <c r="A642" s="95"/>
      <c r="B642" s="95"/>
      <c r="E642" s="6"/>
      <c r="F642" s="6"/>
      <c r="G642" s="6"/>
      <c r="H642" s="6"/>
      <c r="I642" s="6"/>
      <c r="J642" s="6"/>
      <c r="K642" s="6"/>
      <c r="L642" s="7"/>
      <c r="M642" s="7"/>
      <c r="N642" s="7"/>
      <c r="O642" s="17"/>
    </row>
    <row r="643" spans="1:20" s="9" customFormat="1" ht="15" x14ac:dyDescent="0.2">
      <c r="A643" s="95"/>
      <c r="B643" s="95"/>
      <c r="E643" s="6"/>
      <c r="F643" s="6"/>
      <c r="G643" s="6"/>
      <c r="H643" s="6"/>
      <c r="I643" s="6"/>
      <c r="J643" s="6"/>
      <c r="K643" s="6"/>
      <c r="L643" s="7"/>
      <c r="M643" s="7"/>
      <c r="N643" s="7"/>
      <c r="O643" s="17"/>
    </row>
    <row r="644" spans="1:20" s="9" customFormat="1" ht="15" x14ac:dyDescent="0.2">
      <c r="A644" s="95"/>
      <c r="B644" s="95"/>
      <c r="E644" s="6"/>
      <c r="F644" s="6"/>
      <c r="G644" s="6"/>
      <c r="H644" s="6"/>
      <c r="I644" s="6"/>
      <c r="J644" s="6"/>
      <c r="K644" s="6"/>
      <c r="L644" s="7"/>
      <c r="M644" s="7"/>
      <c r="N644" s="7"/>
      <c r="O644" s="17"/>
    </row>
    <row r="645" spans="1:20" s="9" customFormat="1" ht="15" x14ac:dyDescent="0.2">
      <c r="A645" s="95"/>
      <c r="B645" s="95"/>
      <c r="E645" s="6"/>
      <c r="F645" s="6"/>
      <c r="G645" s="6"/>
      <c r="H645" s="6"/>
      <c r="I645" s="6"/>
      <c r="J645" s="6"/>
      <c r="K645" s="6"/>
      <c r="L645" s="7"/>
      <c r="M645" s="7"/>
      <c r="N645" s="7"/>
      <c r="O645" s="17"/>
    </row>
    <row r="646" spans="1:20" s="9" customFormat="1" ht="15" x14ac:dyDescent="0.2">
      <c r="A646" s="95"/>
      <c r="B646" s="95"/>
      <c r="E646" s="6"/>
      <c r="F646" s="6"/>
      <c r="G646" s="6"/>
      <c r="H646" s="6"/>
      <c r="I646" s="6"/>
      <c r="J646" s="6"/>
      <c r="K646" s="6"/>
      <c r="L646" s="7"/>
      <c r="M646" s="7"/>
      <c r="N646" s="7"/>
      <c r="O646" s="17"/>
    </row>
    <row r="647" spans="1:20" x14ac:dyDescent="0.2">
      <c r="P647" s="9"/>
      <c r="Q647" s="9"/>
      <c r="R647" s="9"/>
      <c r="S647" s="9"/>
      <c r="T647" s="9"/>
    </row>
    <row r="648" spans="1:20" x14ac:dyDescent="0.2">
      <c r="P648" s="9"/>
      <c r="Q648" s="9"/>
      <c r="R648" s="9"/>
      <c r="S648" s="9"/>
      <c r="T648" s="9"/>
    </row>
    <row r="649" spans="1:20" x14ac:dyDescent="0.2">
      <c r="P649" s="9"/>
      <c r="Q649" s="9"/>
      <c r="R649" s="9"/>
      <c r="S649" s="9"/>
      <c r="T649" s="9"/>
    </row>
  </sheetData>
  <mergeCells count="14">
    <mergeCell ref="A1:H1"/>
    <mergeCell ref="O11:O12"/>
    <mergeCell ref="P11:P12"/>
    <mergeCell ref="A52:B52"/>
    <mergeCell ref="A53:N54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5" priority="8" operator="greaterThan">
      <formula>80</formula>
    </cfRule>
  </conditionalFormatting>
  <conditionalFormatting sqref="P13:P15">
    <cfRule type="cellIs" dxfId="4" priority="5" operator="greaterThan">
      <formula>80</formula>
    </cfRule>
  </conditionalFormatting>
  <conditionalFormatting sqref="P17:P24">
    <cfRule type="cellIs" dxfId="3" priority="4" operator="greaterThan">
      <formula>80</formula>
    </cfRule>
  </conditionalFormatting>
  <conditionalFormatting sqref="P16">
    <cfRule type="cellIs" dxfId="2" priority="3" operator="greaterThan">
      <formula>80</formula>
    </cfRule>
  </conditionalFormatting>
  <conditionalFormatting sqref="P25:P32">
    <cfRule type="cellIs" dxfId="1" priority="2" operator="greaterThan">
      <formula>80</formula>
    </cfRule>
  </conditionalFormatting>
  <conditionalFormatting sqref="P33:P39">
    <cfRule type="cellIs" dxfId="0" priority="1" operator="greaterThan">
      <formula>80</formula>
    </cfRule>
  </conditionalFormatting>
  <printOptions horizontalCentered="1"/>
  <pageMargins left="0.39370078740157483" right="0" top="0.39370078740157483" bottom="0" header="0.51181102362204722" footer="0"/>
  <pageSetup paperSize="9" scale="65" firstPageNumber="182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  <rowBreaks count="1" manualBreakCount="1">
    <brk id="32" max="13" man="1"/>
  </rowBreaks>
  <ignoredErrors>
    <ignoredError sqref="J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49"/>
  <sheetViews>
    <sheetView showGridLines="0" zoomScaleNormal="100" workbookViewId="0">
      <selection activeCell="K25" sqref="K2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76</v>
      </c>
      <c r="F2" s="319"/>
      <c r="G2" s="319"/>
      <c r="H2" s="319"/>
      <c r="I2" s="319"/>
      <c r="J2" s="21"/>
    </row>
    <row r="3" spans="1:11" ht="9.75" customHeight="1" x14ac:dyDescent="0.4">
      <c r="A3" s="160"/>
      <c r="B3" s="160"/>
      <c r="C3" s="160"/>
      <c r="D3" s="160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166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75004101</v>
      </c>
      <c r="F6" s="316"/>
      <c r="G6" s="164" t="s">
        <v>3</v>
      </c>
      <c r="H6" s="317">
        <v>1631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161"/>
      <c r="I14" s="161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55815000</v>
      </c>
      <c r="F16" s="328"/>
      <c r="G16" s="5">
        <v>63158819.639999993</v>
      </c>
      <c r="H16" s="44">
        <v>63158819.639999993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55860000</v>
      </c>
      <c r="F18" s="328"/>
      <c r="G18" s="5">
        <v>63204227.640000001</v>
      </c>
      <c r="H18" s="44">
        <v>63204227.640000001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158"/>
      <c r="F19" s="15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45408.000000007451</v>
      </c>
      <c r="H20" s="169">
        <v>45408.000000007451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45408.000000007451</v>
      </c>
      <c r="H21" s="169">
        <v>45408.000000007451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7.4505805969238281E-9</v>
      </c>
      <c r="H25" s="174">
        <v>7.4505805969238281E-9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45408</v>
      </c>
      <c r="H26" s="174">
        <v>45408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45408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308516</v>
      </c>
      <c r="H33" s="189"/>
      <c r="I33" s="189"/>
      <c r="J33" s="269"/>
      <c r="K33" s="259"/>
    </row>
    <row r="34" spans="1:11" ht="38.25" customHeight="1" x14ac:dyDescent="0.2">
      <c r="A34" s="331" t="s">
        <v>155</v>
      </c>
      <c r="B34" s="332"/>
      <c r="C34" s="332"/>
      <c r="D34" s="332"/>
      <c r="E34" s="332"/>
      <c r="F34" s="332"/>
      <c r="G34" s="332"/>
      <c r="H34" s="332"/>
      <c r="I34" s="33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35554724</v>
      </c>
      <c r="G37" s="55">
        <v>35554721</v>
      </c>
      <c r="H37" s="56"/>
      <c r="I37" s="192">
        <v>0.99999991562302659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86.4</v>
      </c>
      <c r="G40" s="55">
        <v>89.2</v>
      </c>
      <c r="H40" s="56"/>
      <c r="I40" s="192">
        <v>1.0324074074074074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1134211</v>
      </c>
      <c r="G41" s="55">
        <v>1134211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36" t="s">
        <v>159</v>
      </c>
      <c r="C44" s="336"/>
      <c r="D44" s="336"/>
      <c r="E44" s="336"/>
      <c r="F44" s="336"/>
      <c r="G44" s="336"/>
      <c r="H44" s="336"/>
      <c r="I44" s="336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2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2" ht="13.5" thickTop="1" x14ac:dyDescent="0.2">
      <c r="A50" s="202"/>
      <c r="B50" s="203"/>
      <c r="C50" s="203" t="s">
        <v>15</v>
      </c>
      <c r="D50" s="203"/>
      <c r="E50" s="204">
        <v>107870</v>
      </c>
      <c r="F50" s="205">
        <v>0</v>
      </c>
      <c r="G50" s="206">
        <v>0</v>
      </c>
      <c r="H50" s="206">
        <v>107870</v>
      </c>
      <c r="I50" s="207">
        <v>107870</v>
      </c>
      <c r="J50" s="270"/>
      <c r="K50" s="270"/>
      <c r="L50" s="259"/>
    </row>
    <row r="51" spans="1:12" x14ac:dyDescent="0.2">
      <c r="A51" s="208"/>
      <c r="B51" s="112"/>
      <c r="C51" s="112" t="s">
        <v>20</v>
      </c>
      <c r="D51" s="112"/>
      <c r="E51" s="209">
        <v>525925.12</v>
      </c>
      <c r="F51" s="210">
        <v>697569</v>
      </c>
      <c r="G51" s="211">
        <v>711593</v>
      </c>
      <c r="H51" s="211">
        <v>511901.12000000011</v>
      </c>
      <c r="I51" s="212">
        <v>476606.12</v>
      </c>
      <c r="J51" s="270"/>
      <c r="K51" s="271"/>
      <c r="L51" s="259"/>
    </row>
    <row r="52" spans="1:12" x14ac:dyDescent="0.2">
      <c r="A52" s="208"/>
      <c r="B52" s="112"/>
      <c r="C52" s="112" t="s">
        <v>63</v>
      </c>
      <c r="D52" s="112"/>
      <c r="E52" s="209">
        <v>84780.36</v>
      </c>
      <c r="F52" s="210">
        <v>91924</v>
      </c>
      <c r="G52" s="211">
        <v>91924</v>
      </c>
      <c r="H52" s="211">
        <v>84780.359999999986</v>
      </c>
      <c r="I52" s="212">
        <v>84780.36</v>
      </c>
      <c r="J52" s="271"/>
      <c r="K52" s="271"/>
      <c r="L52" s="259"/>
    </row>
    <row r="53" spans="1:12" x14ac:dyDescent="0.2">
      <c r="A53" s="208"/>
      <c r="B53" s="112"/>
      <c r="C53" s="112" t="s">
        <v>61</v>
      </c>
      <c r="D53" s="112"/>
      <c r="E53" s="209">
        <v>535831.88</v>
      </c>
      <c r="F53" s="210">
        <v>1837420</v>
      </c>
      <c r="G53" s="211">
        <v>1712420</v>
      </c>
      <c r="H53" s="211">
        <v>660831.87999999989</v>
      </c>
      <c r="I53" s="212">
        <v>660831.88</v>
      </c>
      <c r="J53" s="272"/>
      <c r="K53" s="272"/>
      <c r="L53" s="259"/>
    </row>
    <row r="54" spans="1:12" ht="18.75" thickBot="1" x14ac:dyDescent="0.4">
      <c r="A54" s="40" t="s">
        <v>11</v>
      </c>
      <c r="B54" s="67"/>
      <c r="C54" s="67"/>
      <c r="D54" s="67"/>
      <c r="E54" s="72">
        <v>1254407.3599999999</v>
      </c>
      <c r="F54" s="69">
        <v>2626913</v>
      </c>
      <c r="G54" s="68">
        <v>2515937</v>
      </c>
      <c r="H54" s="68">
        <v>1365383.3599999999</v>
      </c>
      <c r="I54" s="213">
        <v>1330088.3599999999</v>
      </c>
      <c r="J54" s="273"/>
      <c r="K54" s="273"/>
      <c r="L54" s="259"/>
    </row>
    <row r="55" spans="1:12" ht="18.75" thickTop="1" x14ac:dyDescent="0.35">
      <c r="A55" s="41"/>
      <c r="B55" s="2"/>
      <c r="C55" s="2"/>
      <c r="D55" s="53"/>
      <c r="E55" s="53"/>
      <c r="F55" s="28"/>
      <c r="G55" s="338" t="str">
        <f>IF(ROUND(I50,2)=ROUND(H50,2),"","Zdůvodnit rozdíl mezi fin. krytím a stavem fondu odměn, popř. vyplnit tab. č. 2.3.Fondu odměn")</f>
        <v/>
      </c>
      <c r="H55" s="339"/>
      <c r="I55" s="339"/>
      <c r="J55" s="3"/>
    </row>
    <row r="56" spans="1:12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2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2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2" x14ac:dyDescent="0.2">
      <c r="G59" s="215"/>
    </row>
    <row r="60" spans="1:12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184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7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79</v>
      </c>
      <c r="F2" s="319"/>
      <c r="G2" s="319"/>
      <c r="H2" s="319"/>
      <c r="I2" s="319"/>
      <c r="J2" s="21"/>
    </row>
    <row r="3" spans="1:11" ht="9.75" customHeight="1" x14ac:dyDescent="0.4">
      <c r="A3" s="141"/>
      <c r="B3" s="141"/>
      <c r="C3" s="141"/>
      <c r="D3" s="141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165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75004097</v>
      </c>
      <c r="F6" s="316"/>
      <c r="G6" s="164" t="s">
        <v>3</v>
      </c>
      <c r="H6" s="317">
        <v>1633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140"/>
      <c r="I14" s="140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42828000</v>
      </c>
      <c r="F16" s="328"/>
      <c r="G16" s="5">
        <v>47390492.399999999</v>
      </c>
      <c r="H16" s="44">
        <v>47390492.399999999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42918000</v>
      </c>
      <c r="F18" s="328"/>
      <c r="G18" s="5">
        <v>47480115.240000002</v>
      </c>
      <c r="H18" s="44">
        <v>47480115.240000002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142"/>
      <c r="F19" s="143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89622.840000003576</v>
      </c>
      <c r="H20" s="169">
        <v>89622.840000003576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89622.840000003576</v>
      </c>
      <c r="H21" s="169">
        <v>89622.840000003576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3.5797711461782455E-9</v>
      </c>
      <c r="H25" s="174">
        <v>3.5797711461782455E-9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89622.84</v>
      </c>
      <c r="H26" s="174">
        <v>89622.84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89622.84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559349.19999999995</v>
      </c>
      <c r="H33" s="189"/>
      <c r="I33" s="189"/>
      <c r="J33" s="269"/>
      <c r="K33" s="259"/>
    </row>
    <row r="34" spans="1:11" ht="48" customHeight="1" x14ac:dyDescent="0.2">
      <c r="A34" s="331" t="s">
        <v>155</v>
      </c>
      <c r="B34" s="332"/>
      <c r="C34" s="332"/>
      <c r="D34" s="332"/>
      <c r="E34" s="332"/>
      <c r="F34" s="332"/>
      <c r="G34" s="332"/>
      <c r="H34" s="332"/>
      <c r="I34" s="332"/>
      <c r="J34" s="269"/>
      <c r="K34" s="17"/>
    </row>
    <row r="35" spans="1:11" ht="19.5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x14ac:dyDescent="0.2">
      <c r="A36" s="220"/>
      <c r="B36" s="220"/>
      <c r="C36" s="220"/>
      <c r="D36" s="220"/>
      <c r="E36" s="220"/>
      <c r="F36" s="36" t="s">
        <v>25</v>
      </c>
      <c r="G36" s="50" t="s">
        <v>5</v>
      </c>
      <c r="H36" s="28"/>
      <c r="I36" s="37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27943495</v>
      </c>
      <c r="G37" s="55">
        <v>27943495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68.8</v>
      </c>
      <c r="G40" s="55">
        <v>70.64</v>
      </c>
      <c r="H40" s="56"/>
      <c r="I40" s="192">
        <v>1.0267441860465116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1121359</v>
      </c>
      <c r="G41" s="55">
        <v>1121359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 t="s">
        <v>156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2000.95</v>
      </c>
      <c r="F50" s="205">
        <v>0</v>
      </c>
      <c r="G50" s="206">
        <v>0</v>
      </c>
      <c r="H50" s="206">
        <v>2000.95</v>
      </c>
      <c r="I50" s="207">
        <v>2000.95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577804.11</v>
      </c>
      <c r="F51" s="210">
        <v>558869.9</v>
      </c>
      <c r="G51" s="211">
        <v>287216</v>
      </c>
      <c r="H51" s="211">
        <v>849458.01</v>
      </c>
      <c r="I51" s="212">
        <v>817215.11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204734.67</v>
      </c>
      <c r="F52" s="210">
        <v>27000</v>
      </c>
      <c r="G52" s="211">
        <v>0</v>
      </c>
      <c r="H52" s="211">
        <v>231734.67</v>
      </c>
      <c r="I52" s="212">
        <v>231734.67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83187.600000000006</v>
      </c>
      <c r="F53" s="210">
        <v>1245954</v>
      </c>
      <c r="G53" s="211">
        <v>1121865</v>
      </c>
      <c r="H53" s="211">
        <v>207276.60000000009</v>
      </c>
      <c r="I53" s="212">
        <v>207276.6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867727.33</v>
      </c>
      <c r="F54" s="69">
        <v>1831823.9</v>
      </c>
      <c r="G54" s="68">
        <v>1409081</v>
      </c>
      <c r="H54" s="68">
        <v>1290470.23</v>
      </c>
      <c r="I54" s="213">
        <v>1258227.33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8:F18"/>
    <mergeCell ref="C29:E29"/>
    <mergeCell ref="C32:F32"/>
    <mergeCell ref="B33:F33"/>
    <mergeCell ref="A43:I4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185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4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82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183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 t="s">
        <v>184</v>
      </c>
      <c r="F6" s="316"/>
      <c r="G6" s="164" t="s">
        <v>3</v>
      </c>
      <c r="H6" s="317">
        <v>1635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61776000</v>
      </c>
      <c r="F16" s="328"/>
      <c r="G16" s="5">
        <v>70365602.199999988</v>
      </c>
      <c r="H16" s="44">
        <v>70365602.199999988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61777000</v>
      </c>
      <c r="F18" s="328"/>
      <c r="G18" s="5">
        <v>70366190.200000003</v>
      </c>
      <c r="H18" s="44">
        <v>70366190.200000003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588.00000001490116</v>
      </c>
      <c r="H20" s="169">
        <v>588.00000001490116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588.00000001490116</v>
      </c>
      <c r="H21" s="169">
        <v>588.00000001490116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1.4901161193847656E-8</v>
      </c>
      <c r="H25" s="174">
        <v>1.4901161193847656E-8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588</v>
      </c>
      <c r="H26" s="174">
        <v>588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588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3009</v>
      </c>
      <c r="H33" s="189"/>
      <c r="I33" s="189"/>
      <c r="J33" s="269"/>
      <c r="K33" s="259"/>
    </row>
    <row r="34" spans="1:11" ht="40.5" customHeight="1" x14ac:dyDescent="0.2">
      <c r="A34" s="331" t="s">
        <v>155</v>
      </c>
      <c r="B34" s="332"/>
      <c r="C34" s="332"/>
      <c r="D34" s="332"/>
      <c r="E34" s="332"/>
      <c r="F34" s="332"/>
      <c r="G34" s="332"/>
      <c r="H34" s="332"/>
      <c r="I34" s="33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38983158</v>
      </c>
      <c r="G37" s="55">
        <v>38983158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93.4</v>
      </c>
      <c r="G40" s="55">
        <v>92.6</v>
      </c>
      <c r="H40" s="56"/>
      <c r="I40" s="192">
        <v>0.99143468950749447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1065054</v>
      </c>
      <c r="G41" s="55">
        <v>1065054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1420</v>
      </c>
      <c r="F50" s="205">
        <v>0</v>
      </c>
      <c r="G50" s="206">
        <v>0</v>
      </c>
      <c r="H50" s="206">
        <v>1420</v>
      </c>
      <c r="I50" s="207">
        <v>1420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694287.4</v>
      </c>
      <c r="F51" s="210">
        <v>771895.72</v>
      </c>
      <c r="G51" s="211">
        <v>605692</v>
      </c>
      <c r="H51" s="211">
        <v>860491.12000000011</v>
      </c>
      <c r="I51" s="212">
        <v>826049.4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145379.46</v>
      </c>
      <c r="F52" s="210">
        <v>146294</v>
      </c>
      <c r="G52" s="211">
        <v>94648</v>
      </c>
      <c r="H52" s="211">
        <v>197025.45999999996</v>
      </c>
      <c r="I52" s="212">
        <v>197025.46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109688.24</v>
      </c>
      <c r="F53" s="210">
        <v>1472254</v>
      </c>
      <c r="G53" s="211">
        <v>1446584</v>
      </c>
      <c r="H53" s="211">
        <v>135358.24</v>
      </c>
      <c r="I53" s="212">
        <v>135358.24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950775.1</v>
      </c>
      <c r="F54" s="69">
        <v>2390443.7199999997</v>
      </c>
      <c r="G54" s="68">
        <v>2146924</v>
      </c>
      <c r="H54" s="68">
        <v>1194294.82</v>
      </c>
      <c r="I54" s="213">
        <v>1159853.1000000001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186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18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85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185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75004381</v>
      </c>
      <c r="F6" s="316"/>
      <c r="G6" s="164" t="s">
        <v>3</v>
      </c>
      <c r="H6" s="317">
        <v>1636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20704000</v>
      </c>
      <c r="F16" s="328"/>
      <c r="G16" s="5">
        <v>24004840.440000001</v>
      </c>
      <c r="H16" s="44">
        <v>24004840.440000001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20704000</v>
      </c>
      <c r="F18" s="328"/>
      <c r="G18" s="5">
        <v>24004840.440000001</v>
      </c>
      <c r="H18" s="44">
        <v>24004840.440000001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0</v>
      </c>
      <c r="H20" s="169">
        <v>0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0</v>
      </c>
      <c r="H21" s="169">
        <v>0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0</v>
      </c>
      <c r="H25" s="174">
        <v>0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/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13773143</v>
      </c>
      <c r="G37" s="55">
        <v>13847903</v>
      </c>
      <c r="H37" s="56"/>
      <c r="I37" s="192">
        <v>1.0054279549700458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32.380000000000003</v>
      </c>
      <c r="G40" s="55">
        <v>33.799999999999997</v>
      </c>
      <c r="H40" s="56"/>
      <c r="I40" s="192">
        <v>1.0438542310067942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1074879</v>
      </c>
      <c r="G41" s="55">
        <v>1074879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68.25" customHeight="1" x14ac:dyDescent="0.2">
      <c r="A44" s="193" t="s">
        <v>58</v>
      </c>
      <c r="B44" s="340" t="s">
        <v>186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1556</v>
      </c>
      <c r="F50" s="205">
        <v>0</v>
      </c>
      <c r="G50" s="206">
        <v>0</v>
      </c>
      <c r="H50" s="206">
        <v>1556</v>
      </c>
      <c r="I50" s="207">
        <v>1556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135035.41</v>
      </c>
      <c r="F51" s="210">
        <v>267897.15999999997</v>
      </c>
      <c r="G51" s="211">
        <v>104974.39999999999</v>
      </c>
      <c r="H51" s="211">
        <v>297958.16999999993</v>
      </c>
      <c r="I51" s="212">
        <v>276767.21000000002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81945.06</v>
      </c>
      <c r="F52" s="210">
        <v>37845</v>
      </c>
      <c r="G52" s="211">
        <v>31436.3</v>
      </c>
      <c r="H52" s="211">
        <v>88353.76</v>
      </c>
      <c r="I52" s="212">
        <v>88757.859999999986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298587.7</v>
      </c>
      <c r="F53" s="210">
        <v>1193866</v>
      </c>
      <c r="G53" s="211">
        <v>1074879</v>
      </c>
      <c r="H53" s="211">
        <v>417574.69999999995</v>
      </c>
      <c r="I53" s="212">
        <v>417574.7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517124.17000000004</v>
      </c>
      <c r="F54" s="69">
        <v>1499608.16</v>
      </c>
      <c r="G54" s="68">
        <v>1211289.7</v>
      </c>
      <c r="H54" s="68">
        <v>805442.62999999989</v>
      </c>
      <c r="I54" s="213">
        <v>784655.77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1" firstPageNumber="187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rowBreaks count="1" manualBreakCount="1">
    <brk id="5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16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88</v>
      </c>
      <c r="F2" s="319"/>
      <c r="G2" s="319"/>
      <c r="H2" s="319"/>
      <c r="I2" s="319"/>
      <c r="J2" s="21"/>
    </row>
    <row r="3" spans="1:11" ht="9.75" customHeight="1" x14ac:dyDescent="0.4">
      <c r="A3" s="217"/>
      <c r="B3" s="217"/>
      <c r="C3" s="217"/>
      <c r="D3" s="217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168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75004399</v>
      </c>
      <c r="F6" s="316"/>
      <c r="G6" s="164" t="s">
        <v>3</v>
      </c>
      <c r="H6" s="317">
        <v>1637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16"/>
      <c r="I14" s="216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38897000</v>
      </c>
      <c r="F16" s="328"/>
      <c r="G16" s="5">
        <v>43369628.460000001</v>
      </c>
      <c r="H16" s="44">
        <v>43369628.460000001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38939000</v>
      </c>
      <c r="F18" s="328"/>
      <c r="G18" s="5">
        <v>43411256.460000008</v>
      </c>
      <c r="H18" s="44">
        <v>43411256.460000008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18"/>
      <c r="F19" s="21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41628.000000007451</v>
      </c>
      <c r="H20" s="169">
        <v>41628.000000007451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41628.000000007451</v>
      </c>
      <c r="H21" s="169">
        <v>41628.000000007451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7.4505805969238281E-9</v>
      </c>
      <c r="H25" s="174">
        <v>7.4505805969238281E-9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41628</v>
      </c>
      <c r="H26" s="174">
        <v>41628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41628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268977</v>
      </c>
      <c r="H33" s="189"/>
      <c r="I33" s="189"/>
      <c r="J33" s="269"/>
      <c r="K33" s="259"/>
    </row>
    <row r="34" spans="1:11" ht="38.25" customHeight="1" x14ac:dyDescent="0.2">
      <c r="A34" s="331" t="s">
        <v>155</v>
      </c>
      <c r="B34" s="332"/>
      <c r="C34" s="332"/>
      <c r="D34" s="332"/>
      <c r="E34" s="332"/>
      <c r="F34" s="332"/>
      <c r="G34" s="332"/>
      <c r="H34" s="332"/>
      <c r="I34" s="33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23868359</v>
      </c>
      <c r="G37" s="55">
        <v>23982880</v>
      </c>
      <c r="H37" s="56"/>
      <c r="I37" s="192">
        <v>1.0047980257042388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58</v>
      </c>
      <c r="G40" s="55">
        <v>58</v>
      </c>
      <c r="H40" s="56"/>
      <c r="I40" s="192">
        <v>1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1158775</v>
      </c>
      <c r="G41" s="55">
        <v>1158775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39" customHeight="1" x14ac:dyDescent="0.2">
      <c r="A44" s="193" t="s">
        <v>58</v>
      </c>
      <c r="B44" s="340" t="s">
        <v>169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9960</v>
      </c>
      <c r="F50" s="205">
        <v>0</v>
      </c>
      <c r="G50" s="206">
        <v>0</v>
      </c>
      <c r="H50" s="206">
        <v>9960</v>
      </c>
      <c r="I50" s="207">
        <v>9960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864209.01</v>
      </c>
      <c r="F51" s="210">
        <v>476042.46</v>
      </c>
      <c r="G51" s="211">
        <v>275636</v>
      </c>
      <c r="H51" s="211">
        <v>1064615.47</v>
      </c>
      <c r="I51" s="212">
        <v>971626.31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374105.57</v>
      </c>
      <c r="F52" s="210">
        <v>93533.5</v>
      </c>
      <c r="G52" s="211">
        <v>260478.93</v>
      </c>
      <c r="H52" s="211">
        <v>207160.14</v>
      </c>
      <c r="I52" s="212">
        <v>207060.53999999998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150832.9</v>
      </c>
      <c r="F53" s="210">
        <v>1794047.7999999998</v>
      </c>
      <c r="G53" s="211">
        <v>1864684.3</v>
      </c>
      <c r="H53" s="211">
        <v>80196.399999999674</v>
      </c>
      <c r="I53" s="212">
        <v>80196.399999999994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1399107.48</v>
      </c>
      <c r="F54" s="69">
        <v>2363623.7599999998</v>
      </c>
      <c r="G54" s="68">
        <v>2400799.23</v>
      </c>
      <c r="H54" s="68">
        <v>1361932.0099999995</v>
      </c>
      <c r="I54" s="213">
        <v>1268843.25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4" firstPageNumber="188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rowBreaks count="1" manualBreakCount="1">
    <brk id="5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16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91</v>
      </c>
      <c r="F2" s="319"/>
      <c r="G2" s="319"/>
      <c r="H2" s="319"/>
      <c r="I2" s="319"/>
      <c r="J2" s="21"/>
    </row>
    <row r="3" spans="1:11" ht="9.75" customHeight="1" x14ac:dyDescent="0.4">
      <c r="A3" s="226"/>
      <c r="B3" s="226"/>
      <c r="C3" s="226"/>
      <c r="D3" s="226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202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75004372</v>
      </c>
      <c r="F6" s="316"/>
      <c r="G6" s="164" t="s">
        <v>3</v>
      </c>
      <c r="H6" s="317">
        <v>1638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customHeight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5"/>
      <c r="I14" s="225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184842000</v>
      </c>
      <c r="F16" s="328"/>
      <c r="G16" s="5">
        <v>213992404.32999998</v>
      </c>
      <c r="H16" s="44">
        <v>213783322.13</v>
      </c>
      <c r="I16" s="44">
        <v>209082.2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187351000</v>
      </c>
      <c r="F18" s="328"/>
      <c r="G18" s="5">
        <v>216497598.32999998</v>
      </c>
      <c r="H18" s="44">
        <v>216202735.32999998</v>
      </c>
      <c r="I18" s="44">
        <v>294863</v>
      </c>
      <c r="J18" s="26"/>
      <c r="K18" s="3"/>
    </row>
    <row r="19" spans="1:11" ht="19.5" x14ac:dyDescent="0.4">
      <c r="A19" s="31"/>
      <c r="B19" s="2"/>
      <c r="C19" s="2"/>
      <c r="D19" s="2"/>
      <c r="E19" s="227"/>
      <c r="F19" s="228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2505194</v>
      </c>
      <c r="H20" s="169">
        <v>2419413.1999999881</v>
      </c>
      <c r="I20" s="169">
        <v>85780.799999999988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2505194</v>
      </c>
      <c r="H21" s="169">
        <v>2419413.1999999881</v>
      </c>
      <c r="I21" s="169">
        <v>85780.799999999988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85780.800000000279</v>
      </c>
      <c r="H25" s="174">
        <v>-1.1641532182693481E-8</v>
      </c>
      <c r="I25" s="174">
        <v>85780.799999999988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2419413.1999999997</v>
      </c>
      <c r="H26" s="174">
        <v>2419413.1999999997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85780.800000000003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85780.800000000003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2419413.1999999997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10852779.6</v>
      </c>
      <c r="H33" s="189"/>
      <c r="I33" s="189"/>
      <c r="J33" s="269"/>
      <c r="K33" s="259"/>
    </row>
    <row r="34" spans="1:11" ht="38.25" customHeight="1" x14ac:dyDescent="0.2">
      <c r="A34" s="343" t="s">
        <v>203</v>
      </c>
      <c r="B34" s="343"/>
      <c r="C34" s="343"/>
      <c r="D34" s="343"/>
      <c r="E34" s="343"/>
      <c r="F34" s="343"/>
      <c r="G34" s="343"/>
      <c r="H34" s="343"/>
      <c r="I34" s="343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118312281</v>
      </c>
      <c r="G37" s="55">
        <v>118358604</v>
      </c>
      <c r="H37" s="56"/>
      <c r="I37" s="192">
        <v>1.0003915316280649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268</v>
      </c>
      <c r="G40" s="55">
        <v>270.20319999999998</v>
      </c>
      <c r="H40" s="56"/>
      <c r="I40" s="192">
        <v>1.0082208955223879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9640055</v>
      </c>
      <c r="G41" s="55">
        <v>9640055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39.75" customHeight="1" x14ac:dyDescent="0.2">
      <c r="A44" s="193" t="s">
        <v>58</v>
      </c>
      <c r="B44" s="340" t="s">
        <v>208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29950</v>
      </c>
      <c r="F50" s="205">
        <v>46323</v>
      </c>
      <c r="G50" s="206">
        <v>46323</v>
      </c>
      <c r="H50" s="206">
        <v>29950</v>
      </c>
      <c r="I50" s="207">
        <v>29950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2027494.93</v>
      </c>
      <c r="F51" s="210">
        <v>2346573.6800000002</v>
      </c>
      <c r="G51" s="211">
        <v>2186672</v>
      </c>
      <c r="H51" s="211">
        <v>2187396.6100000003</v>
      </c>
      <c r="I51" s="212">
        <v>2162611.9700000002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677441.19</v>
      </c>
      <c r="F52" s="210">
        <v>333147.88</v>
      </c>
      <c r="G52" s="211">
        <v>358420.31</v>
      </c>
      <c r="H52" s="211">
        <v>652168.76</v>
      </c>
      <c r="I52" s="212">
        <v>652168.76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258110.06</v>
      </c>
      <c r="F53" s="210">
        <v>11708079</v>
      </c>
      <c r="G53" s="211">
        <v>11685059.860000001</v>
      </c>
      <c r="H53" s="211">
        <v>281129.19999999925</v>
      </c>
      <c r="I53" s="212">
        <v>281587.20000000001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2992996.18</v>
      </c>
      <c r="F54" s="69">
        <v>14434123.560000001</v>
      </c>
      <c r="G54" s="68">
        <v>14276475.170000002</v>
      </c>
      <c r="H54" s="68">
        <v>3150644.5699999994</v>
      </c>
      <c r="I54" s="213">
        <v>3126317.9300000006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/>
      <c r="H57" s="286"/>
      <c r="I57" s="286"/>
      <c r="J57" s="3"/>
    </row>
    <row r="58" spans="1:11" x14ac:dyDescent="0.2">
      <c r="G58" s="335"/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4" firstPageNumber="189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rowBreaks count="1" manualBreakCount="1">
    <brk id="5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2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94</v>
      </c>
      <c r="F2" s="319"/>
      <c r="G2" s="319"/>
      <c r="H2" s="319"/>
      <c r="I2" s="319"/>
      <c r="J2" s="21"/>
    </row>
    <row r="3" spans="1:11" ht="9.75" customHeight="1" x14ac:dyDescent="0.4">
      <c r="A3" s="226"/>
      <c r="B3" s="226"/>
      <c r="C3" s="226"/>
      <c r="D3" s="226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210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75004259</v>
      </c>
      <c r="F6" s="316"/>
      <c r="G6" s="164" t="s">
        <v>3</v>
      </c>
      <c r="H6" s="317">
        <v>1639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5"/>
      <c r="I14" s="225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74446000</v>
      </c>
      <c r="F16" s="328"/>
      <c r="G16" s="5">
        <v>87923025.839999989</v>
      </c>
      <c r="H16" s="44">
        <v>87578813.929999992</v>
      </c>
      <c r="I16" s="44">
        <v>344211.91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74639000</v>
      </c>
      <c r="F18" s="328"/>
      <c r="G18" s="5">
        <v>88104001.050000012</v>
      </c>
      <c r="H18" s="44">
        <v>87732966.050000012</v>
      </c>
      <c r="I18" s="44">
        <v>371035</v>
      </c>
      <c r="J18" s="26"/>
      <c r="K18" s="3"/>
    </row>
    <row r="19" spans="1:11" ht="19.5" x14ac:dyDescent="0.4">
      <c r="A19" s="31"/>
      <c r="B19" s="2"/>
      <c r="C19" s="2"/>
      <c r="D19" s="2"/>
      <c r="E19" s="227"/>
      <c r="F19" s="228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f>G18-G16+G17</f>
        <v>180975.21000002325</v>
      </c>
      <c r="H20" s="169">
        <f>H18-H16+H17</f>
        <v>154152.12000001967</v>
      </c>
      <c r="I20" s="169">
        <f>I18-I16+I17</f>
        <v>26823.090000000026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f>G20-G17</f>
        <v>180975.21000002325</v>
      </c>
      <c r="H21" s="169">
        <f>H20-H17</f>
        <v>154152.12000001967</v>
      </c>
      <c r="I21" s="169">
        <f>I20-I17</f>
        <v>26823.090000000026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f>G21-G26</f>
        <v>26823.09000002325</v>
      </c>
      <c r="H25" s="174">
        <f>H21-H26</f>
        <v>1.9674189388751984E-8</v>
      </c>
      <c r="I25" s="174">
        <f>I21-I26</f>
        <v>26823.090000000026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f>H26+I26</f>
        <v>154152.12</v>
      </c>
      <c r="H26" s="174">
        <v>154152.12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f>G30+G31</f>
        <v>26823.09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f>20000-20000</f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f>20000+6823.09</f>
        <v>26823.09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f>G26</f>
        <v>154152.12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711171.75</v>
      </c>
      <c r="H33" s="189"/>
      <c r="I33" s="189"/>
      <c r="J33" s="269"/>
      <c r="K33" s="259"/>
    </row>
    <row r="34" spans="1:11" ht="38.25" customHeight="1" x14ac:dyDescent="0.2">
      <c r="A34" s="343" t="s">
        <v>209</v>
      </c>
      <c r="B34" s="343"/>
      <c r="C34" s="343"/>
      <c r="D34" s="343"/>
      <c r="E34" s="343"/>
      <c r="F34" s="343"/>
      <c r="G34" s="343"/>
      <c r="H34" s="343"/>
      <c r="I34" s="343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45790348</v>
      </c>
      <c r="G37" s="55">
        <v>45790348</v>
      </c>
      <c r="H37" s="56"/>
      <c r="I37" s="192">
        <f>IF(F37=0,"nerozp.",G37/F37)</f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f>G38/F38</f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f>G39/F39</f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120.75</v>
      </c>
      <c r="G40" s="55">
        <v>119.5</v>
      </c>
      <c r="H40" s="56"/>
      <c r="I40" s="192">
        <f>IF(F40=0,"nerozp.",G40/F40)</f>
        <v>0.98964803312629401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1863986</v>
      </c>
      <c r="G41" s="55">
        <v>1863986</v>
      </c>
      <c r="H41" s="56"/>
      <c r="I41" s="192">
        <f>IF(F41=0,"nerozp.",G41/F41)</f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tr">
        <f>IF(F42=0,"nerozp.",G42/F42)</f>
        <v>nerozp.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0</v>
      </c>
      <c r="F50" s="205">
        <v>5000</v>
      </c>
      <c r="G50" s="206">
        <v>5000</v>
      </c>
      <c r="H50" s="206">
        <f>E50+F50-G50</f>
        <v>0</v>
      </c>
      <c r="I50" s="207">
        <v>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48378.5</v>
      </c>
      <c r="F51" s="210">
        <v>904030.18</v>
      </c>
      <c r="G51" s="211">
        <v>799731</v>
      </c>
      <c r="H51" s="211">
        <f>E51+F51-G51</f>
        <v>152677.68000000005</v>
      </c>
      <c r="I51" s="212">
        <v>139533.5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173913.4</v>
      </c>
      <c r="F52" s="210">
        <v>31684.09</v>
      </c>
      <c r="G52" s="211">
        <v>16064</v>
      </c>
      <c r="H52" s="211">
        <f>E52+F52-G52</f>
        <v>189533.49</v>
      </c>
      <c r="I52" s="212">
        <v>189533.49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136586.48000000001</v>
      </c>
      <c r="F53" s="210">
        <v>3161320.9100000006</v>
      </c>
      <c r="G53" s="211">
        <v>2294791.38</v>
      </c>
      <c r="H53" s="211">
        <f>E53+F53-G53</f>
        <v>1003116.0100000007</v>
      </c>
      <c r="I53" s="212">
        <v>1003116.01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358878.38</v>
      </c>
      <c r="F54" s="69">
        <f>F50+F51+F52+F53</f>
        <v>4102035.1800000006</v>
      </c>
      <c r="G54" s="68">
        <f>G50+G51+G52+G53</f>
        <v>3115586.38</v>
      </c>
      <c r="H54" s="68">
        <f>H50+H51+H52+H53</f>
        <v>1345327.1800000006</v>
      </c>
      <c r="I54" s="213">
        <f>SUM(I50:I53)</f>
        <v>1332183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tr">
        <f>IF(ROUND(I50,2)=ROUND(H50,2),"","Zdůvodnit rozdíl mezi fin. krytím a stavem fondu odměn, popř. vyplnit tab. č. 2.3.Fondu odměn")</f>
        <v/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0:11" s="3" customFormat="1" x14ac:dyDescent="0.2">
      <c r="J67" s="257"/>
      <c r="K67" s="6"/>
    </row>
    <row r="68" spans="10:11" s="3" customFormat="1" x14ac:dyDescent="0.2">
      <c r="J68" s="257"/>
      <c r="K68" s="6"/>
    </row>
    <row r="69" spans="10:11" s="3" customFormat="1" x14ac:dyDescent="0.2">
      <c r="J69" s="257"/>
      <c r="K69" s="6"/>
    </row>
    <row r="70" spans="10:11" s="3" customFormat="1" x14ac:dyDescent="0.2">
      <c r="J70" s="257"/>
      <c r="K70" s="6"/>
    </row>
    <row r="71" spans="10:11" s="3" customFormat="1" x14ac:dyDescent="0.2">
      <c r="J71" s="257"/>
      <c r="K71" s="6"/>
    </row>
    <row r="72" spans="10:11" s="3" customFormat="1" x14ac:dyDescent="0.2">
      <c r="J72" s="257"/>
      <c r="K72" s="6"/>
    </row>
    <row r="73" spans="10:11" s="3" customFormat="1" x14ac:dyDescent="0.2">
      <c r="J73" s="257"/>
      <c r="K73" s="6"/>
    </row>
    <row r="74" spans="10:11" s="3" customFormat="1" x14ac:dyDescent="0.2">
      <c r="J74" s="257"/>
      <c r="K74" s="6"/>
    </row>
    <row r="75" spans="10:11" s="3" customFormat="1" x14ac:dyDescent="0.2">
      <c r="J75" s="257"/>
      <c r="K75" s="6"/>
    </row>
    <row r="76" spans="10:11" s="3" customFormat="1" x14ac:dyDescent="0.2">
      <c r="J76" s="257"/>
      <c r="K76" s="6"/>
    </row>
    <row r="77" spans="10:11" s="3" customFormat="1" x14ac:dyDescent="0.2">
      <c r="J77" s="257"/>
      <c r="K77" s="6"/>
    </row>
    <row r="78" spans="10:11" s="3" customFormat="1" x14ac:dyDescent="0.2">
      <c r="J78" s="257"/>
      <c r="K78" s="6"/>
    </row>
    <row r="79" spans="10:11" s="3" customFormat="1" x14ac:dyDescent="0.2">
      <c r="J79" s="257"/>
      <c r="K79" s="6"/>
    </row>
    <row r="80" spans="10:11" s="3" customFormat="1" x14ac:dyDescent="0.2">
      <c r="J80" s="257"/>
      <c r="K80" s="6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0:11" s="3" customFormat="1" x14ac:dyDescent="0.2">
      <c r="J97" s="257"/>
      <c r="K97" s="6"/>
    </row>
    <row r="99" spans="10:11" s="3" customFormat="1" x14ac:dyDescent="0.2">
      <c r="J99" s="257"/>
      <c r="K99" s="6"/>
    </row>
    <row r="100" spans="10:11" s="3" customFormat="1" x14ac:dyDescent="0.2">
      <c r="J100" s="257"/>
      <c r="K100" s="6"/>
    </row>
    <row r="101" spans="10:11" s="3" customFormat="1" x14ac:dyDescent="0.2">
      <c r="J101" s="257"/>
      <c r="K101" s="6"/>
    </row>
    <row r="102" spans="10:11" s="3" customFormat="1" x14ac:dyDescent="0.2">
      <c r="J102" s="257"/>
      <c r="K102" s="6"/>
    </row>
    <row r="103" spans="10:11" s="3" customFormat="1" x14ac:dyDescent="0.2">
      <c r="J103" s="257"/>
      <c r="K103" s="6"/>
    </row>
    <row r="105" spans="10:11" s="3" customFormat="1" x14ac:dyDescent="0.2">
      <c r="J105" s="257"/>
      <c r="K105" s="6"/>
    </row>
    <row r="106" spans="10:11" s="3" customFormat="1" x14ac:dyDescent="0.2">
      <c r="J106" s="257"/>
      <c r="K106" s="6"/>
    </row>
    <row r="107" spans="10:11" s="3" customFormat="1" x14ac:dyDescent="0.2">
      <c r="J107" s="257"/>
      <c r="K107" s="6"/>
    </row>
    <row r="109" spans="10:11" s="3" customFormat="1" x14ac:dyDescent="0.2">
      <c r="J109" s="257"/>
      <c r="K109" s="6"/>
    </row>
    <row r="110" spans="10:11" s="3" customFormat="1" x14ac:dyDescent="0.2">
      <c r="J110" s="257"/>
      <c r="K110" s="6"/>
    </row>
    <row r="112" spans="10:11" s="3" customFormat="1" x14ac:dyDescent="0.2">
      <c r="J112" s="257"/>
      <c r="K112" s="6"/>
    </row>
    <row r="113" spans="10:11" s="3" customFormat="1" x14ac:dyDescent="0.2">
      <c r="J113" s="257"/>
      <c r="K113" s="6"/>
    </row>
    <row r="114" spans="10:11" s="3" customFormat="1" x14ac:dyDescent="0.2">
      <c r="J114" s="257"/>
      <c r="K114" s="6"/>
    </row>
    <row r="115" spans="10:11" s="3" customFormat="1" x14ac:dyDescent="0.2">
      <c r="J115" s="257"/>
      <c r="K115" s="6"/>
    </row>
    <row r="116" spans="10:11" s="3" customFormat="1" x14ac:dyDescent="0.2">
      <c r="J116" s="257"/>
      <c r="K116" s="6"/>
    </row>
    <row r="117" spans="10:11" s="3" customFormat="1" x14ac:dyDescent="0.2">
      <c r="J117" s="257"/>
      <c r="K117" s="6"/>
    </row>
    <row r="119" spans="10:11" s="3" customFormat="1" x14ac:dyDescent="0.2">
      <c r="J119" s="257"/>
      <c r="K119" s="6"/>
    </row>
    <row r="120" spans="10:11" s="3" customFormat="1" x14ac:dyDescent="0.2">
      <c r="J120" s="257"/>
      <c r="K120" s="6"/>
    </row>
    <row r="123" spans="10:11" s="3" customFormat="1" x14ac:dyDescent="0.2">
      <c r="J123" s="257"/>
      <c r="K123" s="6"/>
    </row>
    <row r="124" spans="10:11" s="3" customFormat="1" x14ac:dyDescent="0.2">
      <c r="J124" s="257"/>
      <c r="K124" s="6"/>
    </row>
    <row r="125" spans="10:11" s="3" customFormat="1" x14ac:dyDescent="0.2">
      <c r="J125" s="257"/>
      <c r="K125" s="6"/>
    </row>
    <row r="126" spans="10:11" s="3" customFormat="1" x14ac:dyDescent="0.2">
      <c r="J126" s="257"/>
      <c r="K126" s="6"/>
    </row>
    <row r="127" spans="10:11" s="3" customFormat="1" x14ac:dyDescent="0.2">
      <c r="J127" s="257"/>
      <c r="K127" s="6"/>
    </row>
    <row r="130" spans="10:11" s="3" customFormat="1" x14ac:dyDescent="0.2">
      <c r="J130" s="257"/>
      <c r="K130" s="6"/>
    </row>
    <row r="131" spans="10:11" s="3" customFormat="1" x14ac:dyDescent="0.2">
      <c r="J131" s="257"/>
      <c r="K131" s="6"/>
    </row>
    <row r="133" spans="10:11" s="3" customFormat="1" x14ac:dyDescent="0.2">
      <c r="J133" s="257"/>
      <c r="K133" s="6"/>
    </row>
    <row r="134" spans="10:11" s="3" customFormat="1" x14ac:dyDescent="0.2">
      <c r="J134" s="257"/>
      <c r="K134" s="6"/>
    </row>
    <row r="135" spans="10:11" s="3" customFormat="1" x14ac:dyDescent="0.2">
      <c r="J135" s="257"/>
      <c r="K135" s="6"/>
    </row>
    <row r="136" spans="10:11" s="3" customFormat="1" x14ac:dyDescent="0.2">
      <c r="J136" s="257"/>
      <c r="K136" s="6"/>
    </row>
    <row r="138" spans="10:11" s="3" customFormat="1" x14ac:dyDescent="0.2">
      <c r="J138" s="257"/>
      <c r="K138" s="6"/>
    </row>
    <row r="141" spans="10:11" s="3" customFormat="1" x14ac:dyDescent="0.2">
      <c r="J141" s="257"/>
      <c r="K141" s="6"/>
    </row>
    <row r="142" spans="10:11" s="3" customFormat="1" x14ac:dyDescent="0.2">
      <c r="J142" s="257"/>
      <c r="K142" s="6"/>
    </row>
    <row r="143" spans="10:11" s="3" customFormat="1" x14ac:dyDescent="0.2">
      <c r="J143" s="257"/>
      <c r="K143" s="6"/>
    </row>
    <row r="144" spans="10:11" s="3" customFormat="1" x14ac:dyDescent="0.2">
      <c r="J144" s="257"/>
      <c r="K144" s="6"/>
    </row>
    <row r="145" spans="10:11" s="3" customFormat="1" x14ac:dyDescent="0.2">
      <c r="J145" s="257"/>
      <c r="K145" s="6"/>
    </row>
    <row r="149" spans="10:11" s="3" customFormat="1" x14ac:dyDescent="0.2">
      <c r="J149" s="257"/>
      <c r="K149" s="6"/>
    </row>
    <row r="155" spans="10:11" s="3" customFormat="1" x14ac:dyDescent="0.2">
      <c r="J155" s="257"/>
      <c r="K155" s="6"/>
    </row>
    <row r="160" spans="10:11" s="3" customFormat="1" x14ac:dyDescent="0.2">
      <c r="J160" s="257"/>
      <c r="K160" s="6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0:11" s="3" customFormat="1" x14ac:dyDescent="0.2">
      <c r="J177" s="257"/>
      <c r="K177" s="6"/>
    </row>
    <row r="178" spans="10:11" s="3" customFormat="1" x14ac:dyDescent="0.2">
      <c r="J178" s="257"/>
      <c r="K178" s="6"/>
    </row>
    <row r="179" spans="10:11" s="3" customFormat="1" x14ac:dyDescent="0.2">
      <c r="J179" s="257"/>
      <c r="K179" s="6"/>
    </row>
    <row r="180" spans="10:11" s="3" customFormat="1" x14ac:dyDescent="0.2">
      <c r="J180" s="257"/>
      <c r="K180" s="6"/>
    </row>
    <row r="182" spans="10:11" s="3" customFormat="1" x14ac:dyDescent="0.2">
      <c r="J182" s="257"/>
      <c r="K182" s="6"/>
    </row>
    <row r="183" spans="10:11" s="3" customFormat="1" x14ac:dyDescent="0.2">
      <c r="J183" s="257"/>
      <c r="K183" s="6"/>
    </row>
    <row r="184" spans="10:11" s="3" customFormat="1" x14ac:dyDescent="0.2">
      <c r="J184" s="257"/>
      <c r="K184" s="6"/>
    </row>
    <row r="185" spans="10:11" s="3" customFormat="1" x14ac:dyDescent="0.2">
      <c r="J185" s="257"/>
      <c r="K185" s="6"/>
    </row>
    <row r="186" spans="10:11" s="3" customFormat="1" x14ac:dyDescent="0.2">
      <c r="J186" s="257"/>
      <c r="K186" s="6"/>
    </row>
    <row r="187" spans="10:11" s="3" customFormat="1" x14ac:dyDescent="0.2">
      <c r="J187" s="257"/>
      <c r="K187" s="6"/>
    </row>
    <row r="193" spans="10:11" s="3" customFormat="1" x14ac:dyDescent="0.2">
      <c r="J193" s="257"/>
      <c r="K193" s="6"/>
    </row>
    <row r="195" spans="10:11" s="3" customFormat="1" x14ac:dyDescent="0.2">
      <c r="J195" s="257"/>
      <c r="K195" s="6"/>
    </row>
    <row r="196" spans="10:11" s="3" customFormat="1" x14ac:dyDescent="0.2">
      <c r="J196" s="257"/>
      <c r="K196" s="6"/>
    </row>
    <row r="197" spans="10:11" s="3" customFormat="1" x14ac:dyDescent="0.2">
      <c r="J197" s="257"/>
      <c r="K197" s="6"/>
    </row>
    <row r="198" spans="10:11" s="3" customFormat="1" x14ac:dyDescent="0.2">
      <c r="J198" s="257"/>
      <c r="K198" s="6"/>
    </row>
    <row r="199" spans="10:11" s="3" customFormat="1" x14ac:dyDescent="0.2">
      <c r="J199" s="257"/>
      <c r="K199" s="6"/>
    </row>
    <row r="200" spans="10:11" s="3" customFormat="1" x14ac:dyDescent="0.2">
      <c r="J200" s="257"/>
      <c r="K200" s="6"/>
    </row>
    <row r="202" spans="10:11" s="3" customFormat="1" x14ac:dyDescent="0.2">
      <c r="J202" s="257"/>
      <c r="K202" s="6"/>
    </row>
    <row r="203" spans="10:11" s="3" customFormat="1" x14ac:dyDescent="0.2">
      <c r="J203" s="257"/>
      <c r="K203" s="6"/>
    </row>
    <row r="204" spans="10:11" s="3" customFormat="1" x14ac:dyDescent="0.2">
      <c r="J204" s="257"/>
      <c r="K204" s="6"/>
    </row>
    <row r="210" spans="10:11" s="3" customFormat="1" x14ac:dyDescent="0.2">
      <c r="J210" s="257"/>
      <c r="K210" s="6"/>
    </row>
    <row r="211" spans="10:11" s="3" customFormat="1" x14ac:dyDescent="0.2">
      <c r="J211" s="257"/>
      <c r="K211" s="6"/>
    </row>
    <row r="212" spans="10:11" s="3" customFormat="1" x14ac:dyDescent="0.2">
      <c r="J212" s="257"/>
      <c r="K212" s="6"/>
    </row>
    <row r="213" spans="10:11" s="3" customFormat="1" x14ac:dyDescent="0.2">
      <c r="J213" s="257"/>
      <c r="K213" s="6"/>
    </row>
    <row r="214" spans="10:11" s="3" customFormat="1" x14ac:dyDescent="0.2">
      <c r="J214" s="257"/>
      <c r="K214" s="6"/>
    </row>
    <row r="215" spans="10:11" s="3" customFormat="1" x14ac:dyDescent="0.2">
      <c r="J215" s="257"/>
      <c r="K215" s="6"/>
    </row>
    <row r="216" spans="10:11" s="3" customFormat="1" x14ac:dyDescent="0.2">
      <c r="J216" s="257"/>
      <c r="K216" s="6"/>
    </row>
    <row r="217" spans="10:11" s="3" customFormat="1" x14ac:dyDescent="0.2">
      <c r="J217" s="257"/>
      <c r="K217" s="6"/>
    </row>
    <row r="218" spans="10:11" s="3" customFormat="1" x14ac:dyDescent="0.2">
      <c r="J218" s="257"/>
      <c r="K218" s="6"/>
    </row>
    <row r="219" spans="10:11" s="3" customFormat="1" x14ac:dyDescent="0.2">
      <c r="J219" s="257"/>
      <c r="K219" s="6"/>
    </row>
    <row r="221" spans="10:11" s="3" customFormat="1" x14ac:dyDescent="0.2">
      <c r="J221" s="257"/>
      <c r="K221" s="6"/>
    </row>
    <row r="222" spans="10:11" s="3" customFormat="1" x14ac:dyDescent="0.2">
      <c r="J222" s="257"/>
      <c r="K222" s="6"/>
    </row>
    <row r="223" spans="10:11" s="3" customFormat="1" x14ac:dyDescent="0.2">
      <c r="J223" s="257"/>
      <c r="K223" s="6"/>
    </row>
    <row r="224" spans="10:11" s="3" customFormat="1" x14ac:dyDescent="0.2">
      <c r="J224" s="257"/>
      <c r="K224" s="6"/>
    </row>
    <row r="225" spans="10:11" s="3" customFormat="1" x14ac:dyDescent="0.2">
      <c r="J225" s="257"/>
      <c r="K225" s="6"/>
    </row>
    <row r="226" spans="10:11" s="3" customFormat="1" x14ac:dyDescent="0.2">
      <c r="J226" s="257"/>
      <c r="K226" s="6"/>
    </row>
    <row r="227" spans="10:11" s="3" customFormat="1" x14ac:dyDescent="0.2">
      <c r="J227" s="257"/>
      <c r="K227" s="6"/>
    </row>
    <row r="228" spans="10:11" s="3" customFormat="1" x14ac:dyDescent="0.2">
      <c r="J228" s="257"/>
      <c r="K228" s="6"/>
    </row>
    <row r="229" spans="10:11" s="3" customFormat="1" x14ac:dyDescent="0.2">
      <c r="J229" s="257"/>
      <c r="K229" s="6"/>
    </row>
    <row r="230" spans="10:11" s="3" customFormat="1" x14ac:dyDescent="0.2">
      <c r="J230" s="257"/>
      <c r="K230" s="6"/>
    </row>
    <row r="231" spans="10:11" s="3" customFormat="1" x14ac:dyDescent="0.2">
      <c r="J231" s="257"/>
      <c r="K231" s="6"/>
    </row>
    <row r="232" spans="10:11" s="3" customFormat="1" x14ac:dyDescent="0.2">
      <c r="J232" s="257"/>
      <c r="K232" s="6"/>
    </row>
    <row r="233" spans="10:11" s="3" customFormat="1" x14ac:dyDescent="0.2">
      <c r="J233" s="257"/>
      <c r="K233" s="6"/>
    </row>
    <row r="234" spans="10:11" s="3" customFormat="1" x14ac:dyDescent="0.2">
      <c r="J234" s="257"/>
      <c r="K234" s="6"/>
    </row>
    <row r="235" spans="10:11" s="3" customFormat="1" x14ac:dyDescent="0.2">
      <c r="J235" s="257"/>
      <c r="K235" s="6"/>
    </row>
    <row r="239" spans="10:11" s="3" customFormat="1" x14ac:dyDescent="0.2">
      <c r="J239" s="257"/>
      <c r="K239" s="6"/>
    </row>
    <row r="249" spans="10:11" s="3" customFormat="1" x14ac:dyDescent="0.2">
      <c r="J249" s="257"/>
      <c r="K249" s="6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190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31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97</v>
      </c>
      <c r="F2" s="319"/>
      <c r="G2" s="319"/>
      <c r="H2" s="319"/>
      <c r="I2" s="319"/>
      <c r="J2" s="21"/>
    </row>
    <row r="3" spans="1:11" ht="9.75" customHeight="1" x14ac:dyDescent="0.4">
      <c r="A3" s="217"/>
      <c r="B3" s="217"/>
      <c r="C3" s="217"/>
      <c r="D3" s="217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211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75004429</v>
      </c>
      <c r="F6" s="316"/>
      <c r="G6" s="164" t="s">
        <v>3</v>
      </c>
      <c r="H6" s="317">
        <v>1640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16"/>
      <c r="I14" s="216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127487000</v>
      </c>
      <c r="F16" s="328"/>
      <c r="G16" s="5">
        <v>144104398.19</v>
      </c>
      <c r="H16" s="44">
        <v>144104398.19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128138000</v>
      </c>
      <c r="F18" s="328"/>
      <c r="G18" s="5">
        <v>144755825.38999999</v>
      </c>
      <c r="H18" s="44">
        <v>144755825.38999999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18"/>
      <c r="F19" s="21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f>G18-G16+G17</f>
        <v>651427.19999998808</v>
      </c>
      <c r="H20" s="169">
        <f>H18-H16+H17</f>
        <v>651427.19999998808</v>
      </c>
      <c r="I20" s="169">
        <f>I18-I16+I17</f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f>G20-G17</f>
        <v>651427.19999998808</v>
      </c>
      <c r="H21" s="169">
        <f>H20-H17</f>
        <v>651427.19999998808</v>
      </c>
      <c r="I21" s="169">
        <f>I20-I17</f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f>G21-G26</f>
        <v>-1.1874362826347351E-8</v>
      </c>
      <c r="H25" s="174">
        <f>H21-H26</f>
        <v>-1.1874362826347351E-8</v>
      </c>
      <c r="I25" s="174">
        <f>I21-I26</f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f>H26+I26</f>
        <v>651427.19999999995</v>
      </c>
      <c r="H26" s="174">
        <v>651427.19999999995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f>G30+G31</f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f>G26</f>
        <v>651427.19999999995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4123964.99</v>
      </c>
      <c r="H33" s="189"/>
      <c r="I33" s="189"/>
      <c r="J33" s="269"/>
      <c r="K33" s="259"/>
    </row>
    <row r="34" spans="1:11" ht="40.5" customHeight="1" x14ac:dyDescent="0.2">
      <c r="A34" s="331" t="s">
        <v>155</v>
      </c>
      <c r="B34" s="332"/>
      <c r="C34" s="332"/>
      <c r="D34" s="332"/>
      <c r="E34" s="332"/>
      <c r="F34" s="332"/>
      <c r="G34" s="332"/>
      <c r="H34" s="332"/>
      <c r="I34" s="33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88868659</v>
      </c>
      <c r="G37" s="55">
        <v>88868658.999999985</v>
      </c>
      <c r="H37" s="56"/>
      <c r="I37" s="192">
        <f>IF(F37=0,"nerozp.",G37/F37)</f>
        <v>0.99999999999999978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f>G38/F38</f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f>G39/F39</f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226.6</v>
      </c>
      <c r="G40" s="55">
        <v>215.48</v>
      </c>
      <c r="H40" s="56"/>
      <c r="I40" s="192">
        <f>IF(F40=0,"nerozp.",G40/F40)</f>
        <v>0.9509267431597529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4004683</v>
      </c>
      <c r="G41" s="55">
        <v>4004683.0000000005</v>
      </c>
      <c r="H41" s="56"/>
      <c r="I41" s="192">
        <f>IF(F41=0,"nerozp.",G41/F41)</f>
        <v>1.0000000000000002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tr">
        <f>IF(F42=0,"nerozp.",G42/F42)</f>
        <v>nerozp.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10532</v>
      </c>
      <c r="F50" s="205">
        <v>0</v>
      </c>
      <c r="G50" s="206">
        <v>0</v>
      </c>
      <c r="H50" s="206">
        <f>E50+F50-G50</f>
        <v>10532</v>
      </c>
      <c r="I50" s="207">
        <v>10532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596355.92000000004</v>
      </c>
      <c r="F51" s="210">
        <v>1777373.18</v>
      </c>
      <c r="G51" s="211">
        <v>1793446</v>
      </c>
      <c r="H51" s="211">
        <f>E51+F51-G51</f>
        <v>580283.10000000009</v>
      </c>
      <c r="I51" s="212">
        <v>371688.34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660739.22</v>
      </c>
      <c r="F52" s="210">
        <v>0</v>
      </c>
      <c r="G52" s="211">
        <v>0</v>
      </c>
      <c r="H52" s="211">
        <f>E52+F52-G52</f>
        <v>660739.22</v>
      </c>
      <c r="I52" s="212">
        <v>660739.22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458846.96</v>
      </c>
      <c r="F53" s="210">
        <v>6128580.3300000001</v>
      </c>
      <c r="G53" s="211">
        <v>5986003.3300000001</v>
      </c>
      <c r="H53" s="211">
        <f>E53+F53-G53</f>
        <v>601423.96</v>
      </c>
      <c r="I53" s="212">
        <v>601423.96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1726474.1</v>
      </c>
      <c r="F54" s="69">
        <f>F50+F51+F52+F53</f>
        <v>7905953.5099999998</v>
      </c>
      <c r="G54" s="68">
        <f>G50+G51+G52+G53</f>
        <v>7779449.3300000001</v>
      </c>
      <c r="H54" s="68">
        <f>H50+H51+H52+H53</f>
        <v>1852978.28</v>
      </c>
      <c r="I54" s="213">
        <f>SUM(I50:I53)</f>
        <v>1644383.52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tr">
        <f>IF(ROUND(I50,2)=ROUND(H50,2),"","Zdůvodnit rozdíl mezi fin. krytím a stavem fondu odměn, popř. vyplnit tab. č. 2.3.Fondu odměn")</f>
        <v/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191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2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100</v>
      </c>
      <c r="F2" s="319"/>
      <c r="G2" s="319"/>
      <c r="H2" s="319"/>
      <c r="I2" s="319"/>
      <c r="J2" s="21"/>
    </row>
    <row r="3" spans="1:11" ht="9.75" customHeight="1" x14ac:dyDescent="0.4">
      <c r="A3" s="226"/>
      <c r="B3" s="226"/>
      <c r="C3" s="226"/>
      <c r="D3" s="226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212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70890595</v>
      </c>
      <c r="F6" s="316"/>
      <c r="G6" s="164" t="s">
        <v>3</v>
      </c>
      <c r="H6" s="317">
        <v>1641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5"/>
      <c r="I14" s="225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35487000</v>
      </c>
      <c r="F16" s="328"/>
      <c r="G16" s="5">
        <v>43490716.980000004</v>
      </c>
      <c r="H16" s="44">
        <v>43481038.980000004</v>
      </c>
      <c r="I16" s="44">
        <v>9678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35559000</v>
      </c>
      <c r="F18" s="328"/>
      <c r="G18" s="5">
        <v>43567288.979999997</v>
      </c>
      <c r="H18" s="44">
        <v>43481038.979999997</v>
      </c>
      <c r="I18" s="44">
        <v>86250</v>
      </c>
      <c r="J18" s="26"/>
      <c r="K18" s="3"/>
    </row>
    <row r="19" spans="1:11" ht="19.5" x14ac:dyDescent="0.4">
      <c r="A19" s="31"/>
      <c r="B19" s="2"/>
      <c r="C19" s="2"/>
      <c r="D19" s="2"/>
      <c r="E19" s="227"/>
      <c r="F19" s="228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f>G18-G16+G17</f>
        <v>76571.999999992549</v>
      </c>
      <c r="H20" s="169">
        <f>H18-H16+H17</f>
        <v>-7.4505805969238281E-9</v>
      </c>
      <c r="I20" s="169">
        <f>I18-I16+I17</f>
        <v>76572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f>G20-G17</f>
        <v>76571.999999992549</v>
      </c>
      <c r="H21" s="169">
        <f>H20-H17</f>
        <v>-7.4505805969238281E-9</v>
      </c>
      <c r="I21" s="169">
        <f>I20-I17</f>
        <v>76572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f>G21-G26</f>
        <v>76571.999999992549</v>
      </c>
      <c r="H25" s="174">
        <f>H21-H26</f>
        <v>-7.4505805969238281E-9</v>
      </c>
      <c r="I25" s="174">
        <f>I21-I26</f>
        <v>76572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f>H26+I26</f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f>G30+G31</f>
        <v>76572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76572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f>G26</f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3" t="s">
        <v>200</v>
      </c>
      <c r="B34" s="343"/>
      <c r="C34" s="343"/>
      <c r="D34" s="343"/>
      <c r="E34" s="343"/>
      <c r="F34" s="343"/>
      <c r="G34" s="343"/>
      <c r="H34" s="343"/>
      <c r="I34" s="343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25986142</v>
      </c>
      <c r="G37" s="55">
        <v>24942777</v>
      </c>
      <c r="H37" s="56"/>
      <c r="I37" s="192">
        <f>IF(F37=0,"nerozp.",G37/F37)</f>
        <v>0.95984917653416968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f>G38/F38</f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f>G39/F39</f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58.639999999999993</v>
      </c>
      <c r="G40" s="55">
        <v>56.26</v>
      </c>
      <c r="H40" s="56"/>
      <c r="I40" s="192">
        <f>IF(F40=0,"nerozp.",G40/F40)</f>
        <v>0.95941336971350621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942615</v>
      </c>
      <c r="G41" s="55">
        <v>942615</v>
      </c>
      <c r="H41" s="56"/>
      <c r="I41" s="192">
        <f>IF(F41=0,"nerozp.",G41/F41)</f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tr">
        <f>IF(F42=0,"nerozp.",G42/F42)</f>
        <v>nerozp.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14270</v>
      </c>
      <c r="F50" s="205">
        <v>0</v>
      </c>
      <c r="G50" s="206">
        <v>0</v>
      </c>
      <c r="H50" s="206">
        <f>E50+F50-G50</f>
        <v>14270</v>
      </c>
      <c r="I50" s="207">
        <v>14270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315001.96999999997</v>
      </c>
      <c r="F51" s="210">
        <v>488547.18</v>
      </c>
      <c r="G51" s="211">
        <v>598541</v>
      </c>
      <c r="H51" s="211">
        <f>E51+F51-G51</f>
        <v>205008.14999999991</v>
      </c>
      <c r="I51" s="212">
        <v>122817.97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1593310.59</v>
      </c>
      <c r="F52" s="210">
        <v>553517.37</v>
      </c>
      <c r="G52" s="211">
        <v>621742.73</v>
      </c>
      <c r="H52" s="211">
        <f>E52+F52-G52</f>
        <v>1525085.23</v>
      </c>
      <c r="I52" s="212">
        <v>1525085.23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282464.84999999998</v>
      </c>
      <c r="F53" s="210">
        <v>1374827</v>
      </c>
      <c r="G53" s="211">
        <v>1331815</v>
      </c>
      <c r="H53" s="211">
        <f>E53+F53-G53</f>
        <v>325476.85000000009</v>
      </c>
      <c r="I53" s="212">
        <v>325476.84999999998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2205047.41</v>
      </c>
      <c r="F54" s="69">
        <f>F50+F51+F52+F53</f>
        <v>2416891.5499999998</v>
      </c>
      <c r="G54" s="68">
        <f>G50+G51+G52+G53</f>
        <v>2552098.73</v>
      </c>
      <c r="H54" s="68">
        <f>H50+H51+H52+H53</f>
        <v>2069840.23</v>
      </c>
      <c r="I54" s="213">
        <f>SUM(I50:I53)</f>
        <v>1987650.0499999998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tr">
        <f>IF(ROUND(I50,2)=ROUND(H50,2),"","Zdůvodnit rozdíl mezi fin. krytím a stavem fondu odměn, popř. vyplnit tab. č. 2.3.Fondu odměn")</f>
        <v/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0:11" s="3" customFormat="1" x14ac:dyDescent="0.2">
      <c r="J67" s="257"/>
      <c r="K67" s="6"/>
    </row>
    <row r="68" spans="10:11" s="3" customFormat="1" x14ac:dyDescent="0.2">
      <c r="J68" s="257"/>
      <c r="K68" s="6"/>
    </row>
    <row r="69" spans="10:11" s="3" customFormat="1" x14ac:dyDescent="0.2">
      <c r="J69" s="257"/>
      <c r="K69" s="6"/>
    </row>
    <row r="70" spans="10:11" s="3" customFormat="1" x14ac:dyDescent="0.2">
      <c r="J70" s="257"/>
      <c r="K70" s="6"/>
    </row>
    <row r="71" spans="10:11" s="3" customFormat="1" x14ac:dyDescent="0.2">
      <c r="J71" s="257"/>
      <c r="K71" s="6"/>
    </row>
    <row r="72" spans="10:11" s="3" customFormat="1" x14ac:dyDescent="0.2">
      <c r="J72" s="257"/>
      <c r="K72" s="6"/>
    </row>
    <row r="73" spans="10:11" s="3" customFormat="1" x14ac:dyDescent="0.2">
      <c r="J73" s="257"/>
      <c r="K73" s="6"/>
    </row>
    <row r="74" spans="10:11" s="3" customFormat="1" x14ac:dyDescent="0.2">
      <c r="J74" s="257"/>
      <c r="K74" s="6"/>
    </row>
    <row r="75" spans="10:11" s="3" customFormat="1" x14ac:dyDescent="0.2">
      <c r="J75" s="257"/>
      <c r="K75" s="6"/>
    </row>
    <row r="76" spans="10:11" s="3" customFormat="1" x14ac:dyDescent="0.2">
      <c r="J76" s="257"/>
      <c r="K76" s="6"/>
    </row>
    <row r="77" spans="10:11" s="3" customFormat="1" x14ac:dyDescent="0.2">
      <c r="J77" s="257"/>
      <c r="K77" s="6"/>
    </row>
    <row r="78" spans="10:11" s="3" customFormat="1" x14ac:dyDescent="0.2">
      <c r="J78" s="257"/>
      <c r="K78" s="6"/>
    </row>
    <row r="79" spans="10:11" s="3" customFormat="1" x14ac:dyDescent="0.2">
      <c r="J79" s="257"/>
      <c r="K79" s="6"/>
    </row>
    <row r="80" spans="10:11" s="3" customFormat="1" x14ac:dyDescent="0.2">
      <c r="J80" s="257"/>
      <c r="K80" s="6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0:11" s="3" customFormat="1" x14ac:dyDescent="0.2">
      <c r="J97" s="257"/>
      <c r="K97" s="6"/>
    </row>
    <row r="99" spans="10:11" s="3" customFormat="1" x14ac:dyDescent="0.2">
      <c r="J99" s="257"/>
      <c r="K99" s="6"/>
    </row>
    <row r="100" spans="10:11" s="3" customFormat="1" x14ac:dyDescent="0.2">
      <c r="J100" s="257"/>
      <c r="K100" s="6"/>
    </row>
    <row r="101" spans="10:11" s="3" customFormat="1" x14ac:dyDescent="0.2">
      <c r="J101" s="257"/>
      <c r="K101" s="6"/>
    </row>
    <row r="102" spans="10:11" s="3" customFormat="1" x14ac:dyDescent="0.2">
      <c r="J102" s="257"/>
      <c r="K102" s="6"/>
    </row>
    <row r="103" spans="10:11" s="3" customFormat="1" x14ac:dyDescent="0.2">
      <c r="J103" s="257"/>
      <c r="K103" s="6"/>
    </row>
    <row r="105" spans="10:11" s="3" customFormat="1" x14ac:dyDescent="0.2">
      <c r="J105" s="257"/>
      <c r="K105" s="6"/>
    </row>
    <row r="106" spans="10:11" s="3" customFormat="1" x14ac:dyDescent="0.2">
      <c r="J106" s="257"/>
      <c r="K106" s="6"/>
    </row>
    <row r="107" spans="10:11" s="3" customFormat="1" x14ac:dyDescent="0.2">
      <c r="J107" s="257"/>
      <c r="K107" s="6"/>
    </row>
    <row r="109" spans="10:11" s="3" customFormat="1" x14ac:dyDescent="0.2">
      <c r="J109" s="257"/>
      <c r="K109" s="6"/>
    </row>
    <row r="110" spans="10:11" s="3" customFormat="1" x14ac:dyDescent="0.2">
      <c r="J110" s="257"/>
      <c r="K110" s="6"/>
    </row>
    <row r="112" spans="10:11" s="3" customFormat="1" x14ac:dyDescent="0.2">
      <c r="J112" s="257"/>
      <c r="K112" s="6"/>
    </row>
    <row r="113" spans="10:11" s="3" customFormat="1" x14ac:dyDescent="0.2">
      <c r="J113" s="257"/>
      <c r="K113" s="6"/>
    </row>
    <row r="114" spans="10:11" s="3" customFormat="1" x14ac:dyDescent="0.2">
      <c r="J114" s="257"/>
      <c r="K114" s="6"/>
    </row>
    <row r="115" spans="10:11" s="3" customFormat="1" x14ac:dyDescent="0.2">
      <c r="J115" s="257"/>
      <c r="K115" s="6"/>
    </row>
    <row r="116" spans="10:11" s="3" customFormat="1" x14ac:dyDescent="0.2">
      <c r="J116" s="257"/>
      <c r="K116" s="6"/>
    </row>
    <row r="117" spans="10:11" s="3" customFormat="1" x14ac:dyDescent="0.2">
      <c r="J117" s="257"/>
      <c r="K117" s="6"/>
    </row>
    <row r="119" spans="10:11" s="3" customFormat="1" x14ac:dyDescent="0.2">
      <c r="J119" s="257"/>
      <c r="K119" s="6"/>
    </row>
    <row r="120" spans="10:11" s="3" customFormat="1" x14ac:dyDescent="0.2">
      <c r="J120" s="257"/>
      <c r="K120" s="6"/>
    </row>
    <row r="123" spans="10:11" s="3" customFormat="1" x14ac:dyDescent="0.2">
      <c r="J123" s="257"/>
      <c r="K123" s="6"/>
    </row>
    <row r="124" spans="10:11" s="3" customFormat="1" x14ac:dyDescent="0.2">
      <c r="J124" s="257"/>
      <c r="K124" s="6"/>
    </row>
    <row r="125" spans="10:11" s="3" customFormat="1" x14ac:dyDescent="0.2">
      <c r="J125" s="257"/>
      <c r="K125" s="6"/>
    </row>
    <row r="126" spans="10:11" s="3" customFormat="1" x14ac:dyDescent="0.2">
      <c r="J126" s="257"/>
      <c r="K126" s="6"/>
    </row>
    <row r="127" spans="10:11" s="3" customFormat="1" x14ac:dyDescent="0.2">
      <c r="J127" s="257"/>
      <c r="K127" s="6"/>
    </row>
    <row r="130" spans="10:11" s="3" customFormat="1" x14ac:dyDescent="0.2">
      <c r="J130" s="257"/>
      <c r="K130" s="6"/>
    </row>
    <row r="131" spans="10:11" s="3" customFormat="1" x14ac:dyDescent="0.2">
      <c r="J131" s="257"/>
      <c r="K131" s="6"/>
    </row>
    <row r="133" spans="10:11" s="3" customFormat="1" x14ac:dyDescent="0.2">
      <c r="J133" s="257"/>
      <c r="K133" s="6"/>
    </row>
    <row r="134" spans="10:11" s="3" customFormat="1" x14ac:dyDescent="0.2">
      <c r="J134" s="257"/>
      <c r="K134" s="6"/>
    </row>
    <row r="135" spans="10:11" s="3" customFormat="1" x14ac:dyDescent="0.2">
      <c r="J135" s="257"/>
      <c r="K135" s="6"/>
    </row>
    <row r="136" spans="10:11" s="3" customFormat="1" x14ac:dyDescent="0.2">
      <c r="J136" s="257"/>
      <c r="K136" s="6"/>
    </row>
    <row r="138" spans="10:11" s="3" customFormat="1" x14ac:dyDescent="0.2">
      <c r="J138" s="257"/>
      <c r="K138" s="6"/>
    </row>
    <row r="141" spans="10:11" s="3" customFormat="1" x14ac:dyDescent="0.2">
      <c r="J141" s="257"/>
      <c r="K141" s="6"/>
    </row>
    <row r="142" spans="10:11" s="3" customFormat="1" x14ac:dyDescent="0.2">
      <c r="J142" s="257"/>
      <c r="K142" s="6"/>
    </row>
    <row r="143" spans="10:11" s="3" customFormat="1" x14ac:dyDescent="0.2">
      <c r="J143" s="257"/>
      <c r="K143" s="6"/>
    </row>
    <row r="144" spans="10:11" s="3" customFormat="1" x14ac:dyDescent="0.2">
      <c r="J144" s="257"/>
      <c r="K144" s="6"/>
    </row>
    <row r="145" spans="10:11" s="3" customFormat="1" x14ac:dyDescent="0.2">
      <c r="J145" s="257"/>
      <c r="K145" s="6"/>
    </row>
    <row r="149" spans="10:11" s="3" customFormat="1" x14ac:dyDescent="0.2">
      <c r="J149" s="257"/>
      <c r="K149" s="6"/>
    </row>
    <row r="155" spans="10:11" s="3" customFormat="1" x14ac:dyDescent="0.2">
      <c r="J155" s="257"/>
      <c r="K155" s="6"/>
    </row>
    <row r="160" spans="10:11" s="3" customFormat="1" x14ac:dyDescent="0.2">
      <c r="J160" s="257"/>
      <c r="K160" s="6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0:11" s="3" customFormat="1" x14ac:dyDescent="0.2">
      <c r="J177" s="257"/>
      <c r="K177" s="6"/>
    </row>
    <row r="178" spans="10:11" s="3" customFormat="1" x14ac:dyDescent="0.2">
      <c r="J178" s="257"/>
      <c r="K178" s="6"/>
    </row>
    <row r="179" spans="10:11" s="3" customFormat="1" x14ac:dyDescent="0.2">
      <c r="J179" s="257"/>
      <c r="K179" s="6"/>
    </row>
    <row r="180" spans="10:11" s="3" customFormat="1" x14ac:dyDescent="0.2">
      <c r="J180" s="257"/>
      <c r="K180" s="6"/>
    </row>
    <row r="182" spans="10:11" s="3" customFormat="1" x14ac:dyDescent="0.2">
      <c r="J182" s="257"/>
      <c r="K182" s="6"/>
    </row>
    <row r="183" spans="10:11" s="3" customFormat="1" x14ac:dyDescent="0.2">
      <c r="J183" s="257"/>
      <c r="K183" s="6"/>
    </row>
    <row r="184" spans="10:11" s="3" customFormat="1" x14ac:dyDescent="0.2">
      <c r="J184" s="257"/>
      <c r="K184" s="6"/>
    </row>
    <row r="185" spans="10:11" s="3" customFormat="1" x14ac:dyDescent="0.2">
      <c r="J185" s="257"/>
      <c r="K185" s="6"/>
    </row>
    <row r="186" spans="10:11" s="3" customFormat="1" x14ac:dyDescent="0.2">
      <c r="J186" s="257"/>
      <c r="K186" s="6"/>
    </row>
    <row r="187" spans="10:11" s="3" customFormat="1" x14ac:dyDescent="0.2">
      <c r="J187" s="257"/>
      <c r="K187" s="6"/>
    </row>
    <row r="193" spans="10:11" s="3" customFormat="1" x14ac:dyDescent="0.2">
      <c r="J193" s="257"/>
      <c r="K193" s="6"/>
    </row>
    <row r="195" spans="10:11" s="3" customFormat="1" x14ac:dyDescent="0.2">
      <c r="J195" s="257"/>
      <c r="K195" s="6"/>
    </row>
    <row r="196" spans="10:11" s="3" customFormat="1" x14ac:dyDescent="0.2">
      <c r="J196" s="257"/>
      <c r="K196" s="6"/>
    </row>
    <row r="197" spans="10:11" s="3" customFormat="1" x14ac:dyDescent="0.2">
      <c r="J197" s="257"/>
      <c r="K197" s="6"/>
    </row>
    <row r="198" spans="10:11" s="3" customFormat="1" x14ac:dyDescent="0.2">
      <c r="J198" s="257"/>
      <c r="K198" s="6"/>
    </row>
    <row r="199" spans="10:11" s="3" customFormat="1" x14ac:dyDescent="0.2">
      <c r="J199" s="257"/>
      <c r="K199" s="6"/>
    </row>
    <row r="200" spans="10:11" s="3" customFormat="1" x14ac:dyDescent="0.2">
      <c r="J200" s="257"/>
      <c r="K200" s="6"/>
    </row>
    <row r="202" spans="10:11" s="3" customFormat="1" x14ac:dyDescent="0.2">
      <c r="J202" s="257"/>
      <c r="K202" s="6"/>
    </row>
    <row r="203" spans="10:11" s="3" customFormat="1" x14ac:dyDescent="0.2">
      <c r="J203" s="257"/>
      <c r="K203" s="6"/>
    </row>
    <row r="204" spans="10:11" s="3" customFormat="1" x14ac:dyDescent="0.2">
      <c r="J204" s="257"/>
      <c r="K204" s="6"/>
    </row>
    <row r="210" spans="10:11" s="3" customFormat="1" x14ac:dyDescent="0.2">
      <c r="J210" s="257"/>
      <c r="K210" s="6"/>
    </row>
    <row r="211" spans="10:11" s="3" customFormat="1" x14ac:dyDescent="0.2">
      <c r="J211" s="257"/>
      <c r="K211" s="6"/>
    </row>
    <row r="212" spans="10:11" s="3" customFormat="1" x14ac:dyDescent="0.2">
      <c r="J212" s="257"/>
      <c r="K212" s="6"/>
    </row>
    <row r="213" spans="10:11" s="3" customFormat="1" x14ac:dyDescent="0.2">
      <c r="J213" s="257"/>
      <c r="K213" s="6"/>
    </row>
    <row r="214" spans="10:11" s="3" customFormat="1" x14ac:dyDescent="0.2">
      <c r="J214" s="257"/>
      <c r="K214" s="6"/>
    </row>
    <row r="215" spans="10:11" s="3" customFormat="1" x14ac:dyDescent="0.2">
      <c r="J215" s="257"/>
      <c r="K215" s="6"/>
    </row>
    <row r="216" spans="10:11" s="3" customFormat="1" x14ac:dyDescent="0.2">
      <c r="J216" s="257"/>
      <c r="K216" s="6"/>
    </row>
    <row r="217" spans="10:11" s="3" customFormat="1" x14ac:dyDescent="0.2">
      <c r="J217" s="257"/>
      <c r="K217" s="6"/>
    </row>
    <row r="218" spans="10:11" s="3" customFormat="1" x14ac:dyDescent="0.2">
      <c r="J218" s="257"/>
      <c r="K218" s="6"/>
    </row>
    <row r="219" spans="10:11" s="3" customFormat="1" x14ac:dyDescent="0.2">
      <c r="J219" s="257"/>
      <c r="K219" s="6"/>
    </row>
    <row r="221" spans="10:11" s="3" customFormat="1" x14ac:dyDescent="0.2">
      <c r="J221" s="257"/>
      <c r="K221" s="6"/>
    </row>
    <row r="222" spans="10:11" s="3" customFormat="1" x14ac:dyDescent="0.2">
      <c r="J222" s="257"/>
      <c r="K222" s="6"/>
    </row>
    <row r="223" spans="10:11" s="3" customFormat="1" x14ac:dyDescent="0.2">
      <c r="J223" s="257"/>
      <c r="K223" s="6"/>
    </row>
    <row r="224" spans="10:11" s="3" customFormat="1" x14ac:dyDescent="0.2">
      <c r="J224" s="257"/>
      <c r="K224" s="6"/>
    </row>
    <row r="225" spans="10:11" s="3" customFormat="1" x14ac:dyDescent="0.2">
      <c r="J225" s="257"/>
      <c r="K225" s="6"/>
    </row>
    <row r="226" spans="10:11" s="3" customFormat="1" x14ac:dyDescent="0.2">
      <c r="J226" s="257"/>
      <c r="K226" s="6"/>
    </row>
    <row r="227" spans="10:11" s="3" customFormat="1" x14ac:dyDescent="0.2">
      <c r="J227" s="257"/>
      <c r="K227" s="6"/>
    </row>
    <row r="228" spans="10:11" s="3" customFormat="1" x14ac:dyDescent="0.2">
      <c r="J228" s="257"/>
      <c r="K228" s="6"/>
    </row>
    <row r="229" spans="10:11" s="3" customFormat="1" x14ac:dyDescent="0.2">
      <c r="J229" s="257"/>
      <c r="K229" s="6"/>
    </row>
    <row r="230" spans="10:11" s="3" customFormat="1" x14ac:dyDescent="0.2">
      <c r="J230" s="257"/>
      <c r="K230" s="6"/>
    </row>
    <row r="231" spans="10:11" s="3" customFormat="1" x14ac:dyDescent="0.2">
      <c r="J231" s="257"/>
      <c r="K231" s="6"/>
    </row>
    <row r="232" spans="10:11" s="3" customFormat="1" x14ac:dyDescent="0.2">
      <c r="J232" s="257"/>
      <c r="K232" s="6"/>
    </row>
    <row r="233" spans="10:11" s="3" customFormat="1" x14ac:dyDescent="0.2">
      <c r="J233" s="257"/>
      <c r="K233" s="6"/>
    </row>
    <row r="234" spans="10:11" s="3" customFormat="1" x14ac:dyDescent="0.2">
      <c r="J234" s="257"/>
      <c r="K234" s="6"/>
    </row>
    <row r="235" spans="10:11" s="3" customFormat="1" x14ac:dyDescent="0.2">
      <c r="J235" s="257"/>
      <c r="K235" s="6"/>
    </row>
    <row r="239" spans="10:11" s="3" customFormat="1" x14ac:dyDescent="0.2">
      <c r="J239" s="257"/>
      <c r="K239" s="6"/>
    </row>
    <row r="249" spans="10:11" s="3" customFormat="1" x14ac:dyDescent="0.2">
      <c r="J249" s="257"/>
      <c r="K249" s="6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192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8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103</v>
      </c>
      <c r="F2" s="319"/>
      <c r="G2" s="319"/>
      <c r="H2" s="319"/>
      <c r="I2" s="319"/>
      <c r="J2" s="21"/>
    </row>
    <row r="3" spans="1:11" ht="9.75" customHeight="1" x14ac:dyDescent="0.4">
      <c r="A3" s="226"/>
      <c r="B3" s="226"/>
      <c r="C3" s="226"/>
      <c r="D3" s="226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207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70890871</v>
      </c>
      <c r="F6" s="316"/>
      <c r="G6" s="164" t="s">
        <v>3</v>
      </c>
      <c r="H6" s="317">
        <v>1642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customHeight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5"/>
      <c r="I14" s="225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105399000</v>
      </c>
      <c r="F16" s="328"/>
      <c r="G16" s="5">
        <v>104318218.02000001</v>
      </c>
      <c r="H16" s="44">
        <v>104228979.74000001</v>
      </c>
      <c r="I16" s="44">
        <v>89238.28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105506000</v>
      </c>
      <c r="F18" s="328"/>
      <c r="G18" s="5">
        <v>104551564.92999999</v>
      </c>
      <c r="H18" s="44">
        <v>104467496.92999999</v>
      </c>
      <c r="I18" s="44">
        <v>84068</v>
      </c>
      <c r="J18" s="26"/>
      <c r="K18" s="3"/>
    </row>
    <row r="19" spans="1:11" ht="19.5" x14ac:dyDescent="0.4">
      <c r="A19" s="31"/>
      <c r="B19" s="2"/>
      <c r="C19" s="2"/>
      <c r="D19" s="2"/>
      <c r="E19" s="227"/>
      <c r="F19" s="228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233346.90999998152</v>
      </c>
      <c r="H20" s="169">
        <v>238517.18999998271</v>
      </c>
      <c r="I20" s="169">
        <v>-5170.2799999999988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233346.90999998152</v>
      </c>
      <c r="H21" s="169">
        <v>238517.18999998271</v>
      </c>
      <c r="I21" s="169">
        <v>-5170.2799999999988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-5170.2800000184798</v>
      </c>
      <c r="H25" s="174">
        <v>-1.728767529129982E-8</v>
      </c>
      <c r="I25" s="174">
        <v>-5170.2799999999988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238517.19</v>
      </c>
      <c r="H26" s="174">
        <v>238517.19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238517.19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233773.23</v>
      </c>
      <c r="H33" s="189"/>
      <c r="I33" s="189"/>
      <c r="J33" s="269"/>
      <c r="K33" s="259"/>
    </row>
    <row r="34" spans="1:11" ht="43.5" customHeight="1" x14ac:dyDescent="0.2">
      <c r="A34" s="344" t="s">
        <v>204</v>
      </c>
      <c r="B34" s="345"/>
      <c r="C34" s="345"/>
      <c r="D34" s="345"/>
      <c r="E34" s="345"/>
      <c r="F34" s="345"/>
      <c r="G34" s="345"/>
      <c r="H34" s="345"/>
      <c r="I34" s="345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66239625</v>
      </c>
      <c r="G37" s="55">
        <v>60836901</v>
      </c>
      <c r="H37" s="56"/>
      <c r="I37" s="192">
        <v>0.91843667593226863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161.5</v>
      </c>
      <c r="G40" s="55">
        <v>156</v>
      </c>
      <c r="H40" s="56"/>
      <c r="I40" s="192">
        <v>0.96594427244582048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3099649</v>
      </c>
      <c r="G41" s="55">
        <v>3099649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52000</v>
      </c>
      <c r="F50" s="205">
        <v>0</v>
      </c>
      <c r="G50" s="206">
        <v>0</v>
      </c>
      <c r="H50" s="206">
        <v>52000</v>
      </c>
      <c r="I50" s="207">
        <v>52000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823385.1</v>
      </c>
      <c r="F51" s="210">
        <v>1216819.3</v>
      </c>
      <c r="G51" s="211">
        <v>697284</v>
      </c>
      <c r="H51" s="211">
        <v>1342920.4</v>
      </c>
      <c r="I51" s="212">
        <v>1228538.56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229092.3</v>
      </c>
      <c r="F52" s="210">
        <v>110793.07</v>
      </c>
      <c r="G52" s="211">
        <v>25000</v>
      </c>
      <c r="H52" s="211">
        <v>314885.37</v>
      </c>
      <c r="I52" s="212">
        <v>314885.37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38734.82</v>
      </c>
      <c r="F53" s="210">
        <v>4084201.33</v>
      </c>
      <c r="G53" s="211">
        <v>4053885.33</v>
      </c>
      <c r="H53" s="211">
        <v>69050.819999999832</v>
      </c>
      <c r="I53" s="212">
        <v>69050.820000000007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1143212.22</v>
      </c>
      <c r="F54" s="69">
        <v>5411813.7000000002</v>
      </c>
      <c r="G54" s="68">
        <v>4776169.33</v>
      </c>
      <c r="H54" s="68">
        <v>1778856.5899999999</v>
      </c>
      <c r="I54" s="213">
        <v>1664474.7500000002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tr">
        <f>IF(ROUND(I50,2)=ROUND(H50,2),"","Zdůvodnit rozdíl mezi fin. krytím a stavem fondu odměn, popř. vyplnit tab. č. 2.3.Fondu odměn")</f>
        <v/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0:11" s="3" customFormat="1" x14ac:dyDescent="0.2">
      <c r="J67" s="257"/>
      <c r="K67" s="6"/>
    </row>
    <row r="68" spans="10:11" s="3" customFormat="1" x14ac:dyDescent="0.2">
      <c r="J68" s="257"/>
      <c r="K68" s="6"/>
    </row>
    <row r="69" spans="10:11" s="3" customFormat="1" x14ac:dyDescent="0.2">
      <c r="J69" s="257"/>
      <c r="K69" s="6"/>
    </row>
    <row r="70" spans="10:11" s="3" customFormat="1" x14ac:dyDescent="0.2">
      <c r="J70" s="257"/>
      <c r="K70" s="6"/>
    </row>
    <row r="71" spans="10:11" s="3" customFormat="1" x14ac:dyDescent="0.2">
      <c r="J71" s="257"/>
      <c r="K71" s="6"/>
    </row>
    <row r="72" spans="10:11" s="3" customFormat="1" x14ac:dyDescent="0.2">
      <c r="J72" s="257"/>
      <c r="K72" s="6"/>
    </row>
    <row r="73" spans="10:11" s="3" customFormat="1" x14ac:dyDescent="0.2">
      <c r="J73" s="257"/>
      <c r="K73" s="6"/>
    </row>
    <row r="74" spans="10:11" s="3" customFormat="1" x14ac:dyDescent="0.2">
      <c r="J74" s="257"/>
      <c r="K74" s="6"/>
    </row>
    <row r="75" spans="10:11" s="3" customFormat="1" x14ac:dyDescent="0.2">
      <c r="J75" s="257"/>
      <c r="K75" s="6"/>
    </row>
    <row r="76" spans="10:11" s="3" customFormat="1" x14ac:dyDescent="0.2">
      <c r="J76" s="257"/>
      <c r="K76" s="6"/>
    </row>
    <row r="77" spans="10:11" s="3" customFormat="1" x14ac:dyDescent="0.2">
      <c r="J77" s="257"/>
      <c r="K77" s="6"/>
    </row>
    <row r="78" spans="10:11" s="3" customFormat="1" x14ac:dyDescent="0.2">
      <c r="J78" s="257"/>
      <c r="K78" s="6"/>
    </row>
    <row r="79" spans="10:11" s="3" customFormat="1" x14ac:dyDescent="0.2">
      <c r="J79" s="257"/>
      <c r="K79" s="6"/>
    </row>
    <row r="80" spans="10:11" s="3" customFormat="1" x14ac:dyDescent="0.2">
      <c r="J80" s="257"/>
      <c r="K80" s="6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0:11" s="3" customFormat="1" x14ac:dyDescent="0.2">
      <c r="J97" s="257"/>
      <c r="K97" s="6"/>
    </row>
    <row r="99" spans="10:11" s="3" customFormat="1" x14ac:dyDescent="0.2">
      <c r="J99" s="257"/>
      <c r="K99" s="6"/>
    </row>
    <row r="100" spans="10:11" s="3" customFormat="1" x14ac:dyDescent="0.2">
      <c r="J100" s="257"/>
      <c r="K100" s="6"/>
    </row>
    <row r="101" spans="10:11" s="3" customFormat="1" x14ac:dyDescent="0.2">
      <c r="J101" s="257"/>
      <c r="K101" s="6"/>
    </row>
    <row r="102" spans="10:11" s="3" customFormat="1" x14ac:dyDescent="0.2">
      <c r="J102" s="257"/>
      <c r="K102" s="6"/>
    </row>
    <row r="103" spans="10:11" s="3" customFormat="1" x14ac:dyDescent="0.2">
      <c r="J103" s="257"/>
      <c r="K103" s="6"/>
    </row>
    <row r="105" spans="10:11" s="3" customFormat="1" x14ac:dyDescent="0.2">
      <c r="J105" s="257"/>
      <c r="K105" s="6"/>
    </row>
    <row r="106" spans="10:11" s="3" customFormat="1" x14ac:dyDescent="0.2">
      <c r="J106" s="257"/>
      <c r="K106" s="6"/>
    </row>
    <row r="107" spans="10:11" s="3" customFormat="1" x14ac:dyDescent="0.2">
      <c r="J107" s="257"/>
      <c r="K107" s="6"/>
    </row>
    <row r="109" spans="10:11" s="3" customFormat="1" x14ac:dyDescent="0.2">
      <c r="J109" s="257"/>
      <c r="K109" s="6"/>
    </row>
    <row r="110" spans="10:11" s="3" customFormat="1" x14ac:dyDescent="0.2">
      <c r="J110" s="257"/>
      <c r="K110" s="6"/>
    </row>
    <row r="112" spans="10:11" s="3" customFormat="1" x14ac:dyDescent="0.2">
      <c r="J112" s="257"/>
      <c r="K112" s="6"/>
    </row>
    <row r="113" spans="10:11" s="3" customFormat="1" x14ac:dyDescent="0.2">
      <c r="J113" s="257"/>
      <c r="K113" s="6"/>
    </row>
    <row r="114" spans="10:11" s="3" customFormat="1" x14ac:dyDescent="0.2">
      <c r="J114" s="257"/>
      <c r="K114" s="6"/>
    </row>
    <row r="115" spans="10:11" s="3" customFormat="1" x14ac:dyDescent="0.2">
      <c r="J115" s="257"/>
      <c r="K115" s="6"/>
    </row>
    <row r="116" spans="10:11" s="3" customFormat="1" x14ac:dyDescent="0.2">
      <c r="J116" s="257"/>
      <c r="K116" s="6"/>
    </row>
    <row r="117" spans="10:11" s="3" customFormat="1" x14ac:dyDescent="0.2">
      <c r="J117" s="257"/>
      <c r="K117" s="6"/>
    </row>
    <row r="119" spans="10:11" s="3" customFormat="1" x14ac:dyDescent="0.2">
      <c r="J119" s="257"/>
      <c r="K119" s="6"/>
    </row>
    <row r="120" spans="10:11" s="3" customFormat="1" x14ac:dyDescent="0.2">
      <c r="J120" s="257"/>
      <c r="K120" s="6"/>
    </row>
    <row r="123" spans="10:11" s="3" customFormat="1" x14ac:dyDescent="0.2">
      <c r="J123" s="257"/>
      <c r="K123" s="6"/>
    </row>
    <row r="124" spans="10:11" s="3" customFormat="1" x14ac:dyDescent="0.2">
      <c r="J124" s="257"/>
      <c r="K124" s="6"/>
    </row>
    <row r="125" spans="10:11" s="3" customFormat="1" x14ac:dyDescent="0.2">
      <c r="J125" s="257"/>
      <c r="K125" s="6"/>
    </row>
    <row r="126" spans="10:11" s="3" customFormat="1" x14ac:dyDescent="0.2">
      <c r="J126" s="257"/>
      <c r="K126" s="6"/>
    </row>
    <row r="127" spans="10:11" s="3" customFormat="1" x14ac:dyDescent="0.2">
      <c r="J127" s="257"/>
      <c r="K127" s="6"/>
    </row>
    <row r="130" spans="10:11" s="3" customFormat="1" x14ac:dyDescent="0.2">
      <c r="J130" s="257"/>
      <c r="K130" s="6"/>
    </row>
    <row r="131" spans="10:11" s="3" customFormat="1" x14ac:dyDescent="0.2">
      <c r="J131" s="257"/>
      <c r="K131" s="6"/>
    </row>
    <row r="133" spans="10:11" s="3" customFormat="1" x14ac:dyDescent="0.2">
      <c r="J133" s="257"/>
      <c r="K133" s="6"/>
    </row>
    <row r="134" spans="10:11" s="3" customFormat="1" x14ac:dyDescent="0.2">
      <c r="J134" s="257"/>
      <c r="K134" s="6"/>
    </row>
    <row r="135" spans="10:11" s="3" customFormat="1" x14ac:dyDescent="0.2">
      <c r="J135" s="257"/>
      <c r="K135" s="6"/>
    </row>
    <row r="136" spans="10:11" s="3" customFormat="1" x14ac:dyDescent="0.2">
      <c r="J136" s="257"/>
      <c r="K136" s="6"/>
    </row>
    <row r="138" spans="10:11" s="3" customFormat="1" x14ac:dyDescent="0.2">
      <c r="J138" s="257"/>
      <c r="K138" s="6"/>
    </row>
    <row r="141" spans="10:11" s="3" customFormat="1" x14ac:dyDescent="0.2">
      <c r="J141" s="257"/>
      <c r="K141" s="6"/>
    </row>
    <row r="142" spans="10:11" s="3" customFormat="1" x14ac:dyDescent="0.2">
      <c r="J142" s="257"/>
      <c r="K142" s="6"/>
    </row>
    <row r="143" spans="10:11" s="3" customFormat="1" x14ac:dyDescent="0.2">
      <c r="J143" s="257"/>
      <c r="K143" s="6"/>
    </row>
    <row r="144" spans="10:11" s="3" customFormat="1" x14ac:dyDescent="0.2">
      <c r="J144" s="257"/>
      <c r="K144" s="6"/>
    </row>
    <row r="145" spans="10:11" s="3" customFormat="1" x14ac:dyDescent="0.2">
      <c r="J145" s="257"/>
      <c r="K145" s="6"/>
    </row>
    <row r="149" spans="10:11" s="3" customFormat="1" x14ac:dyDescent="0.2">
      <c r="J149" s="257"/>
      <c r="K149" s="6"/>
    </row>
    <row r="155" spans="10:11" s="3" customFormat="1" x14ac:dyDescent="0.2">
      <c r="J155" s="257"/>
      <c r="K155" s="6"/>
    </row>
    <row r="160" spans="10:11" s="3" customFormat="1" x14ac:dyDescent="0.2">
      <c r="J160" s="257"/>
      <c r="K160" s="6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0:11" s="3" customFormat="1" x14ac:dyDescent="0.2">
      <c r="J177" s="257"/>
      <c r="K177" s="6"/>
    </row>
    <row r="178" spans="10:11" s="3" customFormat="1" x14ac:dyDescent="0.2">
      <c r="J178" s="257"/>
      <c r="K178" s="6"/>
    </row>
    <row r="179" spans="10:11" s="3" customFormat="1" x14ac:dyDescent="0.2">
      <c r="J179" s="257"/>
      <c r="K179" s="6"/>
    </row>
    <row r="180" spans="10:11" s="3" customFormat="1" x14ac:dyDescent="0.2">
      <c r="J180" s="257"/>
      <c r="K180" s="6"/>
    </row>
    <row r="182" spans="10:11" s="3" customFormat="1" x14ac:dyDescent="0.2">
      <c r="J182" s="257"/>
      <c r="K182" s="6"/>
    </row>
    <row r="183" spans="10:11" s="3" customFormat="1" x14ac:dyDescent="0.2">
      <c r="J183" s="257"/>
      <c r="K183" s="6"/>
    </row>
    <row r="184" spans="10:11" s="3" customFormat="1" x14ac:dyDescent="0.2">
      <c r="J184" s="257"/>
      <c r="K184" s="6"/>
    </row>
    <row r="185" spans="10:11" s="3" customFormat="1" x14ac:dyDescent="0.2">
      <c r="J185" s="257"/>
      <c r="K185" s="6"/>
    </row>
    <row r="186" spans="10:11" s="3" customFormat="1" x14ac:dyDescent="0.2">
      <c r="J186" s="257"/>
      <c r="K186" s="6"/>
    </row>
    <row r="187" spans="10:11" s="3" customFormat="1" x14ac:dyDescent="0.2">
      <c r="J187" s="257"/>
      <c r="K187" s="6"/>
    </row>
    <row r="193" spans="10:11" s="3" customFormat="1" x14ac:dyDescent="0.2">
      <c r="J193" s="257"/>
      <c r="K193" s="6"/>
    </row>
    <row r="195" spans="10:11" s="3" customFormat="1" x14ac:dyDescent="0.2">
      <c r="J195" s="257"/>
      <c r="K195" s="6"/>
    </row>
    <row r="196" spans="10:11" s="3" customFormat="1" x14ac:dyDescent="0.2">
      <c r="J196" s="257"/>
      <c r="K196" s="6"/>
    </row>
    <row r="197" spans="10:11" s="3" customFormat="1" x14ac:dyDescent="0.2">
      <c r="J197" s="257"/>
      <c r="K197" s="6"/>
    </row>
    <row r="198" spans="10:11" s="3" customFormat="1" x14ac:dyDescent="0.2">
      <c r="J198" s="257"/>
      <c r="K198" s="6"/>
    </row>
    <row r="199" spans="10:11" s="3" customFormat="1" x14ac:dyDescent="0.2">
      <c r="J199" s="257"/>
      <c r="K199" s="6"/>
    </row>
    <row r="200" spans="10:11" s="3" customFormat="1" x14ac:dyDescent="0.2">
      <c r="J200" s="257"/>
      <c r="K200" s="6"/>
    </row>
    <row r="202" spans="10:11" s="3" customFormat="1" x14ac:dyDescent="0.2">
      <c r="J202" s="257"/>
      <c r="K202" s="6"/>
    </row>
    <row r="203" spans="10:11" s="3" customFormat="1" x14ac:dyDescent="0.2">
      <c r="J203" s="257"/>
      <c r="K203" s="6"/>
    </row>
    <row r="204" spans="10:11" s="3" customFormat="1" x14ac:dyDescent="0.2">
      <c r="J204" s="257"/>
      <c r="K204" s="6"/>
    </row>
    <row r="210" spans="10:11" s="3" customFormat="1" x14ac:dyDescent="0.2">
      <c r="J210" s="257"/>
      <c r="K210" s="6"/>
    </row>
    <row r="211" spans="10:11" s="3" customFormat="1" x14ac:dyDescent="0.2">
      <c r="J211" s="257"/>
      <c r="K211" s="6"/>
    </row>
    <row r="212" spans="10:11" s="3" customFormat="1" x14ac:dyDescent="0.2">
      <c r="J212" s="257"/>
      <c r="K212" s="6"/>
    </row>
    <row r="213" spans="10:11" s="3" customFormat="1" x14ac:dyDescent="0.2">
      <c r="J213" s="257"/>
      <c r="K213" s="6"/>
    </row>
    <row r="214" spans="10:11" s="3" customFormat="1" x14ac:dyDescent="0.2">
      <c r="J214" s="257"/>
      <c r="K214" s="6"/>
    </row>
    <row r="215" spans="10:11" s="3" customFormat="1" x14ac:dyDescent="0.2">
      <c r="J215" s="257"/>
      <c r="K215" s="6"/>
    </row>
    <row r="216" spans="10:11" s="3" customFormat="1" x14ac:dyDescent="0.2">
      <c r="J216" s="257"/>
      <c r="K216" s="6"/>
    </row>
    <row r="217" spans="10:11" s="3" customFormat="1" x14ac:dyDescent="0.2">
      <c r="J217" s="257"/>
      <c r="K217" s="6"/>
    </row>
    <row r="218" spans="10:11" s="3" customFormat="1" x14ac:dyDescent="0.2">
      <c r="J218" s="257"/>
      <c r="K218" s="6"/>
    </row>
    <row r="219" spans="10:11" s="3" customFormat="1" x14ac:dyDescent="0.2">
      <c r="J219" s="257"/>
      <c r="K219" s="6"/>
    </row>
    <row r="221" spans="10:11" s="3" customFormat="1" x14ac:dyDescent="0.2">
      <c r="J221" s="257"/>
      <c r="K221" s="6"/>
    </row>
    <row r="222" spans="10:11" s="3" customFormat="1" x14ac:dyDescent="0.2">
      <c r="J222" s="257"/>
      <c r="K222" s="6"/>
    </row>
    <row r="223" spans="10:11" s="3" customFormat="1" x14ac:dyDescent="0.2">
      <c r="J223" s="257"/>
      <c r="K223" s="6"/>
    </row>
    <row r="224" spans="10:11" s="3" customFormat="1" x14ac:dyDescent="0.2">
      <c r="J224" s="257"/>
      <c r="K224" s="6"/>
    </row>
    <row r="225" spans="10:11" s="3" customFormat="1" x14ac:dyDescent="0.2">
      <c r="J225" s="257"/>
      <c r="K225" s="6"/>
    </row>
    <row r="226" spans="10:11" s="3" customFormat="1" x14ac:dyDescent="0.2">
      <c r="J226" s="257"/>
      <c r="K226" s="6"/>
    </row>
    <row r="227" spans="10:11" s="3" customFormat="1" x14ac:dyDescent="0.2">
      <c r="J227" s="257"/>
      <c r="K227" s="6"/>
    </row>
    <row r="228" spans="10:11" s="3" customFormat="1" x14ac:dyDescent="0.2">
      <c r="J228" s="257"/>
      <c r="K228" s="6"/>
    </row>
    <row r="229" spans="10:11" s="3" customFormat="1" x14ac:dyDescent="0.2">
      <c r="J229" s="257"/>
      <c r="K229" s="6"/>
    </row>
    <row r="230" spans="10:11" s="3" customFormat="1" x14ac:dyDescent="0.2">
      <c r="J230" s="257"/>
      <c r="K230" s="6"/>
    </row>
    <row r="231" spans="10:11" s="3" customFormat="1" x14ac:dyDescent="0.2">
      <c r="J231" s="257"/>
      <c r="K231" s="6"/>
    </row>
    <row r="232" spans="10:11" s="3" customFormat="1" x14ac:dyDescent="0.2">
      <c r="J232" s="257"/>
      <c r="K232" s="6"/>
    </row>
    <row r="233" spans="10:11" s="3" customFormat="1" x14ac:dyDescent="0.2">
      <c r="J233" s="257"/>
      <c r="K233" s="6"/>
    </row>
    <row r="234" spans="10:11" s="3" customFormat="1" x14ac:dyDescent="0.2">
      <c r="J234" s="257"/>
      <c r="K234" s="6"/>
    </row>
    <row r="235" spans="10:11" s="3" customFormat="1" x14ac:dyDescent="0.2">
      <c r="J235" s="257"/>
      <c r="K235" s="6"/>
    </row>
    <row r="239" spans="10:11" s="3" customFormat="1" x14ac:dyDescent="0.2">
      <c r="J239" s="257"/>
      <c r="K239" s="6"/>
    </row>
    <row r="249" spans="10:11" s="3" customFormat="1" x14ac:dyDescent="0.2">
      <c r="J249" s="257"/>
      <c r="K249" s="6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193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31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105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187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75004437</v>
      </c>
      <c r="F6" s="316"/>
      <c r="G6" s="164" t="s">
        <v>3</v>
      </c>
      <c r="H6" s="317">
        <v>1644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31464000</v>
      </c>
      <c r="F16" s="328"/>
      <c r="G16" s="5">
        <v>31716226.659999996</v>
      </c>
      <c r="H16" s="44">
        <v>31716226.659999996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31464000</v>
      </c>
      <c r="F18" s="328"/>
      <c r="G18" s="5">
        <v>31716226.66</v>
      </c>
      <c r="H18" s="44">
        <v>31716226.66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3.7252902984619141E-9</v>
      </c>
      <c r="H20" s="169">
        <v>3.7252902984619141E-9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3.7252902984619141E-9</v>
      </c>
      <c r="H21" s="169">
        <v>3.7252902984619141E-9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3.7252902984619141E-9</v>
      </c>
      <c r="H25" s="174">
        <v>3.7252902984619141E-9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/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21700755</v>
      </c>
      <c r="G37" s="55">
        <v>20569681</v>
      </c>
      <c r="H37" s="56"/>
      <c r="I37" s="192">
        <v>0.94787858763439337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43.75</v>
      </c>
      <c r="G40" s="55">
        <v>42.120000000000005</v>
      </c>
      <c r="H40" s="56"/>
      <c r="I40" s="192">
        <v>0.96274285714285723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335773</v>
      </c>
      <c r="G41" s="55">
        <v>335773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7200</v>
      </c>
      <c r="F50" s="205">
        <v>0</v>
      </c>
      <c r="G50" s="206">
        <v>0</v>
      </c>
      <c r="H50" s="206">
        <v>7200</v>
      </c>
      <c r="I50" s="207">
        <v>7200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142616.20000000001</v>
      </c>
      <c r="F51" s="210">
        <v>394624</v>
      </c>
      <c r="G51" s="211">
        <v>411738</v>
      </c>
      <c r="H51" s="211">
        <v>125502.19999999995</v>
      </c>
      <c r="I51" s="212">
        <v>85830.2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229277.19</v>
      </c>
      <c r="F52" s="210">
        <v>0</v>
      </c>
      <c r="G52" s="211">
        <v>38183.18</v>
      </c>
      <c r="H52" s="211">
        <v>191094.01</v>
      </c>
      <c r="I52" s="212">
        <v>191094.01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6500</v>
      </c>
      <c r="F53" s="210">
        <v>816005.37000000011</v>
      </c>
      <c r="G53" s="211">
        <v>796364.37</v>
      </c>
      <c r="H53" s="211">
        <v>26141.000000000116</v>
      </c>
      <c r="I53" s="212">
        <v>26141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385593.39</v>
      </c>
      <c r="F54" s="69">
        <v>1210629.3700000001</v>
      </c>
      <c r="G54" s="68">
        <v>1246285.55</v>
      </c>
      <c r="H54" s="68">
        <v>349937.21000000008</v>
      </c>
      <c r="I54" s="213">
        <v>310265.21000000002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194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249"/>
  <sheetViews>
    <sheetView showGridLines="0" topLeftCell="A16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24" ht="19.5" x14ac:dyDescent="0.4">
      <c r="A1" s="49" t="s">
        <v>0</v>
      </c>
      <c r="B1" s="20"/>
      <c r="C1" s="20"/>
      <c r="D1" s="20"/>
      <c r="I1" s="162"/>
    </row>
    <row r="2" spans="1:24" ht="19.5" x14ac:dyDescent="0.4">
      <c r="A2" s="318" t="s">
        <v>1</v>
      </c>
      <c r="B2" s="318"/>
      <c r="C2" s="318"/>
      <c r="D2" s="318"/>
      <c r="E2" s="319" t="s">
        <v>107</v>
      </c>
      <c r="F2" s="319"/>
      <c r="G2" s="319"/>
      <c r="H2" s="319"/>
      <c r="I2" s="319"/>
      <c r="J2" s="21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4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  <c r="N3" s="346"/>
      <c r="O3" s="346"/>
      <c r="P3" s="346"/>
      <c r="Q3" s="346"/>
      <c r="R3" s="346"/>
      <c r="S3" s="346"/>
      <c r="T3" s="346"/>
      <c r="U3" s="346"/>
      <c r="V3" s="346"/>
      <c r="W3" s="346"/>
    </row>
    <row r="4" spans="1:24" ht="15.75" x14ac:dyDescent="0.25">
      <c r="A4" s="22" t="s">
        <v>2</v>
      </c>
      <c r="E4" s="321" t="s">
        <v>180</v>
      </c>
      <c r="F4" s="321"/>
      <c r="G4" s="321"/>
      <c r="H4" s="321"/>
      <c r="I4" s="321"/>
      <c r="N4" s="346"/>
      <c r="O4" s="346"/>
      <c r="P4" s="346"/>
      <c r="Q4" s="346"/>
      <c r="R4" s="346"/>
      <c r="S4" s="346"/>
      <c r="T4" s="346"/>
      <c r="U4" s="346"/>
      <c r="V4" s="346"/>
      <c r="W4" s="346"/>
    </row>
    <row r="5" spans="1:24" ht="7.5" customHeight="1" x14ac:dyDescent="0.3">
      <c r="A5" s="23"/>
      <c r="E5" s="320" t="s">
        <v>23</v>
      </c>
      <c r="F5" s="320"/>
      <c r="G5" s="320"/>
      <c r="H5" s="320"/>
      <c r="I5" s="320"/>
      <c r="N5" s="346"/>
      <c r="O5" s="346"/>
      <c r="P5" s="346"/>
      <c r="Q5" s="346"/>
      <c r="R5" s="346"/>
      <c r="S5" s="346"/>
      <c r="T5" s="346"/>
      <c r="U5" s="346"/>
      <c r="V5" s="346"/>
      <c r="W5" s="346"/>
    </row>
    <row r="6" spans="1:24" ht="19.5" x14ac:dyDescent="0.4">
      <c r="A6" s="21" t="s">
        <v>34</v>
      </c>
      <c r="C6" s="163"/>
      <c r="D6" s="163"/>
      <c r="E6" s="315">
        <v>75004011</v>
      </c>
      <c r="F6" s="316"/>
      <c r="G6" s="164" t="s">
        <v>3</v>
      </c>
      <c r="H6" s="317">
        <v>1645</v>
      </c>
      <c r="I6" s="317"/>
      <c r="N6" s="346"/>
      <c r="O6" s="346"/>
      <c r="P6" s="346"/>
      <c r="Q6" s="346"/>
      <c r="R6" s="346"/>
      <c r="S6" s="346"/>
      <c r="T6" s="346"/>
      <c r="U6" s="346"/>
      <c r="V6" s="346"/>
      <c r="W6" s="346"/>
    </row>
    <row r="7" spans="1:24" ht="8.25" customHeight="1" x14ac:dyDescent="0.4">
      <c r="A7" s="21"/>
      <c r="E7" s="320" t="s">
        <v>24</v>
      </c>
      <c r="F7" s="320"/>
      <c r="G7" s="320"/>
      <c r="H7" s="320"/>
      <c r="I7" s="320"/>
      <c r="N7" s="346"/>
      <c r="O7" s="346"/>
      <c r="P7" s="346"/>
      <c r="Q7" s="346"/>
      <c r="R7" s="346"/>
      <c r="S7" s="346"/>
      <c r="T7" s="346"/>
      <c r="U7" s="346"/>
      <c r="V7" s="346"/>
      <c r="W7" s="346"/>
    </row>
    <row r="8" spans="1:24" ht="19.5" hidden="1" customHeight="1" x14ac:dyDescent="0.4">
      <c r="A8" s="21"/>
      <c r="E8" s="165"/>
      <c r="F8" s="165"/>
      <c r="G8" s="165"/>
      <c r="H8" s="24"/>
      <c r="I8" s="165"/>
      <c r="N8" s="346"/>
      <c r="O8" s="346"/>
      <c r="P8" s="346"/>
      <c r="Q8" s="346"/>
      <c r="R8" s="346"/>
      <c r="S8" s="346"/>
      <c r="T8" s="346"/>
      <c r="U8" s="346"/>
      <c r="V8" s="346"/>
      <c r="W8" s="346"/>
    </row>
    <row r="9" spans="1:24" ht="30.75" customHeight="1" x14ac:dyDescent="0.4">
      <c r="A9" s="21"/>
      <c r="E9" s="165"/>
      <c r="F9" s="165"/>
      <c r="G9" s="165"/>
      <c r="H9" s="24"/>
      <c r="I9" s="165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274"/>
    </row>
    <row r="10" spans="1:24" x14ac:dyDescent="0.2"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</row>
    <row r="11" spans="1:24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</row>
    <row r="12" spans="1:24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</row>
    <row r="13" spans="1:24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</row>
    <row r="14" spans="1:24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  <c r="N14" s="341"/>
      <c r="O14" s="341"/>
      <c r="P14" s="341"/>
      <c r="Q14" s="341"/>
      <c r="R14" s="341"/>
      <c r="S14" s="341"/>
      <c r="T14" s="341"/>
      <c r="U14" s="341"/>
      <c r="V14" s="341"/>
      <c r="W14" s="349"/>
      <c r="X14" s="261"/>
    </row>
    <row r="15" spans="1:24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261"/>
    </row>
    <row r="16" spans="1:24" ht="19.5" x14ac:dyDescent="0.4">
      <c r="A16" s="31" t="s">
        <v>69</v>
      </c>
      <c r="B16" s="29"/>
      <c r="C16" s="30"/>
      <c r="D16" s="29"/>
      <c r="E16" s="327">
        <v>105910000</v>
      </c>
      <c r="F16" s="328"/>
      <c r="G16" s="5">
        <v>121200598.17</v>
      </c>
      <c r="H16" s="44">
        <v>121176802.17</v>
      </c>
      <c r="I16" s="44">
        <v>23796</v>
      </c>
      <c r="J16" s="26"/>
      <c r="K16" s="3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261"/>
    </row>
    <row r="17" spans="1:24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261"/>
    </row>
    <row r="18" spans="1:24" ht="19.5" x14ac:dyDescent="0.4">
      <c r="A18" s="31" t="s">
        <v>70</v>
      </c>
      <c r="B18" s="2"/>
      <c r="C18" s="2"/>
      <c r="D18" s="2"/>
      <c r="E18" s="327">
        <v>106315000</v>
      </c>
      <c r="F18" s="328"/>
      <c r="G18" s="5">
        <v>121612096.42999999</v>
      </c>
      <c r="H18" s="44">
        <v>121565578.42999999</v>
      </c>
      <c r="I18" s="44">
        <v>46518</v>
      </c>
      <c r="J18" s="26"/>
      <c r="K18" s="3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274"/>
    </row>
    <row r="19" spans="1:24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  <c r="N19" s="275"/>
      <c r="O19" s="274"/>
      <c r="P19" s="274"/>
      <c r="Q19" s="274"/>
      <c r="R19" s="274"/>
      <c r="S19" s="274"/>
      <c r="T19" s="274"/>
      <c r="U19" s="274"/>
      <c r="V19" s="274"/>
      <c r="W19" s="274"/>
      <c r="X19" s="274"/>
    </row>
    <row r="20" spans="1:24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411498.25999999046</v>
      </c>
      <c r="H20" s="169">
        <v>388776.25999999046</v>
      </c>
      <c r="I20" s="169">
        <v>22722</v>
      </c>
      <c r="J20" s="263"/>
      <c r="K20" s="261"/>
    </row>
    <row r="21" spans="1:24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411498.25999999046</v>
      </c>
      <c r="H21" s="169">
        <v>388776.25999999046</v>
      </c>
      <c r="I21" s="169">
        <v>22722</v>
      </c>
      <c r="J21" s="263"/>
      <c r="K21" s="262"/>
    </row>
    <row r="22" spans="1:24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24" ht="19.5" x14ac:dyDescent="0.4">
      <c r="J23" s="263"/>
      <c r="K23" s="262"/>
    </row>
    <row r="24" spans="1:24" ht="19.5" x14ac:dyDescent="0.4">
      <c r="A24" s="29" t="s">
        <v>72</v>
      </c>
      <c r="B24" s="34"/>
      <c r="C24" s="30"/>
      <c r="D24" s="34"/>
      <c r="E24" s="34"/>
      <c r="J24" s="263"/>
      <c r="K24" s="262"/>
      <c r="N24" s="350"/>
      <c r="O24" s="350"/>
      <c r="P24" s="350"/>
      <c r="Q24" s="350"/>
      <c r="R24" s="350"/>
      <c r="S24" s="350"/>
      <c r="T24" s="350"/>
      <c r="U24" s="350"/>
      <c r="V24" s="350"/>
    </row>
    <row r="25" spans="1:24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22721.999999990454</v>
      </c>
      <c r="H25" s="174">
        <v>-9.5460563898086548E-9</v>
      </c>
      <c r="I25" s="174">
        <v>22722</v>
      </c>
      <c r="N25" s="351"/>
      <c r="O25" s="351"/>
      <c r="P25" s="351"/>
      <c r="Q25" s="351"/>
      <c r="R25" s="351"/>
      <c r="S25" s="351"/>
      <c r="T25" s="351"/>
      <c r="U25" s="351"/>
      <c r="V25" s="351"/>
    </row>
    <row r="26" spans="1:24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388776.26</v>
      </c>
      <c r="H26" s="174">
        <v>388776.26</v>
      </c>
      <c r="I26" s="174">
        <v>0</v>
      </c>
      <c r="J26" s="269"/>
      <c r="K26" s="262"/>
    </row>
    <row r="27" spans="1:24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24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24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22722</v>
      </c>
      <c r="H29" s="178"/>
      <c r="I29" s="177"/>
      <c r="J29" s="266"/>
      <c r="K29" s="262"/>
    </row>
    <row r="30" spans="1:24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24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22722</v>
      </c>
      <c r="H31" s="178"/>
      <c r="I31" s="177"/>
      <c r="J31" s="267"/>
      <c r="K31" s="267"/>
    </row>
    <row r="32" spans="1:24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388776.26</v>
      </c>
      <c r="H32" s="178"/>
      <c r="I32" s="177"/>
      <c r="J32" s="268"/>
      <c r="K32" s="261"/>
    </row>
    <row r="33" spans="1:13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2482697.2200000002</v>
      </c>
      <c r="H33" s="189"/>
      <c r="I33" s="189"/>
      <c r="J33" s="269"/>
      <c r="K33" s="258"/>
      <c r="L33" s="110"/>
    </row>
    <row r="34" spans="1:13" ht="38.25" customHeight="1" x14ac:dyDescent="0.2">
      <c r="A34" s="343" t="s">
        <v>181</v>
      </c>
      <c r="B34" s="343"/>
      <c r="C34" s="343"/>
      <c r="D34" s="343"/>
      <c r="E34" s="343"/>
      <c r="F34" s="343"/>
      <c r="G34" s="343"/>
      <c r="H34" s="343"/>
      <c r="I34" s="343"/>
      <c r="J34" s="347"/>
      <c r="K34" s="348"/>
      <c r="L34" s="348"/>
      <c r="M34" s="348"/>
    </row>
    <row r="35" spans="1:13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348"/>
      <c r="K35" s="348"/>
      <c r="L35" s="348"/>
      <c r="M35" s="348"/>
    </row>
    <row r="36" spans="1:13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348"/>
      <c r="K36" s="348"/>
      <c r="L36" s="348"/>
      <c r="M36" s="348"/>
    </row>
    <row r="37" spans="1:13" ht="16.5" x14ac:dyDescent="0.35">
      <c r="A37" s="54" t="s">
        <v>22</v>
      </c>
      <c r="B37" s="38"/>
      <c r="C37" s="1"/>
      <c r="D37" s="38"/>
      <c r="E37" s="53"/>
      <c r="F37" s="55">
        <v>65282520</v>
      </c>
      <c r="G37" s="55">
        <v>65282520</v>
      </c>
      <c r="H37" s="56"/>
      <c r="I37" s="192">
        <v>1</v>
      </c>
      <c r="J37" s="17"/>
    </row>
    <row r="38" spans="1:13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3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3" ht="16.5" x14ac:dyDescent="0.35">
      <c r="A40" s="54" t="s">
        <v>62</v>
      </c>
      <c r="B40" s="38"/>
      <c r="C40" s="1"/>
      <c r="D40" s="57"/>
      <c r="E40" s="57"/>
      <c r="F40" s="55">
        <v>164</v>
      </c>
      <c r="G40" s="55">
        <v>166.07719999999998</v>
      </c>
      <c r="H40" s="56"/>
      <c r="I40" s="192">
        <v>1.0126658536585365</v>
      </c>
      <c r="J40" s="7"/>
    </row>
    <row r="41" spans="1:13" ht="16.5" x14ac:dyDescent="0.35">
      <c r="A41" s="54" t="s">
        <v>59</v>
      </c>
      <c r="B41" s="38"/>
      <c r="C41" s="1"/>
      <c r="D41" s="53"/>
      <c r="E41" s="53"/>
      <c r="F41" s="55">
        <v>3683114</v>
      </c>
      <c r="G41" s="55">
        <v>3683114</v>
      </c>
      <c r="H41" s="56"/>
      <c r="I41" s="192">
        <v>1</v>
      </c>
      <c r="J41" s="7"/>
    </row>
    <row r="42" spans="1:13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3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3" ht="35.25" customHeight="1" x14ac:dyDescent="0.2">
      <c r="A44" s="193" t="s">
        <v>58</v>
      </c>
      <c r="B44" s="340" t="s">
        <v>182</v>
      </c>
      <c r="C44" s="340"/>
      <c r="D44" s="340"/>
      <c r="E44" s="340"/>
      <c r="F44" s="340"/>
      <c r="G44" s="340"/>
      <c r="H44" s="340"/>
      <c r="I44" s="340"/>
      <c r="J44" s="7"/>
    </row>
    <row r="45" spans="1:13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3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3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3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5600</v>
      </c>
      <c r="F50" s="205">
        <v>0</v>
      </c>
      <c r="G50" s="206">
        <v>0</v>
      </c>
      <c r="H50" s="206">
        <v>5600</v>
      </c>
      <c r="I50" s="207">
        <v>5600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565607.22</v>
      </c>
      <c r="F51" s="210">
        <v>1267232.8799999999</v>
      </c>
      <c r="G51" s="211">
        <v>1568151.78</v>
      </c>
      <c r="H51" s="211">
        <v>264688.31999999983</v>
      </c>
      <c r="I51" s="212">
        <v>201773.68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232306.99</v>
      </c>
      <c r="F52" s="210">
        <v>123330</v>
      </c>
      <c r="G52" s="211">
        <v>72000</v>
      </c>
      <c r="H52" s="211">
        <v>283636.99</v>
      </c>
      <c r="I52" s="212">
        <v>283636.99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485594.8</v>
      </c>
      <c r="F53" s="210">
        <v>4805663</v>
      </c>
      <c r="G53" s="211">
        <v>5119564</v>
      </c>
      <c r="H53" s="211">
        <v>171693.79999999981</v>
      </c>
      <c r="I53" s="212">
        <v>171693.8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1289109.01</v>
      </c>
      <c r="F54" s="69">
        <v>6196225.8799999999</v>
      </c>
      <c r="G54" s="68">
        <v>6759715.7800000003</v>
      </c>
      <c r="H54" s="68">
        <v>725619.10999999964</v>
      </c>
      <c r="I54" s="213">
        <v>662704.47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31">
    <mergeCell ref="J48:K48"/>
    <mergeCell ref="N14:W18"/>
    <mergeCell ref="N24:V25"/>
    <mergeCell ref="G58:I58"/>
    <mergeCell ref="B44:I44"/>
    <mergeCell ref="H45:I45"/>
    <mergeCell ref="F47:F48"/>
    <mergeCell ref="G55:I55"/>
    <mergeCell ref="G56:I56"/>
    <mergeCell ref="G57:I57"/>
    <mergeCell ref="A43:I43"/>
    <mergeCell ref="E16:F16"/>
    <mergeCell ref="E18:F18"/>
    <mergeCell ref="C29:E29"/>
    <mergeCell ref="C32:F32"/>
    <mergeCell ref="B33:F33"/>
    <mergeCell ref="N2:W9"/>
    <mergeCell ref="J34:M36"/>
    <mergeCell ref="A34:I34"/>
    <mergeCell ref="E6:F6"/>
    <mergeCell ref="H6:I6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</mergeCells>
  <pageMargins left="0.70866141732283472" right="0.70866141732283472" top="0.78740157480314965" bottom="0.78740157480314965" header="0.31496062992125984" footer="0.31496062992125984"/>
  <pageSetup paperSize="9" scale="83" firstPageNumber="195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rowBreaks count="1" manualBreakCount="1">
    <brk id="56" max="8" man="1"/>
  </rowBreaks>
  <colBreaks count="1" manualBreakCount="1">
    <brk id="9" max="5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5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110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191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75003988</v>
      </c>
      <c r="F6" s="316"/>
      <c r="G6" s="164" t="s">
        <v>3</v>
      </c>
      <c r="H6" s="317">
        <v>1646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33863000</v>
      </c>
      <c r="F16" s="328"/>
      <c r="G16" s="5">
        <v>36732572.010000005</v>
      </c>
      <c r="H16" s="44">
        <v>36732572.010000005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33863000</v>
      </c>
      <c r="F18" s="328"/>
      <c r="G18" s="5">
        <v>36732572.009999998</v>
      </c>
      <c r="H18" s="44">
        <v>36732572.009999998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-7.4505805969238281E-9</v>
      </c>
      <c r="H20" s="169">
        <v>-7.4505805969238281E-9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-7.4505805969238281E-9</v>
      </c>
      <c r="H21" s="169">
        <v>-7.4505805969238281E-9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-7.4505805969238281E-9</v>
      </c>
      <c r="H25" s="174">
        <v>-7.4505805969238281E-9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/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20656543</v>
      </c>
      <c r="G37" s="55">
        <v>20656543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51</v>
      </c>
      <c r="G40" s="55">
        <v>53.35</v>
      </c>
      <c r="H40" s="56"/>
      <c r="I40" s="192">
        <v>1.0460784313725491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93558</v>
      </c>
      <c r="G41" s="55">
        <v>93558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9.25" customHeight="1" x14ac:dyDescent="0.2">
      <c r="A44" s="193" t="s">
        <v>58</v>
      </c>
      <c r="B44" s="340" t="s">
        <v>192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25000</v>
      </c>
      <c r="F50" s="205">
        <v>0</v>
      </c>
      <c r="G50" s="206">
        <v>0</v>
      </c>
      <c r="H50" s="206">
        <v>25000</v>
      </c>
      <c r="I50" s="207">
        <v>25000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96570.240000000005</v>
      </c>
      <c r="F51" s="210">
        <v>412606.52</v>
      </c>
      <c r="G51" s="211">
        <v>334082</v>
      </c>
      <c r="H51" s="211">
        <v>175094.76</v>
      </c>
      <c r="I51" s="212">
        <v>151278.24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27477.63</v>
      </c>
      <c r="F52" s="210">
        <v>27000</v>
      </c>
      <c r="G52" s="211">
        <v>27000</v>
      </c>
      <c r="H52" s="211">
        <v>27477.630000000005</v>
      </c>
      <c r="I52" s="212">
        <v>27477.63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128187.5</v>
      </c>
      <c r="F53" s="210">
        <v>103558</v>
      </c>
      <c r="G53" s="211">
        <v>93558</v>
      </c>
      <c r="H53" s="211">
        <v>138187.5</v>
      </c>
      <c r="I53" s="212">
        <v>138187.5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277235.37</v>
      </c>
      <c r="F54" s="69">
        <v>543164.52</v>
      </c>
      <c r="G54" s="68">
        <v>454640</v>
      </c>
      <c r="H54" s="68">
        <v>365759.89</v>
      </c>
      <c r="I54" s="213">
        <v>341943.37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196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8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196</v>
      </c>
      <c r="F2" s="319"/>
      <c r="G2" s="319"/>
      <c r="H2" s="319"/>
      <c r="I2" s="319"/>
      <c r="J2" s="21"/>
    </row>
    <row r="3" spans="1:11" ht="9.75" customHeight="1" x14ac:dyDescent="0.4">
      <c r="A3" s="226"/>
      <c r="B3" s="226"/>
      <c r="C3" s="226"/>
      <c r="D3" s="226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197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75004003</v>
      </c>
      <c r="F6" s="316"/>
      <c r="G6" s="164" t="s">
        <v>3</v>
      </c>
      <c r="H6" s="317">
        <v>1647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5"/>
      <c r="I14" s="225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52637000</v>
      </c>
      <c r="F16" s="328"/>
      <c r="G16" s="5">
        <v>63138406.850000001</v>
      </c>
      <c r="H16" s="44">
        <v>62771793.259999998</v>
      </c>
      <c r="I16" s="44">
        <v>366613.59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52644000</v>
      </c>
      <c r="F18" s="328"/>
      <c r="G18" s="5">
        <v>63182829.259999998</v>
      </c>
      <c r="H18" s="44">
        <v>62773869.259999998</v>
      </c>
      <c r="I18" s="44">
        <v>408960</v>
      </c>
      <c r="J18" s="26"/>
      <c r="K18" s="3"/>
    </row>
    <row r="19" spans="1:11" ht="19.5" x14ac:dyDescent="0.4">
      <c r="A19" s="31"/>
      <c r="B19" s="2"/>
      <c r="C19" s="2"/>
      <c r="D19" s="2"/>
      <c r="E19" s="227"/>
      <c r="F19" s="228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44422.409999996424</v>
      </c>
      <c r="H20" s="169">
        <v>2076</v>
      </c>
      <c r="I20" s="169">
        <v>42346.409999999974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44422.409999996424</v>
      </c>
      <c r="H21" s="169">
        <v>2076</v>
      </c>
      <c r="I21" s="169">
        <v>42346.409999999974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42346.409999996424</v>
      </c>
      <c r="H25" s="174">
        <v>0</v>
      </c>
      <c r="I25" s="174">
        <v>42346.409999999974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2076</v>
      </c>
      <c r="H26" s="174">
        <v>2076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42346.41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5000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37346.410000000003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2076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6195</v>
      </c>
      <c r="H33" s="189"/>
      <c r="I33" s="189"/>
      <c r="J33" s="269"/>
      <c r="K33" s="259"/>
    </row>
    <row r="34" spans="1:11" ht="38.25" customHeight="1" x14ac:dyDescent="0.2">
      <c r="A34" s="343" t="s">
        <v>198</v>
      </c>
      <c r="B34" s="343"/>
      <c r="C34" s="343"/>
      <c r="D34" s="343"/>
      <c r="E34" s="343"/>
      <c r="F34" s="343"/>
      <c r="G34" s="343"/>
      <c r="H34" s="343"/>
      <c r="I34" s="343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34700711</v>
      </c>
      <c r="G37" s="55">
        <v>34705711</v>
      </c>
      <c r="H37" s="56"/>
      <c r="I37" s="192">
        <v>1.0001440892666436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76.5</v>
      </c>
      <c r="G40" s="55">
        <v>75.5</v>
      </c>
      <c r="H40" s="56"/>
      <c r="I40" s="192">
        <v>0.98692810457516345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1197387</v>
      </c>
      <c r="G41" s="55">
        <v>1197387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 t="s">
        <v>199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10005</v>
      </c>
      <c r="F50" s="205">
        <v>5000</v>
      </c>
      <c r="G50" s="206">
        <v>5000</v>
      </c>
      <c r="H50" s="206">
        <v>10005</v>
      </c>
      <c r="I50" s="207">
        <v>10005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153120.04</v>
      </c>
      <c r="F51" s="210">
        <v>676220</v>
      </c>
      <c r="G51" s="211">
        <v>657166</v>
      </c>
      <c r="H51" s="211">
        <v>172174.04000000004</v>
      </c>
      <c r="I51" s="212">
        <v>155282.04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161259.54</v>
      </c>
      <c r="F52" s="210">
        <v>114729.29000000001</v>
      </c>
      <c r="G52" s="211">
        <v>82067.199999999997</v>
      </c>
      <c r="H52" s="211">
        <v>193921.63</v>
      </c>
      <c r="I52" s="212">
        <v>193921.63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191038.1</v>
      </c>
      <c r="F53" s="210">
        <v>1264198</v>
      </c>
      <c r="G53" s="211">
        <v>1290719</v>
      </c>
      <c r="H53" s="211">
        <v>164517.10000000009</v>
      </c>
      <c r="I53" s="212">
        <v>164517.1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515422.68000000005</v>
      </c>
      <c r="F54" s="69">
        <v>2060147.29</v>
      </c>
      <c r="G54" s="68">
        <v>2034952.2</v>
      </c>
      <c r="H54" s="68">
        <v>540617.77000000014</v>
      </c>
      <c r="I54" s="213">
        <v>523725.77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0:11" s="3" customFormat="1" x14ac:dyDescent="0.2">
      <c r="J67" s="257"/>
      <c r="K67" s="6"/>
    </row>
    <row r="68" spans="10:11" s="3" customFormat="1" x14ac:dyDescent="0.2">
      <c r="J68" s="257"/>
      <c r="K68" s="6"/>
    </row>
    <row r="69" spans="10:11" s="3" customFormat="1" x14ac:dyDescent="0.2">
      <c r="J69" s="257"/>
      <c r="K69" s="6"/>
    </row>
    <row r="70" spans="10:11" s="3" customFormat="1" x14ac:dyDescent="0.2">
      <c r="J70" s="257"/>
      <c r="K70" s="6"/>
    </row>
    <row r="71" spans="10:11" s="3" customFormat="1" x14ac:dyDescent="0.2">
      <c r="J71" s="257"/>
      <c r="K71" s="6"/>
    </row>
    <row r="72" spans="10:11" s="3" customFormat="1" x14ac:dyDescent="0.2">
      <c r="J72" s="257"/>
      <c r="K72" s="6"/>
    </row>
    <row r="73" spans="10:11" s="3" customFormat="1" x14ac:dyDescent="0.2">
      <c r="J73" s="257"/>
      <c r="K73" s="6"/>
    </row>
    <row r="74" spans="10:11" s="3" customFormat="1" x14ac:dyDescent="0.2">
      <c r="J74" s="257"/>
      <c r="K74" s="6"/>
    </row>
    <row r="75" spans="10:11" s="3" customFormat="1" x14ac:dyDescent="0.2">
      <c r="J75" s="257"/>
      <c r="K75" s="6"/>
    </row>
    <row r="76" spans="10:11" s="3" customFormat="1" x14ac:dyDescent="0.2">
      <c r="J76" s="257"/>
      <c r="K76" s="6"/>
    </row>
    <row r="77" spans="10:11" s="3" customFormat="1" x14ac:dyDescent="0.2">
      <c r="J77" s="257"/>
      <c r="K77" s="6"/>
    </row>
    <row r="78" spans="10:11" s="3" customFormat="1" x14ac:dyDescent="0.2">
      <c r="J78" s="257"/>
      <c r="K78" s="6"/>
    </row>
    <row r="79" spans="10:11" s="3" customFormat="1" x14ac:dyDescent="0.2">
      <c r="J79" s="257"/>
      <c r="K79" s="6"/>
    </row>
    <row r="80" spans="10:11" s="3" customFormat="1" x14ac:dyDescent="0.2">
      <c r="J80" s="257"/>
      <c r="K80" s="6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0:11" s="3" customFormat="1" x14ac:dyDescent="0.2">
      <c r="J97" s="257"/>
      <c r="K97" s="6"/>
    </row>
    <row r="99" spans="10:11" s="3" customFormat="1" x14ac:dyDescent="0.2">
      <c r="J99" s="257"/>
      <c r="K99" s="6"/>
    </row>
    <row r="100" spans="10:11" s="3" customFormat="1" x14ac:dyDescent="0.2">
      <c r="J100" s="257"/>
      <c r="K100" s="6"/>
    </row>
    <row r="101" spans="10:11" s="3" customFormat="1" x14ac:dyDescent="0.2">
      <c r="J101" s="257"/>
      <c r="K101" s="6"/>
    </row>
    <row r="102" spans="10:11" s="3" customFormat="1" x14ac:dyDescent="0.2">
      <c r="J102" s="257"/>
      <c r="K102" s="6"/>
    </row>
    <row r="103" spans="10:11" s="3" customFormat="1" x14ac:dyDescent="0.2">
      <c r="J103" s="257"/>
      <c r="K103" s="6"/>
    </row>
    <row r="105" spans="10:11" s="3" customFormat="1" x14ac:dyDescent="0.2">
      <c r="J105" s="257"/>
      <c r="K105" s="6"/>
    </row>
    <row r="106" spans="10:11" s="3" customFormat="1" x14ac:dyDescent="0.2">
      <c r="J106" s="257"/>
      <c r="K106" s="6"/>
    </row>
    <row r="107" spans="10:11" s="3" customFormat="1" x14ac:dyDescent="0.2">
      <c r="J107" s="257"/>
      <c r="K107" s="6"/>
    </row>
    <row r="109" spans="10:11" s="3" customFormat="1" x14ac:dyDescent="0.2">
      <c r="J109" s="257"/>
      <c r="K109" s="6"/>
    </row>
    <row r="110" spans="10:11" s="3" customFormat="1" x14ac:dyDescent="0.2">
      <c r="J110" s="257"/>
      <c r="K110" s="6"/>
    </row>
    <row r="112" spans="10:11" s="3" customFormat="1" x14ac:dyDescent="0.2">
      <c r="J112" s="257"/>
      <c r="K112" s="6"/>
    </row>
    <row r="113" spans="10:11" s="3" customFormat="1" x14ac:dyDescent="0.2">
      <c r="J113" s="257"/>
      <c r="K113" s="6"/>
    </row>
    <row r="114" spans="10:11" s="3" customFormat="1" x14ac:dyDescent="0.2">
      <c r="J114" s="257"/>
      <c r="K114" s="6"/>
    </row>
    <row r="115" spans="10:11" s="3" customFormat="1" x14ac:dyDescent="0.2">
      <c r="J115" s="257"/>
      <c r="K115" s="6"/>
    </row>
    <row r="116" spans="10:11" s="3" customFormat="1" x14ac:dyDescent="0.2">
      <c r="J116" s="257"/>
      <c r="K116" s="6"/>
    </row>
    <row r="117" spans="10:11" s="3" customFormat="1" x14ac:dyDescent="0.2">
      <c r="J117" s="257"/>
      <c r="K117" s="6"/>
    </row>
    <row r="119" spans="10:11" s="3" customFormat="1" x14ac:dyDescent="0.2">
      <c r="J119" s="257"/>
      <c r="K119" s="6"/>
    </row>
    <row r="120" spans="10:11" s="3" customFormat="1" x14ac:dyDescent="0.2">
      <c r="J120" s="257"/>
      <c r="K120" s="6"/>
    </row>
    <row r="123" spans="10:11" s="3" customFormat="1" x14ac:dyDescent="0.2">
      <c r="J123" s="257"/>
      <c r="K123" s="6"/>
    </row>
    <row r="124" spans="10:11" s="3" customFormat="1" x14ac:dyDescent="0.2">
      <c r="J124" s="257"/>
      <c r="K124" s="6"/>
    </row>
    <row r="125" spans="10:11" s="3" customFormat="1" x14ac:dyDescent="0.2">
      <c r="J125" s="257"/>
      <c r="K125" s="6"/>
    </row>
    <row r="126" spans="10:11" s="3" customFormat="1" x14ac:dyDescent="0.2">
      <c r="J126" s="257"/>
      <c r="K126" s="6"/>
    </row>
    <row r="127" spans="10:11" s="3" customFormat="1" x14ac:dyDescent="0.2">
      <c r="J127" s="257"/>
      <c r="K127" s="6"/>
    </row>
    <row r="130" spans="10:11" s="3" customFormat="1" x14ac:dyDescent="0.2">
      <c r="J130" s="257"/>
      <c r="K130" s="6"/>
    </row>
    <row r="131" spans="10:11" s="3" customFormat="1" x14ac:dyDescent="0.2">
      <c r="J131" s="257"/>
      <c r="K131" s="6"/>
    </row>
    <row r="133" spans="10:11" s="3" customFormat="1" x14ac:dyDescent="0.2">
      <c r="J133" s="257"/>
      <c r="K133" s="6"/>
    </row>
    <row r="134" spans="10:11" s="3" customFormat="1" x14ac:dyDescent="0.2">
      <c r="J134" s="257"/>
      <c r="K134" s="6"/>
    </row>
    <row r="135" spans="10:11" s="3" customFormat="1" x14ac:dyDescent="0.2">
      <c r="J135" s="257"/>
      <c r="K135" s="6"/>
    </row>
    <row r="136" spans="10:11" s="3" customFormat="1" x14ac:dyDescent="0.2">
      <c r="J136" s="257"/>
      <c r="K136" s="6"/>
    </row>
    <row r="138" spans="10:11" s="3" customFormat="1" x14ac:dyDescent="0.2">
      <c r="J138" s="257"/>
      <c r="K138" s="6"/>
    </row>
    <row r="141" spans="10:11" s="3" customFormat="1" x14ac:dyDescent="0.2">
      <c r="J141" s="257"/>
      <c r="K141" s="6"/>
    </row>
    <row r="142" spans="10:11" s="3" customFormat="1" x14ac:dyDescent="0.2">
      <c r="J142" s="257"/>
      <c r="K142" s="6"/>
    </row>
    <row r="143" spans="10:11" s="3" customFormat="1" x14ac:dyDescent="0.2">
      <c r="J143" s="257"/>
      <c r="K143" s="6"/>
    </row>
    <row r="144" spans="10:11" s="3" customFormat="1" x14ac:dyDescent="0.2">
      <c r="J144" s="257"/>
      <c r="K144" s="6"/>
    </row>
    <row r="145" spans="10:11" s="3" customFormat="1" x14ac:dyDescent="0.2">
      <c r="J145" s="257"/>
      <c r="K145" s="6"/>
    </row>
    <row r="149" spans="10:11" s="3" customFormat="1" x14ac:dyDescent="0.2">
      <c r="J149" s="257"/>
      <c r="K149" s="6"/>
    </row>
    <row r="155" spans="10:11" s="3" customFormat="1" x14ac:dyDescent="0.2">
      <c r="J155" s="257"/>
      <c r="K155" s="6"/>
    </row>
    <row r="160" spans="10:11" s="3" customFormat="1" x14ac:dyDescent="0.2">
      <c r="J160" s="257"/>
      <c r="K160" s="6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0:11" s="3" customFormat="1" x14ac:dyDescent="0.2">
      <c r="J177" s="257"/>
      <c r="K177" s="6"/>
    </row>
    <row r="178" spans="10:11" s="3" customFormat="1" x14ac:dyDescent="0.2">
      <c r="J178" s="257"/>
      <c r="K178" s="6"/>
    </row>
    <row r="179" spans="10:11" s="3" customFormat="1" x14ac:dyDescent="0.2">
      <c r="J179" s="257"/>
      <c r="K179" s="6"/>
    </row>
    <row r="180" spans="10:11" s="3" customFormat="1" x14ac:dyDescent="0.2">
      <c r="J180" s="257"/>
      <c r="K180" s="6"/>
    </row>
    <row r="182" spans="10:11" s="3" customFormat="1" x14ac:dyDescent="0.2">
      <c r="J182" s="257"/>
      <c r="K182" s="6"/>
    </row>
    <row r="183" spans="10:11" s="3" customFormat="1" x14ac:dyDescent="0.2">
      <c r="J183" s="257"/>
      <c r="K183" s="6"/>
    </row>
    <row r="184" spans="10:11" s="3" customFormat="1" x14ac:dyDescent="0.2">
      <c r="J184" s="257"/>
      <c r="K184" s="6"/>
    </row>
    <row r="185" spans="10:11" s="3" customFormat="1" x14ac:dyDescent="0.2">
      <c r="J185" s="257"/>
      <c r="K185" s="6"/>
    </row>
    <row r="186" spans="10:11" s="3" customFormat="1" x14ac:dyDescent="0.2">
      <c r="J186" s="257"/>
      <c r="K186" s="6"/>
    </row>
    <row r="187" spans="10:11" s="3" customFormat="1" x14ac:dyDescent="0.2">
      <c r="J187" s="257"/>
      <c r="K187" s="6"/>
    </row>
    <row r="193" spans="10:11" s="3" customFormat="1" x14ac:dyDescent="0.2">
      <c r="J193" s="257"/>
      <c r="K193" s="6"/>
    </row>
    <row r="195" spans="10:11" s="3" customFormat="1" x14ac:dyDescent="0.2">
      <c r="J195" s="257"/>
      <c r="K195" s="6"/>
    </row>
    <row r="196" spans="10:11" s="3" customFormat="1" x14ac:dyDescent="0.2">
      <c r="J196" s="257"/>
      <c r="K196" s="6"/>
    </row>
    <row r="197" spans="10:11" s="3" customFormat="1" x14ac:dyDescent="0.2">
      <c r="J197" s="257"/>
      <c r="K197" s="6"/>
    </row>
    <row r="198" spans="10:11" s="3" customFormat="1" x14ac:dyDescent="0.2">
      <c r="J198" s="257"/>
      <c r="K198" s="6"/>
    </row>
    <row r="199" spans="10:11" s="3" customFormat="1" x14ac:dyDescent="0.2">
      <c r="J199" s="257"/>
      <c r="K199" s="6"/>
    </row>
    <row r="200" spans="10:11" s="3" customFormat="1" x14ac:dyDescent="0.2">
      <c r="J200" s="257"/>
      <c r="K200" s="6"/>
    </row>
    <row r="202" spans="10:11" s="3" customFormat="1" x14ac:dyDescent="0.2">
      <c r="J202" s="257"/>
      <c r="K202" s="6"/>
    </row>
    <row r="203" spans="10:11" s="3" customFormat="1" x14ac:dyDescent="0.2">
      <c r="J203" s="257"/>
      <c r="K203" s="6"/>
    </row>
    <row r="204" spans="10:11" s="3" customFormat="1" x14ac:dyDescent="0.2">
      <c r="J204" s="257"/>
      <c r="K204" s="6"/>
    </row>
    <row r="210" spans="10:11" s="3" customFormat="1" x14ac:dyDescent="0.2">
      <c r="J210" s="257"/>
      <c r="K210" s="6"/>
    </row>
    <row r="211" spans="10:11" s="3" customFormat="1" x14ac:dyDescent="0.2">
      <c r="J211" s="257"/>
      <c r="K211" s="6"/>
    </row>
    <row r="212" spans="10:11" s="3" customFormat="1" x14ac:dyDescent="0.2">
      <c r="J212" s="257"/>
      <c r="K212" s="6"/>
    </row>
    <row r="213" spans="10:11" s="3" customFormat="1" x14ac:dyDescent="0.2">
      <c r="J213" s="257"/>
      <c r="K213" s="6"/>
    </row>
    <row r="214" spans="10:11" s="3" customFormat="1" x14ac:dyDescent="0.2">
      <c r="J214" s="257"/>
      <c r="K214" s="6"/>
    </row>
    <row r="215" spans="10:11" s="3" customFormat="1" x14ac:dyDescent="0.2">
      <c r="J215" s="257"/>
      <c r="K215" s="6"/>
    </row>
    <row r="216" spans="10:11" s="3" customFormat="1" x14ac:dyDescent="0.2">
      <c r="J216" s="257"/>
      <c r="K216" s="6"/>
    </row>
    <row r="217" spans="10:11" s="3" customFormat="1" x14ac:dyDescent="0.2">
      <c r="J217" s="257"/>
      <c r="K217" s="6"/>
    </row>
    <row r="218" spans="10:11" s="3" customFormat="1" x14ac:dyDescent="0.2">
      <c r="J218" s="257"/>
      <c r="K218" s="6"/>
    </row>
    <row r="219" spans="10:11" s="3" customFormat="1" x14ac:dyDescent="0.2">
      <c r="J219" s="257"/>
      <c r="K219" s="6"/>
    </row>
    <row r="221" spans="10:11" s="3" customFormat="1" x14ac:dyDescent="0.2">
      <c r="J221" s="257"/>
      <c r="K221" s="6"/>
    </row>
    <row r="222" spans="10:11" s="3" customFormat="1" x14ac:dyDescent="0.2">
      <c r="J222" s="257"/>
      <c r="K222" s="6"/>
    </row>
    <row r="223" spans="10:11" s="3" customFormat="1" x14ac:dyDescent="0.2">
      <c r="J223" s="257"/>
      <c r="K223" s="6"/>
    </row>
    <row r="224" spans="10:11" s="3" customFormat="1" x14ac:dyDescent="0.2">
      <c r="J224" s="257"/>
      <c r="K224" s="6"/>
    </row>
    <row r="225" spans="10:11" s="3" customFormat="1" x14ac:dyDescent="0.2">
      <c r="J225" s="257"/>
      <c r="K225" s="6"/>
    </row>
    <row r="226" spans="10:11" s="3" customFormat="1" x14ac:dyDescent="0.2">
      <c r="J226" s="257"/>
      <c r="K226" s="6"/>
    </row>
    <row r="227" spans="10:11" s="3" customFormat="1" x14ac:dyDescent="0.2">
      <c r="J227" s="257"/>
      <c r="K227" s="6"/>
    </row>
    <row r="228" spans="10:11" s="3" customFormat="1" x14ac:dyDescent="0.2">
      <c r="J228" s="257"/>
      <c r="K228" s="6"/>
    </row>
    <row r="229" spans="10:11" s="3" customFormat="1" x14ac:dyDescent="0.2">
      <c r="J229" s="257"/>
      <c r="K229" s="6"/>
    </row>
    <row r="230" spans="10:11" s="3" customFormat="1" x14ac:dyDescent="0.2">
      <c r="J230" s="257"/>
      <c r="K230" s="6"/>
    </row>
    <row r="231" spans="10:11" s="3" customFormat="1" x14ac:dyDescent="0.2">
      <c r="J231" s="257"/>
      <c r="K231" s="6"/>
    </row>
    <row r="232" spans="10:11" s="3" customFormat="1" x14ac:dyDescent="0.2">
      <c r="J232" s="257"/>
      <c r="K232" s="6"/>
    </row>
    <row r="233" spans="10:11" s="3" customFormat="1" x14ac:dyDescent="0.2">
      <c r="J233" s="257"/>
      <c r="K233" s="6"/>
    </row>
    <row r="234" spans="10:11" s="3" customFormat="1" x14ac:dyDescent="0.2">
      <c r="J234" s="257"/>
      <c r="K234" s="6"/>
    </row>
    <row r="235" spans="10:11" s="3" customFormat="1" x14ac:dyDescent="0.2">
      <c r="J235" s="257"/>
      <c r="K235" s="6"/>
    </row>
    <row r="239" spans="10:11" s="3" customFormat="1" x14ac:dyDescent="0.2">
      <c r="J239" s="257"/>
      <c r="K239" s="6"/>
    </row>
    <row r="249" spans="10:11" s="3" customFormat="1" x14ac:dyDescent="0.2">
      <c r="J249" s="257"/>
      <c r="K249" s="6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197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13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116</v>
      </c>
      <c r="F2" s="319"/>
      <c r="G2" s="319"/>
      <c r="H2" s="319"/>
      <c r="I2" s="319"/>
      <c r="J2" s="21"/>
    </row>
    <row r="3" spans="1:11" ht="9.75" customHeight="1" x14ac:dyDescent="0.4">
      <c r="A3" s="160"/>
      <c r="B3" s="160"/>
      <c r="C3" s="160"/>
      <c r="D3" s="160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164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75004020</v>
      </c>
      <c r="F6" s="316"/>
      <c r="G6" s="164" t="s">
        <v>3</v>
      </c>
      <c r="H6" s="317">
        <v>1649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161"/>
      <c r="I14" s="161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7626000</v>
      </c>
      <c r="F16" s="328"/>
      <c r="G16" s="5">
        <v>8648812.6600000001</v>
      </c>
      <c r="H16" s="44">
        <v>8643667.6600000001</v>
      </c>
      <c r="I16" s="44">
        <v>5145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7654000</v>
      </c>
      <c r="F18" s="328"/>
      <c r="G18" s="5">
        <v>8681453.5399999991</v>
      </c>
      <c r="H18" s="44">
        <v>8672068.5399999991</v>
      </c>
      <c r="I18" s="44">
        <v>9385</v>
      </c>
      <c r="J18" s="26"/>
      <c r="K18" s="3"/>
    </row>
    <row r="19" spans="1:11" ht="19.5" x14ac:dyDescent="0.4">
      <c r="A19" s="31"/>
      <c r="B19" s="2"/>
      <c r="C19" s="2"/>
      <c r="D19" s="2"/>
      <c r="E19" s="158"/>
      <c r="F19" s="15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32640.879999998957</v>
      </c>
      <c r="H20" s="169">
        <v>28400.879999998957</v>
      </c>
      <c r="I20" s="169">
        <v>4240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32640.879999998957</v>
      </c>
      <c r="H21" s="169">
        <v>28400.879999998957</v>
      </c>
      <c r="I21" s="169">
        <v>4240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4239.9999999989595</v>
      </c>
      <c r="H25" s="174">
        <v>-1.0404619388282299E-9</v>
      </c>
      <c r="I25" s="174">
        <v>4240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28400.879999999997</v>
      </c>
      <c r="H26" s="174">
        <v>28400.879999999997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4240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f>3392+848</f>
        <v>4240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28400.879999999997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142004.4</v>
      </c>
      <c r="H33" s="189"/>
      <c r="I33" s="189"/>
      <c r="J33" s="269"/>
      <c r="K33" s="259"/>
    </row>
    <row r="34" spans="1:11" ht="48.75" customHeight="1" x14ac:dyDescent="0.2">
      <c r="A34" s="343" t="s">
        <v>158</v>
      </c>
      <c r="B34" s="343"/>
      <c r="C34" s="343"/>
      <c r="D34" s="343"/>
      <c r="E34" s="343"/>
      <c r="F34" s="343"/>
      <c r="G34" s="343"/>
      <c r="H34" s="343"/>
      <c r="I34" s="343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4182666</v>
      </c>
      <c r="G37" s="55">
        <v>4182666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10.33</v>
      </c>
      <c r="G40" s="55">
        <v>10.33</v>
      </c>
      <c r="H40" s="56"/>
      <c r="I40" s="192">
        <v>1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656920</v>
      </c>
      <c r="G41" s="55">
        <v>656920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0</v>
      </c>
      <c r="F50" s="205">
        <v>0</v>
      </c>
      <c r="G50" s="206">
        <v>0</v>
      </c>
      <c r="H50" s="206">
        <v>0</v>
      </c>
      <c r="I50" s="207">
        <v>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18894.43</v>
      </c>
      <c r="F51" s="210">
        <v>82725</v>
      </c>
      <c r="G51" s="211">
        <v>68864</v>
      </c>
      <c r="H51" s="211">
        <v>32755.429999999993</v>
      </c>
      <c r="I51" s="212">
        <v>25238.43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55613</v>
      </c>
      <c r="F52" s="210">
        <v>80000</v>
      </c>
      <c r="G52" s="211">
        <v>32280</v>
      </c>
      <c r="H52" s="211">
        <v>103333</v>
      </c>
      <c r="I52" s="212">
        <v>103333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953708.94</v>
      </c>
      <c r="F53" s="210">
        <v>730125</v>
      </c>
      <c r="G53" s="211">
        <v>1436920</v>
      </c>
      <c r="H53" s="211">
        <v>246913.93999999994</v>
      </c>
      <c r="I53" s="212">
        <v>246913.94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1028216.3699999999</v>
      </c>
      <c r="F54" s="69">
        <v>892850</v>
      </c>
      <c r="G54" s="68">
        <v>1538064</v>
      </c>
      <c r="H54" s="68">
        <v>383002.36999999994</v>
      </c>
      <c r="I54" s="213">
        <v>375485.37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tr">
        <f>IF(ROUND(I50,2)=ROUND(H50,2),"","Zdůvodnit rozdíl mezi fin. krytím a stavem fondu odměn, popř. vyplnit tab. č. 2.3.Fondu odměn")</f>
        <v/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4" firstPageNumber="198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rowBreaks count="1" manualBreakCount="1">
    <brk id="55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119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190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75004054</v>
      </c>
      <c r="F6" s="316"/>
      <c r="G6" s="164" t="s">
        <v>3</v>
      </c>
      <c r="H6" s="317">
        <v>1650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30260000</v>
      </c>
      <c r="F16" s="328"/>
      <c r="G16" s="5">
        <v>35321676.410000004</v>
      </c>
      <c r="H16" s="44">
        <v>35321676.410000004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30270000</v>
      </c>
      <c r="F18" s="328"/>
      <c r="G18" s="5">
        <v>35331900.410000004</v>
      </c>
      <c r="H18" s="44">
        <v>35331900.410000004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10224</v>
      </c>
      <c r="H20" s="169">
        <v>10224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10224</v>
      </c>
      <c r="H21" s="169">
        <v>10224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0</v>
      </c>
      <c r="H25" s="174">
        <v>0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10224</v>
      </c>
      <c r="H26" s="174">
        <v>10224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10224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55019</v>
      </c>
      <c r="H33" s="189"/>
      <c r="I33" s="189"/>
      <c r="J33" s="269"/>
      <c r="K33" s="259"/>
    </row>
    <row r="34" spans="1:11" ht="42" customHeight="1" x14ac:dyDescent="0.2">
      <c r="A34" s="331" t="s">
        <v>155</v>
      </c>
      <c r="B34" s="332"/>
      <c r="C34" s="332"/>
      <c r="D34" s="332"/>
      <c r="E34" s="332"/>
      <c r="F34" s="332"/>
      <c r="G34" s="332"/>
      <c r="H34" s="332"/>
      <c r="I34" s="33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19478782</v>
      </c>
      <c r="G37" s="55">
        <v>19478782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49.7</v>
      </c>
      <c r="G40" s="55">
        <v>48.6</v>
      </c>
      <c r="H40" s="56"/>
      <c r="I40" s="192">
        <v>0.97786720321931586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440802</v>
      </c>
      <c r="G41" s="55">
        <v>440802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3200</v>
      </c>
      <c r="F50" s="205">
        <v>0</v>
      </c>
      <c r="G50" s="206">
        <v>0</v>
      </c>
      <c r="H50" s="206">
        <v>3200</v>
      </c>
      <c r="I50" s="207">
        <v>3200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292274.37</v>
      </c>
      <c r="F51" s="210">
        <v>386030</v>
      </c>
      <c r="G51" s="211">
        <v>332939</v>
      </c>
      <c r="H51" s="211">
        <v>345365.37</v>
      </c>
      <c r="I51" s="212">
        <v>357795.37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356539.86</v>
      </c>
      <c r="F52" s="210">
        <v>79611</v>
      </c>
      <c r="G52" s="211">
        <v>90119.8</v>
      </c>
      <c r="H52" s="211">
        <v>346031.06</v>
      </c>
      <c r="I52" s="212">
        <v>346031.06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183067</v>
      </c>
      <c r="F53" s="210">
        <v>987575</v>
      </c>
      <c r="G53" s="211">
        <v>939575</v>
      </c>
      <c r="H53" s="211">
        <v>231067</v>
      </c>
      <c r="I53" s="212">
        <v>231067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835081.23</v>
      </c>
      <c r="F54" s="69">
        <v>1453216</v>
      </c>
      <c r="G54" s="68">
        <v>1362633.8</v>
      </c>
      <c r="H54" s="68">
        <v>925663.42999999993</v>
      </c>
      <c r="I54" s="213">
        <v>938093.42999999993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0:11" s="3" customFormat="1" x14ac:dyDescent="0.2">
      <c r="J67" s="257"/>
      <c r="K67" s="6"/>
    </row>
    <row r="68" spans="10:11" s="3" customFormat="1" x14ac:dyDescent="0.2">
      <c r="J68" s="257"/>
      <c r="K68" s="6"/>
    </row>
    <row r="69" spans="10:11" s="3" customFormat="1" x14ac:dyDescent="0.2">
      <c r="J69" s="257"/>
      <c r="K69" s="6"/>
    </row>
    <row r="70" spans="10:11" s="3" customFormat="1" x14ac:dyDescent="0.2">
      <c r="J70" s="257"/>
      <c r="K70" s="6"/>
    </row>
    <row r="71" spans="10:11" s="3" customFormat="1" x14ac:dyDescent="0.2">
      <c r="J71" s="257"/>
      <c r="K71" s="6"/>
    </row>
    <row r="72" spans="10:11" s="3" customFormat="1" x14ac:dyDescent="0.2">
      <c r="J72" s="257"/>
      <c r="K72" s="6"/>
    </row>
    <row r="73" spans="10:11" s="3" customFormat="1" x14ac:dyDescent="0.2">
      <c r="J73" s="257"/>
      <c r="K73" s="6"/>
    </row>
    <row r="74" spans="10:11" s="3" customFormat="1" x14ac:dyDescent="0.2">
      <c r="J74" s="257"/>
      <c r="K74" s="6"/>
    </row>
    <row r="75" spans="10:11" s="3" customFormat="1" x14ac:dyDescent="0.2">
      <c r="J75" s="257"/>
      <c r="K75" s="6"/>
    </row>
    <row r="76" spans="10:11" s="3" customFormat="1" x14ac:dyDescent="0.2">
      <c r="J76" s="257"/>
      <c r="K76" s="6"/>
    </row>
    <row r="77" spans="10:11" s="3" customFormat="1" x14ac:dyDescent="0.2">
      <c r="J77" s="257"/>
      <c r="K77" s="6"/>
    </row>
    <row r="78" spans="10:11" s="3" customFormat="1" x14ac:dyDescent="0.2">
      <c r="J78" s="257"/>
      <c r="K78" s="6"/>
    </row>
    <row r="79" spans="10:11" s="3" customFormat="1" x14ac:dyDescent="0.2">
      <c r="J79" s="257"/>
      <c r="K79" s="6"/>
    </row>
    <row r="80" spans="10:11" s="3" customFormat="1" x14ac:dyDescent="0.2">
      <c r="J80" s="257"/>
      <c r="K80" s="6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0:11" s="3" customFormat="1" x14ac:dyDescent="0.2">
      <c r="J97" s="257"/>
      <c r="K97" s="6"/>
    </row>
    <row r="99" spans="10:11" s="3" customFormat="1" x14ac:dyDescent="0.2">
      <c r="J99" s="257"/>
      <c r="K99" s="6"/>
    </row>
    <row r="100" spans="10:11" s="3" customFormat="1" x14ac:dyDescent="0.2">
      <c r="J100" s="257"/>
      <c r="K100" s="6"/>
    </row>
    <row r="101" spans="10:11" s="3" customFormat="1" x14ac:dyDescent="0.2">
      <c r="J101" s="257"/>
      <c r="K101" s="6"/>
    </row>
    <row r="102" spans="10:11" s="3" customFormat="1" x14ac:dyDescent="0.2">
      <c r="J102" s="257"/>
      <c r="K102" s="6"/>
    </row>
    <row r="103" spans="10:11" s="3" customFormat="1" x14ac:dyDescent="0.2">
      <c r="J103" s="257"/>
      <c r="K103" s="6"/>
    </row>
    <row r="105" spans="10:11" s="3" customFormat="1" x14ac:dyDescent="0.2">
      <c r="J105" s="257"/>
      <c r="K105" s="6"/>
    </row>
    <row r="106" spans="10:11" s="3" customFormat="1" x14ac:dyDescent="0.2">
      <c r="J106" s="257"/>
      <c r="K106" s="6"/>
    </row>
    <row r="107" spans="10:11" s="3" customFormat="1" x14ac:dyDescent="0.2">
      <c r="J107" s="257"/>
      <c r="K107" s="6"/>
    </row>
    <row r="109" spans="10:11" s="3" customFormat="1" x14ac:dyDescent="0.2">
      <c r="J109" s="257"/>
      <c r="K109" s="6"/>
    </row>
    <row r="110" spans="10:11" s="3" customFormat="1" x14ac:dyDescent="0.2">
      <c r="J110" s="257"/>
      <c r="K110" s="6"/>
    </row>
    <row r="112" spans="10:11" s="3" customFormat="1" x14ac:dyDescent="0.2">
      <c r="J112" s="257"/>
      <c r="K112" s="6"/>
    </row>
    <row r="113" spans="10:11" s="3" customFormat="1" x14ac:dyDescent="0.2">
      <c r="J113" s="257"/>
      <c r="K113" s="6"/>
    </row>
    <row r="114" spans="10:11" s="3" customFormat="1" x14ac:dyDescent="0.2">
      <c r="J114" s="257"/>
      <c r="K114" s="6"/>
    </row>
    <row r="115" spans="10:11" s="3" customFormat="1" x14ac:dyDescent="0.2">
      <c r="J115" s="257"/>
      <c r="K115" s="6"/>
    </row>
    <row r="116" spans="10:11" s="3" customFormat="1" x14ac:dyDescent="0.2">
      <c r="J116" s="257"/>
      <c r="K116" s="6"/>
    </row>
    <row r="117" spans="10:11" s="3" customFormat="1" x14ac:dyDescent="0.2">
      <c r="J117" s="257"/>
      <c r="K117" s="6"/>
    </row>
    <row r="119" spans="10:11" s="3" customFormat="1" x14ac:dyDescent="0.2">
      <c r="J119" s="257"/>
      <c r="K119" s="6"/>
    </row>
    <row r="120" spans="10:11" s="3" customFormat="1" x14ac:dyDescent="0.2">
      <c r="J120" s="257"/>
      <c r="K120" s="6"/>
    </row>
    <row r="123" spans="10:11" s="3" customFormat="1" x14ac:dyDescent="0.2">
      <c r="J123" s="257"/>
      <c r="K123" s="6"/>
    </row>
    <row r="124" spans="10:11" s="3" customFormat="1" x14ac:dyDescent="0.2">
      <c r="J124" s="257"/>
      <c r="K124" s="6"/>
    </row>
    <row r="125" spans="10:11" s="3" customFormat="1" x14ac:dyDescent="0.2">
      <c r="J125" s="257"/>
      <c r="K125" s="6"/>
    </row>
    <row r="126" spans="10:11" s="3" customFormat="1" x14ac:dyDescent="0.2">
      <c r="J126" s="257"/>
      <c r="K126" s="6"/>
    </row>
    <row r="127" spans="10:11" s="3" customFormat="1" x14ac:dyDescent="0.2">
      <c r="J127" s="257"/>
      <c r="K127" s="6"/>
    </row>
    <row r="130" spans="10:11" s="3" customFormat="1" x14ac:dyDescent="0.2">
      <c r="J130" s="257"/>
      <c r="K130" s="6"/>
    </row>
    <row r="131" spans="10:11" s="3" customFormat="1" x14ac:dyDescent="0.2">
      <c r="J131" s="257"/>
      <c r="K131" s="6"/>
    </row>
    <row r="133" spans="10:11" s="3" customFormat="1" x14ac:dyDescent="0.2">
      <c r="J133" s="257"/>
      <c r="K133" s="6"/>
    </row>
    <row r="134" spans="10:11" s="3" customFormat="1" x14ac:dyDescent="0.2">
      <c r="J134" s="257"/>
      <c r="K134" s="6"/>
    </row>
    <row r="135" spans="10:11" s="3" customFormat="1" x14ac:dyDescent="0.2">
      <c r="J135" s="257"/>
      <c r="K135" s="6"/>
    </row>
    <row r="136" spans="10:11" s="3" customFormat="1" x14ac:dyDescent="0.2">
      <c r="J136" s="257"/>
      <c r="K136" s="6"/>
    </row>
    <row r="138" spans="10:11" s="3" customFormat="1" x14ac:dyDescent="0.2">
      <c r="J138" s="257"/>
      <c r="K138" s="6"/>
    </row>
    <row r="141" spans="10:11" s="3" customFormat="1" x14ac:dyDescent="0.2">
      <c r="J141" s="257"/>
      <c r="K141" s="6"/>
    </row>
    <row r="142" spans="10:11" s="3" customFormat="1" x14ac:dyDescent="0.2">
      <c r="J142" s="257"/>
      <c r="K142" s="6"/>
    </row>
    <row r="143" spans="10:11" s="3" customFormat="1" x14ac:dyDescent="0.2">
      <c r="J143" s="257"/>
      <c r="K143" s="6"/>
    </row>
    <row r="144" spans="10:11" s="3" customFormat="1" x14ac:dyDescent="0.2">
      <c r="J144" s="257"/>
      <c r="K144" s="6"/>
    </row>
    <row r="145" spans="10:11" s="3" customFormat="1" x14ac:dyDescent="0.2">
      <c r="J145" s="257"/>
      <c r="K145" s="6"/>
    </row>
    <row r="149" spans="10:11" s="3" customFormat="1" x14ac:dyDescent="0.2">
      <c r="J149" s="257"/>
      <c r="K149" s="6"/>
    </row>
    <row r="155" spans="10:11" s="3" customFormat="1" x14ac:dyDescent="0.2">
      <c r="J155" s="257"/>
      <c r="K155" s="6"/>
    </row>
    <row r="160" spans="10:11" s="3" customFormat="1" x14ac:dyDescent="0.2">
      <c r="J160" s="257"/>
      <c r="K160" s="6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0:11" s="3" customFormat="1" x14ac:dyDescent="0.2">
      <c r="J177" s="257"/>
      <c r="K177" s="6"/>
    </row>
    <row r="178" spans="10:11" s="3" customFormat="1" x14ac:dyDescent="0.2">
      <c r="J178" s="257"/>
      <c r="K178" s="6"/>
    </row>
    <row r="179" spans="10:11" s="3" customFormat="1" x14ac:dyDescent="0.2">
      <c r="J179" s="257"/>
      <c r="K179" s="6"/>
    </row>
    <row r="180" spans="10:11" s="3" customFormat="1" x14ac:dyDescent="0.2">
      <c r="J180" s="257"/>
      <c r="K180" s="6"/>
    </row>
    <row r="182" spans="10:11" s="3" customFormat="1" x14ac:dyDescent="0.2">
      <c r="J182" s="257"/>
      <c r="K182" s="6"/>
    </row>
    <row r="183" spans="10:11" s="3" customFormat="1" x14ac:dyDescent="0.2">
      <c r="J183" s="257"/>
      <c r="K183" s="6"/>
    </row>
    <row r="184" spans="10:11" s="3" customFormat="1" x14ac:dyDescent="0.2">
      <c r="J184" s="257"/>
      <c r="K184" s="6"/>
    </row>
    <row r="185" spans="10:11" s="3" customFormat="1" x14ac:dyDescent="0.2">
      <c r="J185" s="257"/>
      <c r="K185" s="6"/>
    </row>
    <row r="186" spans="10:11" s="3" customFormat="1" x14ac:dyDescent="0.2">
      <c r="J186" s="257"/>
      <c r="K186" s="6"/>
    </row>
    <row r="187" spans="10:11" s="3" customFormat="1" x14ac:dyDescent="0.2">
      <c r="J187" s="257"/>
      <c r="K187" s="6"/>
    </row>
    <row r="193" spans="10:11" s="3" customFormat="1" x14ac:dyDescent="0.2">
      <c r="J193" s="257"/>
      <c r="K193" s="6"/>
    </row>
    <row r="195" spans="10:11" s="3" customFormat="1" x14ac:dyDescent="0.2">
      <c r="J195" s="257"/>
      <c r="K195" s="6"/>
    </row>
    <row r="196" spans="10:11" s="3" customFormat="1" x14ac:dyDescent="0.2">
      <c r="J196" s="257"/>
      <c r="K196" s="6"/>
    </row>
    <row r="197" spans="10:11" s="3" customFormat="1" x14ac:dyDescent="0.2">
      <c r="J197" s="257"/>
      <c r="K197" s="6"/>
    </row>
    <row r="198" spans="10:11" s="3" customFormat="1" x14ac:dyDescent="0.2">
      <c r="J198" s="257"/>
      <c r="K198" s="6"/>
    </row>
    <row r="199" spans="10:11" s="3" customFormat="1" x14ac:dyDescent="0.2">
      <c r="J199" s="257"/>
      <c r="K199" s="6"/>
    </row>
    <row r="200" spans="10:11" s="3" customFormat="1" x14ac:dyDescent="0.2">
      <c r="J200" s="257"/>
      <c r="K200" s="6"/>
    </row>
    <row r="202" spans="10:11" s="3" customFormat="1" x14ac:dyDescent="0.2">
      <c r="J202" s="257"/>
      <c r="K202" s="6"/>
    </row>
    <row r="203" spans="10:11" s="3" customFormat="1" x14ac:dyDescent="0.2">
      <c r="J203" s="257"/>
      <c r="K203" s="6"/>
    </row>
    <row r="204" spans="10:11" s="3" customFormat="1" x14ac:dyDescent="0.2">
      <c r="J204" s="257"/>
      <c r="K204" s="6"/>
    </row>
    <row r="210" spans="10:11" s="3" customFormat="1" x14ac:dyDescent="0.2">
      <c r="J210" s="257"/>
      <c r="K210" s="6"/>
    </row>
    <row r="211" spans="10:11" s="3" customFormat="1" x14ac:dyDescent="0.2">
      <c r="J211" s="257"/>
      <c r="K211" s="6"/>
    </row>
    <row r="212" spans="10:11" s="3" customFormat="1" x14ac:dyDescent="0.2">
      <c r="J212" s="257"/>
      <c r="K212" s="6"/>
    </row>
    <row r="213" spans="10:11" s="3" customFormat="1" x14ac:dyDescent="0.2">
      <c r="J213" s="257"/>
      <c r="K213" s="6"/>
    </row>
    <row r="214" spans="10:11" s="3" customFormat="1" x14ac:dyDescent="0.2">
      <c r="J214" s="257"/>
      <c r="K214" s="6"/>
    </row>
    <row r="215" spans="10:11" s="3" customFormat="1" x14ac:dyDescent="0.2">
      <c r="J215" s="257"/>
      <c r="K215" s="6"/>
    </row>
    <row r="216" spans="10:11" s="3" customFormat="1" x14ac:dyDescent="0.2">
      <c r="J216" s="257"/>
      <c r="K216" s="6"/>
    </row>
    <row r="217" spans="10:11" s="3" customFormat="1" x14ac:dyDescent="0.2">
      <c r="J217" s="257"/>
      <c r="K217" s="6"/>
    </row>
    <row r="218" spans="10:11" s="3" customFormat="1" x14ac:dyDescent="0.2">
      <c r="J218" s="257"/>
      <c r="K218" s="6"/>
    </row>
    <row r="219" spans="10:11" s="3" customFormat="1" x14ac:dyDescent="0.2">
      <c r="J219" s="257"/>
      <c r="K219" s="6"/>
    </row>
    <row r="221" spans="10:11" s="3" customFormat="1" x14ac:dyDescent="0.2">
      <c r="J221" s="257"/>
      <c r="K221" s="6"/>
    </row>
    <row r="222" spans="10:11" s="3" customFormat="1" x14ac:dyDescent="0.2">
      <c r="J222" s="257"/>
      <c r="K222" s="6"/>
    </row>
    <row r="223" spans="10:11" s="3" customFormat="1" x14ac:dyDescent="0.2">
      <c r="J223" s="257"/>
      <c r="K223" s="6"/>
    </row>
    <row r="224" spans="10:11" s="3" customFormat="1" x14ac:dyDescent="0.2">
      <c r="J224" s="257"/>
      <c r="K224" s="6"/>
    </row>
    <row r="225" spans="10:11" s="3" customFormat="1" x14ac:dyDescent="0.2">
      <c r="J225" s="257"/>
      <c r="K225" s="6"/>
    </row>
    <row r="226" spans="10:11" s="3" customFormat="1" x14ac:dyDescent="0.2">
      <c r="J226" s="257"/>
      <c r="K226" s="6"/>
    </row>
    <row r="227" spans="10:11" s="3" customFormat="1" x14ac:dyDescent="0.2">
      <c r="J227" s="257"/>
      <c r="K227" s="6"/>
    </row>
    <row r="228" spans="10:11" s="3" customFormat="1" x14ac:dyDescent="0.2">
      <c r="J228" s="257"/>
      <c r="K228" s="6"/>
    </row>
    <row r="229" spans="10:11" s="3" customFormat="1" x14ac:dyDescent="0.2">
      <c r="J229" s="257"/>
      <c r="K229" s="6"/>
    </row>
    <row r="230" spans="10:11" s="3" customFormat="1" x14ac:dyDescent="0.2">
      <c r="J230" s="257"/>
      <c r="K230" s="6"/>
    </row>
    <row r="231" spans="10:11" s="3" customFormat="1" x14ac:dyDescent="0.2">
      <c r="J231" s="257"/>
      <c r="K231" s="6"/>
    </row>
    <row r="232" spans="10:11" s="3" customFormat="1" x14ac:dyDescent="0.2">
      <c r="J232" s="257"/>
      <c r="K232" s="6"/>
    </row>
    <row r="233" spans="10:11" s="3" customFormat="1" x14ac:dyDescent="0.2">
      <c r="J233" s="257"/>
      <c r="K233" s="6"/>
    </row>
    <row r="234" spans="10:11" s="3" customFormat="1" x14ac:dyDescent="0.2">
      <c r="J234" s="257"/>
      <c r="K234" s="6"/>
    </row>
    <row r="235" spans="10:11" s="3" customFormat="1" x14ac:dyDescent="0.2">
      <c r="J235" s="257"/>
      <c r="K235" s="6"/>
    </row>
    <row r="239" spans="10:11" s="3" customFormat="1" x14ac:dyDescent="0.2">
      <c r="J239" s="257"/>
      <c r="K239" s="6"/>
    </row>
    <row r="249" spans="10:11" s="3" customFormat="1" x14ac:dyDescent="0.2">
      <c r="J249" s="257"/>
      <c r="K249" s="6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199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249"/>
  <sheetViews>
    <sheetView showGridLines="0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122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178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71197699</v>
      </c>
      <c r="F6" s="316"/>
      <c r="G6" s="164" t="s">
        <v>3</v>
      </c>
      <c r="H6" s="317">
        <v>1652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85114000</v>
      </c>
      <c r="F16" s="328"/>
      <c r="G16" s="5">
        <v>102681020.12</v>
      </c>
      <c r="H16" s="44">
        <v>102331394.12</v>
      </c>
      <c r="I16" s="44">
        <v>349626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85433000</v>
      </c>
      <c r="F18" s="328"/>
      <c r="G18" s="5">
        <v>103061819.68000001</v>
      </c>
      <c r="H18" s="44">
        <v>102594774.68000001</v>
      </c>
      <c r="I18" s="44">
        <v>467045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380799.56000000238</v>
      </c>
      <c r="H20" s="169">
        <v>263380.56000000238</v>
      </c>
      <c r="I20" s="169">
        <v>117419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380799.56000000238</v>
      </c>
      <c r="H21" s="169">
        <v>263380.56000000238</v>
      </c>
      <c r="I21" s="169">
        <v>117419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117419.00000000239</v>
      </c>
      <c r="H25" s="174">
        <v>2.3865140974521637E-9</v>
      </c>
      <c r="I25" s="174">
        <v>117419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263380.56</v>
      </c>
      <c r="H26" s="174">
        <v>263380.56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117419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117419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263380.56</v>
      </c>
      <c r="H32" s="178"/>
      <c r="I32" s="177"/>
      <c r="J32" s="268"/>
      <c r="K32" s="261"/>
    </row>
    <row r="33" spans="1:2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751425.85</v>
      </c>
      <c r="H33" s="189"/>
      <c r="I33" s="189"/>
      <c r="J33" s="269"/>
      <c r="K33" s="259"/>
      <c r="M33" s="352"/>
      <c r="N33" s="345"/>
      <c r="O33" s="345"/>
      <c r="P33" s="345"/>
      <c r="Q33" s="345"/>
      <c r="R33" s="345"/>
      <c r="S33" s="345"/>
      <c r="T33" s="345"/>
      <c r="U33" s="345"/>
    </row>
    <row r="34" spans="1:21" ht="38.25" customHeight="1" x14ac:dyDescent="0.2">
      <c r="A34" s="354" t="s">
        <v>179</v>
      </c>
      <c r="B34" s="354"/>
      <c r="C34" s="354"/>
      <c r="D34" s="354"/>
      <c r="E34" s="354"/>
      <c r="F34" s="354"/>
      <c r="G34" s="354"/>
      <c r="H34" s="354"/>
      <c r="I34" s="354"/>
      <c r="J34" s="269"/>
      <c r="K34" s="17"/>
      <c r="M34" s="345"/>
      <c r="N34" s="345"/>
      <c r="O34" s="345"/>
      <c r="P34" s="345"/>
      <c r="Q34" s="345"/>
      <c r="R34" s="345"/>
      <c r="S34" s="345"/>
      <c r="T34" s="345"/>
      <c r="U34" s="345"/>
    </row>
    <row r="35" spans="1:2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  <c r="M35" s="345"/>
      <c r="N35" s="345"/>
      <c r="O35" s="345"/>
      <c r="P35" s="345"/>
      <c r="Q35" s="345"/>
      <c r="R35" s="345"/>
      <c r="S35" s="345"/>
      <c r="T35" s="345"/>
      <c r="U35" s="345"/>
    </row>
    <row r="36" spans="1:2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  <c r="M36" s="274"/>
      <c r="N36" s="274"/>
      <c r="O36" s="274"/>
      <c r="P36" s="274"/>
      <c r="Q36" s="274"/>
      <c r="R36" s="274"/>
      <c r="S36" s="274"/>
      <c r="T36" s="274"/>
      <c r="U36" s="274"/>
    </row>
    <row r="37" spans="1:21" ht="16.5" x14ac:dyDescent="0.35">
      <c r="A37" s="54" t="s">
        <v>22</v>
      </c>
      <c r="B37" s="38"/>
      <c r="C37" s="1"/>
      <c r="D37" s="38"/>
      <c r="E37" s="53"/>
      <c r="F37" s="55">
        <v>56166575</v>
      </c>
      <c r="G37" s="55">
        <v>56026322</v>
      </c>
      <c r="H37" s="56"/>
      <c r="I37" s="192">
        <v>0.99750290987121792</v>
      </c>
      <c r="J37" s="17"/>
      <c r="M37" s="274"/>
      <c r="N37" s="274"/>
      <c r="O37" s="274"/>
      <c r="P37" s="274"/>
      <c r="Q37" s="274"/>
      <c r="R37" s="274"/>
      <c r="S37" s="274"/>
      <c r="T37" s="274"/>
      <c r="U37" s="274"/>
    </row>
    <row r="38" spans="1:2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  <c r="M38" s="274"/>
      <c r="N38" s="274"/>
      <c r="O38" s="274"/>
      <c r="P38" s="274"/>
      <c r="Q38" s="274"/>
      <c r="R38" s="274"/>
      <c r="S38" s="274"/>
      <c r="T38" s="274"/>
      <c r="U38" s="274"/>
    </row>
    <row r="39" spans="1:2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  <c r="M39" s="274"/>
      <c r="N39" s="274"/>
      <c r="O39" s="274"/>
      <c r="P39" s="274"/>
      <c r="Q39" s="274"/>
      <c r="R39" s="274"/>
      <c r="S39" s="274"/>
      <c r="T39" s="274"/>
      <c r="U39" s="274"/>
    </row>
    <row r="40" spans="1:21" ht="16.5" x14ac:dyDescent="0.35">
      <c r="A40" s="54" t="s">
        <v>62</v>
      </c>
      <c r="B40" s="38"/>
      <c r="C40" s="1"/>
      <c r="D40" s="57"/>
      <c r="E40" s="57"/>
      <c r="F40" s="55">
        <v>121</v>
      </c>
      <c r="G40" s="55">
        <v>121</v>
      </c>
      <c r="H40" s="56"/>
      <c r="I40" s="192">
        <v>1</v>
      </c>
      <c r="J40" s="7"/>
      <c r="M40" s="274"/>
      <c r="N40" s="274"/>
      <c r="O40" s="274"/>
      <c r="P40" s="274"/>
      <c r="Q40" s="274"/>
      <c r="R40" s="274"/>
      <c r="S40" s="274"/>
      <c r="T40" s="274"/>
      <c r="U40" s="274"/>
    </row>
    <row r="41" spans="1:21" ht="16.5" x14ac:dyDescent="0.35">
      <c r="A41" s="54" t="s">
        <v>59</v>
      </c>
      <c r="B41" s="38"/>
      <c r="C41" s="1"/>
      <c r="D41" s="53"/>
      <c r="E41" s="53"/>
      <c r="F41" s="55">
        <v>1962705</v>
      </c>
      <c r="G41" s="55">
        <v>1962705</v>
      </c>
      <c r="H41" s="56"/>
      <c r="I41" s="192">
        <v>1</v>
      </c>
      <c r="J41" s="7"/>
      <c r="M41" s="274"/>
      <c r="N41" s="274"/>
      <c r="O41" s="274"/>
      <c r="P41" s="274"/>
      <c r="Q41" s="274"/>
      <c r="R41" s="274"/>
      <c r="S41" s="274"/>
      <c r="T41" s="274"/>
      <c r="U41" s="274"/>
    </row>
    <row r="42" spans="1:2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2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2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  <c r="M44" s="350"/>
      <c r="N44" s="353"/>
      <c r="O44" s="353"/>
      <c r="P44" s="353"/>
      <c r="Q44" s="353"/>
      <c r="R44" s="353"/>
      <c r="S44" s="353"/>
      <c r="T44" s="353"/>
      <c r="U44" s="353"/>
    </row>
    <row r="45" spans="1:2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  <c r="M45" s="294"/>
      <c r="N45" s="294"/>
      <c r="O45" s="294"/>
      <c r="P45" s="294"/>
      <c r="Q45" s="294"/>
      <c r="R45" s="294"/>
      <c r="S45" s="294"/>
      <c r="T45" s="294"/>
      <c r="U45" s="294"/>
    </row>
    <row r="46" spans="1:2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  <c r="M46" s="294"/>
      <c r="N46" s="294"/>
      <c r="O46" s="294"/>
      <c r="P46" s="294"/>
      <c r="Q46" s="294"/>
      <c r="R46" s="294"/>
      <c r="S46" s="294"/>
      <c r="T46" s="294"/>
      <c r="U46" s="294"/>
    </row>
    <row r="47" spans="1:2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2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256627</v>
      </c>
      <c r="F50" s="205">
        <v>0</v>
      </c>
      <c r="G50" s="206">
        <v>0</v>
      </c>
      <c r="H50" s="206">
        <v>256627</v>
      </c>
      <c r="I50" s="207">
        <v>256627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99188.32</v>
      </c>
      <c r="F51" s="210">
        <v>1113062</v>
      </c>
      <c r="G51" s="211">
        <v>1129000.54</v>
      </c>
      <c r="H51" s="211">
        <v>83249.780000000028</v>
      </c>
      <c r="I51" s="212">
        <v>4368.78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63352.77</v>
      </c>
      <c r="F52" s="210">
        <v>173020.82</v>
      </c>
      <c r="G52" s="211">
        <v>35518.129999999997</v>
      </c>
      <c r="H52" s="211">
        <v>200855.46</v>
      </c>
      <c r="I52" s="212">
        <v>200855.46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38201.699999999997</v>
      </c>
      <c r="F53" s="210">
        <v>2531657</v>
      </c>
      <c r="G53" s="211">
        <v>2455463</v>
      </c>
      <c r="H53" s="211">
        <v>114395.70000000019</v>
      </c>
      <c r="I53" s="212">
        <v>114395.7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457369.79000000004</v>
      </c>
      <c r="F54" s="69">
        <v>3817739.8200000003</v>
      </c>
      <c r="G54" s="68">
        <v>3619981.67</v>
      </c>
      <c r="H54" s="68">
        <v>655127.94000000018</v>
      </c>
      <c r="I54" s="213">
        <v>576246.93999999994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9">
    <mergeCell ref="J48:K48"/>
    <mergeCell ref="M33:U35"/>
    <mergeCell ref="M44:U46"/>
    <mergeCell ref="G58:I58"/>
    <mergeCell ref="B44:I44"/>
    <mergeCell ref="H45:I45"/>
    <mergeCell ref="F47:F48"/>
    <mergeCell ref="G55:I55"/>
    <mergeCell ref="G56:I56"/>
    <mergeCell ref="G57:I57"/>
    <mergeCell ref="A43:I43"/>
    <mergeCell ref="A34:I34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200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5" zoomScaleNormal="100" workbookViewId="0">
      <selection activeCell="C6" sqref="C6"/>
    </sheetView>
  </sheetViews>
  <sheetFormatPr defaultColWidth="9.140625" defaultRowHeight="12.75" x14ac:dyDescent="0.2"/>
  <cols>
    <col min="1" max="1" width="7.42578125" style="26" customWidth="1"/>
    <col min="2" max="2" width="2.42578125" style="26" customWidth="1"/>
    <col min="3" max="4" width="8.42578125" style="26" customWidth="1"/>
    <col min="5" max="6" width="15.42578125" style="26" customWidth="1"/>
    <col min="7" max="7" width="15" style="26" customWidth="1"/>
    <col min="8" max="8" width="15.42578125" style="26" customWidth="1"/>
    <col min="9" max="9" width="16.425781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125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189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71197702</v>
      </c>
      <c r="F6" s="316"/>
      <c r="G6" s="164" t="s">
        <v>3</v>
      </c>
      <c r="H6" s="317">
        <v>1653</v>
      </c>
      <c r="I6" s="317"/>
    </row>
    <row r="7" spans="1:11" ht="8.4499999999999993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30650000</v>
      </c>
      <c r="F16" s="328"/>
      <c r="G16" s="5">
        <v>32234033.300000004</v>
      </c>
      <c r="H16" s="44">
        <v>32234033.300000004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30650000</v>
      </c>
      <c r="F18" s="328"/>
      <c r="G18" s="5">
        <v>32234033.300000001</v>
      </c>
      <c r="H18" s="44">
        <v>32234033.300000001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-3.7252902984619141E-9</v>
      </c>
      <c r="H20" s="169">
        <v>-3.7252902984619141E-9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-3.7252902984619141E-9</v>
      </c>
      <c r="H21" s="169">
        <v>-3.7252902984619141E-9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-3.7252902984619141E-9</v>
      </c>
      <c r="H25" s="174">
        <v>-3.7252902984619141E-9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/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18194592</v>
      </c>
      <c r="G37" s="55">
        <v>18193957</v>
      </c>
      <c r="H37" s="56"/>
      <c r="I37" s="192">
        <v>0.99996509951968149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44.75</v>
      </c>
      <c r="G40" s="55">
        <v>44.25</v>
      </c>
      <c r="H40" s="56"/>
      <c r="I40" s="192">
        <v>0.98882681564245811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324100</v>
      </c>
      <c r="G41" s="55">
        <v>324100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84101</v>
      </c>
      <c r="F50" s="205">
        <v>0</v>
      </c>
      <c r="G50" s="206">
        <v>0</v>
      </c>
      <c r="H50" s="206">
        <v>84101</v>
      </c>
      <c r="I50" s="207">
        <v>84101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373756.15</v>
      </c>
      <c r="F51" s="210">
        <v>365002</v>
      </c>
      <c r="G51" s="211">
        <v>318380</v>
      </c>
      <c r="H51" s="211">
        <v>420378.15</v>
      </c>
      <c r="I51" s="212">
        <v>389609.15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411673.08</v>
      </c>
      <c r="F52" s="210">
        <v>185111</v>
      </c>
      <c r="G52" s="211">
        <v>185111</v>
      </c>
      <c r="H52" s="211">
        <v>411673.08000000007</v>
      </c>
      <c r="I52" s="212">
        <v>411673.08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351772.5</v>
      </c>
      <c r="F53" s="210">
        <v>915939</v>
      </c>
      <c r="G53" s="211">
        <v>892026</v>
      </c>
      <c r="H53" s="211">
        <v>375685.5</v>
      </c>
      <c r="I53" s="212">
        <v>375685.5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1221302.73</v>
      </c>
      <c r="F54" s="69">
        <v>1466052</v>
      </c>
      <c r="G54" s="68">
        <v>1395517</v>
      </c>
      <c r="H54" s="68">
        <v>1291837.73</v>
      </c>
      <c r="I54" s="213">
        <v>1261068.73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201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19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128</v>
      </c>
      <c r="F2" s="319"/>
      <c r="G2" s="319"/>
      <c r="H2" s="319"/>
      <c r="I2" s="319"/>
      <c r="J2" s="21"/>
    </row>
    <row r="3" spans="1:11" ht="9.75" customHeight="1" x14ac:dyDescent="0.4">
      <c r="A3" s="226"/>
      <c r="B3" s="226"/>
      <c r="C3" s="226"/>
      <c r="D3" s="226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201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71197737</v>
      </c>
      <c r="F6" s="316"/>
      <c r="G6" s="164" t="s">
        <v>3</v>
      </c>
      <c r="H6" s="317">
        <v>1654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5"/>
      <c r="I14" s="225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52110000</v>
      </c>
      <c r="F16" s="328"/>
      <c r="G16" s="5">
        <v>59625906.539999999</v>
      </c>
      <c r="H16" s="44">
        <v>59625906.539999999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52110000</v>
      </c>
      <c r="F18" s="328"/>
      <c r="G18" s="5">
        <v>59625906.539999999</v>
      </c>
      <c r="H18" s="44">
        <v>59625906.539999999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7"/>
      <c r="F19" s="228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0</v>
      </c>
      <c r="H20" s="169">
        <v>0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0</v>
      </c>
      <c r="H21" s="169">
        <v>0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0</v>
      </c>
      <c r="H25" s="174">
        <v>0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/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33621683</v>
      </c>
      <c r="G37" s="55">
        <v>33621683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87.9</v>
      </c>
      <c r="G40" s="55">
        <v>90.39</v>
      </c>
      <c r="H40" s="56"/>
      <c r="I40" s="192">
        <v>1.0283276450511944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880008</v>
      </c>
      <c r="G41" s="55">
        <v>880008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 t="s">
        <v>206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158839</v>
      </c>
      <c r="F50" s="205">
        <v>0</v>
      </c>
      <c r="G50" s="206">
        <v>0</v>
      </c>
      <c r="H50" s="206">
        <v>158839</v>
      </c>
      <c r="I50" s="207">
        <v>158839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622909.18999999994</v>
      </c>
      <c r="F51" s="210">
        <v>672080</v>
      </c>
      <c r="G51" s="211">
        <v>638831</v>
      </c>
      <c r="H51" s="211">
        <v>656158.18999999994</v>
      </c>
      <c r="I51" s="212">
        <v>624002.18999999994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124239.73</v>
      </c>
      <c r="F52" s="210">
        <v>48000</v>
      </c>
      <c r="G52" s="211">
        <v>15093</v>
      </c>
      <c r="H52" s="211">
        <v>157146.72999999998</v>
      </c>
      <c r="I52" s="212">
        <v>157146.73000000001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89517.06</v>
      </c>
      <c r="F53" s="210">
        <v>978120</v>
      </c>
      <c r="G53" s="211">
        <v>970140.9</v>
      </c>
      <c r="H53" s="211">
        <v>97496.160000000033</v>
      </c>
      <c r="I53" s="212">
        <v>97496.16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995504.98</v>
      </c>
      <c r="F54" s="69">
        <v>1698200</v>
      </c>
      <c r="G54" s="68">
        <v>1624064.9</v>
      </c>
      <c r="H54" s="68">
        <v>1069640.08</v>
      </c>
      <c r="I54" s="213">
        <v>1037484.08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5:I55"/>
    <mergeCell ref="G56:I56"/>
    <mergeCell ref="G57:I57"/>
    <mergeCell ref="G58:I58"/>
    <mergeCell ref="B44:I44"/>
    <mergeCell ref="H45:I45"/>
    <mergeCell ref="F47:F48"/>
  </mergeCells>
  <pageMargins left="0.70866141732283472" right="0.70866141732283472" top="0.78740157480314965" bottom="0.78740157480314965" header="0.31496062992125984" footer="0.31496062992125984"/>
  <pageSetup paperSize="9" scale="85" firstPageNumber="202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2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131</v>
      </c>
      <c r="F2" s="319"/>
      <c r="G2" s="319"/>
      <c r="H2" s="319"/>
      <c r="I2" s="319"/>
      <c r="J2" s="21"/>
    </row>
    <row r="3" spans="1:11" ht="9.75" customHeight="1" x14ac:dyDescent="0.4">
      <c r="A3" s="217"/>
      <c r="B3" s="217"/>
      <c r="C3" s="217"/>
      <c r="D3" s="217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176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47921293</v>
      </c>
      <c r="F6" s="316"/>
      <c r="G6" s="164" t="s">
        <v>3</v>
      </c>
      <c r="H6" s="317">
        <v>1656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16"/>
      <c r="I14" s="216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139182000</v>
      </c>
      <c r="F16" s="328"/>
      <c r="G16" s="5">
        <v>156569500.11000001</v>
      </c>
      <c r="H16" s="44">
        <v>156569500.11000001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140600000</v>
      </c>
      <c r="F18" s="328"/>
      <c r="G18" s="5">
        <v>158008498.34999999</v>
      </c>
      <c r="H18" s="44">
        <v>158008498.34999999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18"/>
      <c r="F19" s="21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1438998.2399999797</v>
      </c>
      <c r="H20" s="169">
        <v>1438998.2399999797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1438998.2399999797</v>
      </c>
      <c r="H21" s="169">
        <v>1438998.2399999797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-2.0256265997886658E-8</v>
      </c>
      <c r="H25" s="174">
        <v>-2.0256265997886658E-8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1438998.24</v>
      </c>
      <c r="H26" s="174">
        <v>1438998.24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1438998.24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7834374.6200000001</v>
      </c>
      <c r="H33" s="189"/>
      <c r="I33" s="189"/>
      <c r="J33" s="269"/>
      <c r="K33" s="259"/>
    </row>
    <row r="34" spans="1:11" ht="38.25" customHeight="1" x14ac:dyDescent="0.2">
      <c r="A34" s="331" t="s">
        <v>155</v>
      </c>
      <c r="B34" s="332"/>
      <c r="C34" s="332"/>
      <c r="D34" s="332"/>
      <c r="E34" s="332"/>
      <c r="F34" s="332"/>
      <c r="G34" s="332"/>
      <c r="H34" s="332"/>
      <c r="I34" s="33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84212624</v>
      </c>
      <c r="G37" s="55">
        <v>84208833</v>
      </c>
      <c r="H37" s="56"/>
      <c r="I37" s="192">
        <v>0.99995498299637353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206.74999999999994</v>
      </c>
      <c r="G40" s="55">
        <v>222.51</v>
      </c>
      <c r="H40" s="56"/>
      <c r="I40" s="192">
        <v>1.0762273276904477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5705270</v>
      </c>
      <c r="G41" s="55">
        <v>5705270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 t="s">
        <v>177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41216.6</v>
      </c>
      <c r="F50" s="205">
        <v>0</v>
      </c>
      <c r="G50" s="206">
        <v>0</v>
      </c>
      <c r="H50" s="206">
        <v>41216.6</v>
      </c>
      <c r="I50" s="207">
        <v>41216.6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646884.46</v>
      </c>
      <c r="F51" s="210">
        <v>1668188.78</v>
      </c>
      <c r="G51" s="211">
        <v>1797942</v>
      </c>
      <c r="H51" s="211">
        <v>517131.24000000022</v>
      </c>
      <c r="I51" s="212">
        <v>256046.44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564753.34</v>
      </c>
      <c r="F52" s="210">
        <v>261220</v>
      </c>
      <c r="G52" s="211">
        <v>33214</v>
      </c>
      <c r="H52" s="211">
        <v>792759.34</v>
      </c>
      <c r="I52" s="212">
        <v>792759.34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461160.6</v>
      </c>
      <c r="F53" s="210">
        <v>8783815.1999999993</v>
      </c>
      <c r="G53" s="211">
        <v>8422739.1999999993</v>
      </c>
      <c r="H53" s="211">
        <v>822236.59999999963</v>
      </c>
      <c r="I53" s="212">
        <v>822236.6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1714015</v>
      </c>
      <c r="F54" s="69">
        <v>10713223.979999999</v>
      </c>
      <c r="G54" s="68">
        <v>10253895.199999999</v>
      </c>
      <c r="H54" s="68">
        <v>2173343.7799999998</v>
      </c>
      <c r="I54" s="213">
        <v>1912258.98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203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5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133</v>
      </c>
      <c r="F2" s="319"/>
      <c r="G2" s="319"/>
      <c r="H2" s="319"/>
      <c r="I2" s="319"/>
      <c r="J2" s="21"/>
    </row>
    <row r="3" spans="1:11" ht="9.75" customHeight="1" x14ac:dyDescent="0.4">
      <c r="A3" s="217"/>
      <c r="B3" s="217"/>
      <c r="C3" s="217"/>
      <c r="D3" s="217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173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61985881</v>
      </c>
      <c r="F6" s="316"/>
      <c r="G6" s="164" t="s">
        <v>3</v>
      </c>
      <c r="H6" s="317">
        <v>1657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16"/>
      <c r="I14" s="216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103192000</v>
      </c>
      <c r="F16" s="328"/>
      <c r="G16" s="5">
        <v>118616466.13000001</v>
      </c>
      <c r="H16" s="44">
        <v>118585114.05000001</v>
      </c>
      <c r="I16" s="44">
        <v>31352.080000000002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103205000</v>
      </c>
      <c r="F18" s="328"/>
      <c r="G18" s="5">
        <v>118633824.05000001</v>
      </c>
      <c r="H18" s="44">
        <v>118591561.05000001</v>
      </c>
      <c r="I18" s="44">
        <v>42263</v>
      </c>
      <c r="J18" s="26"/>
      <c r="K18" s="3"/>
    </row>
    <row r="19" spans="1:11" ht="19.5" x14ac:dyDescent="0.4">
      <c r="A19" s="31"/>
      <c r="B19" s="2"/>
      <c r="C19" s="2"/>
      <c r="D19" s="2"/>
      <c r="E19" s="218"/>
      <c r="F19" s="21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17357.920000001788</v>
      </c>
      <c r="H20" s="169">
        <v>6447</v>
      </c>
      <c r="I20" s="169">
        <v>10910.919999999998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17357.920000001788</v>
      </c>
      <c r="H21" s="169">
        <v>6447</v>
      </c>
      <c r="I21" s="169">
        <v>10910.919999999998</v>
      </c>
      <c r="J21" s="263"/>
      <c r="K21" s="262"/>
    </row>
    <row r="22" spans="1:11" ht="14.4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10910.920000001788</v>
      </c>
      <c r="H25" s="174">
        <v>0</v>
      </c>
      <c r="I25" s="174">
        <v>10910.919999999998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6447</v>
      </c>
      <c r="H26" s="174">
        <v>6447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10910.92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10910.92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6447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805179</v>
      </c>
      <c r="H33" s="189"/>
      <c r="I33" s="189"/>
      <c r="J33" s="269"/>
      <c r="K33" s="259"/>
    </row>
    <row r="34" spans="1:11" ht="42" customHeight="1" x14ac:dyDescent="0.2">
      <c r="A34" s="341" t="s">
        <v>174</v>
      </c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66737209</v>
      </c>
      <c r="G37" s="55">
        <v>66736094</v>
      </c>
      <c r="H37" s="56"/>
      <c r="I37" s="192">
        <v>0.99998329267860153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153.25</v>
      </c>
      <c r="G40" s="55">
        <v>156.61000000000001</v>
      </c>
      <c r="H40" s="56"/>
      <c r="I40" s="192">
        <v>1.0219249592169659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3823152</v>
      </c>
      <c r="G41" s="55">
        <v>3823152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.4" customHeight="1" x14ac:dyDescent="0.2">
      <c r="A44" s="193" t="s">
        <v>58</v>
      </c>
      <c r="B44" s="340" t="s">
        <v>175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19343</v>
      </c>
      <c r="F50" s="205">
        <v>0</v>
      </c>
      <c r="G50" s="206">
        <v>0</v>
      </c>
      <c r="H50" s="206">
        <v>19343</v>
      </c>
      <c r="I50" s="207">
        <v>19343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2149171.98</v>
      </c>
      <c r="F51" s="210">
        <v>1326984</v>
      </c>
      <c r="G51" s="211">
        <v>1465044</v>
      </c>
      <c r="H51" s="211">
        <v>2011111.98</v>
      </c>
      <c r="I51" s="212">
        <v>1901294.98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192254.53999999998</v>
      </c>
      <c r="F52" s="210">
        <v>873940.66</v>
      </c>
      <c r="G52" s="211">
        <v>367021.17</v>
      </c>
      <c r="H52" s="211">
        <v>699174.03</v>
      </c>
      <c r="I52" s="212">
        <v>699174.02999999991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242356.16</v>
      </c>
      <c r="F53" s="210">
        <v>5638139.7000000011</v>
      </c>
      <c r="G53" s="211">
        <v>5757442.5</v>
      </c>
      <c r="H53" s="211">
        <v>123053.36000000127</v>
      </c>
      <c r="I53" s="212">
        <v>123053.36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2603125.6800000002</v>
      </c>
      <c r="F54" s="69">
        <v>7839064.3600000013</v>
      </c>
      <c r="G54" s="68">
        <v>7589507.6699999999</v>
      </c>
      <c r="H54" s="68">
        <v>2852682.370000001</v>
      </c>
      <c r="I54" s="213">
        <v>2742865.3699999996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204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6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136</v>
      </c>
      <c r="F2" s="319"/>
      <c r="G2" s="319"/>
      <c r="H2" s="319"/>
      <c r="I2" s="319"/>
      <c r="J2" s="21"/>
    </row>
    <row r="3" spans="1:11" ht="9.75" customHeight="1" x14ac:dyDescent="0.4">
      <c r="A3" s="217"/>
      <c r="B3" s="217"/>
      <c r="C3" s="217"/>
      <c r="D3" s="217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170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61985864</v>
      </c>
      <c r="F6" s="316"/>
      <c r="G6" s="164" t="s">
        <v>3</v>
      </c>
      <c r="H6" s="317">
        <v>1658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16"/>
      <c r="I14" s="216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47766000</v>
      </c>
      <c r="F16" s="328"/>
      <c r="G16" s="5">
        <v>53970274.729999997</v>
      </c>
      <c r="H16" s="44">
        <v>53969634.729999997</v>
      </c>
      <c r="I16" s="44">
        <v>640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47766000</v>
      </c>
      <c r="F18" s="328"/>
      <c r="G18" s="5">
        <v>53970384.730000004</v>
      </c>
      <c r="H18" s="44">
        <v>53969634.730000004</v>
      </c>
      <c r="I18" s="44">
        <v>750</v>
      </c>
      <c r="J18" s="26"/>
      <c r="K18" s="3"/>
    </row>
    <row r="19" spans="1:11" ht="19.5" x14ac:dyDescent="0.4">
      <c r="A19" s="31"/>
      <c r="B19" s="2"/>
      <c r="C19" s="2"/>
      <c r="D19" s="2"/>
      <c r="E19" s="218"/>
      <c r="F19" s="21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110.00000000745058</v>
      </c>
      <c r="H20" s="169">
        <v>7.4505805969238281E-9</v>
      </c>
      <c r="I20" s="169">
        <v>110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110.00000000745058</v>
      </c>
      <c r="H21" s="169">
        <v>7.4505805969238281E-9</v>
      </c>
      <c r="I21" s="169">
        <v>110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110.00000000745058</v>
      </c>
      <c r="H25" s="174">
        <v>7.4505805969238281E-9</v>
      </c>
      <c r="I25" s="174">
        <v>110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110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110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 t="s">
        <v>172</v>
      </c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32592771</v>
      </c>
      <c r="G37" s="55">
        <v>32140733</v>
      </c>
      <c r="H37" s="56"/>
      <c r="I37" s="192">
        <v>0.98613072819122993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76</v>
      </c>
      <c r="G40" s="55">
        <v>72.099999999999994</v>
      </c>
      <c r="H40" s="56"/>
      <c r="I40" s="192">
        <v>0.94868421052631569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1350127</v>
      </c>
      <c r="G41" s="55">
        <v>1350127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22928</v>
      </c>
      <c r="F50" s="205">
        <v>0</v>
      </c>
      <c r="G50" s="206">
        <v>0</v>
      </c>
      <c r="H50" s="206">
        <v>22928</v>
      </c>
      <c r="I50" s="207">
        <v>22928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470199.58</v>
      </c>
      <c r="F51" s="210">
        <v>641179</v>
      </c>
      <c r="G51" s="211">
        <v>528800</v>
      </c>
      <c r="H51" s="211">
        <v>582578.58000000007</v>
      </c>
      <c r="I51" s="212">
        <v>505447.58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331966.94</v>
      </c>
      <c r="F52" s="210">
        <v>79460</v>
      </c>
      <c r="G52" s="211">
        <v>6190</v>
      </c>
      <c r="H52" s="211">
        <v>405236.94</v>
      </c>
      <c r="I52" s="212">
        <v>405236.94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105168.87</v>
      </c>
      <c r="F53" s="210">
        <v>1536127</v>
      </c>
      <c r="G53" s="211">
        <v>1445002</v>
      </c>
      <c r="H53" s="211">
        <v>196293.87000000011</v>
      </c>
      <c r="I53" s="212">
        <v>196293.87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930263.39</v>
      </c>
      <c r="F54" s="69">
        <v>2256766</v>
      </c>
      <c r="G54" s="68">
        <v>1979992</v>
      </c>
      <c r="H54" s="68">
        <v>1207037.3900000001</v>
      </c>
      <c r="I54" s="213">
        <v>1129906.3900000001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205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19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139</v>
      </c>
      <c r="F2" s="319"/>
      <c r="G2" s="319"/>
      <c r="H2" s="319"/>
      <c r="I2" s="319"/>
      <c r="J2" s="21"/>
    </row>
    <row r="3" spans="1:11" ht="9.75" customHeight="1" x14ac:dyDescent="0.4">
      <c r="A3" s="217"/>
      <c r="B3" s="217"/>
      <c r="C3" s="217"/>
      <c r="D3" s="217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160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61985872</v>
      </c>
      <c r="F6" s="316"/>
      <c r="G6" s="164" t="s">
        <v>3</v>
      </c>
      <c r="H6" s="317">
        <v>1659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16"/>
      <c r="I14" s="216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71080000</v>
      </c>
      <c r="F16" s="328"/>
      <c r="G16" s="5">
        <v>83732682.060000002</v>
      </c>
      <c r="H16" s="44">
        <v>83270361.700000003</v>
      </c>
      <c r="I16" s="44">
        <v>462320.36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71122000</v>
      </c>
      <c r="F18" s="328"/>
      <c r="G18" s="5">
        <v>83781705.019999981</v>
      </c>
      <c r="H18" s="44">
        <v>83270361.699999988</v>
      </c>
      <c r="I18" s="44">
        <v>511343.32</v>
      </c>
      <c r="J18" s="26"/>
      <c r="K18" s="3"/>
    </row>
    <row r="19" spans="1:11" ht="19.5" x14ac:dyDescent="0.4">
      <c r="A19" s="31"/>
      <c r="B19" s="2"/>
      <c r="C19" s="2"/>
      <c r="D19" s="2"/>
      <c r="E19" s="218"/>
      <c r="F19" s="219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49022.959999978542</v>
      </c>
      <c r="H20" s="169">
        <v>-1.4901161193847656E-8</v>
      </c>
      <c r="I20" s="169">
        <v>49022.960000000021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49022.959999978542</v>
      </c>
      <c r="H21" s="169">
        <v>-1.4901161193847656E-8</v>
      </c>
      <c r="I21" s="169">
        <v>49022.960000000021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49022.959999978542</v>
      </c>
      <c r="H25" s="174">
        <v>-1.4901161193847656E-8</v>
      </c>
      <c r="I25" s="174">
        <v>49022.960000000021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49022.96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49022.96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 t="s">
        <v>171</v>
      </c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44969704</v>
      </c>
      <c r="G37" s="55">
        <v>44850118.579999998</v>
      </c>
      <c r="H37" s="56"/>
      <c r="I37" s="192">
        <v>0.9973407559009061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107.75</v>
      </c>
      <c r="G40" s="55">
        <v>111.98</v>
      </c>
      <c r="H40" s="56"/>
      <c r="I40" s="192">
        <v>1.0392575406032483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1985955</v>
      </c>
      <c r="G41" s="55">
        <v>1985955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 t="s">
        <v>167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18710</v>
      </c>
      <c r="F50" s="205">
        <v>5000</v>
      </c>
      <c r="G50" s="206">
        <v>0</v>
      </c>
      <c r="H50" s="206">
        <v>23710</v>
      </c>
      <c r="I50" s="207">
        <v>23710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37282.14</v>
      </c>
      <c r="F51" s="210">
        <v>870277.4</v>
      </c>
      <c r="G51" s="211">
        <v>724290</v>
      </c>
      <c r="H51" s="211">
        <v>183269.54000000004</v>
      </c>
      <c r="I51" s="212">
        <v>127092.14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28808.16</v>
      </c>
      <c r="F52" s="210">
        <v>1258408.03</v>
      </c>
      <c r="G52" s="211">
        <v>187197</v>
      </c>
      <c r="H52" s="211">
        <v>1100019.19</v>
      </c>
      <c r="I52" s="212">
        <v>1100019.19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779789</v>
      </c>
      <c r="F53" s="210">
        <v>2538496</v>
      </c>
      <c r="G53" s="211">
        <v>3014232.5</v>
      </c>
      <c r="H53" s="211">
        <v>304052.5</v>
      </c>
      <c r="I53" s="212">
        <v>304052.5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864589.3</v>
      </c>
      <c r="F54" s="69">
        <v>4672181.43</v>
      </c>
      <c r="G54" s="68">
        <v>3925719.5</v>
      </c>
      <c r="H54" s="68">
        <v>1611051.23</v>
      </c>
      <c r="I54" s="213">
        <v>1427781.69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5" firstPageNumber="206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4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142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188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61985902</v>
      </c>
      <c r="F6" s="316"/>
      <c r="G6" s="164" t="s">
        <v>3</v>
      </c>
      <c r="H6" s="317">
        <v>1660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37566000</v>
      </c>
      <c r="F16" s="328"/>
      <c r="G16" s="5">
        <v>41448985.249999993</v>
      </c>
      <c r="H16" s="44">
        <v>41448985.249999993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37566000</v>
      </c>
      <c r="F18" s="328"/>
      <c r="G18" s="5">
        <v>41448985.25</v>
      </c>
      <c r="H18" s="44">
        <v>41448985.25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7.4505805969238281E-9</v>
      </c>
      <c r="H20" s="169">
        <v>7.4505805969238281E-9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7.4505805969238281E-9</v>
      </c>
      <c r="H21" s="169">
        <v>7.4505805969238281E-9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7.4505805969238281E-9</v>
      </c>
      <c r="H25" s="174">
        <v>7.4505805969238281E-9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0</v>
      </c>
      <c r="H26" s="174">
        <v>0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0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0</v>
      </c>
      <c r="H33" s="189"/>
      <c r="I33" s="189"/>
      <c r="J33" s="269"/>
      <c r="K33" s="259"/>
    </row>
    <row r="34" spans="1:11" ht="38.25" customHeight="1" x14ac:dyDescent="0.2">
      <c r="A34" s="341"/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23871382</v>
      </c>
      <c r="G37" s="55">
        <v>23871382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59.9</v>
      </c>
      <c r="G40" s="55">
        <v>59.6</v>
      </c>
      <c r="H40" s="56"/>
      <c r="I40" s="192">
        <v>0.994991652754591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937998</v>
      </c>
      <c r="G41" s="55">
        <v>937998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/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12850</v>
      </c>
      <c r="F50" s="205">
        <v>0</v>
      </c>
      <c r="G50" s="206">
        <v>0</v>
      </c>
      <c r="H50" s="206">
        <v>12850</v>
      </c>
      <c r="I50" s="207">
        <v>12850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402807.63</v>
      </c>
      <c r="F51" s="210">
        <v>474110</v>
      </c>
      <c r="G51" s="211">
        <v>378707.6</v>
      </c>
      <c r="H51" s="211">
        <v>498210.03</v>
      </c>
      <c r="I51" s="212">
        <v>460300.03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604836.54</v>
      </c>
      <c r="F52" s="210">
        <v>199175</v>
      </c>
      <c r="G52" s="211">
        <v>261401.63</v>
      </c>
      <c r="H52" s="211">
        <v>542609.91</v>
      </c>
      <c r="I52" s="212">
        <v>542609.91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34494.120000000003</v>
      </c>
      <c r="F53" s="210">
        <v>1655178</v>
      </c>
      <c r="G53" s="211">
        <v>1537614</v>
      </c>
      <c r="H53" s="211">
        <v>152058.12000000011</v>
      </c>
      <c r="I53" s="212">
        <v>152058.12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1054988.29</v>
      </c>
      <c r="F54" s="69">
        <v>2328463</v>
      </c>
      <c r="G54" s="68">
        <v>2177723.23</v>
      </c>
      <c r="H54" s="68">
        <v>1205728.06</v>
      </c>
      <c r="I54" s="213">
        <v>1167818.06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5" firstPageNumber="207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22" zoomScaleNormal="100" workbookViewId="0">
      <selection activeCell="C6" sqref="C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145</v>
      </c>
      <c r="F2" s="319"/>
      <c r="G2" s="319"/>
      <c r="H2" s="319"/>
      <c r="I2" s="319"/>
      <c r="J2" s="21"/>
    </row>
    <row r="3" spans="1:11" ht="9.75" customHeight="1" x14ac:dyDescent="0.4">
      <c r="A3" s="141"/>
      <c r="B3" s="141"/>
      <c r="C3" s="141"/>
      <c r="D3" s="141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163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61985929</v>
      </c>
      <c r="F6" s="316"/>
      <c r="G6" s="164" t="s">
        <v>3</v>
      </c>
      <c r="H6" s="317">
        <v>1661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140"/>
      <c r="I14" s="140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81163000</v>
      </c>
      <c r="F16" s="328"/>
      <c r="G16" s="5">
        <v>92409903.13000001</v>
      </c>
      <c r="H16" s="44">
        <v>92409903.13000001</v>
      </c>
      <c r="I16" s="44">
        <v>0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81285000</v>
      </c>
      <c r="F18" s="328"/>
      <c r="G18" s="5">
        <v>92544661.569999993</v>
      </c>
      <c r="H18" s="44">
        <v>92544661.569999993</v>
      </c>
      <c r="I18" s="44">
        <v>0</v>
      </c>
      <c r="J18" s="26"/>
      <c r="K18" s="3"/>
    </row>
    <row r="19" spans="1:11" ht="19.5" x14ac:dyDescent="0.4">
      <c r="A19" s="31"/>
      <c r="B19" s="2"/>
      <c r="C19" s="2"/>
      <c r="D19" s="2"/>
      <c r="E19" s="142"/>
      <c r="F19" s="143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134758.43999998271</v>
      </c>
      <c r="H20" s="169">
        <v>134758.43999998271</v>
      </c>
      <c r="I20" s="169">
        <v>0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134758.43999998271</v>
      </c>
      <c r="H21" s="169">
        <v>134758.43999998271</v>
      </c>
      <c r="I21" s="169">
        <v>0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-1.728767529129982E-8</v>
      </c>
      <c r="H25" s="174">
        <v>-1.728767529129982E-8</v>
      </c>
      <c r="I25" s="174">
        <v>0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134758.44</v>
      </c>
      <c r="H26" s="174">
        <v>134758.44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0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0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134758.44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81828.02</v>
      </c>
      <c r="H33" s="189"/>
      <c r="I33" s="189"/>
      <c r="J33" s="269"/>
      <c r="K33" s="259"/>
    </row>
    <row r="34" spans="1:11" ht="38.25" customHeight="1" x14ac:dyDescent="0.2">
      <c r="A34" s="341" t="s">
        <v>155</v>
      </c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53782000</v>
      </c>
      <c r="G37" s="55">
        <v>53782000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128.5</v>
      </c>
      <c r="G40" s="55">
        <v>130.59</v>
      </c>
      <c r="H40" s="56"/>
      <c r="I40" s="192">
        <v>1.0162645914396888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2368900</v>
      </c>
      <c r="G41" s="55">
        <v>2368900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27" customHeight="1" x14ac:dyDescent="0.2">
      <c r="A44" s="193" t="s">
        <v>58</v>
      </c>
      <c r="B44" s="340" t="s">
        <v>157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22900</v>
      </c>
      <c r="F50" s="205">
        <v>0</v>
      </c>
      <c r="G50" s="206">
        <v>0</v>
      </c>
      <c r="H50" s="206">
        <v>22900</v>
      </c>
      <c r="I50" s="207">
        <v>22900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2207157.73</v>
      </c>
      <c r="F51" s="210">
        <v>1068977.2</v>
      </c>
      <c r="G51" s="211">
        <v>383175.6</v>
      </c>
      <c r="H51" s="211">
        <v>2892959.3299999996</v>
      </c>
      <c r="I51" s="212">
        <v>2904506.13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780207.32</v>
      </c>
      <c r="F52" s="210">
        <v>157500</v>
      </c>
      <c r="G52" s="211">
        <v>106343</v>
      </c>
      <c r="H52" s="211">
        <v>831364.32</v>
      </c>
      <c r="I52" s="212">
        <v>831364.32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709103.16</v>
      </c>
      <c r="F53" s="210">
        <v>2791651</v>
      </c>
      <c r="G53" s="211">
        <v>3435753.86</v>
      </c>
      <c r="H53" s="211">
        <v>65000.300000000279</v>
      </c>
      <c r="I53" s="212">
        <v>65000.3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3719368.21</v>
      </c>
      <c r="F54" s="69">
        <v>4018128.2</v>
      </c>
      <c r="G54" s="68">
        <v>3925272.46</v>
      </c>
      <c r="H54" s="68">
        <v>3812223.9499999997</v>
      </c>
      <c r="I54" s="213">
        <v>3823770.7499999995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tr">
        <f>IF(ROUND(I53,2)=ROUND(H53,2),"","Zdůvodnit rozdíl mezi fin. krytím a stavem fondu investic, popř. vyplnit tab. č. 2.1. Fond investic")</f>
        <v/>
      </c>
      <c r="H57" s="286"/>
      <c r="I57" s="286"/>
      <c r="J57" s="3"/>
    </row>
    <row r="58" spans="1:11" x14ac:dyDescent="0.2">
      <c r="G58" s="335" t="str">
        <f>IF(ROUND(I53,2)=ROUND(H53,2),"","Zdůvodnit rozdíl mezi fin. krytím a stavem fondu investic, popř. vyplnit tab. č. 2.1. Fond investic")</f>
        <v/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H45:I45"/>
    <mergeCell ref="F47:F48"/>
    <mergeCell ref="E6:F6"/>
    <mergeCell ref="B44:I44"/>
    <mergeCell ref="G55:I55"/>
    <mergeCell ref="G56:I56"/>
    <mergeCell ref="E18:F18"/>
    <mergeCell ref="C29:E29"/>
    <mergeCell ref="C32:F32"/>
    <mergeCell ref="B33:F33"/>
    <mergeCell ref="A34:I34"/>
    <mergeCell ref="A43:I43"/>
  </mergeCells>
  <pageMargins left="0.70866141732283472" right="0.70866141732283472" top="0.78740157480314965" bottom="0.78740157480314965" header="0.31496062992125984" footer="0.31496062992125984"/>
  <pageSetup paperSize="9" scale="85" firstPageNumber="208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abSelected="1" topLeftCell="A10" zoomScaleNormal="100" workbookViewId="0">
      <selection activeCell="Q26" sqref="Q2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57" customWidth="1"/>
    <col min="11" max="11" width="14.42578125" style="6" customWidth="1"/>
    <col min="12" max="16384" width="9.140625" style="3"/>
  </cols>
  <sheetData>
    <row r="1" spans="1:11" ht="19.5" x14ac:dyDescent="0.4">
      <c r="A1" s="49" t="s">
        <v>0</v>
      </c>
      <c r="B1" s="20"/>
      <c r="C1" s="20"/>
      <c r="D1" s="20"/>
      <c r="I1" s="162"/>
    </row>
    <row r="2" spans="1:11" ht="19.5" x14ac:dyDescent="0.4">
      <c r="A2" s="318" t="s">
        <v>1</v>
      </c>
      <c r="B2" s="318"/>
      <c r="C2" s="318"/>
      <c r="D2" s="318"/>
      <c r="E2" s="319" t="s">
        <v>148</v>
      </c>
      <c r="F2" s="319"/>
      <c r="G2" s="319"/>
      <c r="H2" s="319"/>
      <c r="I2" s="319"/>
      <c r="J2" s="21"/>
    </row>
    <row r="3" spans="1:11" ht="9.75" customHeight="1" x14ac:dyDescent="0.4">
      <c r="A3" s="223"/>
      <c r="B3" s="223"/>
      <c r="C3" s="223"/>
      <c r="D3" s="223"/>
      <c r="E3" s="320" t="s">
        <v>23</v>
      </c>
      <c r="F3" s="320"/>
      <c r="G3" s="320"/>
      <c r="H3" s="320"/>
      <c r="I3" s="320"/>
      <c r="J3" s="21"/>
    </row>
    <row r="4" spans="1:11" ht="15.75" x14ac:dyDescent="0.25">
      <c r="A4" s="22" t="s">
        <v>2</v>
      </c>
      <c r="E4" s="321" t="s">
        <v>193</v>
      </c>
      <c r="F4" s="321"/>
      <c r="G4" s="321"/>
      <c r="H4" s="321"/>
      <c r="I4" s="321"/>
    </row>
    <row r="5" spans="1:11" ht="7.5" customHeight="1" x14ac:dyDescent="0.3">
      <c r="A5" s="23"/>
      <c r="E5" s="320" t="s">
        <v>23</v>
      </c>
      <c r="F5" s="320"/>
      <c r="G5" s="320"/>
      <c r="H5" s="320"/>
      <c r="I5" s="320"/>
    </row>
    <row r="6" spans="1:11" ht="19.5" x14ac:dyDescent="0.4">
      <c r="A6" s="21" t="s">
        <v>34</v>
      </c>
      <c r="C6" s="163"/>
      <c r="D6" s="163"/>
      <c r="E6" s="315">
        <v>61985911</v>
      </c>
      <c r="F6" s="316"/>
      <c r="G6" s="164" t="s">
        <v>3</v>
      </c>
      <c r="H6" s="317">
        <v>1663</v>
      </c>
      <c r="I6" s="317"/>
    </row>
    <row r="7" spans="1:11" ht="8.25" customHeight="1" x14ac:dyDescent="0.4">
      <c r="A7" s="21"/>
      <c r="E7" s="320" t="s">
        <v>24</v>
      </c>
      <c r="F7" s="320"/>
      <c r="G7" s="320"/>
      <c r="H7" s="320"/>
      <c r="I7" s="320"/>
    </row>
    <row r="8" spans="1:11" ht="19.5" hidden="1" x14ac:dyDescent="0.4">
      <c r="A8" s="21"/>
      <c r="E8" s="165"/>
      <c r="F8" s="165"/>
      <c r="G8" s="165"/>
      <c r="H8" s="24"/>
      <c r="I8" s="165"/>
    </row>
    <row r="9" spans="1:11" ht="30.75" customHeight="1" x14ac:dyDescent="0.4">
      <c r="A9" s="21"/>
      <c r="E9" s="165"/>
      <c r="F9" s="165"/>
      <c r="G9" s="165"/>
      <c r="H9" s="24"/>
      <c r="I9" s="165"/>
    </row>
    <row r="11" spans="1:11" ht="15" customHeight="1" x14ac:dyDescent="0.4">
      <c r="A11" s="25"/>
      <c r="E11" s="324" t="s">
        <v>4</v>
      </c>
      <c r="F11" s="325"/>
      <c r="G11" s="43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4" t="s">
        <v>7</v>
      </c>
      <c r="F12" s="325"/>
      <c r="G12" s="43" t="s">
        <v>8</v>
      </c>
      <c r="H12" s="42" t="s">
        <v>9</v>
      </c>
      <c r="I12" s="50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4" t="s">
        <v>11</v>
      </c>
      <c r="F13" s="325"/>
      <c r="G13" s="51"/>
      <c r="H13" s="326" t="s">
        <v>36</v>
      </c>
      <c r="I13" s="326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51"/>
      <c r="H14" s="224"/>
      <c r="I14" s="224"/>
      <c r="J14" s="26"/>
      <c r="K14" s="3"/>
    </row>
    <row r="15" spans="1:11" ht="18.75" x14ac:dyDescent="0.4">
      <c r="A15" s="29" t="s">
        <v>37</v>
      </c>
      <c r="B15" s="29"/>
      <c r="C15" s="30"/>
      <c r="D15" s="29"/>
      <c r="E15" s="1"/>
      <c r="F15" s="1"/>
      <c r="G15" s="53"/>
      <c r="H15" s="28"/>
      <c r="I15" s="28"/>
      <c r="J15" s="26"/>
      <c r="K15" s="3"/>
    </row>
    <row r="16" spans="1:11" ht="19.5" x14ac:dyDescent="0.4">
      <c r="A16" s="31" t="s">
        <v>69</v>
      </c>
      <c r="B16" s="29"/>
      <c r="C16" s="30"/>
      <c r="D16" s="29"/>
      <c r="E16" s="327">
        <v>66175000</v>
      </c>
      <c r="F16" s="328"/>
      <c r="G16" s="5">
        <v>74379695.310000017</v>
      </c>
      <c r="H16" s="44">
        <v>74241401.730000019</v>
      </c>
      <c r="I16" s="44">
        <v>138293.57999999999</v>
      </c>
      <c r="J16" s="26"/>
      <c r="K16" s="3"/>
    </row>
    <row r="17" spans="1:11" ht="18" x14ac:dyDescent="0.35">
      <c r="A17" s="129" t="s">
        <v>6</v>
      </c>
      <c r="B17" s="2"/>
      <c r="C17" s="130" t="s">
        <v>26</v>
      </c>
      <c r="D17" s="2"/>
      <c r="E17" s="2"/>
      <c r="F17" s="2"/>
      <c r="G17" s="166">
        <v>0</v>
      </c>
      <c r="H17" s="166">
        <v>0</v>
      </c>
      <c r="I17" s="166">
        <v>0</v>
      </c>
      <c r="J17" s="32"/>
      <c r="K17" s="260"/>
    </row>
    <row r="18" spans="1:11" ht="19.5" x14ac:dyDescent="0.4">
      <c r="A18" s="31" t="s">
        <v>70</v>
      </c>
      <c r="B18" s="2"/>
      <c r="C18" s="2"/>
      <c r="D18" s="2"/>
      <c r="E18" s="327">
        <v>66175000</v>
      </c>
      <c r="F18" s="328"/>
      <c r="G18" s="5">
        <v>74386349.849999994</v>
      </c>
      <c r="H18" s="44">
        <v>74241815.849999994</v>
      </c>
      <c r="I18" s="44">
        <v>144534</v>
      </c>
      <c r="J18" s="26"/>
      <c r="K18" s="3"/>
    </row>
    <row r="19" spans="1:11" ht="19.5" x14ac:dyDescent="0.4">
      <c r="A19" s="31"/>
      <c r="B19" s="2"/>
      <c r="C19" s="2"/>
      <c r="D19" s="2"/>
      <c r="E19" s="221"/>
      <c r="F19" s="222"/>
      <c r="G19" s="4"/>
      <c r="H19" s="44"/>
      <c r="I19" s="44"/>
      <c r="J19" s="229"/>
      <c r="K19" s="3"/>
    </row>
    <row r="20" spans="1:11" s="170" customFormat="1" ht="19.5" x14ac:dyDescent="0.4">
      <c r="A20" s="167" t="s">
        <v>71</v>
      </c>
      <c r="B20" s="167"/>
      <c r="C20" s="168"/>
      <c r="D20" s="167"/>
      <c r="E20" s="167"/>
      <c r="F20" s="167"/>
      <c r="G20" s="169">
        <v>6654.5399999767542</v>
      </c>
      <c r="H20" s="169">
        <v>414.11999997496605</v>
      </c>
      <c r="I20" s="169">
        <v>6240.4200000000128</v>
      </c>
      <c r="J20" s="263"/>
      <c r="K20" s="261"/>
    </row>
    <row r="21" spans="1:11" s="170" customFormat="1" ht="19.5" x14ac:dyDescent="0.4">
      <c r="A21" s="167" t="s">
        <v>151</v>
      </c>
      <c r="B21" s="167"/>
      <c r="C21" s="168"/>
      <c r="D21" s="167"/>
      <c r="E21" s="167"/>
      <c r="F21" s="167"/>
      <c r="G21" s="169">
        <v>6654.5399999767542</v>
      </c>
      <c r="H21" s="169">
        <v>414.11999997496605</v>
      </c>
      <c r="I21" s="169">
        <v>6240.4200000000128</v>
      </c>
      <c r="J21" s="263"/>
      <c r="K21" s="262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71"/>
      <c r="I22" s="171"/>
      <c r="J22" s="263"/>
      <c r="K22" s="262"/>
    </row>
    <row r="23" spans="1:11" ht="19.5" x14ac:dyDescent="0.4">
      <c r="J23" s="263"/>
      <c r="K23" s="262"/>
    </row>
    <row r="24" spans="1:11" ht="19.5" x14ac:dyDescent="0.4">
      <c r="A24" s="29" t="s">
        <v>72</v>
      </c>
      <c r="B24" s="34"/>
      <c r="C24" s="30"/>
      <c r="D24" s="34"/>
      <c r="E24" s="34"/>
      <c r="J24" s="263"/>
      <c r="K24" s="262"/>
    </row>
    <row r="25" spans="1:11" s="170" customFormat="1" ht="18.75" customHeight="1" x14ac:dyDescent="0.3">
      <c r="A25" s="172" t="s">
        <v>43</v>
      </c>
      <c r="B25" s="168"/>
      <c r="C25" s="168"/>
      <c r="D25" s="168"/>
      <c r="E25" s="168"/>
      <c r="F25" s="168"/>
      <c r="G25" s="173">
        <v>6240.4199999767543</v>
      </c>
      <c r="H25" s="174">
        <v>-2.5033955353137571E-8</v>
      </c>
      <c r="I25" s="174">
        <v>6240.4200000000128</v>
      </c>
    </row>
    <row r="26" spans="1:11" s="170" customFormat="1" ht="15" x14ac:dyDescent="0.3">
      <c r="A26" s="172" t="s">
        <v>38</v>
      </c>
      <c r="B26" s="168"/>
      <c r="C26" s="168"/>
      <c r="D26" s="168"/>
      <c r="E26" s="168"/>
      <c r="F26" s="168"/>
      <c r="G26" s="173">
        <v>414.12</v>
      </c>
      <c r="H26" s="174">
        <v>414.12</v>
      </c>
      <c r="I26" s="174">
        <v>0</v>
      </c>
      <c r="J26" s="269"/>
      <c r="K26" s="262"/>
    </row>
    <row r="27" spans="1:11" s="170" customForma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264"/>
      <c r="K27" s="265"/>
    </row>
    <row r="28" spans="1:11" s="170" customFormat="1" ht="16.5" x14ac:dyDescent="0.35">
      <c r="A28" s="167" t="s">
        <v>39</v>
      </c>
      <c r="B28" s="167" t="s">
        <v>40</v>
      </c>
      <c r="C28" s="167"/>
      <c r="D28" s="176"/>
      <c r="E28" s="176"/>
      <c r="F28" s="177"/>
      <c r="G28" s="169"/>
      <c r="H28" s="178"/>
      <c r="I28" s="177"/>
      <c r="J28" s="266"/>
      <c r="K28" s="262"/>
    </row>
    <row r="29" spans="1:11" s="170" customFormat="1" ht="16.5" customHeight="1" x14ac:dyDescent="0.3">
      <c r="A29" s="167"/>
      <c r="B29" s="167"/>
      <c r="C29" s="329" t="s">
        <v>14</v>
      </c>
      <c r="D29" s="329"/>
      <c r="E29" s="329"/>
      <c r="F29" s="177"/>
      <c r="G29" s="179">
        <v>6240.42</v>
      </c>
      <c r="H29" s="178"/>
      <c r="I29" s="177"/>
      <c r="J29" s="266"/>
      <c r="K29" s="262"/>
    </row>
    <row r="30" spans="1:11" s="170" customFormat="1" ht="18.75" x14ac:dyDescent="0.4">
      <c r="A30" s="180"/>
      <c r="B30" s="180"/>
      <c r="C30" s="181"/>
      <c r="D30" s="182"/>
      <c r="E30" s="183" t="s">
        <v>44</v>
      </c>
      <c r="F30" s="184" t="s">
        <v>15</v>
      </c>
      <c r="G30" s="185">
        <v>0</v>
      </c>
      <c r="H30" s="178"/>
      <c r="I30" s="177"/>
      <c r="J30" s="261"/>
      <c r="K30" s="261"/>
    </row>
    <row r="31" spans="1:11" s="170" customFormat="1" ht="18.75" x14ac:dyDescent="0.4">
      <c r="A31" s="180"/>
      <c r="B31" s="180"/>
      <c r="C31" s="186"/>
      <c r="D31" s="182"/>
      <c r="E31" s="187"/>
      <c r="F31" s="184" t="s">
        <v>63</v>
      </c>
      <c r="G31" s="185">
        <v>6240.42</v>
      </c>
      <c r="H31" s="178"/>
      <c r="I31" s="177"/>
      <c r="J31" s="267"/>
      <c r="K31" s="267"/>
    </row>
    <row r="32" spans="1:11" s="170" customFormat="1" ht="18.75" x14ac:dyDescent="0.4">
      <c r="A32" s="180"/>
      <c r="B32" s="188"/>
      <c r="C32" s="329" t="s">
        <v>45</v>
      </c>
      <c r="D32" s="329"/>
      <c r="E32" s="329"/>
      <c r="F32" s="329"/>
      <c r="G32" s="179">
        <v>414.12</v>
      </c>
      <c r="H32" s="178"/>
      <c r="I32" s="177"/>
      <c r="J32" s="268"/>
      <c r="K32" s="261"/>
    </row>
    <row r="33" spans="1:11" ht="20.25" customHeight="1" x14ac:dyDescent="0.3">
      <c r="A33" s="189"/>
      <c r="B33" s="330" t="s">
        <v>152</v>
      </c>
      <c r="C33" s="330"/>
      <c r="D33" s="330"/>
      <c r="E33" s="330"/>
      <c r="F33" s="330"/>
      <c r="G33" s="190">
        <v>2597.94</v>
      </c>
      <c r="H33" s="189"/>
      <c r="I33" s="189"/>
      <c r="J33" s="269"/>
      <c r="K33" s="259"/>
    </row>
    <row r="34" spans="1:11" ht="38.25" customHeight="1" x14ac:dyDescent="0.2">
      <c r="A34" s="341" t="s">
        <v>194</v>
      </c>
      <c r="B34" s="342"/>
      <c r="C34" s="342"/>
      <c r="D34" s="342"/>
      <c r="E34" s="342"/>
      <c r="F34" s="342"/>
      <c r="G34" s="342"/>
      <c r="H34" s="342"/>
      <c r="I34" s="342"/>
      <c r="J34" s="269"/>
      <c r="K34" s="17"/>
    </row>
    <row r="35" spans="1:11" ht="18.75" customHeight="1" x14ac:dyDescent="0.4">
      <c r="A35" s="29" t="s">
        <v>41</v>
      </c>
      <c r="B35" s="29" t="s">
        <v>21</v>
      </c>
      <c r="C35" s="29"/>
      <c r="D35" s="34"/>
      <c r="E35" s="53"/>
      <c r="F35" s="2"/>
      <c r="G35" s="35"/>
      <c r="H35" s="28"/>
      <c r="I35" s="28"/>
      <c r="J35" s="264"/>
      <c r="K35" s="265"/>
    </row>
    <row r="36" spans="1:11" ht="18.75" x14ac:dyDescent="0.4">
      <c r="A36" s="29"/>
      <c r="B36" s="29"/>
      <c r="C36" s="29"/>
      <c r="D36" s="34"/>
      <c r="F36" s="36" t="s">
        <v>25</v>
      </c>
      <c r="G36" s="50" t="s">
        <v>5</v>
      </c>
      <c r="H36" s="28"/>
      <c r="I36" s="191" t="s">
        <v>27</v>
      </c>
      <c r="J36" s="17"/>
    </row>
    <row r="37" spans="1:11" ht="16.5" x14ac:dyDescent="0.35">
      <c r="A37" s="54" t="s">
        <v>22</v>
      </c>
      <c r="B37" s="38"/>
      <c r="C37" s="1"/>
      <c r="D37" s="38"/>
      <c r="E37" s="53"/>
      <c r="F37" s="55">
        <v>43203484</v>
      </c>
      <c r="G37" s="55">
        <v>43203484</v>
      </c>
      <c r="H37" s="56"/>
      <c r="I37" s="192">
        <v>1</v>
      </c>
      <c r="J37" s="17"/>
    </row>
    <row r="38" spans="1:11" ht="16.5" hidden="1" x14ac:dyDescent="0.35">
      <c r="A38" s="54" t="s">
        <v>153</v>
      </c>
      <c r="B38" s="38"/>
      <c r="C38" s="1"/>
      <c r="D38" s="57"/>
      <c r="E38" s="57"/>
      <c r="F38" s="55">
        <v>0</v>
      </c>
      <c r="G38" s="55">
        <v>0</v>
      </c>
      <c r="H38" s="56"/>
      <c r="I38" s="192" t="e">
        <v>#DIV/0!</v>
      </c>
      <c r="J38" s="17"/>
    </row>
    <row r="39" spans="1:11" ht="16.5" hidden="1" x14ac:dyDescent="0.35">
      <c r="A39" s="54" t="s">
        <v>154</v>
      </c>
      <c r="B39" s="38"/>
      <c r="C39" s="1"/>
      <c r="D39" s="57"/>
      <c r="E39" s="57"/>
      <c r="F39" s="55">
        <v>0</v>
      </c>
      <c r="G39" s="55">
        <v>0</v>
      </c>
      <c r="H39" s="56"/>
      <c r="I39" s="192" t="e">
        <v>#DIV/0!</v>
      </c>
      <c r="J39" s="17"/>
    </row>
    <row r="40" spans="1:11" ht="16.5" x14ac:dyDescent="0.35">
      <c r="A40" s="54" t="s">
        <v>62</v>
      </c>
      <c r="B40" s="38"/>
      <c r="C40" s="1"/>
      <c r="D40" s="57"/>
      <c r="E40" s="57"/>
      <c r="F40" s="55">
        <v>112.75</v>
      </c>
      <c r="G40" s="55">
        <v>113.34</v>
      </c>
      <c r="H40" s="56"/>
      <c r="I40" s="192">
        <v>1.0052328159645234</v>
      </c>
      <c r="J40" s="7"/>
    </row>
    <row r="41" spans="1:11" ht="16.5" x14ac:dyDescent="0.35">
      <c r="A41" s="54" t="s">
        <v>59</v>
      </c>
      <c r="B41" s="38"/>
      <c r="C41" s="1"/>
      <c r="D41" s="53"/>
      <c r="E41" s="53"/>
      <c r="F41" s="55">
        <v>1135078</v>
      </c>
      <c r="G41" s="55">
        <v>1135078</v>
      </c>
      <c r="H41" s="56"/>
      <c r="I41" s="192">
        <v>1</v>
      </c>
      <c r="J41" s="7"/>
    </row>
    <row r="42" spans="1:11" ht="16.5" x14ac:dyDescent="0.35">
      <c r="A42" s="54" t="s">
        <v>60</v>
      </c>
      <c r="B42" s="1"/>
      <c r="C42" s="1"/>
      <c r="D42" s="28"/>
      <c r="E42" s="28"/>
      <c r="F42" s="55">
        <v>0</v>
      </c>
      <c r="G42" s="55">
        <v>0</v>
      </c>
      <c r="H42" s="56"/>
      <c r="I42" s="192" t="s">
        <v>161</v>
      </c>
      <c r="J42" s="7"/>
    </row>
    <row r="43" spans="1:11" hidden="1" x14ac:dyDescent="0.2">
      <c r="A43" s="322" t="s">
        <v>58</v>
      </c>
      <c r="B43" s="323"/>
      <c r="C43" s="323"/>
      <c r="D43" s="323"/>
      <c r="E43" s="323"/>
      <c r="F43" s="323"/>
      <c r="G43" s="323"/>
      <c r="H43" s="323"/>
      <c r="I43" s="323"/>
      <c r="J43" s="7"/>
    </row>
    <row r="44" spans="1:11" ht="37.5" customHeight="1" x14ac:dyDescent="0.2">
      <c r="A44" s="193" t="s">
        <v>58</v>
      </c>
      <c r="B44" s="340" t="s">
        <v>195</v>
      </c>
      <c r="C44" s="340"/>
      <c r="D44" s="340"/>
      <c r="E44" s="340"/>
      <c r="F44" s="340"/>
      <c r="G44" s="340"/>
      <c r="H44" s="340"/>
      <c r="I44" s="340"/>
      <c r="J44" s="7"/>
    </row>
    <row r="45" spans="1:11" ht="19.5" thickBot="1" x14ac:dyDescent="0.45">
      <c r="A45" s="29" t="s">
        <v>42</v>
      </c>
      <c r="B45" s="29" t="s">
        <v>16</v>
      </c>
      <c r="C45" s="29"/>
      <c r="D45" s="53"/>
      <c r="E45" s="53"/>
      <c r="F45" s="28"/>
      <c r="G45" s="39"/>
      <c r="H45" s="326" t="s">
        <v>29</v>
      </c>
      <c r="I45" s="326"/>
      <c r="J45" s="7"/>
    </row>
    <row r="46" spans="1:11" ht="18.75" thickTop="1" x14ac:dyDescent="0.35">
      <c r="A46" s="58"/>
      <c r="B46" s="194"/>
      <c r="C46" s="195"/>
      <c r="D46" s="194"/>
      <c r="E46" s="70" t="s">
        <v>75</v>
      </c>
      <c r="F46" s="59" t="s">
        <v>17</v>
      </c>
      <c r="G46" s="59" t="s">
        <v>18</v>
      </c>
      <c r="H46" s="60" t="s">
        <v>19</v>
      </c>
      <c r="I46" s="61" t="s">
        <v>28</v>
      </c>
      <c r="J46" s="7"/>
    </row>
    <row r="47" spans="1:11" x14ac:dyDescent="0.2">
      <c r="A47" s="196"/>
      <c r="B47" s="197"/>
      <c r="C47" s="197"/>
      <c r="D47" s="197"/>
      <c r="E47" s="71"/>
      <c r="F47" s="337"/>
      <c r="G47" s="62"/>
      <c r="H47" s="63">
        <v>44196</v>
      </c>
      <c r="I47" s="64">
        <v>44196</v>
      </c>
      <c r="J47" s="7"/>
    </row>
    <row r="48" spans="1:11" x14ac:dyDescent="0.2">
      <c r="A48" s="196"/>
      <c r="B48" s="197"/>
      <c r="C48" s="197"/>
      <c r="D48" s="197"/>
      <c r="E48" s="71"/>
      <c r="F48" s="337"/>
      <c r="G48" s="65"/>
      <c r="H48" s="65"/>
      <c r="I48" s="66"/>
      <c r="J48" s="333"/>
      <c r="K48" s="334"/>
    </row>
    <row r="49" spans="1:11" ht="13.5" thickBot="1" x14ac:dyDescent="0.25">
      <c r="A49" s="198"/>
      <c r="B49" s="199"/>
      <c r="C49" s="199"/>
      <c r="D49" s="199"/>
      <c r="E49" s="71"/>
      <c r="F49" s="200"/>
      <c r="G49" s="200"/>
      <c r="H49" s="200"/>
      <c r="I49" s="201"/>
    </row>
    <row r="50" spans="1:11" ht="13.5" thickTop="1" x14ac:dyDescent="0.2">
      <c r="A50" s="202"/>
      <c r="B50" s="203"/>
      <c r="C50" s="203" t="s">
        <v>15</v>
      </c>
      <c r="D50" s="203"/>
      <c r="E50" s="204">
        <v>39507</v>
      </c>
      <c r="F50" s="205">
        <v>0</v>
      </c>
      <c r="G50" s="206">
        <v>0</v>
      </c>
      <c r="H50" s="206">
        <v>39507</v>
      </c>
      <c r="I50" s="207">
        <v>39507</v>
      </c>
      <c r="J50" s="270"/>
      <c r="K50" s="270"/>
    </row>
    <row r="51" spans="1:11" x14ac:dyDescent="0.2">
      <c r="A51" s="208"/>
      <c r="B51" s="112"/>
      <c r="C51" s="112" t="s">
        <v>20</v>
      </c>
      <c r="D51" s="112"/>
      <c r="E51" s="209">
        <v>174756.82</v>
      </c>
      <c r="F51" s="210">
        <v>864740.48</v>
      </c>
      <c r="G51" s="211">
        <v>764866</v>
      </c>
      <c r="H51" s="211">
        <v>274631.30000000005</v>
      </c>
      <c r="I51" s="212">
        <v>290669.59999999998</v>
      </c>
      <c r="J51" s="270"/>
      <c r="K51" s="271"/>
    </row>
    <row r="52" spans="1:11" x14ac:dyDescent="0.2">
      <c r="A52" s="208"/>
      <c r="B52" s="112"/>
      <c r="C52" s="112" t="s">
        <v>63</v>
      </c>
      <c r="D52" s="112"/>
      <c r="E52" s="209">
        <v>56768.140000000007</v>
      </c>
      <c r="F52" s="210">
        <v>85992.68</v>
      </c>
      <c r="G52" s="211">
        <v>49658.3</v>
      </c>
      <c r="H52" s="211">
        <v>93102.52</v>
      </c>
      <c r="I52" s="212">
        <v>93102.51999999999</v>
      </c>
      <c r="J52" s="271"/>
      <c r="K52" s="271"/>
    </row>
    <row r="53" spans="1:11" x14ac:dyDescent="0.2">
      <c r="A53" s="208"/>
      <c r="B53" s="112"/>
      <c r="C53" s="112" t="s">
        <v>61</v>
      </c>
      <c r="D53" s="112"/>
      <c r="E53" s="209">
        <v>14015.67</v>
      </c>
      <c r="F53" s="210">
        <v>1432819</v>
      </c>
      <c r="G53" s="211">
        <v>1299668</v>
      </c>
      <c r="H53" s="211">
        <v>147166.66999999993</v>
      </c>
      <c r="I53" s="212">
        <v>147166.67000000001</v>
      </c>
      <c r="J53" s="272"/>
      <c r="K53" s="272"/>
    </row>
    <row r="54" spans="1:11" ht="18.75" thickBot="1" x14ac:dyDescent="0.4">
      <c r="A54" s="40" t="s">
        <v>11</v>
      </c>
      <c r="B54" s="67"/>
      <c r="C54" s="67"/>
      <c r="D54" s="67"/>
      <c r="E54" s="72">
        <v>285047.63</v>
      </c>
      <c r="F54" s="69">
        <v>2383552.16</v>
      </c>
      <c r="G54" s="68">
        <v>2114192.2999999998</v>
      </c>
      <c r="H54" s="68">
        <v>554407.49</v>
      </c>
      <c r="I54" s="213">
        <v>570445.79</v>
      </c>
      <c r="J54" s="273"/>
      <c r="K54" s="273"/>
    </row>
    <row r="55" spans="1:11" ht="18.75" thickTop="1" x14ac:dyDescent="0.35">
      <c r="A55" s="41"/>
      <c r="B55" s="2"/>
      <c r="C55" s="2"/>
      <c r="D55" s="53"/>
      <c r="E55" s="53"/>
      <c r="F55" s="28"/>
      <c r="G55" s="338" t="s">
        <v>162</v>
      </c>
      <c r="H55" s="339"/>
      <c r="I55" s="339"/>
      <c r="J55" s="3"/>
    </row>
    <row r="56" spans="1:11" ht="18" x14ac:dyDescent="0.35">
      <c r="A56" s="41"/>
      <c r="B56" s="2"/>
      <c r="C56" s="2"/>
      <c r="D56" s="53"/>
      <c r="E56" s="53"/>
      <c r="F56" s="28"/>
      <c r="G56" s="335"/>
      <c r="H56" s="286"/>
      <c r="I56" s="286"/>
      <c r="J56" s="3"/>
    </row>
    <row r="57" spans="1:11" x14ac:dyDescent="0.2">
      <c r="A57" s="214"/>
      <c r="B57" s="214"/>
      <c r="C57" s="214"/>
      <c r="D57" s="214"/>
      <c r="E57" s="214"/>
      <c r="F57" s="214"/>
      <c r="G57" s="335" t="s">
        <v>162</v>
      </c>
      <c r="H57" s="286"/>
      <c r="I57" s="286"/>
      <c r="J57" s="3"/>
    </row>
    <row r="58" spans="1:11" x14ac:dyDescent="0.2">
      <c r="G58" s="335" t="s">
        <v>162</v>
      </c>
      <c r="H58" s="286"/>
      <c r="I58" s="286"/>
      <c r="J58" s="3"/>
    </row>
    <row r="59" spans="1:11" x14ac:dyDescent="0.2">
      <c r="G59" s="215"/>
    </row>
    <row r="60" spans="1:11" x14ac:dyDescent="0.2">
      <c r="G60" s="215"/>
    </row>
    <row r="67" spans="10:11" s="3" customFormat="1" x14ac:dyDescent="0.2">
      <c r="J67" s="257"/>
      <c r="K67" s="6"/>
    </row>
    <row r="68" spans="10:11" s="3" customFormat="1" x14ac:dyDescent="0.2">
      <c r="J68" s="257"/>
      <c r="K68" s="6"/>
    </row>
    <row r="69" spans="10:11" s="3" customFormat="1" x14ac:dyDescent="0.2">
      <c r="J69" s="257"/>
      <c r="K69" s="6"/>
    </row>
    <row r="70" spans="10:11" s="3" customFormat="1" x14ac:dyDescent="0.2">
      <c r="J70" s="257"/>
      <c r="K70" s="6"/>
    </row>
    <row r="71" spans="10:11" s="3" customFormat="1" x14ac:dyDescent="0.2">
      <c r="J71" s="257"/>
      <c r="K71" s="6"/>
    </row>
    <row r="72" spans="10:11" s="3" customFormat="1" x14ac:dyDescent="0.2">
      <c r="J72" s="257"/>
      <c r="K72" s="6"/>
    </row>
    <row r="73" spans="10:11" s="3" customFormat="1" x14ac:dyDescent="0.2">
      <c r="J73" s="257"/>
      <c r="K73" s="6"/>
    </row>
    <row r="74" spans="10:11" s="3" customFormat="1" x14ac:dyDescent="0.2">
      <c r="J74" s="257"/>
      <c r="K74" s="6"/>
    </row>
    <row r="75" spans="10:11" s="3" customFormat="1" x14ac:dyDescent="0.2">
      <c r="J75" s="257"/>
      <c r="K75" s="6"/>
    </row>
    <row r="76" spans="10:11" s="3" customFormat="1" x14ac:dyDescent="0.2">
      <c r="J76" s="257"/>
      <c r="K76" s="6"/>
    </row>
    <row r="77" spans="10:11" s="3" customFormat="1" x14ac:dyDescent="0.2">
      <c r="J77" s="257"/>
      <c r="K77" s="6"/>
    </row>
    <row r="78" spans="10:11" s="3" customFormat="1" x14ac:dyDescent="0.2">
      <c r="J78" s="257"/>
      <c r="K78" s="6"/>
    </row>
    <row r="79" spans="10:11" s="3" customFormat="1" x14ac:dyDescent="0.2">
      <c r="J79" s="257"/>
      <c r="K79" s="6"/>
    </row>
    <row r="80" spans="10:11" s="3" customFormat="1" x14ac:dyDescent="0.2">
      <c r="J80" s="257"/>
      <c r="K80" s="6"/>
    </row>
    <row r="81" spans="10:11" s="3" customFormat="1" x14ac:dyDescent="0.2">
      <c r="J81" s="257"/>
      <c r="K81" s="6"/>
    </row>
    <row r="82" spans="10:11" s="3" customFormat="1" x14ac:dyDescent="0.2">
      <c r="J82" s="257"/>
      <c r="K82" s="6"/>
    </row>
    <row r="83" spans="10:11" s="3" customFormat="1" x14ac:dyDescent="0.2">
      <c r="J83" s="257"/>
      <c r="K83" s="6"/>
    </row>
    <row r="84" spans="10:11" s="3" customFormat="1" x14ac:dyDescent="0.2">
      <c r="J84" s="257"/>
      <c r="K84" s="6"/>
    </row>
    <row r="85" spans="10:11" s="3" customFormat="1" x14ac:dyDescent="0.2">
      <c r="J85" s="257"/>
      <c r="K85" s="6"/>
    </row>
    <row r="86" spans="10:11" s="3" customFormat="1" x14ac:dyDescent="0.2">
      <c r="J86" s="257"/>
      <c r="K86" s="6"/>
    </row>
    <row r="87" spans="10:11" s="3" customFormat="1" x14ac:dyDescent="0.2">
      <c r="J87" s="257"/>
      <c r="K87" s="6"/>
    </row>
    <row r="88" spans="10:11" s="3" customFormat="1" x14ac:dyDescent="0.2">
      <c r="J88" s="257"/>
      <c r="K88" s="6"/>
    </row>
    <row r="89" spans="10:11" s="3" customFormat="1" x14ac:dyDescent="0.2">
      <c r="J89" s="257"/>
      <c r="K89" s="6"/>
    </row>
    <row r="90" spans="10:11" s="3" customFormat="1" x14ac:dyDescent="0.2">
      <c r="J90" s="257"/>
      <c r="K90" s="6"/>
    </row>
    <row r="91" spans="10:11" s="3" customFormat="1" x14ac:dyDescent="0.2">
      <c r="J91" s="257"/>
      <c r="K91" s="6"/>
    </row>
    <row r="92" spans="10:11" s="3" customFormat="1" x14ac:dyDescent="0.2">
      <c r="J92" s="257"/>
      <c r="K92" s="6"/>
    </row>
    <row r="93" spans="10:11" s="3" customFormat="1" x14ac:dyDescent="0.2">
      <c r="J93" s="257"/>
      <c r="K93" s="6"/>
    </row>
    <row r="94" spans="10:11" s="3" customFormat="1" x14ac:dyDescent="0.2">
      <c r="J94" s="257"/>
      <c r="K94" s="6"/>
    </row>
    <row r="95" spans="10:11" s="3" customFormat="1" x14ac:dyDescent="0.2">
      <c r="J95" s="257"/>
      <c r="K95" s="6"/>
    </row>
    <row r="96" spans="10:11" s="3" customFormat="1" x14ac:dyDescent="0.2">
      <c r="J96" s="257"/>
      <c r="K96" s="6"/>
    </row>
    <row r="97" spans="10:11" s="3" customFormat="1" x14ac:dyDescent="0.2">
      <c r="J97" s="257"/>
      <c r="K97" s="6"/>
    </row>
    <row r="99" spans="10:11" s="3" customFormat="1" x14ac:dyDescent="0.2">
      <c r="J99" s="257"/>
      <c r="K99" s="6"/>
    </row>
    <row r="100" spans="10:11" s="3" customFormat="1" x14ac:dyDescent="0.2">
      <c r="J100" s="257"/>
      <c r="K100" s="6"/>
    </row>
    <row r="101" spans="10:11" s="3" customFormat="1" x14ac:dyDescent="0.2">
      <c r="J101" s="257"/>
      <c r="K101" s="6"/>
    </row>
    <row r="102" spans="10:11" s="3" customFormat="1" x14ac:dyDescent="0.2">
      <c r="J102" s="257"/>
      <c r="K102" s="6"/>
    </row>
    <row r="103" spans="10:11" s="3" customFormat="1" x14ac:dyDescent="0.2">
      <c r="J103" s="257"/>
      <c r="K103" s="6"/>
    </row>
    <row r="105" spans="10:11" s="3" customFormat="1" x14ac:dyDescent="0.2">
      <c r="J105" s="257"/>
      <c r="K105" s="6"/>
    </row>
    <row r="106" spans="10:11" s="3" customFormat="1" x14ac:dyDescent="0.2">
      <c r="J106" s="257"/>
      <c r="K106" s="6"/>
    </row>
    <row r="107" spans="10:11" s="3" customFormat="1" x14ac:dyDescent="0.2">
      <c r="J107" s="257"/>
      <c r="K107" s="6"/>
    </row>
    <row r="109" spans="10:11" s="3" customFormat="1" x14ac:dyDescent="0.2">
      <c r="J109" s="257"/>
      <c r="K109" s="6"/>
    </row>
    <row r="110" spans="10:11" s="3" customFormat="1" x14ac:dyDescent="0.2">
      <c r="J110" s="257"/>
      <c r="K110" s="6"/>
    </row>
    <row r="112" spans="10:11" s="3" customFormat="1" x14ac:dyDescent="0.2">
      <c r="J112" s="257"/>
      <c r="K112" s="6"/>
    </row>
    <row r="113" spans="10:11" s="3" customFormat="1" x14ac:dyDescent="0.2">
      <c r="J113" s="257"/>
      <c r="K113" s="6"/>
    </row>
    <row r="114" spans="10:11" s="3" customFormat="1" x14ac:dyDescent="0.2">
      <c r="J114" s="257"/>
      <c r="K114" s="6"/>
    </row>
    <row r="115" spans="10:11" s="3" customFormat="1" x14ac:dyDescent="0.2">
      <c r="J115" s="257"/>
      <c r="K115" s="6"/>
    </row>
    <row r="116" spans="10:11" s="3" customFormat="1" x14ac:dyDescent="0.2">
      <c r="J116" s="257"/>
      <c r="K116" s="6"/>
    </row>
    <row r="117" spans="10:11" s="3" customFormat="1" x14ac:dyDescent="0.2">
      <c r="J117" s="257"/>
      <c r="K117" s="6"/>
    </row>
    <row r="119" spans="10:11" s="3" customFormat="1" x14ac:dyDescent="0.2">
      <c r="J119" s="257"/>
      <c r="K119" s="6"/>
    </row>
    <row r="120" spans="10:11" s="3" customFormat="1" x14ac:dyDescent="0.2">
      <c r="J120" s="257"/>
      <c r="K120" s="6"/>
    </row>
    <row r="123" spans="10:11" s="3" customFormat="1" x14ac:dyDescent="0.2">
      <c r="J123" s="257"/>
      <c r="K123" s="6"/>
    </row>
    <row r="124" spans="10:11" s="3" customFormat="1" x14ac:dyDescent="0.2">
      <c r="J124" s="257"/>
      <c r="K124" s="6"/>
    </row>
    <row r="125" spans="10:11" s="3" customFormat="1" x14ac:dyDescent="0.2">
      <c r="J125" s="257"/>
      <c r="K125" s="6"/>
    </row>
    <row r="126" spans="10:11" s="3" customFormat="1" x14ac:dyDescent="0.2">
      <c r="J126" s="257"/>
      <c r="K126" s="6"/>
    </row>
    <row r="127" spans="10:11" s="3" customFormat="1" x14ac:dyDescent="0.2">
      <c r="J127" s="257"/>
      <c r="K127" s="6"/>
    </row>
    <row r="130" spans="10:11" s="3" customFormat="1" x14ac:dyDescent="0.2">
      <c r="J130" s="257"/>
      <c r="K130" s="6"/>
    </row>
    <row r="131" spans="10:11" s="3" customFormat="1" x14ac:dyDescent="0.2">
      <c r="J131" s="257"/>
      <c r="K131" s="6"/>
    </row>
    <row r="133" spans="10:11" s="3" customFormat="1" x14ac:dyDescent="0.2">
      <c r="J133" s="257"/>
      <c r="K133" s="6"/>
    </row>
    <row r="134" spans="10:11" s="3" customFormat="1" x14ac:dyDescent="0.2">
      <c r="J134" s="257"/>
      <c r="K134" s="6"/>
    </row>
    <row r="135" spans="10:11" s="3" customFormat="1" x14ac:dyDescent="0.2">
      <c r="J135" s="257"/>
      <c r="K135" s="6"/>
    </row>
    <row r="136" spans="10:11" s="3" customFormat="1" x14ac:dyDescent="0.2">
      <c r="J136" s="257"/>
      <c r="K136" s="6"/>
    </row>
    <row r="138" spans="10:11" s="3" customFormat="1" x14ac:dyDescent="0.2">
      <c r="J138" s="257"/>
      <c r="K138" s="6"/>
    </row>
    <row r="141" spans="10:11" s="3" customFormat="1" x14ac:dyDescent="0.2">
      <c r="J141" s="257"/>
      <c r="K141" s="6"/>
    </row>
    <row r="142" spans="10:11" s="3" customFormat="1" x14ac:dyDescent="0.2">
      <c r="J142" s="257"/>
      <c r="K142" s="6"/>
    </row>
    <row r="143" spans="10:11" s="3" customFormat="1" x14ac:dyDescent="0.2">
      <c r="J143" s="257"/>
      <c r="K143" s="6"/>
    </row>
    <row r="144" spans="10:11" s="3" customFormat="1" x14ac:dyDescent="0.2">
      <c r="J144" s="257"/>
      <c r="K144" s="6"/>
    </row>
    <row r="145" spans="10:11" s="3" customFormat="1" x14ac:dyDescent="0.2">
      <c r="J145" s="257"/>
      <c r="K145" s="6"/>
    </row>
    <row r="149" spans="10:11" s="3" customFormat="1" x14ac:dyDescent="0.2">
      <c r="J149" s="257"/>
      <c r="K149" s="6"/>
    </row>
    <row r="155" spans="10:11" s="3" customFormat="1" x14ac:dyDescent="0.2">
      <c r="J155" s="257"/>
      <c r="K155" s="6"/>
    </row>
    <row r="160" spans="10:11" s="3" customFormat="1" x14ac:dyDescent="0.2">
      <c r="J160" s="257"/>
      <c r="K160" s="6"/>
    </row>
    <row r="161" spans="10:11" s="3" customFormat="1" x14ac:dyDescent="0.2">
      <c r="J161" s="257"/>
      <c r="K161" s="6"/>
    </row>
    <row r="162" spans="10:11" s="3" customFormat="1" x14ac:dyDescent="0.2">
      <c r="J162" s="257"/>
      <c r="K162" s="6"/>
    </row>
    <row r="163" spans="10:11" s="3" customFormat="1" x14ac:dyDescent="0.2">
      <c r="J163" s="257"/>
      <c r="K163" s="6"/>
    </row>
    <row r="164" spans="10:11" s="3" customFormat="1" x14ac:dyDescent="0.2">
      <c r="J164" s="257"/>
      <c r="K164" s="6"/>
    </row>
    <row r="165" spans="10:11" s="3" customFormat="1" x14ac:dyDescent="0.2">
      <c r="J165" s="257"/>
      <c r="K165" s="6"/>
    </row>
    <row r="166" spans="10:11" s="3" customFormat="1" x14ac:dyDescent="0.2">
      <c r="J166" s="257"/>
      <c r="K166" s="6"/>
    </row>
    <row r="167" spans="10:11" s="3" customFormat="1" x14ac:dyDescent="0.2">
      <c r="J167" s="257"/>
      <c r="K167" s="6"/>
    </row>
    <row r="168" spans="10:11" s="3" customFormat="1" x14ac:dyDescent="0.2">
      <c r="J168" s="257"/>
      <c r="K168" s="6"/>
    </row>
    <row r="169" spans="10:11" s="3" customFormat="1" x14ac:dyDescent="0.2">
      <c r="J169" s="257"/>
      <c r="K169" s="6"/>
    </row>
    <row r="170" spans="10:11" s="3" customFormat="1" x14ac:dyDescent="0.2">
      <c r="J170" s="257"/>
      <c r="K170" s="6"/>
    </row>
    <row r="171" spans="10:11" s="3" customFormat="1" x14ac:dyDescent="0.2">
      <c r="J171" s="257"/>
      <c r="K171" s="6"/>
    </row>
    <row r="172" spans="10:11" s="3" customFormat="1" x14ac:dyDescent="0.2">
      <c r="J172" s="257"/>
      <c r="K172" s="6"/>
    </row>
    <row r="173" spans="10:11" s="3" customFormat="1" x14ac:dyDescent="0.2">
      <c r="J173" s="257"/>
      <c r="K173" s="6"/>
    </row>
    <row r="174" spans="10:11" s="3" customFormat="1" x14ac:dyDescent="0.2">
      <c r="J174" s="257"/>
      <c r="K174" s="6"/>
    </row>
    <row r="175" spans="10:11" s="3" customFormat="1" x14ac:dyDescent="0.2">
      <c r="J175" s="257"/>
      <c r="K175" s="6"/>
    </row>
    <row r="176" spans="10:11" s="3" customFormat="1" x14ac:dyDescent="0.2">
      <c r="J176" s="257"/>
      <c r="K176" s="6"/>
    </row>
    <row r="177" spans="10:11" s="3" customFormat="1" x14ac:dyDescent="0.2">
      <c r="J177" s="257"/>
      <c r="K177" s="6"/>
    </row>
    <row r="178" spans="10:11" s="3" customFormat="1" x14ac:dyDescent="0.2">
      <c r="J178" s="257"/>
      <c r="K178" s="6"/>
    </row>
    <row r="179" spans="10:11" s="3" customFormat="1" x14ac:dyDescent="0.2">
      <c r="J179" s="257"/>
      <c r="K179" s="6"/>
    </row>
    <row r="180" spans="10:11" s="3" customFormat="1" x14ac:dyDescent="0.2">
      <c r="J180" s="257"/>
      <c r="K180" s="6"/>
    </row>
    <row r="182" spans="10:11" s="3" customFormat="1" x14ac:dyDescent="0.2">
      <c r="J182" s="257"/>
      <c r="K182" s="6"/>
    </row>
    <row r="183" spans="10:11" s="3" customFormat="1" x14ac:dyDescent="0.2">
      <c r="J183" s="257"/>
      <c r="K183" s="6"/>
    </row>
    <row r="184" spans="10:11" s="3" customFormat="1" x14ac:dyDescent="0.2">
      <c r="J184" s="257"/>
      <c r="K184" s="6"/>
    </row>
    <row r="185" spans="10:11" s="3" customFormat="1" x14ac:dyDescent="0.2">
      <c r="J185" s="257"/>
      <c r="K185" s="6"/>
    </row>
    <row r="186" spans="10:11" s="3" customFormat="1" x14ac:dyDescent="0.2">
      <c r="J186" s="257"/>
      <c r="K186" s="6"/>
    </row>
    <row r="187" spans="10:11" s="3" customFormat="1" x14ac:dyDescent="0.2">
      <c r="J187" s="257"/>
      <c r="K187" s="6"/>
    </row>
    <row r="193" spans="10:11" s="3" customFormat="1" x14ac:dyDescent="0.2">
      <c r="J193" s="257"/>
      <c r="K193" s="6"/>
    </row>
    <row r="195" spans="10:11" s="3" customFormat="1" x14ac:dyDescent="0.2">
      <c r="J195" s="257"/>
      <c r="K195" s="6"/>
    </row>
    <row r="196" spans="10:11" s="3" customFormat="1" x14ac:dyDescent="0.2">
      <c r="J196" s="257"/>
      <c r="K196" s="6"/>
    </row>
    <row r="197" spans="10:11" s="3" customFormat="1" x14ac:dyDescent="0.2">
      <c r="J197" s="257"/>
      <c r="K197" s="6"/>
    </row>
    <row r="198" spans="10:11" s="3" customFormat="1" x14ac:dyDescent="0.2">
      <c r="J198" s="257"/>
      <c r="K198" s="6"/>
    </row>
    <row r="199" spans="10:11" s="3" customFormat="1" x14ac:dyDescent="0.2">
      <c r="J199" s="257"/>
      <c r="K199" s="6"/>
    </row>
    <row r="200" spans="10:11" s="3" customFormat="1" x14ac:dyDescent="0.2">
      <c r="J200" s="257"/>
      <c r="K200" s="6"/>
    </row>
    <row r="202" spans="10:11" s="3" customFormat="1" x14ac:dyDescent="0.2">
      <c r="J202" s="257"/>
      <c r="K202" s="6"/>
    </row>
    <row r="203" spans="10:11" s="3" customFormat="1" x14ac:dyDescent="0.2">
      <c r="J203" s="257"/>
      <c r="K203" s="6"/>
    </row>
    <row r="204" spans="10:11" s="3" customFormat="1" x14ac:dyDescent="0.2">
      <c r="J204" s="257"/>
      <c r="K204" s="6"/>
    </row>
    <row r="210" spans="10:11" s="3" customFormat="1" x14ac:dyDescent="0.2">
      <c r="J210" s="257"/>
      <c r="K210" s="6"/>
    </row>
    <row r="211" spans="10:11" s="3" customFormat="1" x14ac:dyDescent="0.2">
      <c r="J211" s="257"/>
      <c r="K211" s="6"/>
    </row>
    <row r="212" spans="10:11" s="3" customFormat="1" x14ac:dyDescent="0.2">
      <c r="J212" s="257"/>
      <c r="K212" s="6"/>
    </row>
    <row r="213" spans="10:11" s="3" customFormat="1" x14ac:dyDescent="0.2">
      <c r="J213" s="257"/>
      <c r="K213" s="6"/>
    </row>
    <row r="214" spans="10:11" s="3" customFormat="1" x14ac:dyDescent="0.2">
      <c r="J214" s="257"/>
      <c r="K214" s="6"/>
    </row>
    <row r="215" spans="10:11" s="3" customFormat="1" x14ac:dyDescent="0.2">
      <c r="J215" s="257"/>
      <c r="K215" s="6"/>
    </row>
    <row r="216" spans="10:11" s="3" customFormat="1" x14ac:dyDescent="0.2">
      <c r="J216" s="257"/>
      <c r="K216" s="6"/>
    </row>
    <row r="217" spans="10:11" s="3" customFormat="1" x14ac:dyDescent="0.2">
      <c r="J217" s="257"/>
      <c r="K217" s="6"/>
    </row>
    <row r="218" spans="10:11" s="3" customFormat="1" x14ac:dyDescent="0.2">
      <c r="J218" s="257"/>
      <c r="K218" s="6"/>
    </row>
    <row r="219" spans="10:11" s="3" customFormat="1" x14ac:dyDescent="0.2">
      <c r="J219" s="257"/>
      <c r="K219" s="6"/>
    </row>
    <row r="221" spans="10:11" s="3" customFormat="1" x14ac:dyDescent="0.2">
      <c r="J221" s="257"/>
      <c r="K221" s="6"/>
    </row>
    <row r="222" spans="10:11" s="3" customFormat="1" x14ac:dyDescent="0.2">
      <c r="J222" s="257"/>
      <c r="K222" s="6"/>
    </row>
    <row r="223" spans="10:11" s="3" customFormat="1" x14ac:dyDescent="0.2">
      <c r="J223" s="257"/>
      <c r="K223" s="6"/>
    </row>
    <row r="224" spans="10:11" s="3" customFormat="1" x14ac:dyDescent="0.2">
      <c r="J224" s="257"/>
      <c r="K224" s="6"/>
    </row>
    <row r="225" spans="10:11" s="3" customFormat="1" x14ac:dyDescent="0.2">
      <c r="J225" s="257"/>
      <c r="K225" s="6"/>
    </row>
    <row r="226" spans="10:11" s="3" customFormat="1" x14ac:dyDescent="0.2">
      <c r="J226" s="257"/>
      <c r="K226" s="6"/>
    </row>
    <row r="227" spans="10:11" s="3" customFormat="1" x14ac:dyDescent="0.2">
      <c r="J227" s="257"/>
      <c r="K227" s="6"/>
    </row>
    <row r="228" spans="10:11" s="3" customFormat="1" x14ac:dyDescent="0.2">
      <c r="J228" s="257"/>
      <c r="K228" s="6"/>
    </row>
    <row r="229" spans="10:11" s="3" customFormat="1" x14ac:dyDescent="0.2">
      <c r="J229" s="257"/>
      <c r="K229" s="6"/>
    </row>
    <row r="230" spans="10:11" s="3" customFormat="1" x14ac:dyDescent="0.2">
      <c r="J230" s="257"/>
      <c r="K230" s="6"/>
    </row>
    <row r="231" spans="10:11" s="3" customFormat="1" x14ac:dyDescent="0.2">
      <c r="J231" s="257"/>
      <c r="K231" s="6"/>
    </row>
    <row r="232" spans="10:11" s="3" customFormat="1" x14ac:dyDescent="0.2">
      <c r="J232" s="257"/>
      <c r="K232" s="6"/>
    </row>
    <row r="233" spans="10:11" s="3" customFormat="1" x14ac:dyDescent="0.2">
      <c r="J233" s="257"/>
      <c r="K233" s="6"/>
    </row>
    <row r="234" spans="10:11" s="3" customFormat="1" x14ac:dyDescent="0.2">
      <c r="J234" s="257"/>
      <c r="K234" s="6"/>
    </row>
    <row r="235" spans="10:11" s="3" customFormat="1" x14ac:dyDescent="0.2">
      <c r="J235" s="257"/>
      <c r="K235" s="6"/>
    </row>
    <row r="239" spans="10:11" s="3" customFormat="1" x14ac:dyDescent="0.2">
      <c r="J239" s="257"/>
      <c r="K239" s="6"/>
    </row>
    <row r="249" spans="10:11" s="3" customFormat="1" x14ac:dyDescent="0.2">
      <c r="J249" s="257"/>
      <c r="K249" s="6"/>
    </row>
  </sheetData>
  <mergeCells count="27"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4" firstPageNumber="209" orientation="portrait" useFirstPageNumber="1" r:id="rId1"/>
  <headerFooter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29</vt:i4>
      </vt:variant>
    </vt:vector>
  </HeadingPairs>
  <TitlesOfParts>
    <vt:vector size="56" baseType="lpstr">
      <vt:lpstr>Rekapitulace dle oblasti</vt:lpstr>
      <vt:lpstr>1631</vt:lpstr>
      <vt:lpstr>1633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2021-06-02T07:29:15Z</cp:lastPrinted>
  <dcterms:created xsi:type="dcterms:W3CDTF">2008-01-24T08:46:29Z</dcterms:created>
  <dcterms:modified xsi:type="dcterms:W3CDTF">2021-06-02T07:34:31Z</dcterms:modified>
</cp:coreProperties>
</file>