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minimized="1" xWindow="0" yWindow="0" windowWidth="28800" windowHeight="12450" tabRatio="861"/>
  </bookViews>
  <sheets>
    <sheet name="Rekapitulace dle oblasti" sheetId="26" r:id="rId1"/>
    <sheet name="1025" sheetId="25" r:id="rId2"/>
    <sheet name="1026" sheetId="27" r:id="rId3"/>
    <sheet name="1043" sheetId="41" r:id="rId4"/>
    <sheet name="1113" sheetId="42" r:id="rId5"/>
    <sheet name="1142" sheetId="43" r:id="rId6"/>
    <sheet name="1175" sheetId="44" r:id="rId7"/>
    <sheet name="1225" sheetId="45" r:id="rId8"/>
    <sheet name="1226" sheetId="46" r:id="rId9"/>
    <sheet name="1314" sheetId="47" r:id="rId10"/>
    <sheet name="1315" sheetId="48" r:id="rId11"/>
    <sheet name="1407" sheetId="49" r:id="rId12"/>
    <sheet name="1408" sheetId="50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oblasti'!$A$64602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oblasti'!$A$1:$N$43</definedName>
  </definedNames>
  <calcPr calcId="162913"/>
</workbook>
</file>

<file path=xl/calcChain.xml><?xml version="1.0" encoding="utf-8"?>
<calcChain xmlns="http://schemas.openxmlformats.org/spreadsheetml/2006/main">
  <c r="G31" i="45" l="1"/>
  <c r="G30" i="45"/>
  <c r="H53" i="50" l="1"/>
  <c r="H52" i="50"/>
  <c r="H51" i="50"/>
  <c r="G54" i="50"/>
  <c r="E54" i="50"/>
  <c r="I42" i="50"/>
  <c r="I41" i="50"/>
  <c r="I40" i="50"/>
  <c r="I39" i="50"/>
  <c r="I38" i="50"/>
  <c r="I37" i="50"/>
  <c r="G29" i="50"/>
  <c r="H20" i="50"/>
  <c r="H21" i="50" s="1"/>
  <c r="H25" i="50" s="1"/>
  <c r="G20" i="50"/>
  <c r="G21" i="50" s="1"/>
  <c r="H50" i="50" l="1"/>
  <c r="I20" i="50"/>
  <c r="I21" i="50" s="1"/>
  <c r="I25" i="50" s="1"/>
  <c r="G26" i="50"/>
  <c r="G32" i="50" s="1"/>
  <c r="I54" i="50"/>
  <c r="G56" i="50"/>
  <c r="H54" i="50"/>
  <c r="G55" i="50"/>
  <c r="G58" i="50"/>
  <c r="F54" i="50"/>
  <c r="G57" i="50"/>
  <c r="G25" i="50" l="1"/>
  <c r="H53" i="49"/>
  <c r="H52" i="49"/>
  <c r="I54" i="49"/>
  <c r="G54" i="49"/>
  <c r="F54" i="49"/>
  <c r="I42" i="49"/>
  <c r="I40" i="49"/>
  <c r="I39" i="49"/>
  <c r="I38" i="49"/>
  <c r="I37" i="49"/>
  <c r="G29" i="49"/>
  <c r="G26" i="49"/>
  <c r="G32" i="49" s="1"/>
  <c r="G20" i="49"/>
  <c r="G21" i="49" s="1"/>
  <c r="G25" i="49" s="1"/>
  <c r="I20" i="49" l="1"/>
  <c r="I21" i="49" s="1"/>
  <c r="I25" i="49" s="1"/>
  <c r="H20" i="49"/>
  <c r="H21" i="49" s="1"/>
  <c r="H25" i="49" s="1"/>
  <c r="I41" i="49"/>
  <c r="E54" i="49"/>
  <c r="H51" i="49"/>
  <c r="G58" i="49"/>
  <c r="H50" i="49"/>
  <c r="G57" i="49"/>
  <c r="G55" i="49" l="1"/>
  <c r="H54" i="49"/>
  <c r="H53" i="48" l="1"/>
  <c r="H52" i="48"/>
  <c r="I54" i="48"/>
  <c r="G54" i="48"/>
  <c r="F54" i="48"/>
  <c r="I42" i="48"/>
  <c r="I40" i="48"/>
  <c r="I39" i="48"/>
  <c r="I38" i="48"/>
  <c r="I37" i="48"/>
  <c r="G29" i="48"/>
  <c r="G20" i="48"/>
  <c r="G21" i="48" s="1"/>
  <c r="I20" i="48" l="1"/>
  <c r="I21" i="48" s="1"/>
  <c r="I25" i="48" s="1"/>
  <c r="G26" i="48"/>
  <c r="G32" i="48" s="1"/>
  <c r="H20" i="48"/>
  <c r="H21" i="48" s="1"/>
  <c r="H25" i="48" s="1"/>
  <c r="I41" i="48"/>
  <c r="E54" i="48"/>
  <c r="H51" i="48"/>
  <c r="G56" i="48" s="1"/>
  <c r="G58" i="48"/>
  <c r="H50" i="48"/>
  <c r="G57" i="48"/>
  <c r="G25" i="48" l="1"/>
  <c r="G55" i="48"/>
  <c r="H54" i="48"/>
  <c r="H53" i="47" l="1"/>
  <c r="H52" i="47"/>
  <c r="I54" i="47"/>
  <c r="G54" i="47"/>
  <c r="F54" i="47"/>
  <c r="I42" i="47"/>
  <c r="I41" i="47"/>
  <c r="I40" i="47"/>
  <c r="I39" i="47"/>
  <c r="I38" i="47"/>
  <c r="I37" i="47"/>
  <c r="G29" i="47"/>
  <c r="G20" i="47"/>
  <c r="G21" i="47" s="1"/>
  <c r="I20" i="47" l="1"/>
  <c r="I21" i="47" s="1"/>
  <c r="I25" i="47" s="1"/>
  <c r="G26" i="47"/>
  <c r="G32" i="47" s="1"/>
  <c r="H20" i="47"/>
  <c r="H21" i="47" s="1"/>
  <c r="H25" i="47" s="1"/>
  <c r="E54" i="47"/>
  <c r="H51" i="47"/>
  <c r="G25" i="47"/>
  <c r="G58" i="47"/>
  <c r="H50" i="47"/>
  <c r="G57" i="47"/>
  <c r="H54" i="47" l="1"/>
  <c r="G55" i="47"/>
  <c r="H53" i="46" l="1"/>
  <c r="H52" i="46"/>
  <c r="I54" i="46"/>
  <c r="G54" i="46"/>
  <c r="I42" i="46"/>
  <c r="I40" i="46"/>
  <c r="I39" i="46"/>
  <c r="I38" i="46"/>
  <c r="I37" i="46"/>
  <c r="G29" i="46"/>
  <c r="G26" i="46"/>
  <c r="G32" i="46" s="1"/>
  <c r="G20" i="46"/>
  <c r="G21" i="46" s="1"/>
  <c r="G25" i="46" s="1"/>
  <c r="F54" i="46" l="1"/>
  <c r="H20" i="46"/>
  <c r="H21" i="46" s="1"/>
  <c r="H25" i="46" s="1"/>
  <c r="I20" i="46"/>
  <c r="I21" i="46" s="1"/>
  <c r="I25" i="46" s="1"/>
  <c r="I41" i="46"/>
  <c r="E54" i="46"/>
  <c r="H51" i="46"/>
  <c r="H50" i="46"/>
  <c r="H54" i="46" l="1"/>
  <c r="G55" i="46"/>
  <c r="H53" i="45" l="1"/>
  <c r="G58" i="45" s="1"/>
  <c r="H52" i="45"/>
  <c r="I54" i="45"/>
  <c r="G54" i="45"/>
  <c r="I42" i="45"/>
  <c r="I41" i="45"/>
  <c r="I40" i="45"/>
  <c r="I39" i="45"/>
  <c r="I38" i="45"/>
  <c r="I37" i="45"/>
  <c r="G29" i="45"/>
  <c r="G20" i="45"/>
  <c r="G21" i="45" s="1"/>
  <c r="H20" i="45" l="1"/>
  <c r="H21" i="45" s="1"/>
  <c r="H25" i="45" s="1"/>
  <c r="I20" i="45"/>
  <c r="I21" i="45" s="1"/>
  <c r="I25" i="45" s="1"/>
  <c r="F54" i="45"/>
  <c r="G26" i="45"/>
  <c r="G32" i="45" s="1"/>
  <c r="E54" i="45"/>
  <c r="H51" i="45"/>
  <c r="G25" i="45"/>
  <c r="G57" i="45"/>
  <c r="H50" i="45"/>
  <c r="H54" i="45" l="1"/>
  <c r="G55" i="45"/>
  <c r="H52" i="44" l="1"/>
  <c r="I54" i="44"/>
  <c r="G54" i="44"/>
  <c r="E54" i="44"/>
  <c r="I42" i="44"/>
  <c r="I41" i="44"/>
  <c r="I40" i="44"/>
  <c r="I39" i="44"/>
  <c r="I38" i="44"/>
  <c r="I37" i="44"/>
  <c r="G29" i="44"/>
  <c r="G20" i="44"/>
  <c r="G21" i="44" s="1"/>
  <c r="H20" i="44" l="1"/>
  <c r="H21" i="44" s="1"/>
  <c r="H25" i="44" s="1"/>
  <c r="I20" i="44"/>
  <c r="I21" i="44" s="1"/>
  <c r="I25" i="44" s="1"/>
  <c r="H51" i="44"/>
  <c r="G26" i="44"/>
  <c r="G32" i="44" s="1"/>
  <c r="F54" i="44"/>
  <c r="H53" i="44"/>
  <c r="G25" i="44"/>
  <c r="H50" i="44"/>
  <c r="H54" i="44" l="1"/>
  <c r="G55" i="44"/>
  <c r="H53" i="43" l="1"/>
  <c r="G58" i="43" s="1"/>
  <c r="H52" i="43"/>
  <c r="I54" i="43"/>
  <c r="G54" i="43"/>
  <c r="I41" i="43"/>
  <c r="I40" i="43"/>
  <c r="I39" i="43"/>
  <c r="I38" i="43"/>
  <c r="I37" i="43"/>
  <c r="G29" i="43"/>
  <c r="G26" i="43"/>
  <c r="G32" i="43" s="1"/>
  <c r="G20" i="43"/>
  <c r="G21" i="43" s="1"/>
  <c r="F54" i="43" l="1"/>
  <c r="I42" i="43"/>
  <c r="I20" i="43"/>
  <c r="I21" i="43" s="1"/>
  <c r="I25" i="43" s="1"/>
  <c r="H20" i="43"/>
  <c r="H21" i="43" s="1"/>
  <c r="H25" i="43" s="1"/>
  <c r="E54" i="43"/>
  <c r="H51" i="43"/>
  <c r="G25" i="43"/>
  <c r="G57" i="43"/>
  <c r="H50" i="43"/>
  <c r="H54" i="43" l="1"/>
  <c r="G55" i="43"/>
  <c r="H53" i="41" l="1"/>
  <c r="G58" i="41" s="1"/>
  <c r="H52" i="41"/>
  <c r="I54" i="41"/>
  <c r="G54" i="41"/>
  <c r="F54" i="41"/>
  <c r="I42" i="41"/>
  <c r="I41" i="41"/>
  <c r="I40" i="41"/>
  <c r="I39" i="41"/>
  <c r="I38" i="41"/>
  <c r="I37" i="41"/>
  <c r="G29" i="41"/>
  <c r="G26" i="41"/>
  <c r="G32" i="41" s="1"/>
  <c r="G20" i="41"/>
  <c r="G21" i="41" s="1"/>
  <c r="H20" i="41" l="1"/>
  <c r="H21" i="41" s="1"/>
  <c r="H25" i="41" s="1"/>
  <c r="I20" i="41"/>
  <c r="I21" i="41" s="1"/>
  <c r="I25" i="41" s="1"/>
  <c r="E54" i="41"/>
  <c r="H51" i="41"/>
  <c r="G25" i="41"/>
  <c r="G57" i="41"/>
  <c r="H50" i="41"/>
  <c r="H54" i="41" l="1"/>
  <c r="G55" i="41"/>
  <c r="H52" i="27" l="1"/>
  <c r="I54" i="27"/>
  <c r="I42" i="27"/>
  <c r="I40" i="27"/>
  <c r="I39" i="27"/>
  <c r="I38" i="27"/>
  <c r="I37" i="27"/>
  <c r="G20" i="27"/>
  <c r="G21" i="27" s="1"/>
  <c r="H20" i="27"/>
  <c r="H21" i="27" s="1"/>
  <c r="H25" i="27" s="1"/>
  <c r="G29" i="27" l="1"/>
  <c r="F54" i="27"/>
  <c r="G26" i="27"/>
  <c r="G32" i="27" s="1"/>
  <c r="I41" i="27"/>
  <c r="E54" i="27"/>
  <c r="H51" i="27"/>
  <c r="H53" i="27"/>
  <c r="G58" i="27" s="1"/>
  <c r="I20" i="27"/>
  <c r="I21" i="27" s="1"/>
  <c r="I25" i="27" s="1"/>
  <c r="G54" i="27"/>
  <c r="G57" i="27"/>
  <c r="H50" i="27"/>
  <c r="G25" i="27" l="1"/>
  <c r="G55" i="27"/>
  <c r="H54" i="27"/>
  <c r="H53" i="42" l="1"/>
  <c r="H52" i="42"/>
  <c r="H51" i="42"/>
  <c r="G54" i="42"/>
  <c r="E54" i="42"/>
  <c r="I42" i="42"/>
  <c r="I40" i="42"/>
  <c r="I39" i="42"/>
  <c r="I38" i="42"/>
  <c r="I37" i="42"/>
  <c r="G29" i="42"/>
  <c r="H20" i="42"/>
  <c r="H21" i="42" s="1"/>
  <c r="G20" i="42"/>
  <c r="G21" i="42" s="1"/>
  <c r="H25" i="42" l="1"/>
  <c r="I54" i="42"/>
  <c r="I20" i="42"/>
  <c r="I21" i="42" s="1"/>
  <c r="I25" i="42" s="1"/>
  <c r="I41" i="42"/>
  <c r="H50" i="42"/>
  <c r="G26" i="42"/>
  <c r="G32" i="42" s="1"/>
  <c r="H54" i="42"/>
  <c r="G55" i="42"/>
  <c r="G58" i="42"/>
  <c r="F54" i="42"/>
  <c r="G57" i="42"/>
  <c r="G25" i="42" l="1"/>
  <c r="G54" i="25"/>
  <c r="F54" i="25"/>
  <c r="I42" i="25"/>
  <c r="I40" i="25"/>
  <c r="I39" i="25"/>
  <c r="I38" i="25"/>
  <c r="I37" i="25"/>
  <c r="H20" i="25"/>
  <c r="H21" i="25" s="1"/>
  <c r="H25" i="25" s="1"/>
  <c r="G26" i="25" l="1"/>
  <c r="G32" i="25" s="1"/>
  <c r="H53" i="25"/>
  <c r="G58" i="25" s="1"/>
  <c r="H51" i="25"/>
  <c r="G20" i="25"/>
  <c r="G21" i="25" s="1"/>
  <c r="G25" i="25" s="1"/>
  <c r="I20" i="25"/>
  <c r="I21" i="25" s="1"/>
  <c r="I25" i="25" s="1"/>
  <c r="G29" i="25"/>
  <c r="I41" i="25"/>
  <c r="H50" i="25"/>
  <c r="H52" i="25"/>
  <c r="G57" i="25"/>
  <c r="E54" i="25"/>
  <c r="I54" i="25"/>
  <c r="M24" i="26"/>
  <c r="L24" i="26"/>
  <c r="I24" i="26"/>
  <c r="H24" i="26"/>
  <c r="G24" i="26"/>
  <c r="F24" i="26"/>
  <c r="E24" i="26"/>
  <c r="M23" i="26"/>
  <c r="L23" i="26"/>
  <c r="I23" i="26"/>
  <c r="H23" i="26"/>
  <c r="G23" i="26"/>
  <c r="F23" i="26"/>
  <c r="M22" i="26"/>
  <c r="L22" i="26"/>
  <c r="I22" i="26"/>
  <c r="H22" i="26"/>
  <c r="G22" i="26"/>
  <c r="F22" i="26"/>
  <c r="M21" i="26"/>
  <c r="L21" i="26"/>
  <c r="I21" i="26"/>
  <c r="H21" i="26"/>
  <c r="G21" i="26"/>
  <c r="F21" i="26"/>
  <c r="M20" i="26"/>
  <c r="L20" i="26"/>
  <c r="I20" i="26"/>
  <c r="H20" i="26"/>
  <c r="G20" i="26"/>
  <c r="F20" i="26"/>
  <c r="M19" i="26"/>
  <c r="L19" i="26"/>
  <c r="I19" i="26"/>
  <c r="H19" i="26"/>
  <c r="G19" i="26"/>
  <c r="F19" i="26"/>
  <c r="M18" i="26"/>
  <c r="L18" i="26"/>
  <c r="I18" i="26"/>
  <c r="H18" i="26"/>
  <c r="G18" i="26"/>
  <c r="F18" i="26"/>
  <c r="M17" i="26"/>
  <c r="L17" i="26"/>
  <c r="I17" i="26"/>
  <c r="H17" i="26"/>
  <c r="G17" i="26"/>
  <c r="F17" i="26"/>
  <c r="M16" i="26"/>
  <c r="L16" i="26"/>
  <c r="I16" i="26"/>
  <c r="G16" i="26"/>
  <c r="F16" i="26"/>
  <c r="M15" i="26"/>
  <c r="L15" i="26"/>
  <c r="I15" i="26"/>
  <c r="H15" i="26"/>
  <c r="G15" i="26"/>
  <c r="F15" i="26"/>
  <c r="E23" i="26"/>
  <c r="E22" i="26"/>
  <c r="E21" i="26"/>
  <c r="E20" i="26"/>
  <c r="E19" i="26"/>
  <c r="E18" i="26"/>
  <c r="E17" i="26"/>
  <c r="E16" i="26"/>
  <c r="N25" i="26"/>
  <c r="K15" i="26" l="1"/>
  <c r="J24" i="26"/>
  <c r="J21" i="26"/>
  <c r="J22" i="26"/>
  <c r="J15" i="26"/>
  <c r="K20" i="26"/>
  <c r="K22" i="26"/>
  <c r="K19" i="26"/>
  <c r="K23" i="26"/>
  <c r="K24" i="26"/>
  <c r="K18" i="26"/>
  <c r="K17" i="26"/>
  <c r="J23" i="26"/>
  <c r="K21" i="26"/>
  <c r="J20" i="26"/>
  <c r="J19" i="26"/>
  <c r="J18" i="26"/>
  <c r="J17" i="26"/>
  <c r="H54" i="25"/>
  <c r="G55" i="25"/>
  <c r="E15" i="26"/>
  <c r="H16" i="26" l="1"/>
  <c r="K16" i="26" l="1"/>
  <c r="J16" i="26"/>
  <c r="E13" i="26" l="1"/>
  <c r="H13" i="26" l="1"/>
  <c r="L14" i="26" l="1"/>
  <c r="I14" i="26" l="1"/>
  <c r="L13" i="26"/>
  <c r="L25" i="26" l="1"/>
  <c r="I13" i="26"/>
  <c r="I25" i="26" l="1"/>
  <c r="J13" i="26"/>
  <c r="M14" i="26" l="1"/>
  <c r="M13" i="26" l="1"/>
  <c r="M25" i="26" l="1"/>
  <c r="N26" i="26" s="1"/>
  <c r="F14" i="26" l="1"/>
  <c r="E14" i="26"/>
  <c r="E25" i="26" s="1"/>
  <c r="G14" i="26" l="1"/>
  <c r="H14" i="26" l="1"/>
  <c r="H31" i="26" l="1"/>
  <c r="H30" i="26"/>
  <c r="H25" i="26"/>
  <c r="J14" i="26"/>
  <c r="K14" i="26"/>
  <c r="H37" i="26" l="1"/>
  <c r="J25" i="26"/>
  <c r="G13" i="26"/>
  <c r="G25" i="26" s="1"/>
  <c r="F13" i="26" l="1"/>
  <c r="F25" i="26" s="1"/>
  <c r="K13" i="26" l="1"/>
  <c r="H38" i="26" s="1"/>
  <c r="K25" i="26" l="1"/>
  <c r="K26" i="26" s="1"/>
</calcChain>
</file>

<file path=xl/sharedStrings.xml><?xml version="1.0" encoding="utf-8"?>
<sst xmlns="http://schemas.openxmlformats.org/spreadsheetml/2006/main" count="843" uniqueCount="148">
  <si>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</si>
  <si>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</si>
  <si>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</si>
  <si>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</si>
  <si>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</si>
  <si>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</si>
  <si>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</si>
  <si>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</si>
  <si>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</si>
  <si>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</si>
  <si>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</si>
  <si>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</si>
  <si>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</si>
  <si>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</si>
  <si>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</si>
  <si>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</si>
  <si>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</si>
  <si>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</si>
  <si>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</si>
  <si>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</si>
  <si>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</si>
  <si>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</si>
  <si>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</si>
  <si>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</si>
  <si>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</si>
  <si>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</si>
  <si>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</si>
  <si>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</si>
  <si>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</si>
  <si>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</si>
  <si>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</si>
  <si>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</si>
  <si>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</si>
  <si>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</si>
  <si>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</si>
  <si>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</si>
  <si>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</si>
  <si>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</si>
  <si>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</si>
  <si>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</si>
  <si>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</si>
  <si>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</si>
  <si>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</si>
  <si>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</si>
  <si>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</si>
  <si>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</si>
  <si>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</si>
  <si>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</si>
  <si>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</si>
  <si>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</si>
  <si>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</si>
  <si>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</si>
  <si>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</si>
  <si>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</si>
  <si>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</si>
  <si>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</si>
  <si>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</si>
  <si>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</si>
  <si>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</si>
  <si>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</si>
  <si>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</si>
  <si>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</si>
  <si>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</si>
  <si>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</si>
  <si>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</si>
  <si>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</si>
  <si>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</si>
  <si>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</si>
  <si>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</si>
  <si>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</si>
  <si>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</si>
  <si>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</si>
  <si>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</si>
  <si>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</si>
  <si>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</si>
  <si>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</si>
  <si>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</si>
  <si>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2020</t>
  </si>
  <si>
    <t>Stav k 1.1.2020</t>
  </si>
  <si>
    <t>Výše výsledku hospodaření za rok 2020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</si>
  <si>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Základní škola a Mateřská škola při Priessnitzových léčebných lázních a.s., Jeseník</t>
  </si>
  <si>
    <t>Kalvodova 360</t>
  </si>
  <si>
    <t>790 03  Jeseník</t>
  </si>
  <si>
    <t>Základní škola a Mateřská škola při Sanatoriu Edel Zlaté Hory</t>
  </si>
  <si>
    <t>Lázeňská 491</t>
  </si>
  <si>
    <t>793 76  Zlaté Hory</t>
  </si>
  <si>
    <t>Základní škola a Mateřská škola Jeseník, Fučíkova 312</t>
  </si>
  <si>
    <t>Fučíkova 312</t>
  </si>
  <si>
    <t>790 01  Jeseník</t>
  </si>
  <si>
    <t>Gymnázium, Jeseník, Komenského 281</t>
  </si>
  <si>
    <t>Komenského 281</t>
  </si>
  <si>
    <t>Střední průmyslová škola Jeseník</t>
  </si>
  <si>
    <t>Dukelská 1240</t>
  </si>
  <si>
    <t>Hotelová škola Vincenze Priessnitze a Obchodní akademie Jeseník</t>
  </si>
  <si>
    <t>Dukelská 680</t>
  </si>
  <si>
    <t>Lipová-lázně 458</t>
  </si>
  <si>
    <t>790 61  Lipová-lázně</t>
  </si>
  <si>
    <t>U Jatek 916/8</t>
  </si>
  <si>
    <t>Základní umělecká škola Karla Ditterse Vidnava</t>
  </si>
  <si>
    <t>Kostelní 1</t>
  </si>
  <si>
    <t>790 55  Vidnava</t>
  </si>
  <si>
    <t>Základní umělecká škola Franze Schuberta Zlaté Hory</t>
  </si>
  <si>
    <t>Nádražní 280</t>
  </si>
  <si>
    <t>Dětský domov a Školní jídelna, Černá Voda 1</t>
  </si>
  <si>
    <t>Černá Voda 1</t>
  </si>
  <si>
    <t>790 54  Černá Voda</t>
  </si>
  <si>
    <t>Dětský domov a Školní jídelna, Jeseník, Priessnitzova 405</t>
  </si>
  <si>
    <t>Priessnitzova 405</t>
  </si>
  <si>
    <t>Střední škola řemesel a Odborné učiliště Lipová - lázně</t>
  </si>
  <si>
    <t>Střední škola gastronomie, farmářství a služeb Jeseník</t>
  </si>
  <si>
    <t>b) Výsledek hospod. předcház. účet. období k 31. 12. 2020</t>
  </si>
  <si>
    <t>Výše výsledku hospodaření za rok 2020 je ovlivněna transferovým podílem, což je pouze účetní zápis bez vazby na finanční prostředky. Po odečtení transferového podílu z výsledku hospodaření příspěvkové organizace, skončila tato organizace ve ztrátě, která činí -39 719,41 Kč. Ztráta bude pokryta z prostředků rezervního fondu.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</si>
  <si>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39 307,05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</si>
  <si>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1 026 918,54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</si>
  <si>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109 412,78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</si>
  <si>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360 946,82 Kč.</t>
  </si>
  <si>
    <t xml:space="preserve">Příspěvková organizace skončila ve ztrátě, která činí -104 361,43 Kč. Ztráta bude pokryta z prostředků rezervního fondu. </t>
  </si>
  <si>
    <t xml:space="preserve"> - 10 organizací se zlepšeným výsledkem hospodaření  v celkové výši  </t>
  </si>
  <si>
    <t xml:space="preserve"> -  1 organizace s vyrovnaným výsledkem hospodaření</t>
  </si>
  <si>
    <t xml:space="preserve"> - 2 organizace se zhoršeným výsledkem hospodaření v celkové výši </t>
  </si>
  <si>
    <t xml:space="preserve">Základní škola a Mateřská škola při Priessnitzových léčebných lázních a.s., Jeseník  </t>
  </si>
  <si>
    <t>Kalvodova 360, 790 03 Jeseník</t>
  </si>
  <si>
    <t xml:space="preserve">Základní škola a Mateřská škola při Sanatoriu Edel Zlaté Hory  </t>
  </si>
  <si>
    <t>Lázeňská 491, 793 76 Zlaté Hory</t>
  </si>
  <si>
    <t>Fučíkova 312, 790 01 Jeseník</t>
  </si>
  <si>
    <t>Komenského 281, 790 01 Jeseník</t>
  </si>
  <si>
    <t>Dukelská 1240, 790 01 Jeseník</t>
  </si>
  <si>
    <t>00176401</t>
  </si>
  <si>
    <t>Dukelská 680, 790 01 Jeseník</t>
  </si>
  <si>
    <t>00577391</t>
  </si>
  <si>
    <t>790 61 Lipová - lázně 458</t>
  </si>
  <si>
    <t>00843032</t>
  </si>
  <si>
    <t>U Jatek 916/8, 790 01 Jeseník</t>
  </si>
  <si>
    <t>00495433</t>
  </si>
  <si>
    <t>Kostelní 1, 790 55 Vidnava</t>
  </si>
  <si>
    <t>00852058</t>
  </si>
  <si>
    <t>Základní umělecká škola  Franze Schuberta  Zlaté Hory</t>
  </si>
  <si>
    <t>Nádražní 280, 793 76 Zlaté Hory</t>
  </si>
  <si>
    <t>790 54 Černá Voda 1</t>
  </si>
  <si>
    <t>Dětský domov a Školní jídelna,  Jeseník, Priessnitzova 405</t>
  </si>
  <si>
    <t>Priessnitzova 405, 790 03 Jeseník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</si>
  <si>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Jeseník) skončilo:</t>
    </r>
  </si>
  <si>
    <t xml:space="preserve"> - 8 organizací se zlepšeným výsledkem hospodaření  v celkové výši  </t>
  </si>
  <si>
    <t xml:space="preserve"> - 2 organizace s vyrovnaným výsledkem hospodaření</t>
  </si>
  <si>
    <t xml:space="preserve"> -  1 organizace se zhoršeným výsledkem hospodaření v celkové výši </t>
  </si>
  <si>
    <t>a) Příspěvkové organizace v oblasti školství (Jeseník)</t>
  </si>
  <si>
    <t xml:space="preserve">      Ing. Miroslava Kubová Březinová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</si>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</sst>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7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28" fillId="0" borderId="44" xfId="0" applyFont="1" applyFill="1" applyBorder="1" applyAlignment="1">
      <alignment horizontal="left"/>
    </xf>
    <xf numFmtId="2" fontId="2" fillId="0" borderId="52" xfId="0" applyNumberFormat="1" applyFont="1" applyFill="1" applyBorder="1"/>
    <xf numFmtId="2" fontId="28" fillId="0" borderId="51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8" xfId="0" applyNumberFormat="1" applyFont="1" applyFill="1" applyBorder="1"/>
    <xf numFmtId="4" fontId="2" fillId="0" borderId="17" xfId="0" applyNumberFormat="1" applyFont="1" applyFill="1" applyBorder="1"/>
    <xf numFmtId="4" fontId="2" fillId="0" borderId="53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6" fillId="0" borderId="54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0" fillId="0" borderId="14" xfId="0" applyFont="1" applyFill="1" applyBorder="1"/>
    <xf numFmtId="0" fontId="10" fillId="0" borderId="0" xfId="0" applyFont="1" applyFill="1" applyBorder="1"/>
    <xf numFmtId="4" fontId="28" fillId="0" borderId="25" xfId="0" applyNumberFormat="1" applyFont="1" applyFill="1" applyBorder="1"/>
    <xf numFmtId="4" fontId="28" fillId="0" borderId="43" xfId="0" applyNumberFormat="1" applyFont="1" applyFill="1" applyBorder="1"/>
    <xf numFmtId="4" fontId="28" fillId="0" borderId="62" xfId="0" applyNumberFormat="1" applyFont="1" applyFill="1" applyBorder="1"/>
    <xf numFmtId="4" fontId="28" fillId="0" borderId="55" xfId="0" applyNumberFormat="1" applyFont="1" applyFill="1" applyBorder="1"/>
    <xf numFmtId="4" fontId="2" fillId="0" borderId="19" xfId="0" applyNumberFormat="1" applyFont="1" applyFill="1" applyBorder="1"/>
    <xf numFmtId="4" fontId="2" fillId="0" borderId="65" xfId="0" applyNumberFormat="1" applyFont="1" applyFill="1" applyBorder="1"/>
    <xf numFmtId="4" fontId="2" fillId="0" borderId="50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22" xfId="0" applyNumberFormat="1" applyFont="1" applyFill="1" applyBorder="1"/>
    <xf numFmtId="4" fontId="2" fillId="0" borderId="20" xfId="0" applyNumberFormat="1" applyFont="1" applyFill="1" applyBorder="1"/>
    <xf numFmtId="4" fontId="2" fillId="0" borderId="51" xfId="0" applyNumberFormat="1" applyFont="1" applyFill="1" applyBorder="1"/>
    <xf numFmtId="4" fontId="2" fillId="0" borderId="57" xfId="0" applyNumberFormat="1" applyFont="1" applyFill="1" applyBorder="1"/>
    <xf numFmtId="4" fontId="2" fillId="0" borderId="52" xfId="0" applyNumberFormat="1" applyFont="1" applyFill="1" applyBorder="1"/>
    <xf numFmtId="4" fontId="2" fillId="0" borderId="18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" fillId="0" borderId="67" xfId="0" applyNumberFormat="1" applyFont="1" applyFill="1" applyBorder="1"/>
    <xf numFmtId="4" fontId="2" fillId="0" borderId="56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6" fillId="0" borderId="0" xfId="26" applyFont="1" applyFill="1" applyBorder="1" applyProtection="1">
      <protection hidden="1"/>
    </xf>
    <xf numFmtId="0" fontId="7" fillId="0" borderId="0" xfId="26" applyFont="1" applyFill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" fillId="0" borderId="0" xfId="26" applyFont="1" applyFill="1"/>
    <xf numFmtId="0" fontId="37" fillId="0" borderId="0" xfId="26" applyFont="1" applyFill="1" applyProtection="1"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0" fontId="1" fillId="0" borderId="0" xfId="26" applyFont="1" applyFill="1" applyProtection="1"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3" fillId="0" borderId="0" xfId="26" applyNumberFormat="1" applyFont="1" applyFill="1" applyBorder="1" applyAlignment="1" applyProtection="1">
      <alignment shrinkToFit="1"/>
      <protection hidden="1"/>
    </xf>
    <xf numFmtId="0" fontId="8" fillId="0" borderId="0" xfId="26" applyFont="1" applyFill="1" applyBorder="1" applyProtection="1">
      <protection hidden="1"/>
    </xf>
    <xf numFmtId="0" fontId="27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21" fillId="0" borderId="0" xfId="26" applyFont="1" applyFill="1" applyBorder="1" applyAlignment="1" applyProtection="1">
      <alignment horizontal="right"/>
      <protection hidden="1"/>
    </xf>
    <xf numFmtId="0" fontId="21" fillId="0" borderId="0" xfId="26" applyFont="1" applyFill="1" applyBorder="1" applyProtection="1">
      <protection hidden="1"/>
    </xf>
    <xf numFmtId="4" fontId="21" fillId="0" borderId="0" xfId="26" applyNumberFormat="1" applyFont="1" applyFill="1" applyBorder="1" applyAlignment="1" applyProtection="1">
      <alignment shrinkToFit="1"/>
      <protection hidden="1"/>
    </xf>
    <xf numFmtId="0" fontId="7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23" fillId="0" borderId="0" xfId="26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4" fontId="1" fillId="0" borderId="0" xfId="1" applyNumberFormat="1" applyFill="1"/>
    <xf numFmtId="4" fontId="1" fillId="0" borderId="0" xfId="0" applyNumberFormat="1" applyFon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8" fillId="0" borderId="0" xfId="0" applyNumberFormat="1" applyFont="1" applyFill="1" applyBorder="1"/>
    <xf numFmtId="0" fontId="38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4" fontId="1" fillId="0" borderId="0" xfId="1" applyNumberFormat="1" applyFont="1" applyFill="1"/>
    <xf numFmtId="0" fontId="35" fillId="0" borderId="0" xfId="0" applyFont="1" applyFill="1" applyBorder="1"/>
    <xf numFmtId="0" fontId="1" fillId="0" borderId="58" xfId="0" applyFont="1" applyFill="1" applyBorder="1" applyAlignment="1">
      <alignment horizontal="center" vertical="center"/>
    </xf>
    <xf numFmtId="0" fontId="1" fillId="0" borderId="59" xfId="25" applyFont="1" applyFill="1" applyBorder="1" applyAlignment="1">
      <alignment vertical="center" wrapText="1"/>
    </xf>
    <xf numFmtId="0" fontId="1" fillId="0" borderId="60" xfId="25" applyNumberFormat="1" applyFont="1" applyFill="1" applyBorder="1" applyAlignment="1">
      <alignment horizontal="center" wrapText="1"/>
    </xf>
    <xf numFmtId="0" fontId="1" fillId="0" borderId="61" xfId="25" applyFont="1" applyFill="1" applyBorder="1" applyAlignment="1">
      <alignment horizontal="center" wrapText="1"/>
    </xf>
    <xf numFmtId="4" fontId="34" fillId="0" borderId="53" xfId="0" applyNumberFormat="1" applyFont="1" applyFill="1" applyBorder="1" applyAlignment="1">
      <alignment horizontal="right"/>
    </xf>
    <xf numFmtId="0" fontId="1" fillId="0" borderId="67" xfId="0" applyFont="1" applyFill="1" applyBorder="1" applyAlignment="1">
      <alignment horizontal="center" vertical="center"/>
    </xf>
    <xf numFmtId="0" fontId="1" fillId="0" borderId="50" xfId="25" applyFont="1" applyFill="1" applyBorder="1" applyAlignment="1">
      <alignment vertical="center" wrapText="1"/>
    </xf>
    <xf numFmtId="0" fontId="1" fillId="0" borderId="63" xfId="25" applyNumberFormat="1" applyFont="1" applyFill="1" applyBorder="1" applyAlignment="1">
      <alignment horizontal="center" wrapText="1"/>
    </xf>
    <xf numFmtId="0" fontId="1" fillId="0" borderId="64" xfId="25" applyFont="1" applyFill="1" applyBorder="1" applyAlignment="1">
      <alignment horizontal="center" wrapText="1"/>
    </xf>
    <xf numFmtId="4" fontId="34" fillId="0" borderId="65" xfId="0" applyNumberFormat="1" applyFont="1" applyFill="1" applyBorder="1" applyAlignment="1">
      <alignment horizontal="right"/>
    </xf>
    <xf numFmtId="0" fontId="1" fillId="0" borderId="56" xfId="0" applyFont="1" applyFill="1" applyBorder="1" applyAlignment="1">
      <alignment horizontal="center" vertical="center"/>
    </xf>
    <xf numFmtId="0" fontId="1" fillId="0" borderId="66" xfId="25" applyFont="1" applyFill="1" applyBorder="1" applyAlignment="1">
      <alignment vertical="center" wrapText="1"/>
    </xf>
    <xf numFmtId="0" fontId="1" fillId="0" borderId="68" xfId="25" applyNumberFormat="1" applyFont="1" applyFill="1" applyBorder="1" applyAlignment="1">
      <alignment horizontal="center" wrapText="1"/>
    </xf>
    <xf numFmtId="0" fontId="1" fillId="0" borderId="69" xfId="25" applyFont="1" applyFill="1" applyBorder="1" applyAlignment="1">
      <alignment horizontal="center" wrapText="1"/>
    </xf>
    <xf numFmtId="4" fontId="34" fillId="0" borderId="24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Alignment="1" applyProtection="1">
      <alignment horizontal="right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32" fillId="0" borderId="0" xfId="0" applyNumberFormat="1" applyFont="1" applyFill="1" applyBorder="1" applyAlignment="1">
      <alignment horizontal="right"/>
    </xf>
    <xf numFmtId="2" fontId="32" fillId="0" borderId="0" xfId="0" applyNumberFormat="1" applyFont="1" applyFill="1" applyBorder="1"/>
    <xf numFmtId="4" fontId="32" fillId="0" borderId="0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0" fontId="35" fillId="0" borderId="0" xfId="0" applyFont="1" applyFill="1"/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0" fontId="39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0" fontId="23" fillId="0" borderId="0" xfId="26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12" xfId="0" applyFont="1" applyFill="1" applyBorder="1" applyAlignment="1" applyProtection="1">
      <alignment horizontal="right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>
      <alignment shrinkToFit="1"/>
    </xf>
    <xf numFmtId="0" fontId="32" fillId="0" borderId="0" xfId="0" applyFont="1" applyFill="1" applyAlignment="1"/>
    <xf numFmtId="0" fontId="1" fillId="0" borderId="26" xfId="0" applyFont="1" applyBorder="1" applyAlignment="1" applyProtection="1">
      <alignment vertical="justify"/>
      <protection hidden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 applyProtection="1">
      <alignment horizontal="justify" vertical="top" wrapText="1" shrinkToFit="1"/>
      <protection locked="0"/>
    </xf>
    <xf numFmtId="1" fontId="0" fillId="0" borderId="0" xfId="0" applyNumberFormat="1" applyAlignment="1">
      <alignment horizontal="left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indent="4"/>
    </xf>
    <xf numFmtId="0" fontId="1" fillId="0" borderId="0" xfId="0" applyFont="1" applyFill="1" applyBorder="1" applyAlignment="1" applyProtection="1">
      <alignment vertical="top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Border="1" applyAlignment="1">
      <alignment shrinkToFit="1"/>
    </xf>
    <xf numFmtId="0" fontId="1" fillId="0" borderId="29" xfId="0" applyFont="1" applyBorder="1" applyAlignment="1" applyProtection="1">
      <alignment vertical="justify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1" fillId="3" borderId="0" xfId="1" applyFont="1" applyFill="1" applyBorder="1" applyAlignment="1" applyProtection="1">
      <alignment horizontal="justify" wrapText="1" shrinkToFit="1"/>
      <protection hidden="1"/>
    </xf>
    <xf numFmtId="0" fontId="1" fillId="0" borderId="0" xfId="1" applyFont="1" applyAlignment="1" applyProtection="1">
      <alignment horizontal="justify" wrapText="1"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5" fillId="0" borderId="0" xfId="0" applyFont="1" applyFill="1" applyAlignment="1" applyProtection="1">
      <alignment horizontal="left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9" xfId="24"/>
    <cellStyle name="Normální 9 2" xfId="25"/>
    <cellStyle name="Styl 1" xfId="22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636"/>
  <sheetViews>
    <sheetView showGridLines="0" tabSelected="1" zoomScaleNormal="100" workbookViewId="0">
      <selection activeCell="R14" sqref="R14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1.85546875" style="10" customWidth="1"/>
    <col min="4" max="4" width="16.425781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18" bestFit="1" customWidth="1"/>
    <col min="16" max="16" width="19.140625" style="18" customWidth="1"/>
    <col min="17" max="17" width="13" style="18" customWidth="1"/>
    <col min="18" max="18" width="12.42578125" style="8" customWidth="1"/>
    <col min="19" max="16384" width="9.140625" style="8"/>
  </cols>
  <sheetData>
    <row r="1" spans="1:18" ht="31.5" customHeight="1" x14ac:dyDescent="0.3">
      <c r="A1" s="271" t="s">
        <v>147</v>
      </c>
      <c r="B1" s="272"/>
      <c r="C1" s="272"/>
      <c r="D1" s="272"/>
      <c r="E1" s="272"/>
      <c r="F1" s="272"/>
      <c r="G1" s="273"/>
      <c r="H1" s="273"/>
    </row>
    <row r="2" spans="1:18" ht="28.5" customHeight="1" x14ac:dyDescent="0.3">
      <c r="A2" s="282" t="s">
        <v>145</v>
      </c>
      <c r="B2" s="283"/>
      <c r="C2" s="283"/>
      <c r="D2" s="283"/>
      <c r="E2" s="281"/>
      <c r="F2" s="281"/>
      <c r="G2" s="281"/>
      <c r="H2" s="281"/>
      <c r="I2" s="281"/>
      <c r="J2" s="281"/>
      <c r="K2" s="281"/>
      <c r="L2" s="281"/>
      <c r="N2" s="111" t="s">
        <v>66</v>
      </c>
    </row>
    <row r="3" spans="1:18" ht="20.25" x14ac:dyDescent="0.3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N3" s="111"/>
    </row>
    <row r="4" spans="1:18" ht="14.25" x14ac:dyDescent="0.2">
      <c r="A4" s="9" t="s">
        <v>35</v>
      </c>
      <c r="B4" s="7"/>
      <c r="D4" s="11"/>
    </row>
    <row r="5" spans="1:18" ht="14.25" x14ac:dyDescent="0.2">
      <c r="A5" s="9"/>
      <c r="B5" s="4" t="s">
        <v>146</v>
      </c>
      <c r="D5" s="11"/>
    </row>
    <row r="6" spans="1:18" x14ac:dyDescent="0.2">
      <c r="B6" s="7"/>
    </row>
    <row r="7" spans="1:18" ht="15.75" x14ac:dyDescent="0.25">
      <c r="A7" s="45" t="s">
        <v>77</v>
      </c>
      <c r="B7" s="7"/>
      <c r="H7" s="12"/>
      <c r="I7" s="12"/>
    </row>
    <row r="8" spans="1:18" ht="13.5" thickBot="1" x14ac:dyDescent="0.25">
      <c r="K8" s="52"/>
      <c r="N8" s="19" t="s">
        <v>64</v>
      </c>
    </row>
    <row r="9" spans="1:18" ht="16.5" customHeight="1" thickTop="1" x14ac:dyDescent="0.25">
      <c r="A9" s="13" t="s">
        <v>3</v>
      </c>
      <c r="B9" s="73" t="s">
        <v>56</v>
      </c>
      <c r="C9" s="74" t="s">
        <v>30</v>
      </c>
      <c r="D9" s="75"/>
      <c r="E9" s="125" t="s">
        <v>12</v>
      </c>
      <c r="F9" s="130"/>
      <c r="G9" s="126" t="s">
        <v>13</v>
      </c>
      <c r="H9" s="284" t="s">
        <v>46</v>
      </c>
      <c r="I9" s="285"/>
      <c r="J9" s="285"/>
      <c r="K9" s="285"/>
      <c r="L9" s="286" t="s">
        <v>47</v>
      </c>
      <c r="M9" s="287"/>
      <c r="N9" s="288"/>
      <c r="Q9" s="258"/>
      <c r="R9" s="257"/>
    </row>
    <row r="10" spans="1:18" ht="16.5" customHeight="1" x14ac:dyDescent="0.25">
      <c r="A10" s="76"/>
      <c r="B10" s="77"/>
      <c r="C10" s="78"/>
      <c r="D10" s="79"/>
      <c r="E10" s="123" t="s">
        <v>11</v>
      </c>
      <c r="F10" s="131"/>
      <c r="G10" s="124" t="s">
        <v>11</v>
      </c>
      <c r="H10" s="99"/>
      <c r="I10" s="100"/>
      <c r="J10" s="101"/>
      <c r="K10" s="101"/>
      <c r="L10" s="289" t="s">
        <v>48</v>
      </c>
      <c r="M10" s="290"/>
      <c r="N10" s="291"/>
      <c r="Q10" s="258"/>
      <c r="R10" s="258"/>
    </row>
    <row r="11" spans="1:18" ht="33.75" customHeight="1" x14ac:dyDescent="0.25">
      <c r="A11" s="76"/>
      <c r="B11" s="77"/>
      <c r="C11" s="78"/>
      <c r="D11" s="79"/>
      <c r="E11" s="80"/>
      <c r="F11" s="132" t="s">
        <v>76</v>
      </c>
      <c r="G11" s="102"/>
      <c r="H11" s="292" t="s">
        <v>49</v>
      </c>
      <c r="I11" s="294" t="s">
        <v>50</v>
      </c>
      <c r="J11" s="296" t="s">
        <v>51</v>
      </c>
      <c r="K11" s="297"/>
      <c r="L11" s="298" t="s">
        <v>52</v>
      </c>
      <c r="M11" s="299"/>
      <c r="N11" s="300" t="s">
        <v>53</v>
      </c>
      <c r="O11" s="274"/>
      <c r="P11" s="276"/>
      <c r="Q11" s="259"/>
      <c r="R11" s="259"/>
    </row>
    <row r="12" spans="1:18" ht="16.5" thickBot="1" x14ac:dyDescent="0.3">
      <c r="A12" s="14"/>
      <c r="B12" s="81"/>
      <c r="C12" s="15" t="s">
        <v>68</v>
      </c>
      <c r="D12" s="16" t="s">
        <v>67</v>
      </c>
      <c r="E12" s="82"/>
      <c r="F12" s="129"/>
      <c r="G12" s="103"/>
      <c r="H12" s="293"/>
      <c r="I12" s="295"/>
      <c r="J12" s="114" t="s">
        <v>31</v>
      </c>
      <c r="K12" s="114" t="s">
        <v>32</v>
      </c>
      <c r="L12" s="113" t="s">
        <v>15</v>
      </c>
      <c r="M12" s="112" t="s">
        <v>63</v>
      </c>
      <c r="N12" s="301"/>
      <c r="O12" s="275"/>
      <c r="P12" s="277"/>
      <c r="Q12" s="259"/>
      <c r="R12" s="259"/>
    </row>
    <row r="13" spans="1:18" ht="43.5" customHeight="1" thickTop="1" x14ac:dyDescent="0.2">
      <c r="A13" s="237">
        <v>1025</v>
      </c>
      <c r="B13" s="238" t="s">
        <v>80</v>
      </c>
      <c r="C13" s="239" t="s">
        <v>81</v>
      </c>
      <c r="D13" s="240" t="s">
        <v>82</v>
      </c>
      <c r="E13" s="128">
        <f>'1025'!G16</f>
        <v>10018887.67</v>
      </c>
      <c r="F13" s="119">
        <f>'1025'!G17</f>
        <v>0</v>
      </c>
      <c r="G13" s="118">
        <f>'1025'!G18</f>
        <v>10024196.449999999</v>
      </c>
      <c r="H13" s="128">
        <f>'1025'!G21</f>
        <v>5308.7799999993294</v>
      </c>
      <c r="I13" s="118">
        <f>'1025'!G26</f>
        <v>0</v>
      </c>
      <c r="J13" s="120">
        <f t="shared" ref="J13:J24" si="0">IF((H13&lt;0),0,(IF((H13-I13)&lt;0,0,(H13-I13))))</f>
        <v>5308.7799999993294</v>
      </c>
      <c r="K13" s="149">
        <f t="shared" ref="K13:K24" si="1">IF((H13&lt;0),(H13-I13),(IF((H13-I13)&lt;0,(H13-I13),0)))</f>
        <v>0</v>
      </c>
      <c r="L13" s="117">
        <f>'1025'!G30</f>
        <v>0</v>
      </c>
      <c r="M13" s="118">
        <f>'1025'!G31</f>
        <v>5308.78</v>
      </c>
      <c r="N13" s="241"/>
      <c r="O13" s="269"/>
      <c r="P13" s="270"/>
      <c r="Q13" s="260"/>
      <c r="R13" s="89"/>
    </row>
    <row r="14" spans="1:18" ht="30" customHeight="1" x14ac:dyDescent="0.2">
      <c r="A14" s="242">
        <v>1026</v>
      </c>
      <c r="B14" s="243" t="s">
        <v>83</v>
      </c>
      <c r="C14" s="244" t="s">
        <v>84</v>
      </c>
      <c r="D14" s="245" t="s">
        <v>85</v>
      </c>
      <c r="E14" s="139">
        <f>'1026'!G16</f>
        <v>6410095.2000000002</v>
      </c>
      <c r="F14" s="140">
        <f>'1026'!G17</f>
        <v>0</v>
      </c>
      <c r="G14" s="141">
        <f>'1026'!G18</f>
        <v>6410905.1299999999</v>
      </c>
      <c r="H14" s="139">
        <f>'1026'!G21</f>
        <v>809.92999999970198</v>
      </c>
      <c r="I14" s="142">
        <f>'1026'!G26</f>
        <v>0</v>
      </c>
      <c r="J14" s="143">
        <f t="shared" si="0"/>
        <v>809.92999999970198</v>
      </c>
      <c r="K14" s="144">
        <f t="shared" si="1"/>
        <v>0</v>
      </c>
      <c r="L14" s="139">
        <f>'1026'!G30</f>
        <v>0</v>
      </c>
      <c r="M14" s="141">
        <f>'1026'!G31</f>
        <v>809.93</v>
      </c>
      <c r="N14" s="246"/>
      <c r="O14" s="269"/>
      <c r="P14" s="270"/>
      <c r="Q14" s="260"/>
      <c r="R14" s="89"/>
    </row>
    <row r="15" spans="1:18" ht="30" customHeight="1" x14ac:dyDescent="0.2">
      <c r="A15" s="242">
        <v>1043</v>
      </c>
      <c r="B15" s="243" t="s">
        <v>86</v>
      </c>
      <c r="C15" s="244" t="s">
        <v>87</v>
      </c>
      <c r="D15" s="245" t="s">
        <v>88</v>
      </c>
      <c r="E15" s="151">
        <f>'1043'!G16</f>
        <v>37806331.950000003</v>
      </c>
      <c r="F15" s="145">
        <f>'1043'!G17</f>
        <v>0</v>
      </c>
      <c r="G15" s="139">
        <f>'1043'!G18</f>
        <v>37875132</v>
      </c>
      <c r="H15" s="151">
        <f>'1043'!G21</f>
        <v>68800.04999999702</v>
      </c>
      <c r="I15" s="145">
        <f>'1043'!G26</f>
        <v>29493</v>
      </c>
      <c r="J15" s="143">
        <f t="shared" si="0"/>
        <v>39307.04999999702</v>
      </c>
      <c r="K15" s="144">
        <f t="shared" si="1"/>
        <v>0</v>
      </c>
      <c r="L15" s="151">
        <f>'1043'!G30</f>
        <v>0</v>
      </c>
      <c r="M15" s="145">
        <f>'1043'!G31</f>
        <v>39307.050000000003</v>
      </c>
      <c r="N15" s="246"/>
      <c r="O15" s="269"/>
      <c r="P15" s="270"/>
      <c r="Q15" s="260"/>
      <c r="R15" s="89"/>
    </row>
    <row r="16" spans="1:18" ht="30" customHeight="1" x14ac:dyDescent="0.2">
      <c r="A16" s="242">
        <v>1113</v>
      </c>
      <c r="B16" s="243" t="s">
        <v>89</v>
      </c>
      <c r="C16" s="244" t="s">
        <v>90</v>
      </c>
      <c r="D16" s="245" t="s">
        <v>88</v>
      </c>
      <c r="E16" s="151">
        <f>'1113'!G16</f>
        <v>38396083.780000001</v>
      </c>
      <c r="F16" s="145">
        <f>'1113'!G17</f>
        <v>0</v>
      </c>
      <c r="G16" s="139">
        <f>'1113'!G18</f>
        <v>39112927.780000001</v>
      </c>
      <c r="H16" s="151">
        <f>'1113'!G21</f>
        <v>716844</v>
      </c>
      <c r="I16" s="145">
        <f>'1113'!G26</f>
        <v>716844</v>
      </c>
      <c r="J16" s="143">
        <f t="shared" si="0"/>
        <v>0</v>
      </c>
      <c r="K16" s="144">
        <f t="shared" si="1"/>
        <v>0</v>
      </c>
      <c r="L16" s="151">
        <f>'1113'!G30</f>
        <v>0</v>
      </c>
      <c r="M16" s="145">
        <f>'1113'!G31</f>
        <v>0</v>
      </c>
      <c r="N16" s="246"/>
      <c r="O16" s="269"/>
      <c r="P16" s="270"/>
      <c r="Q16" s="260"/>
      <c r="R16" s="89"/>
    </row>
    <row r="17" spans="1:18" ht="30" customHeight="1" x14ac:dyDescent="0.2">
      <c r="A17" s="242">
        <v>1142</v>
      </c>
      <c r="B17" s="243" t="s">
        <v>91</v>
      </c>
      <c r="C17" s="244" t="s">
        <v>92</v>
      </c>
      <c r="D17" s="245" t="s">
        <v>88</v>
      </c>
      <c r="E17" s="151">
        <f>'1142'!G16</f>
        <v>51303752.450000003</v>
      </c>
      <c r="F17" s="145">
        <f>'1142'!G17</f>
        <v>121030</v>
      </c>
      <c r="G17" s="139">
        <f>'1142'!G18</f>
        <v>53561864.800000004</v>
      </c>
      <c r="H17" s="151">
        <f>'1142'!G21</f>
        <v>2258112.3500000015</v>
      </c>
      <c r="I17" s="145">
        <f>'1142'!G26</f>
        <v>1231193.81</v>
      </c>
      <c r="J17" s="143">
        <f t="shared" si="0"/>
        <v>1026918.5400000014</v>
      </c>
      <c r="K17" s="144">
        <f t="shared" si="1"/>
        <v>0</v>
      </c>
      <c r="L17" s="151">
        <f>'1142'!G30</f>
        <v>0</v>
      </c>
      <c r="M17" s="145">
        <f>'1142'!G31</f>
        <v>0</v>
      </c>
      <c r="N17" s="246"/>
      <c r="O17" s="269"/>
      <c r="P17" s="270"/>
      <c r="Q17" s="260"/>
      <c r="R17" s="89"/>
    </row>
    <row r="18" spans="1:18" ht="30" customHeight="1" x14ac:dyDescent="0.2">
      <c r="A18" s="242">
        <v>1175</v>
      </c>
      <c r="B18" s="243" t="s">
        <v>93</v>
      </c>
      <c r="C18" s="244" t="s">
        <v>94</v>
      </c>
      <c r="D18" s="245" t="s">
        <v>88</v>
      </c>
      <c r="E18" s="151">
        <f>'1175'!G16</f>
        <v>23108778.819999997</v>
      </c>
      <c r="F18" s="145">
        <f>'1175'!G17</f>
        <v>0</v>
      </c>
      <c r="G18" s="139">
        <f>'1175'!G18</f>
        <v>23113111.409999996</v>
      </c>
      <c r="H18" s="151">
        <f>'1175'!G21</f>
        <v>4332.589999999851</v>
      </c>
      <c r="I18" s="145">
        <f>'1175'!G26</f>
        <v>44052</v>
      </c>
      <c r="J18" s="143">
        <f t="shared" si="0"/>
        <v>0</v>
      </c>
      <c r="K18" s="144">
        <f t="shared" si="1"/>
        <v>-39719.410000000149</v>
      </c>
      <c r="L18" s="151">
        <f>'1175'!G30</f>
        <v>0</v>
      </c>
      <c r="M18" s="145">
        <f>'1175'!G31</f>
        <v>0</v>
      </c>
      <c r="N18" s="246"/>
      <c r="O18" s="269"/>
      <c r="P18" s="270"/>
      <c r="Q18" s="260"/>
      <c r="R18" s="89"/>
    </row>
    <row r="19" spans="1:18" ht="30" customHeight="1" x14ac:dyDescent="0.2">
      <c r="A19" s="242">
        <v>1225</v>
      </c>
      <c r="B19" s="243" t="s">
        <v>108</v>
      </c>
      <c r="C19" s="244" t="s">
        <v>95</v>
      </c>
      <c r="D19" s="245" t="s">
        <v>96</v>
      </c>
      <c r="E19" s="151">
        <f>'1225'!G16</f>
        <v>45197372.530000009</v>
      </c>
      <c r="F19" s="145">
        <f>'1225'!G17</f>
        <v>0</v>
      </c>
      <c r="G19" s="139">
        <f>'1225'!G18</f>
        <v>45605670.499999993</v>
      </c>
      <c r="H19" s="151">
        <f>'1225'!G21</f>
        <v>408297.96999998391</v>
      </c>
      <c r="I19" s="145">
        <f>'1225'!G26</f>
        <v>298885.19</v>
      </c>
      <c r="J19" s="143">
        <f t="shared" si="0"/>
        <v>109412.7799999839</v>
      </c>
      <c r="K19" s="144">
        <f t="shared" si="1"/>
        <v>0</v>
      </c>
      <c r="L19" s="151">
        <f>'1225'!G30</f>
        <v>29000</v>
      </c>
      <c r="M19" s="145">
        <f>'1225'!G31</f>
        <v>80412.78</v>
      </c>
      <c r="N19" s="246"/>
      <c r="O19" s="269"/>
      <c r="P19" s="270"/>
      <c r="Q19" s="260"/>
      <c r="R19" s="89"/>
    </row>
    <row r="20" spans="1:18" ht="30" customHeight="1" x14ac:dyDescent="0.2">
      <c r="A20" s="242">
        <v>1226</v>
      </c>
      <c r="B20" s="243" t="s">
        <v>109</v>
      </c>
      <c r="C20" s="244" t="s">
        <v>97</v>
      </c>
      <c r="D20" s="245" t="s">
        <v>88</v>
      </c>
      <c r="E20" s="151">
        <f>'1226'!G16</f>
        <v>51695452.500000007</v>
      </c>
      <c r="F20" s="145">
        <f>'1226'!G17</f>
        <v>17510</v>
      </c>
      <c r="G20" s="139">
        <f>'1226'!G18</f>
        <v>53335874.540000007</v>
      </c>
      <c r="H20" s="151">
        <f>'1226'!G21</f>
        <v>1640422.0399999991</v>
      </c>
      <c r="I20" s="145">
        <f>'1226'!G26</f>
        <v>1279475.22</v>
      </c>
      <c r="J20" s="143">
        <f t="shared" si="0"/>
        <v>360946.81999999913</v>
      </c>
      <c r="K20" s="144">
        <f t="shared" si="1"/>
        <v>0</v>
      </c>
      <c r="L20" s="151">
        <f>'1226'!G30</f>
        <v>0</v>
      </c>
      <c r="M20" s="145">
        <f>'1226'!G31</f>
        <v>0</v>
      </c>
      <c r="N20" s="246"/>
      <c r="O20" s="269"/>
      <c r="P20" s="270"/>
      <c r="Q20" s="260"/>
      <c r="R20" s="89"/>
    </row>
    <row r="21" spans="1:18" ht="30" customHeight="1" x14ac:dyDescent="0.2">
      <c r="A21" s="242">
        <v>1314</v>
      </c>
      <c r="B21" s="243" t="s">
        <v>98</v>
      </c>
      <c r="C21" s="244" t="s">
        <v>99</v>
      </c>
      <c r="D21" s="245" t="s">
        <v>100</v>
      </c>
      <c r="E21" s="151">
        <f>'1314'!G16</f>
        <v>8513402.2000000011</v>
      </c>
      <c r="F21" s="145">
        <f>'1314'!G17</f>
        <v>0</v>
      </c>
      <c r="G21" s="139">
        <f>'1314'!G18</f>
        <v>8513402.1999999993</v>
      </c>
      <c r="H21" s="151">
        <f>'1314'!G21</f>
        <v>-1.862645149230957E-9</v>
      </c>
      <c r="I21" s="145">
        <f>'1314'!G26</f>
        <v>0</v>
      </c>
      <c r="J21" s="143">
        <f t="shared" si="0"/>
        <v>0</v>
      </c>
      <c r="K21" s="144">
        <f t="shared" si="1"/>
        <v>-1.862645149230957E-9</v>
      </c>
      <c r="L21" s="151">
        <f>'1314'!G30</f>
        <v>0</v>
      </c>
      <c r="M21" s="145">
        <f>'1314'!G31</f>
        <v>0</v>
      </c>
      <c r="N21" s="246"/>
      <c r="O21" s="269"/>
      <c r="P21" s="270"/>
      <c r="Q21" s="260"/>
      <c r="R21" s="89"/>
    </row>
    <row r="22" spans="1:18" ht="30" customHeight="1" x14ac:dyDescent="0.2">
      <c r="A22" s="242">
        <v>1315</v>
      </c>
      <c r="B22" s="243" t="s">
        <v>101</v>
      </c>
      <c r="C22" s="244" t="s">
        <v>102</v>
      </c>
      <c r="D22" s="245" t="s">
        <v>85</v>
      </c>
      <c r="E22" s="151">
        <f>'1315'!G16</f>
        <v>4076556.9499999997</v>
      </c>
      <c r="F22" s="145">
        <f>'1315'!G17</f>
        <v>0</v>
      </c>
      <c r="G22" s="139">
        <f>'1315'!G18</f>
        <v>4079287.9699999997</v>
      </c>
      <c r="H22" s="151">
        <f>'1315'!G21</f>
        <v>2731.0200000000186</v>
      </c>
      <c r="I22" s="145">
        <f>'1315'!G26</f>
        <v>0</v>
      </c>
      <c r="J22" s="143">
        <f t="shared" si="0"/>
        <v>2731.0200000000186</v>
      </c>
      <c r="K22" s="144">
        <f t="shared" si="1"/>
        <v>0</v>
      </c>
      <c r="L22" s="151">
        <f>'1315'!G30</f>
        <v>0</v>
      </c>
      <c r="M22" s="145">
        <f>'1315'!G31</f>
        <v>2731.02</v>
      </c>
      <c r="N22" s="246"/>
      <c r="O22" s="269"/>
      <c r="P22" s="270"/>
      <c r="Q22" s="260"/>
      <c r="R22" s="89"/>
    </row>
    <row r="23" spans="1:18" ht="30" customHeight="1" x14ac:dyDescent="0.2">
      <c r="A23" s="242">
        <v>1407</v>
      </c>
      <c r="B23" s="243" t="s">
        <v>103</v>
      </c>
      <c r="C23" s="244" t="s">
        <v>104</v>
      </c>
      <c r="D23" s="245" t="s">
        <v>105</v>
      </c>
      <c r="E23" s="151">
        <f>'1407'!G16</f>
        <v>14077142.43</v>
      </c>
      <c r="F23" s="145">
        <f>'1407'!G17</f>
        <v>0</v>
      </c>
      <c r="G23" s="139">
        <f>'1407'!G18</f>
        <v>14088805.800000001</v>
      </c>
      <c r="H23" s="151">
        <f>'1407'!G21</f>
        <v>11663.370000001043</v>
      </c>
      <c r="I23" s="145">
        <f>'1407'!G26</f>
        <v>0</v>
      </c>
      <c r="J23" s="143">
        <f t="shared" si="0"/>
        <v>11663.370000001043</v>
      </c>
      <c r="K23" s="144">
        <f t="shared" si="1"/>
        <v>0</v>
      </c>
      <c r="L23" s="151">
        <f>'1407'!G30</f>
        <v>0</v>
      </c>
      <c r="M23" s="145">
        <f>'1407'!G31</f>
        <v>11663.37</v>
      </c>
      <c r="N23" s="246"/>
      <c r="O23" s="269"/>
      <c r="P23" s="270"/>
      <c r="Q23" s="260"/>
      <c r="R23" s="89"/>
    </row>
    <row r="24" spans="1:18" ht="30" customHeight="1" thickBot="1" x14ac:dyDescent="0.25">
      <c r="A24" s="247">
        <v>1408</v>
      </c>
      <c r="B24" s="248" t="s">
        <v>106</v>
      </c>
      <c r="C24" s="249" t="s">
        <v>107</v>
      </c>
      <c r="D24" s="250" t="s">
        <v>82</v>
      </c>
      <c r="E24" s="152">
        <f>'1408'!G16</f>
        <v>16653801.390000001</v>
      </c>
      <c r="F24" s="148">
        <f>'1408'!G17</f>
        <v>0</v>
      </c>
      <c r="G24" s="146">
        <f>'1408'!G18</f>
        <v>16549439.960000001</v>
      </c>
      <c r="H24" s="152">
        <f>'1408'!G21</f>
        <v>-104361.4299999997</v>
      </c>
      <c r="I24" s="148">
        <f>'1408'!G23</f>
        <v>0</v>
      </c>
      <c r="J24" s="150">
        <f t="shared" si="0"/>
        <v>0</v>
      </c>
      <c r="K24" s="147">
        <f t="shared" si="1"/>
        <v>-104361.4299999997</v>
      </c>
      <c r="L24" s="152">
        <f>'1408'!G30</f>
        <v>0</v>
      </c>
      <c r="M24" s="148">
        <f>'1408'!G31</f>
        <v>0</v>
      </c>
      <c r="N24" s="251"/>
      <c r="O24" s="269"/>
      <c r="P24" s="270"/>
      <c r="Q24" s="260"/>
      <c r="R24" s="89"/>
    </row>
    <row r="25" spans="1:18" ht="15.75" thickTop="1" x14ac:dyDescent="0.25">
      <c r="A25" s="133" t="s">
        <v>54</v>
      </c>
      <c r="B25" s="134"/>
      <c r="C25" s="83"/>
      <c r="D25" s="83"/>
      <c r="E25" s="84">
        <f t="shared" ref="E25:N25" si="2">SUM(E13:E24)</f>
        <v>307257657.87</v>
      </c>
      <c r="F25" s="135">
        <f t="shared" si="2"/>
        <v>138540</v>
      </c>
      <c r="G25" s="97">
        <f t="shared" si="2"/>
        <v>312270618.54000002</v>
      </c>
      <c r="H25" s="84">
        <f t="shared" si="2"/>
        <v>5012960.6699999794</v>
      </c>
      <c r="I25" s="97">
        <f t="shared" si="2"/>
        <v>3599943.2199999997</v>
      </c>
      <c r="J25" s="136">
        <f t="shared" si="2"/>
        <v>1557098.2899999816</v>
      </c>
      <c r="K25" s="135">
        <f t="shared" si="2"/>
        <v>-144080.84000000171</v>
      </c>
      <c r="L25" s="84">
        <f t="shared" si="2"/>
        <v>29000</v>
      </c>
      <c r="M25" s="137">
        <f t="shared" si="2"/>
        <v>140232.93000000002</v>
      </c>
      <c r="N25" s="138">
        <f t="shared" si="2"/>
        <v>0</v>
      </c>
      <c r="O25" s="260"/>
    </row>
    <row r="26" spans="1:18" ht="15.75" customHeight="1" thickBot="1" x14ac:dyDescent="0.25">
      <c r="A26" s="85"/>
      <c r="B26" s="86"/>
      <c r="C26" s="17"/>
      <c r="D26" s="17"/>
      <c r="E26" s="87"/>
      <c r="F26" s="48"/>
      <c r="G26" s="47"/>
      <c r="H26" s="46"/>
      <c r="I26" s="47"/>
      <c r="J26" s="108" t="s">
        <v>33</v>
      </c>
      <c r="K26" s="96">
        <f>J25+K25</f>
        <v>1413017.4499999799</v>
      </c>
      <c r="L26" s="110" t="s">
        <v>55</v>
      </c>
      <c r="M26" s="109"/>
      <c r="N26" s="88">
        <f>L25+M25+N25</f>
        <v>169232.93000000002</v>
      </c>
    </row>
    <row r="27" spans="1:18" ht="15" thickTop="1" x14ac:dyDescent="0.2">
      <c r="A27" s="18"/>
      <c r="B27" s="90"/>
      <c r="C27" s="20"/>
      <c r="D27" s="20"/>
      <c r="E27" s="261"/>
      <c r="F27" s="261"/>
      <c r="G27" s="260"/>
      <c r="H27" s="262"/>
      <c r="I27" s="262"/>
      <c r="J27" s="91"/>
      <c r="N27" s="265"/>
      <c r="O27" s="260"/>
    </row>
    <row r="28" spans="1:18" ht="14.25" x14ac:dyDescent="0.2">
      <c r="A28" s="18"/>
      <c r="B28" s="90"/>
      <c r="C28" s="20"/>
      <c r="D28" s="236"/>
      <c r="E28" s="263"/>
      <c r="F28" s="263"/>
      <c r="G28" s="263"/>
      <c r="H28" s="263"/>
      <c r="I28" s="263"/>
      <c r="J28" s="264"/>
    </row>
    <row r="29" spans="1:18" ht="14.25" x14ac:dyDescent="0.2">
      <c r="A29" s="90" t="s">
        <v>141</v>
      </c>
      <c r="B29" s="90"/>
      <c r="C29" s="90"/>
      <c r="D29" s="90"/>
      <c r="E29" s="92"/>
      <c r="F29" s="92"/>
      <c r="G29" s="93"/>
      <c r="H29" s="93"/>
      <c r="I29" s="93"/>
      <c r="J29" s="93"/>
      <c r="K29" s="4"/>
      <c r="L29" s="18"/>
      <c r="N29" s="89"/>
    </row>
    <row r="30" spans="1:18" ht="14.25" customHeight="1" x14ac:dyDescent="0.2">
      <c r="A30" s="90"/>
      <c r="B30" s="98"/>
      <c r="C30" s="98" t="s">
        <v>117</v>
      </c>
      <c r="D30" s="98"/>
      <c r="E30" s="98"/>
      <c r="F30" s="98"/>
      <c r="G30" s="98"/>
      <c r="H30" s="127">
        <f>SUMIF(H13:H24,"&gt;0")</f>
        <v>5117322.099999981</v>
      </c>
      <c r="I30" s="98" t="s">
        <v>65</v>
      </c>
      <c r="J30" s="10"/>
      <c r="K30" s="266"/>
      <c r="L30" s="18"/>
    </row>
    <row r="31" spans="1:18" ht="14.25" customHeight="1" x14ac:dyDescent="0.2">
      <c r="A31" s="90"/>
      <c r="B31" s="98"/>
      <c r="C31" s="98" t="s">
        <v>144</v>
      </c>
      <c r="D31" s="104"/>
      <c r="E31" s="105"/>
      <c r="F31" s="105"/>
      <c r="G31" s="105"/>
      <c r="H31" s="127">
        <f>SUMIF(H13:H24,"&lt;0")</f>
        <v>-104361.43000000156</v>
      </c>
      <c r="I31" s="98" t="s">
        <v>65</v>
      </c>
      <c r="J31" s="10"/>
      <c r="K31" s="267"/>
      <c r="L31" s="18"/>
    </row>
    <row r="32" spans="1:18" ht="14.25" customHeight="1" x14ac:dyDescent="0.2">
      <c r="A32" s="90"/>
      <c r="B32" s="98"/>
      <c r="C32" s="98" t="s">
        <v>118</v>
      </c>
      <c r="D32" s="104"/>
      <c r="E32" s="105"/>
      <c r="F32" s="105"/>
      <c r="G32" s="105"/>
      <c r="H32" s="98"/>
      <c r="I32" s="98"/>
      <c r="J32" s="10"/>
      <c r="K32" s="266"/>
      <c r="L32" s="18"/>
    </row>
    <row r="33" spans="1:18" ht="14.25" x14ac:dyDescent="0.2">
      <c r="A33" s="90"/>
      <c r="B33" s="98"/>
      <c r="C33" s="98"/>
      <c r="D33" s="98"/>
      <c r="E33" s="98"/>
      <c r="F33" s="98"/>
      <c r="G33" s="98"/>
      <c r="H33" s="98"/>
      <c r="I33" s="98"/>
      <c r="J33" s="10"/>
      <c r="K33" s="4"/>
      <c r="L33" s="18"/>
    </row>
    <row r="34" spans="1:18" ht="14.25" x14ac:dyDescent="0.2">
      <c r="A34" s="90"/>
      <c r="B34" s="98"/>
      <c r="C34" s="98"/>
      <c r="D34" s="98"/>
      <c r="E34" s="98"/>
      <c r="F34" s="98"/>
      <c r="G34" s="98"/>
      <c r="H34" s="98"/>
      <c r="I34" s="98"/>
      <c r="J34" s="10"/>
      <c r="K34" s="4"/>
      <c r="L34" s="18"/>
    </row>
    <row r="35" spans="1:18" ht="14.25" x14ac:dyDescent="0.2">
      <c r="A35" s="90"/>
      <c r="B35" s="98"/>
      <c r="C35" s="98"/>
      <c r="D35" s="98"/>
      <c r="E35" s="98"/>
      <c r="F35" s="98"/>
      <c r="G35" s="98"/>
      <c r="H35" s="98"/>
      <c r="I35" s="98"/>
      <c r="J35" s="10"/>
      <c r="K35" s="4"/>
      <c r="L35" s="18"/>
    </row>
    <row r="36" spans="1:18" ht="14.25" x14ac:dyDescent="0.2">
      <c r="A36" s="90" t="s">
        <v>57</v>
      </c>
      <c r="B36" s="98"/>
      <c r="C36" s="98"/>
      <c r="D36" s="98"/>
      <c r="E36" s="98"/>
      <c r="F36" s="98"/>
      <c r="G36" s="98"/>
      <c r="H36" s="98"/>
      <c r="I36" s="98"/>
      <c r="J36" s="10"/>
      <c r="K36" s="4"/>
      <c r="L36" s="18"/>
    </row>
    <row r="37" spans="1:18" ht="14.25" x14ac:dyDescent="0.2">
      <c r="A37" s="93"/>
      <c r="B37" s="93"/>
      <c r="C37" s="18" t="s">
        <v>142</v>
      </c>
      <c r="D37" s="94"/>
      <c r="E37" s="93"/>
      <c r="F37" s="93"/>
      <c r="G37" s="93"/>
      <c r="H37" s="127">
        <f>SUMIF(J13:J24,"&gt;0")</f>
        <v>1557098.2899999816</v>
      </c>
      <c r="I37" s="4" t="s">
        <v>65</v>
      </c>
      <c r="J37" s="268"/>
      <c r="K37" s="266"/>
    </row>
    <row r="38" spans="1:18" s="7" customFormat="1" ht="14.25" x14ac:dyDescent="0.2">
      <c r="A38" s="93"/>
      <c r="B38" s="93"/>
      <c r="C38" s="4" t="s">
        <v>119</v>
      </c>
      <c r="D38" s="4"/>
      <c r="E38" s="4"/>
      <c r="F38" s="4"/>
      <c r="G38" s="4"/>
      <c r="H38" s="127">
        <f>SUMIF(K13:K24,"&lt;0")</f>
        <v>-144080.84000000171</v>
      </c>
      <c r="I38" s="4" t="s">
        <v>65</v>
      </c>
      <c r="J38" s="268"/>
      <c r="K38" s="267"/>
      <c r="L38" s="8"/>
      <c r="M38" s="8"/>
      <c r="N38" s="8"/>
      <c r="O38" s="260"/>
      <c r="P38" s="18"/>
      <c r="Q38" s="18"/>
      <c r="R38" s="8"/>
    </row>
    <row r="39" spans="1:18" x14ac:dyDescent="0.2">
      <c r="C39" s="18" t="s">
        <v>143</v>
      </c>
      <c r="D39" s="106"/>
      <c r="E39" s="4"/>
      <c r="F39" s="4"/>
      <c r="G39" s="4"/>
      <c r="J39" s="268"/>
      <c r="K39" s="266"/>
      <c r="P39" s="4"/>
      <c r="Q39" s="4"/>
      <c r="R39" s="7"/>
    </row>
    <row r="40" spans="1:18" s="7" customFormat="1" ht="15" x14ac:dyDescent="0.2">
      <c r="A40" s="95"/>
      <c r="B40" s="95"/>
      <c r="C40" s="10"/>
      <c r="D40" s="10"/>
      <c r="L40" s="8"/>
      <c r="M40" s="8"/>
      <c r="N40" s="8"/>
      <c r="O40" s="18"/>
      <c r="P40" s="18"/>
      <c r="Q40" s="18"/>
      <c r="R40" s="8"/>
    </row>
    <row r="41" spans="1:18" s="7" customFormat="1" ht="15.75" x14ac:dyDescent="0.25">
      <c r="A41" s="278"/>
      <c r="B41" s="279"/>
      <c r="C41" s="10"/>
      <c r="D41" s="10"/>
      <c r="L41" s="8"/>
      <c r="M41" s="8"/>
      <c r="N41" s="8"/>
      <c r="O41" s="18"/>
      <c r="P41" s="4"/>
      <c r="Q41" s="4"/>
    </row>
    <row r="42" spans="1:18" s="7" customFormat="1" ht="35.25" customHeight="1" x14ac:dyDescent="0.2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18"/>
      <c r="P42" s="4"/>
      <c r="Q42" s="4"/>
    </row>
    <row r="43" spans="1:18" s="7" customFormat="1" ht="27" customHeight="1" x14ac:dyDescent="0.2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18"/>
      <c r="P43" s="4"/>
      <c r="Q43" s="4"/>
    </row>
    <row r="44" spans="1:18" s="10" customFormat="1" ht="15" x14ac:dyDescent="0.2">
      <c r="A44" s="95"/>
      <c r="B44" s="95"/>
      <c r="E44" s="7"/>
      <c r="F44" s="7"/>
      <c r="G44" s="7"/>
      <c r="H44" s="7"/>
      <c r="I44" s="7"/>
      <c r="J44" s="7"/>
      <c r="K44" s="7"/>
      <c r="L44" s="8"/>
      <c r="M44" s="8"/>
      <c r="N44" s="8"/>
      <c r="O44" s="18"/>
      <c r="P44" s="4"/>
      <c r="Q44" s="4"/>
      <c r="R44" s="7"/>
    </row>
    <row r="45" spans="1:18" s="10" customFormat="1" ht="15" x14ac:dyDescent="0.2">
      <c r="A45" s="95"/>
      <c r="B45" s="95"/>
      <c r="E45" s="7"/>
      <c r="F45" s="7"/>
      <c r="G45" s="7"/>
      <c r="H45" s="7"/>
      <c r="I45" s="7"/>
      <c r="J45" s="7"/>
      <c r="K45" s="7"/>
      <c r="L45" s="8"/>
      <c r="M45" s="8"/>
      <c r="N45" s="8"/>
      <c r="O45" s="18"/>
    </row>
    <row r="46" spans="1:18" s="10" customFormat="1" ht="15" x14ac:dyDescent="0.2">
      <c r="A46" s="95"/>
      <c r="B46" s="95"/>
      <c r="E46" s="7"/>
      <c r="F46" s="7"/>
      <c r="G46" s="7"/>
      <c r="H46" s="7"/>
      <c r="I46" s="7"/>
      <c r="J46" s="7"/>
      <c r="K46" s="7"/>
      <c r="L46" s="8"/>
      <c r="M46" s="8"/>
      <c r="N46" s="8"/>
      <c r="O46" s="18"/>
    </row>
    <row r="47" spans="1:18" s="10" customFormat="1" ht="15" x14ac:dyDescent="0.2">
      <c r="A47" s="95"/>
      <c r="B47" s="95"/>
      <c r="E47" s="7"/>
      <c r="F47" s="7"/>
      <c r="G47" s="7"/>
      <c r="H47" s="7"/>
      <c r="I47" s="7"/>
      <c r="J47" s="7"/>
      <c r="K47" s="7"/>
      <c r="L47" s="8"/>
      <c r="M47" s="8"/>
      <c r="N47" s="8"/>
      <c r="O47" s="18"/>
    </row>
    <row r="48" spans="1:18" s="10" customFormat="1" ht="15" x14ac:dyDescent="0.2">
      <c r="A48" s="95"/>
      <c r="B48" s="95"/>
      <c r="E48" s="7"/>
      <c r="F48" s="7"/>
      <c r="G48" s="7"/>
      <c r="H48" s="7"/>
      <c r="I48" s="7"/>
      <c r="J48" s="7"/>
      <c r="K48" s="7"/>
      <c r="L48" s="8"/>
      <c r="M48" s="8"/>
      <c r="N48" s="8"/>
      <c r="O48" s="18"/>
    </row>
    <row r="49" spans="1:15" s="10" customFormat="1" ht="15" x14ac:dyDescent="0.2">
      <c r="A49" s="95"/>
      <c r="B49" s="95"/>
      <c r="E49" s="7"/>
      <c r="F49" s="7"/>
      <c r="G49" s="7"/>
      <c r="H49" s="7"/>
      <c r="I49" s="7"/>
      <c r="J49" s="7"/>
      <c r="K49" s="7"/>
      <c r="L49" s="8"/>
      <c r="M49" s="8"/>
      <c r="N49" s="8"/>
      <c r="O49" s="18"/>
    </row>
    <row r="50" spans="1:15" s="10" customFormat="1" ht="15" x14ac:dyDescent="0.2">
      <c r="A50" s="95"/>
      <c r="B50" s="95"/>
      <c r="E50" s="7"/>
      <c r="F50" s="7"/>
      <c r="G50" s="7"/>
      <c r="H50" s="7"/>
      <c r="I50" s="7"/>
      <c r="J50" s="7"/>
      <c r="K50" s="7"/>
      <c r="L50" s="8"/>
      <c r="M50" s="8"/>
      <c r="N50" s="8"/>
      <c r="O50" s="18"/>
    </row>
    <row r="51" spans="1:15" s="10" customFormat="1" ht="15" x14ac:dyDescent="0.2">
      <c r="A51" s="95"/>
      <c r="B51" s="95"/>
      <c r="E51" s="7"/>
      <c r="F51" s="7"/>
      <c r="G51" s="7"/>
      <c r="H51" s="7"/>
      <c r="I51" s="7"/>
      <c r="J51" s="7"/>
      <c r="K51" s="7"/>
      <c r="L51" s="8"/>
      <c r="M51" s="8"/>
      <c r="N51" s="8"/>
      <c r="O51" s="18"/>
    </row>
    <row r="52" spans="1:15" s="10" customFormat="1" ht="15" x14ac:dyDescent="0.2">
      <c r="A52" s="95"/>
      <c r="B52" s="95"/>
      <c r="E52" s="7"/>
      <c r="F52" s="7"/>
      <c r="G52" s="7"/>
      <c r="H52" s="7"/>
      <c r="I52" s="7"/>
      <c r="J52" s="7"/>
      <c r="K52" s="7"/>
      <c r="L52" s="8"/>
      <c r="M52" s="8"/>
      <c r="N52" s="8"/>
      <c r="O52" s="18"/>
    </row>
    <row r="53" spans="1:15" s="10" customFormat="1" ht="15" x14ac:dyDescent="0.2">
      <c r="A53" s="95"/>
      <c r="B53" s="95"/>
      <c r="E53" s="7"/>
      <c r="F53" s="7"/>
      <c r="G53" s="7"/>
      <c r="H53" s="7"/>
      <c r="I53" s="7"/>
      <c r="J53" s="7"/>
      <c r="K53" s="7"/>
      <c r="L53" s="8"/>
      <c r="M53" s="8"/>
      <c r="N53" s="8"/>
      <c r="O53" s="18"/>
    </row>
    <row r="54" spans="1:15" s="10" customFormat="1" ht="15" x14ac:dyDescent="0.2">
      <c r="A54" s="95"/>
      <c r="B54" s="95"/>
      <c r="E54" s="7"/>
      <c r="F54" s="7"/>
      <c r="G54" s="7"/>
      <c r="H54" s="7"/>
      <c r="I54" s="7"/>
      <c r="J54" s="7"/>
      <c r="K54" s="7"/>
      <c r="L54" s="8"/>
      <c r="M54" s="8"/>
      <c r="N54" s="8"/>
      <c r="O54" s="18"/>
    </row>
    <row r="55" spans="1:15" s="10" customFormat="1" ht="15" x14ac:dyDescent="0.2">
      <c r="A55" s="95"/>
      <c r="B55" s="95"/>
      <c r="E55" s="7"/>
      <c r="F55" s="7"/>
      <c r="G55" s="7"/>
      <c r="H55" s="7"/>
      <c r="I55" s="7"/>
      <c r="J55" s="7"/>
      <c r="K55" s="7"/>
      <c r="L55" s="8"/>
      <c r="M55" s="8"/>
      <c r="N55" s="8"/>
      <c r="O55" s="18"/>
    </row>
    <row r="56" spans="1:15" s="10" customFormat="1" ht="15" x14ac:dyDescent="0.2">
      <c r="A56" s="95"/>
      <c r="B56" s="95"/>
      <c r="E56" s="7"/>
      <c r="F56" s="7"/>
      <c r="G56" s="7"/>
      <c r="H56" s="7"/>
      <c r="I56" s="7"/>
      <c r="J56" s="7"/>
      <c r="K56" s="7"/>
      <c r="L56" s="8"/>
      <c r="M56" s="8"/>
      <c r="N56" s="8"/>
      <c r="O56" s="18"/>
    </row>
    <row r="57" spans="1:15" s="10" customFormat="1" ht="15" x14ac:dyDescent="0.2">
      <c r="A57" s="95"/>
      <c r="B57" s="95"/>
      <c r="E57" s="7"/>
      <c r="F57" s="7"/>
      <c r="G57" s="7"/>
      <c r="H57" s="7"/>
      <c r="I57" s="7"/>
      <c r="J57" s="7"/>
      <c r="K57" s="7"/>
      <c r="L57" s="8"/>
      <c r="M57" s="8"/>
      <c r="N57" s="8"/>
      <c r="O57" s="18"/>
    </row>
    <row r="58" spans="1:15" s="10" customFormat="1" ht="15" x14ac:dyDescent="0.2">
      <c r="A58" s="95"/>
      <c r="B58" s="95"/>
      <c r="E58" s="7"/>
      <c r="F58" s="7"/>
      <c r="G58" s="7"/>
      <c r="H58" s="7"/>
      <c r="I58" s="7"/>
      <c r="J58" s="7"/>
      <c r="K58" s="7"/>
      <c r="L58" s="8"/>
      <c r="M58" s="8"/>
      <c r="N58" s="8"/>
      <c r="O58" s="18"/>
    </row>
    <row r="59" spans="1:15" s="10" customFormat="1" ht="15" x14ac:dyDescent="0.2">
      <c r="A59" s="95"/>
      <c r="B59" s="95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</row>
    <row r="60" spans="1:15" s="10" customFormat="1" ht="15" x14ac:dyDescent="0.2">
      <c r="A60" s="95"/>
      <c r="B60" s="95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</row>
    <row r="61" spans="1:15" s="10" customFormat="1" ht="15" x14ac:dyDescent="0.2">
      <c r="A61" s="95"/>
      <c r="B61" s="95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</row>
    <row r="62" spans="1:15" s="10" customFormat="1" ht="15" x14ac:dyDescent="0.2">
      <c r="A62" s="95"/>
      <c r="B62" s="95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</row>
    <row r="63" spans="1:15" s="10" customFormat="1" ht="15" x14ac:dyDescent="0.2">
      <c r="A63" s="95"/>
      <c r="B63" s="95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</row>
    <row r="64" spans="1:15" s="10" customFormat="1" ht="15" x14ac:dyDescent="0.2">
      <c r="A64" s="95"/>
      <c r="B64" s="95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</row>
    <row r="65" spans="1:15" s="10" customFormat="1" ht="15" x14ac:dyDescent="0.2">
      <c r="A65" s="95"/>
      <c r="B65" s="95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</row>
    <row r="66" spans="1:15" s="10" customFormat="1" ht="15" x14ac:dyDescent="0.2">
      <c r="A66" s="95"/>
      <c r="B66" s="95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</row>
    <row r="67" spans="1:15" s="10" customFormat="1" ht="15" x14ac:dyDescent="0.2">
      <c r="A67" s="95"/>
      <c r="B67" s="95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</row>
    <row r="68" spans="1:15" s="10" customFormat="1" ht="15" x14ac:dyDescent="0.2">
      <c r="A68" s="95"/>
      <c r="B68" s="95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</row>
    <row r="69" spans="1:15" s="10" customFormat="1" ht="15" x14ac:dyDescent="0.2">
      <c r="A69" s="95"/>
      <c r="B69" s="95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</row>
    <row r="70" spans="1:15" s="10" customFormat="1" ht="15" x14ac:dyDescent="0.2">
      <c r="A70" s="95"/>
      <c r="B70" s="95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</row>
    <row r="71" spans="1:15" s="10" customFormat="1" ht="15" x14ac:dyDescent="0.2">
      <c r="A71" s="95"/>
      <c r="B71" s="95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</row>
    <row r="72" spans="1:15" s="10" customFormat="1" ht="15" x14ac:dyDescent="0.2">
      <c r="A72" s="95"/>
      <c r="B72" s="95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</row>
    <row r="73" spans="1:15" s="10" customFormat="1" ht="15" x14ac:dyDescent="0.2">
      <c r="A73" s="95"/>
      <c r="B73" s="95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</row>
    <row r="74" spans="1:15" s="10" customFormat="1" ht="15" x14ac:dyDescent="0.2">
      <c r="A74" s="95"/>
      <c r="B74" s="95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</row>
    <row r="75" spans="1:15" s="10" customFormat="1" ht="15" x14ac:dyDescent="0.2">
      <c r="A75" s="95"/>
      <c r="B75" s="95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</row>
    <row r="76" spans="1:15" s="10" customFormat="1" ht="15" x14ac:dyDescent="0.2">
      <c r="A76" s="95"/>
      <c r="B76" s="95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</row>
    <row r="77" spans="1:15" s="10" customFormat="1" ht="15" x14ac:dyDescent="0.2">
      <c r="A77" s="95"/>
      <c r="B77" s="95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</row>
    <row r="78" spans="1:15" s="10" customFormat="1" ht="15" x14ac:dyDescent="0.2">
      <c r="A78" s="95"/>
      <c r="B78" s="95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</row>
    <row r="79" spans="1:15" s="10" customFormat="1" ht="15" x14ac:dyDescent="0.2">
      <c r="A79" s="95"/>
      <c r="B79" s="95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</row>
    <row r="80" spans="1:15" s="10" customFormat="1" ht="15" x14ac:dyDescent="0.2">
      <c r="A80" s="95"/>
      <c r="B80" s="95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</row>
    <row r="81" spans="1:15" s="10" customFormat="1" ht="15" x14ac:dyDescent="0.2">
      <c r="A81" s="95"/>
      <c r="B81" s="95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</row>
    <row r="82" spans="1:15" s="10" customFormat="1" ht="15" x14ac:dyDescent="0.2">
      <c r="A82" s="95"/>
      <c r="B82" s="95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</row>
    <row r="83" spans="1:15" s="10" customFormat="1" ht="15" x14ac:dyDescent="0.2">
      <c r="A83" s="95"/>
      <c r="B83" s="95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</row>
    <row r="84" spans="1:15" s="10" customFormat="1" ht="15" x14ac:dyDescent="0.2">
      <c r="A84" s="95"/>
      <c r="B84" s="95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</row>
    <row r="85" spans="1:15" s="10" customFormat="1" ht="15" x14ac:dyDescent="0.2">
      <c r="A85" s="95"/>
      <c r="B85" s="95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</row>
    <row r="86" spans="1:15" s="10" customFormat="1" ht="15" x14ac:dyDescent="0.2">
      <c r="A86" s="95"/>
      <c r="B86" s="95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</row>
    <row r="87" spans="1:15" s="10" customFormat="1" ht="15" x14ac:dyDescent="0.2">
      <c r="A87" s="95"/>
      <c r="B87" s="95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</row>
    <row r="88" spans="1:15" s="10" customFormat="1" ht="15" x14ac:dyDescent="0.2">
      <c r="A88" s="95"/>
      <c r="B88" s="95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</row>
    <row r="89" spans="1:15" s="10" customFormat="1" ht="15" x14ac:dyDescent="0.2">
      <c r="A89" s="95"/>
      <c r="B89" s="95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</row>
    <row r="90" spans="1:15" s="10" customFormat="1" ht="15" x14ac:dyDescent="0.2">
      <c r="A90" s="95"/>
      <c r="B90" s="95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</row>
    <row r="91" spans="1:15" s="10" customFormat="1" ht="15" x14ac:dyDescent="0.2">
      <c r="A91" s="95"/>
      <c r="B91" s="95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</row>
    <row r="92" spans="1:15" s="10" customFormat="1" ht="15" x14ac:dyDescent="0.2">
      <c r="A92" s="95"/>
      <c r="B92" s="95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</row>
    <row r="93" spans="1:15" s="10" customFormat="1" ht="15" x14ac:dyDescent="0.2">
      <c r="A93" s="95"/>
      <c r="B93" s="95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</row>
    <row r="94" spans="1:15" s="10" customFormat="1" ht="15" x14ac:dyDescent="0.2">
      <c r="A94" s="95"/>
      <c r="B94" s="95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</row>
    <row r="95" spans="1:15" s="10" customFormat="1" ht="15" x14ac:dyDescent="0.2">
      <c r="A95" s="95"/>
      <c r="B95" s="95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</row>
    <row r="96" spans="1:15" s="10" customFormat="1" ht="15" x14ac:dyDescent="0.2">
      <c r="A96" s="95"/>
      <c r="B96" s="95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</row>
    <row r="97" spans="1:15" s="10" customFormat="1" ht="15" x14ac:dyDescent="0.2">
      <c r="A97" s="95"/>
      <c r="B97" s="95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</row>
    <row r="98" spans="1:15" s="10" customFormat="1" ht="15" x14ac:dyDescent="0.2">
      <c r="A98" s="95"/>
      <c r="B98" s="95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</row>
    <row r="99" spans="1:15" s="10" customFormat="1" ht="15" x14ac:dyDescent="0.2">
      <c r="A99" s="95"/>
      <c r="B99" s="95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</row>
    <row r="100" spans="1:15" s="10" customFormat="1" ht="15" x14ac:dyDescent="0.2">
      <c r="A100" s="95"/>
      <c r="B100" s="95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</row>
    <row r="101" spans="1:15" s="10" customFormat="1" ht="15" x14ac:dyDescent="0.2">
      <c r="A101" s="95"/>
      <c r="B101" s="95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</row>
    <row r="102" spans="1:15" s="10" customFormat="1" ht="15" x14ac:dyDescent="0.2">
      <c r="A102" s="95"/>
      <c r="B102" s="95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</row>
    <row r="103" spans="1:15" s="10" customFormat="1" ht="15" x14ac:dyDescent="0.2">
      <c r="A103" s="95"/>
      <c r="B103" s="95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</row>
    <row r="104" spans="1:15" s="10" customFormat="1" ht="15" x14ac:dyDescent="0.2">
      <c r="A104" s="95"/>
      <c r="B104" s="95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</row>
    <row r="105" spans="1:15" s="10" customFormat="1" ht="15" x14ac:dyDescent="0.2">
      <c r="A105" s="95"/>
      <c r="B105" s="95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</row>
    <row r="106" spans="1:15" s="10" customFormat="1" ht="15" x14ac:dyDescent="0.2">
      <c r="A106" s="95"/>
      <c r="B106" s="95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</row>
    <row r="107" spans="1:15" s="10" customFormat="1" ht="15" x14ac:dyDescent="0.2">
      <c r="A107" s="95"/>
      <c r="B107" s="95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</row>
    <row r="108" spans="1:15" s="10" customFormat="1" ht="15" x14ac:dyDescent="0.2">
      <c r="A108" s="95"/>
      <c r="B108" s="95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</row>
    <row r="109" spans="1:15" s="10" customFormat="1" ht="15" x14ac:dyDescent="0.2">
      <c r="A109" s="95"/>
      <c r="B109" s="95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</row>
    <row r="110" spans="1:15" s="10" customFormat="1" ht="15" x14ac:dyDescent="0.2">
      <c r="A110" s="95"/>
      <c r="B110" s="95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</row>
    <row r="111" spans="1:15" s="10" customFormat="1" ht="15" x14ac:dyDescent="0.2">
      <c r="A111" s="95"/>
      <c r="B111" s="95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</row>
    <row r="112" spans="1:15" s="10" customFormat="1" ht="15" x14ac:dyDescent="0.2">
      <c r="A112" s="95"/>
      <c r="B112" s="95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</row>
    <row r="113" spans="1:15" s="10" customFormat="1" ht="15" x14ac:dyDescent="0.2">
      <c r="A113" s="95"/>
      <c r="B113" s="95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</row>
    <row r="114" spans="1:15" s="10" customFormat="1" ht="15" x14ac:dyDescent="0.2">
      <c r="A114" s="95"/>
      <c r="B114" s="95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</row>
    <row r="115" spans="1:15" s="10" customFormat="1" ht="15" x14ac:dyDescent="0.2">
      <c r="A115" s="95"/>
      <c r="B115" s="95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</row>
    <row r="116" spans="1:15" s="10" customFormat="1" ht="15" x14ac:dyDescent="0.2">
      <c r="A116" s="95"/>
      <c r="B116" s="95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</row>
    <row r="117" spans="1:15" s="10" customFormat="1" ht="15" x14ac:dyDescent="0.2">
      <c r="A117" s="95"/>
      <c r="B117" s="95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</row>
    <row r="118" spans="1:15" s="10" customFormat="1" ht="15" x14ac:dyDescent="0.2">
      <c r="A118" s="95"/>
      <c r="B118" s="95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</row>
    <row r="119" spans="1:15" s="10" customFormat="1" ht="15" x14ac:dyDescent="0.2">
      <c r="A119" s="95"/>
      <c r="B119" s="95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</row>
    <row r="120" spans="1:15" s="10" customFormat="1" ht="15" x14ac:dyDescent="0.2">
      <c r="A120" s="95"/>
      <c r="B120" s="95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</row>
    <row r="121" spans="1:15" s="10" customFormat="1" ht="15" x14ac:dyDescent="0.2">
      <c r="A121" s="95"/>
      <c r="B121" s="95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</row>
    <row r="122" spans="1:15" s="10" customFormat="1" ht="15" x14ac:dyDescent="0.2">
      <c r="A122" s="95"/>
      <c r="B122" s="95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</row>
    <row r="123" spans="1:15" s="10" customFormat="1" ht="15" x14ac:dyDescent="0.2">
      <c r="A123" s="95"/>
      <c r="B123" s="95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</row>
    <row r="124" spans="1:15" s="10" customFormat="1" ht="15" x14ac:dyDescent="0.2">
      <c r="A124" s="95"/>
      <c r="B124" s="95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</row>
    <row r="125" spans="1:15" s="10" customFormat="1" ht="15" x14ac:dyDescent="0.2">
      <c r="A125" s="95"/>
      <c r="B125" s="95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</row>
    <row r="126" spans="1:15" s="10" customFormat="1" ht="15" x14ac:dyDescent="0.2">
      <c r="A126" s="95"/>
      <c r="B126" s="95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</row>
    <row r="127" spans="1:15" s="10" customFormat="1" ht="15" x14ac:dyDescent="0.2">
      <c r="A127" s="95"/>
      <c r="B127" s="95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</row>
    <row r="128" spans="1:15" s="10" customFormat="1" ht="15" x14ac:dyDescent="0.2">
      <c r="A128" s="95"/>
      <c r="B128" s="95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</row>
    <row r="129" spans="1:15" s="10" customFormat="1" ht="15" x14ac:dyDescent="0.2">
      <c r="A129" s="95"/>
      <c r="B129" s="95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</row>
    <row r="130" spans="1:15" s="10" customFormat="1" ht="15" x14ac:dyDescent="0.2">
      <c r="A130" s="95"/>
      <c r="B130" s="95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</row>
    <row r="131" spans="1:15" s="10" customFormat="1" ht="15" x14ac:dyDescent="0.2">
      <c r="A131" s="95"/>
      <c r="B131" s="95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</row>
    <row r="132" spans="1:15" s="10" customFormat="1" ht="15" x14ac:dyDescent="0.2">
      <c r="A132" s="95"/>
      <c r="B132" s="95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</row>
    <row r="133" spans="1:15" s="10" customFormat="1" ht="15" x14ac:dyDescent="0.2">
      <c r="A133" s="95"/>
      <c r="B133" s="95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</row>
    <row r="134" spans="1:15" s="10" customFormat="1" ht="15" x14ac:dyDescent="0.2">
      <c r="A134" s="95"/>
      <c r="B134" s="95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</row>
    <row r="135" spans="1:15" s="10" customFormat="1" ht="15" x14ac:dyDescent="0.2">
      <c r="A135" s="95"/>
      <c r="B135" s="95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</row>
    <row r="136" spans="1:15" s="10" customFormat="1" ht="15" x14ac:dyDescent="0.2">
      <c r="A136" s="95"/>
      <c r="B136" s="95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</row>
    <row r="137" spans="1:15" s="10" customFormat="1" ht="15" x14ac:dyDescent="0.2">
      <c r="A137" s="95"/>
      <c r="B137" s="95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</row>
    <row r="138" spans="1:15" s="10" customFormat="1" ht="15" x14ac:dyDescent="0.2">
      <c r="A138" s="95"/>
      <c r="B138" s="95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</row>
    <row r="139" spans="1:15" s="10" customFormat="1" ht="15" x14ac:dyDescent="0.2">
      <c r="A139" s="95"/>
      <c r="B139" s="95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</row>
    <row r="140" spans="1:15" s="10" customFormat="1" ht="15" x14ac:dyDescent="0.2">
      <c r="A140" s="95"/>
      <c r="B140" s="95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</row>
    <row r="141" spans="1:15" s="10" customFormat="1" ht="15" x14ac:dyDescent="0.2">
      <c r="A141" s="95"/>
      <c r="B141" s="95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</row>
    <row r="142" spans="1:15" s="10" customFormat="1" ht="15" x14ac:dyDescent="0.2">
      <c r="A142" s="95"/>
      <c r="B142" s="95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</row>
    <row r="143" spans="1:15" s="10" customFormat="1" ht="15" x14ac:dyDescent="0.2">
      <c r="A143" s="95"/>
      <c r="B143" s="95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</row>
    <row r="144" spans="1:15" s="10" customFormat="1" ht="15" x14ac:dyDescent="0.2">
      <c r="A144" s="95"/>
      <c r="B144" s="95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</row>
    <row r="145" spans="1:15" s="10" customFormat="1" ht="15" x14ac:dyDescent="0.2">
      <c r="A145" s="95"/>
      <c r="B145" s="95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</row>
    <row r="146" spans="1:15" s="10" customFormat="1" ht="15" x14ac:dyDescent="0.2">
      <c r="A146" s="95"/>
      <c r="B146" s="95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</row>
    <row r="147" spans="1:15" s="10" customFormat="1" ht="15" x14ac:dyDescent="0.2">
      <c r="A147" s="95"/>
      <c r="B147" s="95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</row>
    <row r="148" spans="1:15" s="10" customFormat="1" ht="15" x14ac:dyDescent="0.2">
      <c r="A148" s="95"/>
      <c r="B148" s="95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</row>
    <row r="149" spans="1:15" s="10" customFormat="1" ht="15" x14ac:dyDescent="0.2">
      <c r="A149" s="95"/>
      <c r="B149" s="95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</row>
    <row r="150" spans="1:15" s="10" customFormat="1" ht="15" x14ac:dyDescent="0.2">
      <c r="A150" s="95"/>
      <c r="B150" s="95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</row>
    <row r="151" spans="1:15" s="10" customFormat="1" ht="15" x14ac:dyDescent="0.2">
      <c r="A151" s="95"/>
      <c r="B151" s="95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</row>
    <row r="152" spans="1:15" s="10" customFormat="1" ht="15" x14ac:dyDescent="0.2">
      <c r="A152" s="95"/>
      <c r="B152" s="95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</row>
    <row r="153" spans="1:15" s="10" customFormat="1" ht="15" x14ac:dyDescent="0.2">
      <c r="A153" s="95"/>
      <c r="B153" s="95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</row>
    <row r="154" spans="1:15" s="10" customFormat="1" ht="15" x14ac:dyDescent="0.2">
      <c r="A154" s="95"/>
      <c r="B154" s="95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</row>
    <row r="155" spans="1:15" s="10" customFormat="1" ht="15" x14ac:dyDescent="0.2">
      <c r="A155" s="95"/>
      <c r="B155" s="95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</row>
    <row r="156" spans="1:15" s="10" customFormat="1" ht="15" x14ac:dyDescent="0.2">
      <c r="A156" s="95"/>
      <c r="B156" s="95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</row>
    <row r="157" spans="1:15" s="10" customFormat="1" ht="15" x14ac:dyDescent="0.2">
      <c r="A157" s="95"/>
      <c r="B157" s="95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</row>
    <row r="158" spans="1:15" s="10" customFormat="1" ht="15" x14ac:dyDescent="0.2">
      <c r="A158" s="95"/>
      <c r="B158" s="95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</row>
    <row r="159" spans="1:15" s="10" customFormat="1" ht="15" x14ac:dyDescent="0.2">
      <c r="A159" s="95"/>
      <c r="B159" s="95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</row>
    <row r="160" spans="1:15" s="10" customFormat="1" ht="15" x14ac:dyDescent="0.2">
      <c r="A160" s="95"/>
      <c r="B160" s="95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</row>
    <row r="161" spans="1:15" s="10" customFormat="1" ht="15" x14ac:dyDescent="0.2">
      <c r="A161" s="95"/>
      <c r="B161" s="95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</row>
    <row r="162" spans="1:15" s="10" customFormat="1" ht="15" x14ac:dyDescent="0.2">
      <c r="A162" s="95"/>
      <c r="B162" s="95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</row>
    <row r="163" spans="1:15" s="10" customFormat="1" ht="15" x14ac:dyDescent="0.2">
      <c r="A163" s="95"/>
      <c r="B163" s="95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</row>
    <row r="164" spans="1:15" s="10" customFormat="1" ht="15" x14ac:dyDescent="0.2">
      <c r="A164" s="95"/>
      <c r="B164" s="95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</row>
    <row r="165" spans="1:15" s="10" customFormat="1" ht="15" x14ac:dyDescent="0.2">
      <c r="A165" s="95"/>
      <c r="B165" s="95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</row>
    <row r="166" spans="1:15" s="10" customFormat="1" ht="15" x14ac:dyDescent="0.2">
      <c r="A166" s="95"/>
      <c r="B166" s="95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</row>
    <row r="167" spans="1:15" s="10" customFormat="1" ht="15" x14ac:dyDescent="0.2">
      <c r="A167" s="95"/>
      <c r="B167" s="95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</row>
    <row r="168" spans="1:15" s="10" customFormat="1" ht="15" x14ac:dyDescent="0.2">
      <c r="A168" s="95"/>
      <c r="B168" s="95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</row>
    <row r="169" spans="1:15" s="10" customFormat="1" ht="15" x14ac:dyDescent="0.2">
      <c r="A169" s="95"/>
      <c r="B169" s="95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</row>
    <row r="170" spans="1:15" s="10" customFormat="1" ht="15" x14ac:dyDescent="0.2">
      <c r="A170" s="95"/>
      <c r="B170" s="95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</row>
    <row r="171" spans="1:15" s="10" customFormat="1" ht="15" x14ac:dyDescent="0.2">
      <c r="A171" s="95"/>
      <c r="B171" s="95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</row>
    <row r="172" spans="1:15" s="10" customFormat="1" ht="15" x14ac:dyDescent="0.2">
      <c r="A172" s="95"/>
      <c r="B172" s="95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</row>
    <row r="173" spans="1:15" s="10" customFormat="1" ht="15" x14ac:dyDescent="0.2">
      <c r="A173" s="95"/>
      <c r="B173" s="95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</row>
    <row r="174" spans="1:15" s="10" customFormat="1" ht="15" x14ac:dyDescent="0.2">
      <c r="A174" s="95"/>
      <c r="B174" s="95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</row>
    <row r="175" spans="1:15" s="10" customFormat="1" ht="15" x14ac:dyDescent="0.2">
      <c r="A175" s="95"/>
      <c r="B175" s="95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</row>
    <row r="176" spans="1:15" s="10" customFormat="1" ht="15" x14ac:dyDescent="0.2">
      <c r="A176" s="95"/>
      <c r="B176" s="95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</row>
    <row r="177" spans="1:15" s="10" customFormat="1" ht="15" x14ac:dyDescent="0.2">
      <c r="A177" s="95"/>
      <c r="B177" s="95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</row>
    <row r="178" spans="1:15" s="10" customFormat="1" ht="15" x14ac:dyDescent="0.2">
      <c r="A178" s="95"/>
      <c r="B178" s="95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</row>
    <row r="179" spans="1:15" s="10" customFormat="1" ht="15" x14ac:dyDescent="0.2">
      <c r="A179" s="95"/>
      <c r="B179" s="95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</row>
    <row r="180" spans="1:15" s="10" customFormat="1" ht="15" x14ac:dyDescent="0.2">
      <c r="A180" s="95"/>
      <c r="B180" s="95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</row>
    <row r="181" spans="1:15" s="10" customFormat="1" ht="15" x14ac:dyDescent="0.2">
      <c r="A181" s="95"/>
      <c r="B181" s="95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</row>
    <row r="182" spans="1:15" s="10" customFormat="1" ht="15" x14ac:dyDescent="0.2">
      <c r="A182" s="95"/>
      <c r="B182" s="95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</row>
    <row r="183" spans="1:15" s="10" customFormat="1" ht="15" x14ac:dyDescent="0.2">
      <c r="A183" s="95"/>
      <c r="B183" s="95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</row>
    <row r="184" spans="1:15" s="10" customFormat="1" ht="15" x14ac:dyDescent="0.2">
      <c r="A184" s="95"/>
      <c r="B184" s="95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</row>
    <row r="185" spans="1:15" s="10" customFormat="1" ht="15" x14ac:dyDescent="0.2">
      <c r="A185" s="95"/>
      <c r="B185" s="95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</row>
    <row r="186" spans="1:15" s="10" customFormat="1" ht="15" x14ac:dyDescent="0.2">
      <c r="A186" s="95"/>
      <c r="B186" s="95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</row>
    <row r="187" spans="1:15" s="10" customFormat="1" ht="15" x14ac:dyDescent="0.2">
      <c r="A187" s="95"/>
      <c r="B187" s="95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</row>
    <row r="188" spans="1:15" s="10" customFormat="1" ht="15" x14ac:dyDescent="0.2">
      <c r="A188" s="95"/>
      <c r="B188" s="95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</row>
    <row r="189" spans="1:15" s="10" customFormat="1" ht="15" x14ac:dyDescent="0.2">
      <c r="A189" s="95"/>
      <c r="B189" s="95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</row>
    <row r="190" spans="1:15" s="10" customFormat="1" ht="15" x14ac:dyDescent="0.2">
      <c r="A190" s="95"/>
      <c r="B190" s="95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</row>
    <row r="191" spans="1:15" s="10" customFormat="1" ht="15" x14ac:dyDescent="0.2">
      <c r="A191" s="95"/>
      <c r="B191" s="95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</row>
    <row r="192" spans="1:15" s="10" customFormat="1" ht="15" x14ac:dyDescent="0.2">
      <c r="A192" s="95"/>
      <c r="B192" s="95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</row>
    <row r="193" spans="1:15" s="10" customFormat="1" ht="15" x14ac:dyDescent="0.2">
      <c r="A193" s="95"/>
      <c r="B193" s="95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</row>
    <row r="194" spans="1:15" s="10" customFormat="1" ht="15" x14ac:dyDescent="0.2">
      <c r="A194" s="95"/>
      <c r="B194" s="95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</row>
    <row r="195" spans="1:15" s="10" customFormat="1" ht="15" x14ac:dyDescent="0.2">
      <c r="A195" s="95"/>
      <c r="B195" s="95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</row>
    <row r="196" spans="1:15" s="10" customFormat="1" ht="15" x14ac:dyDescent="0.2">
      <c r="A196" s="95"/>
      <c r="B196" s="95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</row>
    <row r="197" spans="1:15" s="10" customFormat="1" ht="15" x14ac:dyDescent="0.2">
      <c r="A197" s="95"/>
      <c r="B197" s="95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</row>
    <row r="198" spans="1:15" s="10" customFormat="1" ht="15" x14ac:dyDescent="0.2">
      <c r="A198" s="95"/>
      <c r="B198" s="95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</row>
    <row r="199" spans="1:15" s="10" customFormat="1" ht="15" x14ac:dyDescent="0.2">
      <c r="A199" s="95"/>
      <c r="B199" s="95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</row>
    <row r="200" spans="1:15" s="10" customFormat="1" ht="15" x14ac:dyDescent="0.2">
      <c r="A200" s="95"/>
      <c r="B200" s="95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</row>
    <row r="201" spans="1:15" s="10" customFormat="1" ht="15" x14ac:dyDescent="0.2">
      <c r="A201" s="95"/>
      <c r="B201" s="95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</row>
    <row r="202" spans="1:15" s="10" customFormat="1" ht="15" x14ac:dyDescent="0.2">
      <c r="A202" s="95"/>
      <c r="B202" s="95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</row>
    <row r="203" spans="1:15" s="10" customFormat="1" ht="15" x14ac:dyDescent="0.2">
      <c r="A203" s="95"/>
      <c r="B203" s="95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</row>
    <row r="204" spans="1:15" s="10" customFormat="1" ht="15" x14ac:dyDescent="0.2">
      <c r="A204" s="95"/>
      <c r="B204" s="95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</row>
    <row r="205" spans="1:15" s="10" customFormat="1" ht="15" x14ac:dyDescent="0.2">
      <c r="A205" s="95"/>
      <c r="B205" s="95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</row>
    <row r="206" spans="1:15" s="10" customFormat="1" ht="15" x14ac:dyDescent="0.2">
      <c r="A206" s="95"/>
      <c r="B206" s="95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</row>
    <row r="207" spans="1:15" s="10" customFormat="1" ht="15" x14ac:dyDescent="0.2">
      <c r="A207" s="95"/>
      <c r="B207" s="95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</row>
    <row r="208" spans="1:15" s="10" customFormat="1" ht="15" x14ac:dyDescent="0.2">
      <c r="A208" s="95"/>
      <c r="B208" s="95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</row>
    <row r="209" spans="1:15" s="10" customFormat="1" ht="15" x14ac:dyDescent="0.2">
      <c r="A209" s="95"/>
      <c r="B209" s="95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</row>
    <row r="210" spans="1:15" s="10" customFormat="1" ht="15" x14ac:dyDescent="0.2">
      <c r="A210" s="95"/>
      <c r="B210" s="95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</row>
    <row r="211" spans="1:15" s="10" customFormat="1" ht="15" x14ac:dyDescent="0.2">
      <c r="A211" s="95"/>
      <c r="B211" s="95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</row>
    <row r="212" spans="1:15" s="10" customFormat="1" ht="15" x14ac:dyDescent="0.2">
      <c r="A212" s="95"/>
      <c r="B212" s="95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</row>
    <row r="213" spans="1:15" s="10" customFormat="1" ht="15" x14ac:dyDescent="0.2">
      <c r="A213" s="95"/>
      <c r="B213" s="95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</row>
    <row r="214" spans="1:15" s="10" customFormat="1" ht="15" x14ac:dyDescent="0.2">
      <c r="A214" s="95"/>
      <c r="B214" s="95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</row>
    <row r="215" spans="1:15" s="10" customFormat="1" ht="15" x14ac:dyDescent="0.2">
      <c r="A215" s="95"/>
      <c r="B215" s="95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</row>
    <row r="216" spans="1:15" s="10" customFormat="1" ht="15" x14ac:dyDescent="0.2">
      <c r="A216" s="95"/>
      <c r="B216" s="95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</row>
    <row r="217" spans="1:15" s="10" customFormat="1" ht="15" x14ac:dyDescent="0.2">
      <c r="A217" s="95"/>
      <c r="B217" s="95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</row>
    <row r="218" spans="1:15" s="10" customFormat="1" ht="15" x14ac:dyDescent="0.2">
      <c r="A218" s="95"/>
      <c r="B218" s="95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</row>
    <row r="219" spans="1:15" s="10" customFormat="1" ht="15" x14ac:dyDescent="0.2">
      <c r="A219" s="95"/>
      <c r="B219" s="95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</row>
    <row r="220" spans="1:15" s="10" customFormat="1" ht="15" x14ac:dyDescent="0.2">
      <c r="A220" s="95"/>
      <c r="B220" s="95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</row>
    <row r="221" spans="1:15" s="10" customFormat="1" ht="15" x14ac:dyDescent="0.2">
      <c r="A221" s="95"/>
      <c r="B221" s="95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</row>
    <row r="222" spans="1:15" s="10" customFormat="1" ht="15" x14ac:dyDescent="0.2">
      <c r="A222" s="95"/>
      <c r="B222" s="95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</row>
    <row r="223" spans="1:15" s="10" customFormat="1" ht="15" x14ac:dyDescent="0.2">
      <c r="A223" s="95"/>
      <c r="B223" s="95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</row>
    <row r="224" spans="1:15" s="10" customFormat="1" ht="15" x14ac:dyDescent="0.2">
      <c r="A224" s="95"/>
      <c r="B224" s="95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</row>
    <row r="225" spans="1:15" s="10" customFormat="1" ht="15" x14ac:dyDescent="0.2">
      <c r="A225" s="95"/>
      <c r="B225" s="95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</row>
    <row r="226" spans="1:15" s="10" customFormat="1" ht="15" x14ac:dyDescent="0.2">
      <c r="A226" s="95"/>
      <c r="B226" s="95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</row>
    <row r="227" spans="1:15" s="10" customFormat="1" ht="15" x14ac:dyDescent="0.2">
      <c r="A227" s="95"/>
      <c r="B227" s="95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</row>
    <row r="228" spans="1:15" s="10" customFormat="1" ht="15" x14ac:dyDescent="0.2">
      <c r="A228" s="95"/>
      <c r="B228" s="95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</row>
    <row r="229" spans="1:15" s="10" customFormat="1" ht="15" x14ac:dyDescent="0.2">
      <c r="A229" s="95"/>
      <c r="B229" s="95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</row>
    <row r="230" spans="1:15" s="10" customFormat="1" ht="15" x14ac:dyDescent="0.2">
      <c r="A230" s="95"/>
      <c r="B230" s="95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</row>
    <row r="231" spans="1:15" s="10" customFormat="1" ht="15" x14ac:dyDescent="0.2">
      <c r="A231" s="95"/>
      <c r="B231" s="95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</row>
    <row r="232" spans="1:15" s="10" customFormat="1" ht="15" x14ac:dyDescent="0.2">
      <c r="A232" s="95"/>
      <c r="B232" s="95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</row>
    <row r="233" spans="1:15" s="10" customFormat="1" ht="15" x14ac:dyDescent="0.2">
      <c r="A233" s="95"/>
      <c r="B233" s="95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</row>
    <row r="234" spans="1:15" s="10" customFormat="1" ht="15" x14ac:dyDescent="0.2">
      <c r="A234" s="95"/>
      <c r="B234" s="95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</row>
    <row r="235" spans="1:15" s="10" customFormat="1" ht="15" x14ac:dyDescent="0.2">
      <c r="A235" s="95"/>
      <c r="B235" s="95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</row>
    <row r="236" spans="1:15" s="10" customFormat="1" ht="15" x14ac:dyDescent="0.2">
      <c r="A236" s="95"/>
      <c r="B236" s="95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</row>
    <row r="237" spans="1:15" s="10" customFormat="1" ht="15" x14ac:dyDescent="0.2">
      <c r="A237" s="95"/>
      <c r="B237" s="95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</row>
    <row r="238" spans="1:15" s="10" customFormat="1" ht="15" x14ac:dyDescent="0.2">
      <c r="A238" s="95"/>
      <c r="B238" s="95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</row>
    <row r="239" spans="1:15" s="10" customFormat="1" ht="15" x14ac:dyDescent="0.2">
      <c r="A239" s="95"/>
      <c r="B239" s="95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</row>
    <row r="240" spans="1:15" s="10" customFormat="1" ht="15" x14ac:dyDescent="0.2">
      <c r="A240" s="95"/>
      <c r="B240" s="95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</row>
    <row r="241" spans="1:15" s="10" customFormat="1" ht="15" x14ac:dyDescent="0.2">
      <c r="A241" s="95"/>
      <c r="B241" s="95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</row>
    <row r="242" spans="1:15" s="10" customFormat="1" ht="15" x14ac:dyDescent="0.2">
      <c r="A242" s="95"/>
      <c r="B242" s="95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</row>
    <row r="243" spans="1:15" s="10" customFormat="1" ht="15" x14ac:dyDescent="0.2">
      <c r="A243" s="95"/>
      <c r="B243" s="95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</row>
    <row r="244" spans="1:15" s="10" customFormat="1" ht="15" x14ac:dyDescent="0.2">
      <c r="A244" s="95"/>
      <c r="B244" s="95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</row>
    <row r="245" spans="1:15" s="10" customFormat="1" ht="15" x14ac:dyDescent="0.2">
      <c r="A245" s="95"/>
      <c r="B245" s="95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</row>
    <row r="246" spans="1:15" s="10" customFormat="1" ht="15" x14ac:dyDescent="0.2">
      <c r="A246" s="95"/>
      <c r="B246" s="95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</row>
    <row r="247" spans="1:15" s="10" customFormat="1" ht="15" x14ac:dyDescent="0.2">
      <c r="A247" s="95"/>
      <c r="B247" s="95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</row>
    <row r="248" spans="1:15" s="10" customFormat="1" ht="15" x14ac:dyDescent="0.2">
      <c r="A248" s="95"/>
      <c r="B248" s="95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</row>
    <row r="249" spans="1:15" s="10" customFormat="1" ht="15" x14ac:dyDescent="0.2">
      <c r="A249" s="95"/>
      <c r="B249" s="95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</row>
    <row r="250" spans="1:15" s="10" customFormat="1" ht="15" x14ac:dyDescent="0.2">
      <c r="A250" s="95"/>
      <c r="B250" s="95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</row>
    <row r="251" spans="1:15" s="10" customFormat="1" ht="15" x14ac:dyDescent="0.2">
      <c r="A251" s="95"/>
      <c r="B251" s="95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</row>
    <row r="252" spans="1:15" s="10" customFormat="1" ht="15" x14ac:dyDescent="0.2">
      <c r="A252" s="95"/>
      <c r="B252" s="95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</row>
    <row r="253" spans="1:15" s="10" customFormat="1" ht="15" x14ac:dyDescent="0.2">
      <c r="A253" s="95"/>
      <c r="B253" s="95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</row>
    <row r="254" spans="1:15" s="10" customFormat="1" ht="15" x14ac:dyDescent="0.2">
      <c r="A254" s="95"/>
      <c r="B254" s="95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</row>
    <row r="255" spans="1:15" s="10" customFormat="1" ht="15" x14ac:dyDescent="0.2">
      <c r="A255" s="95"/>
      <c r="B255" s="95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</row>
    <row r="256" spans="1:15" s="10" customFormat="1" ht="15" x14ac:dyDescent="0.2">
      <c r="A256" s="95"/>
      <c r="B256" s="95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</row>
    <row r="257" spans="1:15" s="10" customFormat="1" ht="15" x14ac:dyDescent="0.2">
      <c r="A257" s="95"/>
      <c r="B257" s="95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</row>
    <row r="258" spans="1:15" s="10" customFormat="1" ht="15" x14ac:dyDescent="0.2">
      <c r="A258" s="95"/>
      <c r="B258" s="95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</row>
    <row r="259" spans="1:15" s="10" customFormat="1" ht="15" x14ac:dyDescent="0.2">
      <c r="A259" s="95"/>
      <c r="B259" s="95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</row>
    <row r="260" spans="1:15" s="10" customFormat="1" ht="15" x14ac:dyDescent="0.2">
      <c r="A260" s="95"/>
      <c r="B260" s="95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</row>
    <row r="261" spans="1:15" s="10" customFormat="1" ht="15" x14ac:dyDescent="0.2">
      <c r="A261" s="95"/>
      <c r="B261" s="95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</row>
    <row r="262" spans="1:15" s="10" customFormat="1" ht="15" x14ac:dyDescent="0.2">
      <c r="A262" s="95"/>
      <c r="B262" s="95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</row>
    <row r="263" spans="1:15" s="10" customFormat="1" ht="15" x14ac:dyDescent="0.2">
      <c r="A263" s="95"/>
      <c r="B263" s="95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</row>
    <row r="264" spans="1:15" s="10" customFormat="1" ht="15" x14ac:dyDescent="0.2">
      <c r="A264" s="95"/>
      <c r="B264" s="95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</row>
    <row r="265" spans="1:15" s="10" customFormat="1" ht="15" x14ac:dyDescent="0.2">
      <c r="A265" s="95"/>
      <c r="B265" s="95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</row>
    <row r="266" spans="1:15" s="10" customFormat="1" ht="15" x14ac:dyDescent="0.2">
      <c r="A266" s="95"/>
      <c r="B266" s="95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</row>
    <row r="267" spans="1:15" s="10" customFormat="1" ht="15" x14ac:dyDescent="0.2">
      <c r="A267" s="95"/>
      <c r="B267" s="95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</row>
    <row r="268" spans="1:15" s="10" customFormat="1" ht="15" x14ac:dyDescent="0.2">
      <c r="A268" s="95"/>
      <c r="B268" s="95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</row>
    <row r="269" spans="1:15" s="10" customFormat="1" ht="15" x14ac:dyDescent="0.2">
      <c r="A269" s="95"/>
      <c r="B269" s="95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</row>
    <row r="270" spans="1:15" s="10" customFormat="1" ht="15" x14ac:dyDescent="0.2">
      <c r="A270" s="95"/>
      <c r="B270" s="95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</row>
    <row r="271" spans="1:15" s="10" customFormat="1" ht="15" x14ac:dyDescent="0.2">
      <c r="A271" s="95"/>
      <c r="B271" s="95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</row>
    <row r="272" spans="1:15" s="10" customFormat="1" ht="15" x14ac:dyDescent="0.2">
      <c r="A272" s="95"/>
      <c r="B272" s="95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</row>
    <row r="273" spans="1:15" s="10" customFormat="1" ht="15" x14ac:dyDescent="0.2">
      <c r="A273" s="95"/>
      <c r="B273" s="95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</row>
    <row r="274" spans="1:15" s="10" customFormat="1" ht="15" x14ac:dyDescent="0.2">
      <c r="A274" s="95"/>
      <c r="B274" s="95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</row>
    <row r="275" spans="1:15" s="10" customFormat="1" ht="15" x14ac:dyDescent="0.2">
      <c r="A275" s="95"/>
      <c r="B275" s="95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</row>
    <row r="276" spans="1:15" s="10" customFormat="1" ht="15" x14ac:dyDescent="0.2">
      <c r="A276" s="95"/>
      <c r="B276" s="95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</row>
    <row r="277" spans="1:15" s="10" customFormat="1" ht="15" x14ac:dyDescent="0.2">
      <c r="A277" s="95"/>
      <c r="B277" s="95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</row>
    <row r="278" spans="1:15" s="10" customFormat="1" ht="15" x14ac:dyDescent="0.2">
      <c r="A278" s="95"/>
      <c r="B278" s="95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</row>
    <row r="279" spans="1:15" s="10" customFormat="1" ht="15" x14ac:dyDescent="0.2">
      <c r="A279" s="95"/>
      <c r="B279" s="95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</row>
    <row r="280" spans="1:15" s="10" customFormat="1" ht="15" x14ac:dyDescent="0.2">
      <c r="A280" s="95"/>
      <c r="B280" s="95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</row>
    <row r="281" spans="1:15" s="10" customFormat="1" ht="15" x14ac:dyDescent="0.2">
      <c r="A281" s="95"/>
      <c r="B281" s="95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</row>
    <row r="282" spans="1:15" s="10" customFormat="1" ht="15" x14ac:dyDescent="0.2">
      <c r="A282" s="95"/>
      <c r="B282" s="95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</row>
    <row r="283" spans="1:15" s="10" customFormat="1" ht="15" x14ac:dyDescent="0.2">
      <c r="A283" s="95"/>
      <c r="B283" s="95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</row>
    <row r="284" spans="1:15" s="10" customFormat="1" ht="15" x14ac:dyDescent="0.2">
      <c r="A284" s="95"/>
      <c r="B284" s="95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</row>
    <row r="285" spans="1:15" s="10" customFormat="1" ht="15" x14ac:dyDescent="0.2">
      <c r="A285" s="95"/>
      <c r="B285" s="95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</row>
    <row r="286" spans="1:15" s="10" customFormat="1" ht="15" x14ac:dyDescent="0.2">
      <c r="A286" s="95"/>
      <c r="B286" s="95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</row>
    <row r="287" spans="1:15" s="10" customFormat="1" ht="15" x14ac:dyDescent="0.2">
      <c r="A287" s="95"/>
      <c r="B287" s="95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</row>
    <row r="288" spans="1:15" s="10" customFormat="1" ht="15" x14ac:dyDescent="0.2">
      <c r="A288" s="95"/>
      <c r="B288" s="95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</row>
    <row r="289" spans="1:15" s="10" customFormat="1" ht="15" x14ac:dyDescent="0.2">
      <c r="A289" s="95"/>
      <c r="B289" s="95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</row>
    <row r="290" spans="1:15" s="10" customFormat="1" ht="15" x14ac:dyDescent="0.2">
      <c r="A290" s="95"/>
      <c r="B290" s="95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</row>
    <row r="291" spans="1:15" s="10" customFormat="1" ht="15" x14ac:dyDescent="0.2">
      <c r="A291" s="95"/>
      <c r="B291" s="95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</row>
    <row r="292" spans="1:15" s="10" customFormat="1" ht="15" x14ac:dyDescent="0.2">
      <c r="A292" s="95"/>
      <c r="B292" s="95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</row>
    <row r="293" spans="1:15" s="10" customFormat="1" ht="15" x14ac:dyDescent="0.2">
      <c r="A293" s="95"/>
      <c r="B293" s="95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</row>
    <row r="294" spans="1:15" s="10" customFormat="1" ht="15" x14ac:dyDescent="0.2">
      <c r="A294" s="95"/>
      <c r="B294" s="95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</row>
    <row r="295" spans="1:15" s="10" customFormat="1" ht="15" x14ac:dyDescent="0.2">
      <c r="A295" s="95"/>
      <c r="B295" s="95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</row>
    <row r="296" spans="1:15" s="10" customFormat="1" ht="15" x14ac:dyDescent="0.2">
      <c r="A296" s="95"/>
      <c r="B296" s="95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</row>
    <row r="297" spans="1:15" s="10" customFormat="1" ht="15" x14ac:dyDescent="0.2">
      <c r="A297" s="95"/>
      <c r="B297" s="95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</row>
    <row r="298" spans="1:15" s="10" customFormat="1" ht="15" x14ac:dyDescent="0.2">
      <c r="A298" s="95"/>
      <c r="B298" s="95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</row>
    <row r="299" spans="1:15" s="10" customFormat="1" ht="15" x14ac:dyDescent="0.2">
      <c r="A299" s="95"/>
      <c r="B299" s="95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</row>
    <row r="300" spans="1:15" s="10" customFormat="1" ht="15" x14ac:dyDescent="0.2">
      <c r="A300" s="95"/>
      <c r="B300" s="95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</row>
    <row r="301" spans="1:15" s="10" customFormat="1" ht="15" x14ac:dyDescent="0.2">
      <c r="A301" s="95"/>
      <c r="B301" s="95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</row>
    <row r="302" spans="1:15" s="10" customFormat="1" ht="15" x14ac:dyDescent="0.2">
      <c r="A302" s="95"/>
      <c r="B302" s="95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</row>
    <row r="303" spans="1:15" s="10" customFormat="1" ht="15" x14ac:dyDescent="0.2">
      <c r="A303" s="95"/>
      <c r="B303" s="95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</row>
    <row r="304" spans="1:15" s="10" customFormat="1" ht="15" x14ac:dyDescent="0.2">
      <c r="A304" s="95"/>
      <c r="B304" s="95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</row>
    <row r="305" spans="1:15" s="10" customFormat="1" ht="15" x14ac:dyDescent="0.2">
      <c r="A305" s="95"/>
      <c r="B305" s="95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</row>
    <row r="306" spans="1:15" s="10" customFormat="1" ht="15" x14ac:dyDescent="0.2">
      <c r="A306" s="95"/>
      <c r="B306" s="95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</row>
    <row r="307" spans="1:15" s="10" customFormat="1" ht="15" x14ac:dyDescent="0.2">
      <c r="A307" s="95"/>
      <c r="B307" s="95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</row>
    <row r="308" spans="1:15" s="10" customFormat="1" ht="15" x14ac:dyDescent="0.2">
      <c r="A308" s="95"/>
      <c r="B308" s="95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</row>
    <row r="309" spans="1:15" s="10" customFormat="1" ht="15" x14ac:dyDescent="0.2">
      <c r="A309" s="95"/>
      <c r="B309" s="95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</row>
    <row r="310" spans="1:15" s="10" customFormat="1" ht="15" x14ac:dyDescent="0.2">
      <c r="A310" s="95"/>
      <c r="B310" s="95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</row>
    <row r="311" spans="1:15" s="10" customFormat="1" ht="15" x14ac:dyDescent="0.2">
      <c r="A311" s="95"/>
      <c r="B311" s="95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</row>
    <row r="312" spans="1:15" s="10" customFormat="1" ht="15" x14ac:dyDescent="0.2">
      <c r="A312" s="95"/>
      <c r="B312" s="95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</row>
    <row r="313" spans="1:15" s="10" customFormat="1" ht="15" x14ac:dyDescent="0.2">
      <c r="A313" s="95"/>
      <c r="B313" s="95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</row>
    <row r="314" spans="1:15" s="10" customFormat="1" ht="15" x14ac:dyDescent="0.2">
      <c r="A314" s="95"/>
      <c r="B314" s="95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</row>
    <row r="315" spans="1:15" s="10" customFormat="1" ht="15" x14ac:dyDescent="0.2">
      <c r="A315" s="95"/>
      <c r="B315" s="95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</row>
    <row r="316" spans="1:15" s="10" customFormat="1" ht="15" x14ac:dyDescent="0.2">
      <c r="A316" s="95"/>
      <c r="B316" s="95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</row>
    <row r="317" spans="1:15" s="10" customFormat="1" ht="15" x14ac:dyDescent="0.2">
      <c r="A317" s="95"/>
      <c r="B317" s="95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</row>
    <row r="318" spans="1:15" s="10" customFormat="1" ht="15" x14ac:dyDescent="0.2">
      <c r="A318" s="95"/>
      <c r="B318" s="95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</row>
    <row r="319" spans="1:15" s="10" customFormat="1" ht="15" x14ac:dyDescent="0.2">
      <c r="A319" s="95"/>
      <c r="B319" s="95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</row>
    <row r="320" spans="1:15" s="10" customFormat="1" ht="15" x14ac:dyDescent="0.2">
      <c r="A320" s="95"/>
      <c r="B320" s="95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</row>
    <row r="321" spans="1:15" s="10" customFormat="1" ht="15" x14ac:dyDescent="0.2">
      <c r="A321" s="95"/>
      <c r="B321" s="95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</row>
    <row r="322" spans="1:15" s="10" customFormat="1" ht="15" x14ac:dyDescent="0.2">
      <c r="A322" s="95"/>
      <c r="B322" s="95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</row>
    <row r="323" spans="1:15" s="10" customFormat="1" ht="15" x14ac:dyDescent="0.2">
      <c r="A323" s="95"/>
      <c r="B323" s="95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</row>
    <row r="324" spans="1:15" s="10" customFormat="1" ht="15" x14ac:dyDescent="0.2">
      <c r="A324" s="95"/>
      <c r="B324" s="95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</row>
    <row r="325" spans="1:15" s="10" customFormat="1" ht="15" x14ac:dyDescent="0.2">
      <c r="A325" s="95"/>
      <c r="B325" s="95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</row>
    <row r="326" spans="1:15" s="10" customFormat="1" ht="15" x14ac:dyDescent="0.2">
      <c r="A326" s="95"/>
      <c r="B326" s="95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</row>
    <row r="327" spans="1:15" s="10" customFormat="1" ht="15" x14ac:dyDescent="0.2">
      <c r="A327" s="95"/>
      <c r="B327" s="95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</row>
    <row r="328" spans="1:15" s="10" customFormat="1" ht="15" x14ac:dyDescent="0.2">
      <c r="A328" s="95"/>
      <c r="B328" s="95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</row>
    <row r="329" spans="1:15" s="10" customFormat="1" ht="15" x14ac:dyDescent="0.2">
      <c r="A329" s="95"/>
      <c r="B329" s="95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</row>
    <row r="330" spans="1:15" s="10" customFormat="1" ht="15" x14ac:dyDescent="0.2">
      <c r="A330" s="95"/>
      <c r="B330" s="95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</row>
    <row r="331" spans="1:15" s="10" customFormat="1" ht="15" x14ac:dyDescent="0.2">
      <c r="A331" s="95"/>
      <c r="B331" s="95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</row>
    <row r="332" spans="1:15" s="10" customFormat="1" ht="15" x14ac:dyDescent="0.2">
      <c r="A332" s="95"/>
      <c r="B332" s="95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</row>
    <row r="333" spans="1:15" s="10" customFormat="1" ht="15" x14ac:dyDescent="0.2">
      <c r="A333" s="95"/>
      <c r="B333" s="95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</row>
    <row r="334" spans="1:15" s="10" customFormat="1" ht="15" x14ac:dyDescent="0.2">
      <c r="A334" s="95"/>
      <c r="B334" s="95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</row>
    <row r="335" spans="1:15" s="10" customFormat="1" ht="15" x14ac:dyDescent="0.2">
      <c r="A335" s="95"/>
      <c r="B335" s="95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</row>
    <row r="336" spans="1:15" s="10" customFormat="1" ht="15" x14ac:dyDescent="0.2">
      <c r="A336" s="95"/>
      <c r="B336" s="95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</row>
    <row r="337" spans="1:15" s="10" customFormat="1" ht="15" x14ac:dyDescent="0.2">
      <c r="A337" s="95"/>
      <c r="B337" s="95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</row>
    <row r="338" spans="1:15" s="10" customFormat="1" ht="15" x14ac:dyDescent="0.2">
      <c r="A338" s="95"/>
      <c r="B338" s="95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</row>
    <row r="339" spans="1:15" s="10" customFormat="1" ht="15" x14ac:dyDescent="0.2">
      <c r="A339" s="95"/>
      <c r="B339" s="95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</row>
    <row r="340" spans="1:15" s="10" customFormat="1" ht="15" x14ac:dyDescent="0.2">
      <c r="A340" s="95"/>
      <c r="B340" s="95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</row>
    <row r="341" spans="1:15" s="10" customFormat="1" ht="15" x14ac:dyDescent="0.2">
      <c r="A341" s="95"/>
      <c r="B341" s="95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</row>
    <row r="342" spans="1:15" s="10" customFormat="1" ht="15" x14ac:dyDescent="0.2">
      <c r="A342" s="95"/>
      <c r="B342" s="95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</row>
    <row r="343" spans="1:15" s="10" customFormat="1" ht="15" x14ac:dyDescent="0.2">
      <c r="A343" s="95"/>
      <c r="B343" s="95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</row>
    <row r="344" spans="1:15" s="10" customFormat="1" ht="15" x14ac:dyDescent="0.2">
      <c r="A344" s="95"/>
      <c r="B344" s="95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</row>
    <row r="345" spans="1:15" s="10" customFormat="1" ht="15" x14ac:dyDescent="0.2">
      <c r="A345" s="95"/>
      <c r="B345" s="95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</row>
    <row r="346" spans="1:15" s="10" customFormat="1" ht="15" x14ac:dyDescent="0.2">
      <c r="A346" s="95"/>
      <c r="B346" s="95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</row>
    <row r="347" spans="1:15" s="10" customFormat="1" ht="15" x14ac:dyDescent="0.2">
      <c r="A347" s="95"/>
      <c r="B347" s="95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</row>
    <row r="348" spans="1:15" s="10" customFormat="1" ht="15" x14ac:dyDescent="0.2">
      <c r="A348" s="95"/>
      <c r="B348" s="95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</row>
    <row r="349" spans="1:15" s="10" customFormat="1" ht="15" x14ac:dyDescent="0.2">
      <c r="A349" s="95"/>
      <c r="B349" s="95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</row>
    <row r="350" spans="1:15" s="10" customFormat="1" ht="15" x14ac:dyDescent="0.2">
      <c r="A350" s="95"/>
      <c r="B350" s="95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</row>
    <row r="351" spans="1:15" s="10" customFormat="1" ht="15" x14ac:dyDescent="0.2">
      <c r="A351" s="95"/>
      <c r="B351" s="95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</row>
    <row r="352" spans="1:15" s="10" customFormat="1" ht="15" x14ac:dyDescent="0.2">
      <c r="A352" s="95"/>
      <c r="B352" s="95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</row>
    <row r="353" spans="1:15" s="10" customFormat="1" ht="15" x14ac:dyDescent="0.2">
      <c r="A353" s="95"/>
      <c r="B353" s="95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</row>
    <row r="354" spans="1:15" s="10" customFormat="1" ht="15" x14ac:dyDescent="0.2">
      <c r="A354" s="95"/>
      <c r="B354" s="95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</row>
    <row r="355" spans="1:15" s="10" customFormat="1" ht="15" x14ac:dyDescent="0.2">
      <c r="A355" s="95"/>
      <c r="B355" s="95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</row>
    <row r="356" spans="1:15" s="10" customFormat="1" ht="15" x14ac:dyDescent="0.2">
      <c r="A356" s="95"/>
      <c r="B356" s="95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</row>
    <row r="357" spans="1:15" s="10" customFormat="1" ht="15" x14ac:dyDescent="0.2">
      <c r="A357" s="95"/>
      <c r="B357" s="95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</row>
    <row r="358" spans="1:15" s="10" customFormat="1" ht="15" x14ac:dyDescent="0.2">
      <c r="A358" s="95"/>
      <c r="B358" s="95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</row>
    <row r="359" spans="1:15" s="10" customFormat="1" ht="15" x14ac:dyDescent="0.2">
      <c r="A359" s="95"/>
      <c r="B359" s="95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</row>
    <row r="360" spans="1:15" s="10" customFormat="1" ht="15" x14ac:dyDescent="0.2">
      <c r="A360" s="95"/>
      <c r="B360" s="95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</row>
    <row r="361" spans="1:15" s="10" customFormat="1" ht="15" x14ac:dyDescent="0.2">
      <c r="A361" s="95"/>
      <c r="B361" s="95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</row>
    <row r="362" spans="1:15" s="10" customFormat="1" ht="15" x14ac:dyDescent="0.2">
      <c r="A362" s="95"/>
      <c r="B362" s="95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</row>
    <row r="363" spans="1:15" s="10" customFormat="1" ht="15" x14ac:dyDescent="0.2">
      <c r="A363" s="95"/>
      <c r="B363" s="95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</row>
    <row r="364" spans="1:15" s="10" customFormat="1" ht="15" x14ac:dyDescent="0.2">
      <c r="A364" s="95"/>
      <c r="B364" s="95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</row>
    <row r="365" spans="1:15" s="10" customFormat="1" ht="15" x14ac:dyDescent="0.2">
      <c r="A365" s="95"/>
      <c r="B365" s="95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</row>
    <row r="366" spans="1:15" s="10" customFormat="1" ht="15" x14ac:dyDescent="0.2">
      <c r="A366" s="95"/>
      <c r="B366" s="95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</row>
    <row r="367" spans="1:15" s="10" customFormat="1" ht="15" x14ac:dyDescent="0.2">
      <c r="A367" s="95"/>
      <c r="B367" s="95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</row>
    <row r="368" spans="1:15" s="10" customFormat="1" ht="15" x14ac:dyDescent="0.2">
      <c r="A368" s="95"/>
      <c r="B368" s="95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</row>
    <row r="369" spans="1:15" s="10" customFormat="1" ht="15" x14ac:dyDescent="0.2">
      <c r="A369" s="95"/>
      <c r="B369" s="95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</row>
    <row r="370" spans="1:15" s="10" customFormat="1" ht="15" x14ac:dyDescent="0.2">
      <c r="A370" s="95"/>
      <c r="B370" s="95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</row>
    <row r="371" spans="1:15" s="10" customFormat="1" ht="15" x14ac:dyDescent="0.2">
      <c r="A371" s="95"/>
      <c r="B371" s="95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</row>
    <row r="372" spans="1:15" s="10" customFormat="1" ht="15" x14ac:dyDescent="0.2">
      <c r="A372" s="95"/>
      <c r="B372" s="95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</row>
    <row r="373" spans="1:15" s="10" customFormat="1" ht="15" x14ac:dyDescent="0.2">
      <c r="A373" s="95"/>
      <c r="B373" s="95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</row>
    <row r="374" spans="1:15" s="10" customFormat="1" ht="15" x14ac:dyDescent="0.2">
      <c r="A374" s="95"/>
      <c r="B374" s="95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</row>
    <row r="375" spans="1:15" s="10" customFormat="1" ht="15" x14ac:dyDescent="0.2">
      <c r="A375" s="95"/>
      <c r="B375" s="95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</row>
    <row r="376" spans="1:15" s="10" customFormat="1" ht="15" x14ac:dyDescent="0.2">
      <c r="A376" s="95"/>
      <c r="B376" s="95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</row>
    <row r="377" spans="1:15" s="10" customFormat="1" ht="15" x14ac:dyDescent="0.2">
      <c r="A377" s="95"/>
      <c r="B377" s="95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</row>
    <row r="378" spans="1:15" s="10" customFormat="1" ht="15" x14ac:dyDescent="0.2">
      <c r="A378" s="95"/>
      <c r="B378" s="95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</row>
    <row r="379" spans="1:15" s="10" customFormat="1" ht="15" x14ac:dyDescent="0.2">
      <c r="A379" s="95"/>
      <c r="B379" s="95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</row>
    <row r="380" spans="1:15" s="10" customFormat="1" ht="15" x14ac:dyDescent="0.2">
      <c r="A380" s="95"/>
      <c r="B380" s="95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</row>
    <row r="381" spans="1:15" s="10" customFormat="1" ht="15" x14ac:dyDescent="0.2">
      <c r="A381" s="95"/>
      <c r="B381" s="95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</row>
    <row r="382" spans="1:15" s="10" customFormat="1" ht="15" x14ac:dyDescent="0.2">
      <c r="A382" s="95"/>
      <c r="B382" s="95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</row>
    <row r="383" spans="1:15" s="10" customFormat="1" ht="15" x14ac:dyDescent="0.2">
      <c r="A383" s="95"/>
      <c r="B383" s="95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</row>
    <row r="384" spans="1:15" s="10" customFormat="1" ht="15" x14ac:dyDescent="0.2">
      <c r="A384" s="95"/>
      <c r="B384" s="95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</row>
    <row r="385" spans="1:15" s="10" customFormat="1" ht="15" x14ac:dyDescent="0.2">
      <c r="A385" s="95"/>
      <c r="B385" s="95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</row>
    <row r="386" spans="1:15" s="10" customFormat="1" ht="15" x14ac:dyDescent="0.2">
      <c r="A386" s="95"/>
      <c r="B386" s="95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</row>
    <row r="387" spans="1:15" s="10" customFormat="1" ht="15" x14ac:dyDescent="0.2">
      <c r="A387" s="95"/>
      <c r="B387" s="95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</row>
    <row r="388" spans="1:15" s="10" customFormat="1" ht="15" x14ac:dyDescent="0.2">
      <c r="A388" s="95"/>
      <c r="B388" s="95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</row>
    <row r="389" spans="1:15" s="10" customFormat="1" ht="15" x14ac:dyDescent="0.2">
      <c r="A389" s="95"/>
      <c r="B389" s="95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</row>
    <row r="390" spans="1:15" s="10" customFormat="1" ht="15" x14ac:dyDescent="0.2">
      <c r="A390" s="95"/>
      <c r="B390" s="95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</row>
    <row r="391" spans="1:15" s="10" customFormat="1" ht="15" x14ac:dyDescent="0.2">
      <c r="A391" s="95"/>
      <c r="B391" s="95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</row>
    <row r="392" spans="1:15" s="10" customFormat="1" ht="15" x14ac:dyDescent="0.2">
      <c r="A392" s="95"/>
      <c r="B392" s="95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</row>
    <row r="393" spans="1:15" s="10" customFormat="1" ht="15" x14ac:dyDescent="0.2">
      <c r="A393" s="95"/>
      <c r="B393" s="95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</row>
    <row r="394" spans="1:15" s="10" customFormat="1" ht="15" x14ac:dyDescent="0.2">
      <c r="A394" s="95"/>
      <c r="B394" s="95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</row>
    <row r="395" spans="1:15" s="10" customFormat="1" ht="15" x14ac:dyDescent="0.2">
      <c r="A395" s="95"/>
      <c r="B395" s="95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</row>
    <row r="396" spans="1:15" s="10" customFormat="1" ht="15" x14ac:dyDescent="0.2">
      <c r="A396" s="95"/>
      <c r="B396" s="95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</row>
    <row r="397" spans="1:15" s="10" customFormat="1" ht="15" x14ac:dyDescent="0.2">
      <c r="A397" s="95"/>
      <c r="B397" s="95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</row>
    <row r="398" spans="1:15" s="10" customFormat="1" ht="15" x14ac:dyDescent="0.2">
      <c r="A398" s="95"/>
      <c r="B398" s="95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</row>
    <row r="399" spans="1:15" s="10" customFormat="1" ht="15" x14ac:dyDescent="0.2">
      <c r="A399" s="95"/>
      <c r="B399" s="95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</row>
    <row r="400" spans="1:15" s="10" customFormat="1" ht="15" x14ac:dyDescent="0.2">
      <c r="A400" s="95"/>
      <c r="B400" s="95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</row>
    <row r="401" spans="1:15" s="10" customFormat="1" ht="15" x14ac:dyDescent="0.2">
      <c r="A401" s="95"/>
      <c r="B401" s="95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</row>
    <row r="402" spans="1:15" s="10" customFormat="1" ht="15" x14ac:dyDescent="0.2">
      <c r="A402" s="95"/>
      <c r="B402" s="95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</row>
    <row r="403" spans="1:15" s="10" customFormat="1" ht="15" x14ac:dyDescent="0.2">
      <c r="A403" s="95"/>
      <c r="B403" s="95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</row>
    <row r="404" spans="1:15" s="10" customFormat="1" ht="15" x14ac:dyDescent="0.2">
      <c r="A404" s="95"/>
      <c r="B404" s="95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</row>
    <row r="405" spans="1:15" s="10" customFormat="1" ht="15" x14ac:dyDescent="0.2">
      <c r="A405" s="95"/>
      <c r="B405" s="95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</row>
    <row r="406" spans="1:15" s="10" customFormat="1" ht="15" x14ac:dyDescent="0.2">
      <c r="A406" s="95"/>
      <c r="B406" s="95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</row>
    <row r="407" spans="1:15" s="10" customFormat="1" ht="15" x14ac:dyDescent="0.2">
      <c r="A407" s="95"/>
      <c r="B407" s="95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</row>
    <row r="408" spans="1:15" s="10" customFormat="1" ht="15" x14ac:dyDescent="0.2">
      <c r="A408" s="95"/>
      <c r="B408" s="95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</row>
    <row r="409" spans="1:15" s="10" customFormat="1" ht="15" x14ac:dyDescent="0.2">
      <c r="A409" s="95"/>
      <c r="B409" s="95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</row>
    <row r="410" spans="1:15" s="10" customFormat="1" ht="15" x14ac:dyDescent="0.2">
      <c r="A410" s="95"/>
      <c r="B410" s="95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</row>
    <row r="411" spans="1:15" s="10" customFormat="1" ht="15" x14ac:dyDescent="0.2">
      <c r="A411" s="95"/>
      <c r="B411" s="95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</row>
    <row r="412" spans="1:15" s="10" customFormat="1" ht="15" x14ac:dyDescent="0.2">
      <c r="A412" s="95"/>
      <c r="B412" s="95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</row>
    <row r="413" spans="1:15" s="10" customFormat="1" ht="15" x14ac:dyDescent="0.2">
      <c r="A413" s="95"/>
      <c r="B413" s="95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</row>
    <row r="414" spans="1:15" s="10" customFormat="1" ht="15" x14ac:dyDescent="0.2">
      <c r="A414" s="95"/>
      <c r="B414" s="95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</row>
    <row r="415" spans="1:15" s="10" customFormat="1" ht="15" x14ac:dyDescent="0.2">
      <c r="A415" s="95"/>
      <c r="B415" s="95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</row>
    <row r="416" spans="1:15" s="10" customFormat="1" ht="15" x14ac:dyDescent="0.2">
      <c r="A416" s="95"/>
      <c r="B416" s="95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</row>
    <row r="417" spans="1:15" s="10" customFormat="1" ht="15" x14ac:dyDescent="0.2">
      <c r="A417" s="95"/>
      <c r="B417" s="95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</row>
    <row r="418" spans="1:15" s="10" customFormat="1" ht="15" x14ac:dyDescent="0.2">
      <c r="A418" s="95"/>
      <c r="B418" s="95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</row>
    <row r="419" spans="1:15" s="10" customFormat="1" ht="15" x14ac:dyDescent="0.2">
      <c r="A419" s="95"/>
      <c r="B419" s="95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</row>
    <row r="420" spans="1:15" s="10" customFormat="1" ht="15" x14ac:dyDescent="0.2">
      <c r="A420" s="95"/>
      <c r="B420" s="95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</row>
    <row r="421" spans="1:15" s="10" customFormat="1" ht="15" x14ac:dyDescent="0.2">
      <c r="A421" s="95"/>
      <c r="B421" s="95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</row>
    <row r="422" spans="1:15" s="10" customFormat="1" ht="15" x14ac:dyDescent="0.2">
      <c r="A422" s="95"/>
      <c r="B422" s="95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</row>
    <row r="423" spans="1:15" s="10" customFormat="1" ht="15" x14ac:dyDescent="0.2">
      <c r="A423" s="95"/>
      <c r="B423" s="95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</row>
    <row r="424" spans="1:15" s="10" customFormat="1" ht="15" x14ac:dyDescent="0.2">
      <c r="A424" s="95"/>
      <c r="B424" s="95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</row>
    <row r="425" spans="1:15" s="10" customFormat="1" ht="15" x14ac:dyDescent="0.2">
      <c r="A425" s="95"/>
      <c r="B425" s="95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</row>
    <row r="426" spans="1:15" s="10" customFormat="1" ht="15" x14ac:dyDescent="0.2">
      <c r="A426" s="95"/>
      <c r="B426" s="95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</row>
    <row r="427" spans="1:15" s="10" customFormat="1" ht="15" x14ac:dyDescent="0.2">
      <c r="A427" s="95"/>
      <c r="B427" s="95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</row>
    <row r="428" spans="1:15" s="10" customFormat="1" ht="15" x14ac:dyDescent="0.2">
      <c r="A428" s="95"/>
      <c r="B428" s="95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</row>
    <row r="429" spans="1:15" s="10" customFormat="1" ht="15" x14ac:dyDescent="0.2">
      <c r="A429" s="95"/>
      <c r="B429" s="95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</row>
    <row r="430" spans="1:15" s="10" customFormat="1" ht="15" x14ac:dyDescent="0.2">
      <c r="A430" s="95"/>
      <c r="B430" s="95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</row>
    <row r="431" spans="1:15" s="10" customFormat="1" ht="15" x14ac:dyDescent="0.2">
      <c r="A431" s="95"/>
      <c r="B431" s="95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</row>
    <row r="432" spans="1:15" s="10" customFormat="1" ht="15" x14ac:dyDescent="0.2">
      <c r="A432" s="95"/>
      <c r="B432" s="95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</row>
    <row r="433" spans="1:15" s="10" customFormat="1" ht="15" x14ac:dyDescent="0.2">
      <c r="A433" s="95"/>
      <c r="B433" s="95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</row>
    <row r="434" spans="1:15" s="10" customFormat="1" ht="15" x14ac:dyDescent="0.2">
      <c r="A434" s="95"/>
      <c r="B434" s="95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</row>
    <row r="435" spans="1:15" s="10" customFormat="1" ht="15" x14ac:dyDescent="0.2">
      <c r="A435" s="95"/>
      <c r="B435" s="95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</row>
    <row r="436" spans="1:15" s="10" customFormat="1" ht="15" x14ac:dyDescent="0.2">
      <c r="A436" s="95"/>
      <c r="B436" s="95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</row>
    <row r="437" spans="1:15" s="10" customFormat="1" ht="15" x14ac:dyDescent="0.2">
      <c r="A437" s="95"/>
      <c r="B437" s="95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</row>
    <row r="438" spans="1:15" s="10" customFormat="1" ht="15" x14ac:dyDescent="0.2">
      <c r="A438" s="95"/>
      <c r="B438" s="95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</row>
    <row r="439" spans="1:15" s="10" customFormat="1" ht="15" x14ac:dyDescent="0.2">
      <c r="A439" s="95"/>
      <c r="B439" s="95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</row>
    <row r="440" spans="1:15" s="10" customFormat="1" ht="15" x14ac:dyDescent="0.2">
      <c r="A440" s="95"/>
      <c r="B440" s="95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</row>
    <row r="441" spans="1:15" s="10" customFormat="1" ht="15" x14ac:dyDescent="0.2">
      <c r="A441" s="95"/>
      <c r="B441" s="95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</row>
    <row r="442" spans="1:15" s="10" customFormat="1" ht="15" x14ac:dyDescent="0.2">
      <c r="A442" s="95"/>
      <c r="B442" s="95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</row>
    <row r="443" spans="1:15" s="10" customFormat="1" ht="15" x14ac:dyDescent="0.2">
      <c r="A443" s="95"/>
      <c r="B443" s="95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</row>
    <row r="444" spans="1:15" s="10" customFormat="1" ht="15" x14ac:dyDescent="0.2">
      <c r="A444" s="95"/>
      <c r="B444" s="95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</row>
    <row r="445" spans="1:15" s="10" customFormat="1" ht="15" x14ac:dyDescent="0.2">
      <c r="A445" s="95"/>
      <c r="B445" s="95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</row>
    <row r="446" spans="1:15" s="10" customFormat="1" ht="15" x14ac:dyDescent="0.2">
      <c r="A446" s="95"/>
      <c r="B446" s="95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</row>
    <row r="447" spans="1:15" s="10" customFormat="1" ht="15" x14ac:dyDescent="0.2">
      <c r="A447" s="95"/>
      <c r="B447" s="95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</row>
    <row r="448" spans="1:15" s="10" customFormat="1" ht="15" x14ac:dyDescent="0.2">
      <c r="A448" s="95"/>
      <c r="B448" s="95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</row>
    <row r="449" spans="1:15" s="10" customFormat="1" ht="15" x14ac:dyDescent="0.2">
      <c r="A449" s="95"/>
      <c r="B449" s="95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</row>
    <row r="450" spans="1:15" s="10" customFormat="1" ht="15" x14ac:dyDescent="0.2">
      <c r="A450" s="95"/>
      <c r="B450" s="95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</row>
    <row r="451" spans="1:15" s="10" customFormat="1" ht="15" x14ac:dyDescent="0.2">
      <c r="A451" s="95"/>
      <c r="B451" s="95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</row>
    <row r="452" spans="1:15" s="10" customFormat="1" ht="15" x14ac:dyDescent="0.2">
      <c r="A452" s="95"/>
      <c r="B452" s="95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</row>
    <row r="453" spans="1:15" s="10" customFormat="1" ht="15" x14ac:dyDescent="0.2">
      <c r="A453" s="95"/>
      <c r="B453" s="95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</row>
    <row r="454" spans="1:15" s="10" customFormat="1" ht="15" x14ac:dyDescent="0.2">
      <c r="A454" s="95"/>
      <c r="B454" s="95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</row>
    <row r="455" spans="1:15" s="10" customFormat="1" ht="15" x14ac:dyDescent="0.2">
      <c r="A455" s="95"/>
      <c r="B455" s="95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</row>
    <row r="456" spans="1:15" s="10" customFormat="1" ht="15" x14ac:dyDescent="0.2">
      <c r="A456" s="95"/>
      <c r="B456" s="95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</row>
    <row r="457" spans="1:15" s="10" customFormat="1" ht="15" x14ac:dyDescent="0.2">
      <c r="A457" s="95"/>
      <c r="B457" s="95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</row>
    <row r="458" spans="1:15" s="10" customFormat="1" ht="15" x14ac:dyDescent="0.2">
      <c r="A458" s="95"/>
      <c r="B458" s="95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</row>
    <row r="459" spans="1:15" s="10" customFormat="1" ht="15" x14ac:dyDescent="0.2">
      <c r="A459" s="95"/>
      <c r="B459" s="95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</row>
    <row r="460" spans="1:15" s="10" customFormat="1" ht="15" x14ac:dyDescent="0.2">
      <c r="A460" s="95"/>
      <c r="B460" s="95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</row>
    <row r="461" spans="1:15" s="10" customFormat="1" ht="15" x14ac:dyDescent="0.2">
      <c r="A461" s="95"/>
      <c r="B461" s="95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</row>
    <row r="462" spans="1:15" s="10" customFormat="1" ht="15" x14ac:dyDescent="0.2">
      <c r="A462" s="95"/>
      <c r="B462" s="95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</row>
    <row r="463" spans="1:15" s="10" customFormat="1" ht="15" x14ac:dyDescent="0.2">
      <c r="A463" s="95"/>
      <c r="B463" s="95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</row>
    <row r="464" spans="1:15" s="10" customFormat="1" ht="15" x14ac:dyDescent="0.2">
      <c r="A464" s="95"/>
      <c r="B464" s="95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</row>
    <row r="465" spans="1:15" s="10" customFormat="1" ht="15" x14ac:dyDescent="0.2">
      <c r="A465" s="95"/>
      <c r="B465" s="95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</row>
    <row r="466" spans="1:15" s="10" customFormat="1" ht="15" x14ac:dyDescent="0.2">
      <c r="A466" s="95"/>
      <c r="B466" s="95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</row>
    <row r="467" spans="1:15" s="10" customFormat="1" ht="15" x14ac:dyDescent="0.2">
      <c r="A467" s="95"/>
      <c r="B467" s="95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</row>
    <row r="468" spans="1:15" s="10" customFormat="1" ht="15" x14ac:dyDescent="0.2">
      <c r="A468" s="95"/>
      <c r="B468" s="95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</row>
    <row r="469" spans="1:15" s="10" customFormat="1" ht="15" x14ac:dyDescent="0.2">
      <c r="A469" s="95"/>
      <c r="B469" s="95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</row>
    <row r="470" spans="1:15" s="10" customFormat="1" ht="15" x14ac:dyDescent="0.2">
      <c r="A470" s="95"/>
      <c r="B470" s="95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</row>
    <row r="471" spans="1:15" s="10" customFormat="1" ht="15" x14ac:dyDescent="0.2">
      <c r="A471" s="95"/>
      <c r="B471" s="95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</row>
    <row r="472" spans="1:15" s="10" customFormat="1" ht="15" x14ac:dyDescent="0.2">
      <c r="A472" s="95"/>
      <c r="B472" s="95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</row>
    <row r="473" spans="1:15" s="10" customFormat="1" ht="15" x14ac:dyDescent="0.2">
      <c r="A473" s="95"/>
      <c r="B473" s="95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</row>
    <row r="474" spans="1:15" s="10" customFormat="1" ht="15" x14ac:dyDescent="0.2">
      <c r="A474" s="95"/>
      <c r="B474" s="95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</row>
    <row r="475" spans="1:15" s="10" customFormat="1" ht="15" x14ac:dyDescent="0.2">
      <c r="A475" s="95"/>
      <c r="B475" s="95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</row>
    <row r="476" spans="1:15" s="10" customFormat="1" ht="15" x14ac:dyDescent="0.2">
      <c r="A476" s="95"/>
      <c r="B476" s="95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</row>
    <row r="477" spans="1:15" s="10" customFormat="1" ht="15" x14ac:dyDescent="0.2">
      <c r="A477" s="95"/>
      <c r="B477" s="95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</row>
    <row r="478" spans="1:15" s="10" customFormat="1" ht="15" x14ac:dyDescent="0.2">
      <c r="A478" s="95"/>
      <c r="B478" s="95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</row>
    <row r="479" spans="1:15" s="10" customFormat="1" ht="15" x14ac:dyDescent="0.2">
      <c r="A479" s="95"/>
      <c r="B479" s="95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</row>
    <row r="480" spans="1:15" s="10" customFormat="1" ht="15" x14ac:dyDescent="0.2">
      <c r="A480" s="95"/>
      <c r="B480" s="95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</row>
    <row r="481" spans="1:15" s="10" customFormat="1" ht="15" x14ac:dyDescent="0.2">
      <c r="A481" s="95"/>
      <c r="B481" s="95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</row>
    <row r="482" spans="1:15" s="10" customFormat="1" ht="15" x14ac:dyDescent="0.2">
      <c r="A482" s="95"/>
      <c r="B482" s="95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</row>
    <row r="483" spans="1:15" s="10" customFormat="1" ht="15" x14ac:dyDescent="0.2">
      <c r="A483" s="95"/>
      <c r="B483" s="95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</row>
    <row r="484" spans="1:15" s="10" customFormat="1" ht="15" x14ac:dyDescent="0.2">
      <c r="A484" s="95"/>
      <c r="B484" s="95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</row>
    <row r="485" spans="1:15" s="10" customFormat="1" ht="15" x14ac:dyDescent="0.2">
      <c r="A485" s="95"/>
      <c r="B485" s="95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</row>
    <row r="486" spans="1:15" s="10" customFormat="1" ht="15" x14ac:dyDescent="0.2">
      <c r="A486" s="95"/>
      <c r="B486" s="95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</row>
    <row r="487" spans="1:15" s="10" customFormat="1" ht="15" x14ac:dyDescent="0.2">
      <c r="A487" s="95"/>
      <c r="B487" s="95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</row>
    <row r="488" spans="1:15" s="10" customFormat="1" ht="15" x14ac:dyDescent="0.2">
      <c r="A488" s="95"/>
      <c r="B488" s="95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</row>
    <row r="489" spans="1:15" s="10" customFormat="1" ht="15" x14ac:dyDescent="0.2">
      <c r="A489" s="95"/>
      <c r="B489" s="95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</row>
    <row r="490" spans="1:15" s="10" customFormat="1" ht="15" x14ac:dyDescent="0.2">
      <c r="A490" s="95"/>
      <c r="B490" s="95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</row>
    <row r="491" spans="1:15" s="10" customFormat="1" ht="15" x14ac:dyDescent="0.2">
      <c r="A491" s="95"/>
      <c r="B491" s="95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</row>
    <row r="492" spans="1:15" s="10" customFormat="1" ht="15" x14ac:dyDescent="0.2">
      <c r="A492" s="95"/>
      <c r="B492" s="95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</row>
    <row r="493" spans="1:15" s="10" customFormat="1" ht="15" x14ac:dyDescent="0.2">
      <c r="A493" s="95"/>
      <c r="B493" s="95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</row>
    <row r="494" spans="1:15" s="10" customFormat="1" ht="15" x14ac:dyDescent="0.2">
      <c r="A494" s="95"/>
      <c r="B494" s="95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</row>
    <row r="495" spans="1:15" s="10" customFormat="1" ht="15" x14ac:dyDescent="0.2">
      <c r="A495" s="95"/>
      <c r="B495" s="95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</row>
    <row r="496" spans="1:15" s="10" customFormat="1" ht="15" x14ac:dyDescent="0.2">
      <c r="A496" s="95"/>
      <c r="B496" s="95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</row>
    <row r="497" spans="1:15" s="10" customFormat="1" ht="15" x14ac:dyDescent="0.2">
      <c r="A497" s="95"/>
      <c r="B497" s="95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</row>
    <row r="498" spans="1:15" s="10" customFormat="1" ht="15" x14ac:dyDescent="0.2">
      <c r="A498" s="95"/>
      <c r="B498" s="95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</row>
    <row r="499" spans="1:15" s="10" customFormat="1" ht="15" x14ac:dyDescent="0.2">
      <c r="A499" s="95"/>
      <c r="B499" s="95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</row>
    <row r="500" spans="1:15" s="10" customFormat="1" ht="15" x14ac:dyDescent="0.2">
      <c r="A500" s="95"/>
      <c r="B500" s="95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</row>
    <row r="501" spans="1:15" s="10" customFormat="1" ht="15" x14ac:dyDescent="0.2">
      <c r="A501" s="95"/>
      <c r="B501" s="95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</row>
    <row r="502" spans="1:15" s="10" customFormat="1" ht="15" x14ac:dyDescent="0.2">
      <c r="A502" s="95"/>
      <c r="B502" s="95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</row>
    <row r="503" spans="1:15" s="10" customFormat="1" ht="15" x14ac:dyDescent="0.2">
      <c r="A503" s="95"/>
      <c r="B503" s="95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</row>
    <row r="504" spans="1:15" s="10" customFormat="1" ht="15" x14ac:dyDescent="0.2">
      <c r="A504" s="95"/>
      <c r="B504" s="95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</row>
    <row r="505" spans="1:15" s="10" customFormat="1" ht="15" x14ac:dyDescent="0.2">
      <c r="A505" s="95"/>
      <c r="B505" s="95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</row>
    <row r="506" spans="1:15" s="10" customFormat="1" ht="15" x14ac:dyDescent="0.2">
      <c r="A506" s="95"/>
      <c r="B506" s="95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</row>
    <row r="507" spans="1:15" s="10" customFormat="1" ht="15" x14ac:dyDescent="0.2">
      <c r="A507" s="95"/>
      <c r="B507" s="95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</row>
    <row r="508" spans="1:15" s="10" customFormat="1" ht="15" x14ac:dyDescent="0.2">
      <c r="A508" s="95"/>
      <c r="B508" s="95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</row>
    <row r="509" spans="1:15" s="10" customFormat="1" ht="15" x14ac:dyDescent="0.2">
      <c r="A509" s="95"/>
      <c r="B509" s="95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</row>
    <row r="510" spans="1:15" s="10" customFormat="1" ht="15" x14ac:dyDescent="0.2">
      <c r="A510" s="95"/>
      <c r="B510" s="95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</row>
    <row r="511" spans="1:15" s="10" customFormat="1" ht="15" x14ac:dyDescent="0.2">
      <c r="A511" s="95"/>
      <c r="B511" s="95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</row>
    <row r="512" spans="1:15" s="10" customFormat="1" ht="15" x14ac:dyDescent="0.2">
      <c r="A512" s="95"/>
      <c r="B512" s="95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</row>
    <row r="513" spans="1:15" s="10" customFormat="1" ht="15" x14ac:dyDescent="0.2">
      <c r="A513" s="95"/>
      <c r="B513" s="95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</row>
    <row r="514" spans="1:15" s="10" customFormat="1" ht="15" x14ac:dyDescent="0.2">
      <c r="A514" s="95"/>
      <c r="B514" s="95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</row>
    <row r="515" spans="1:15" s="10" customFormat="1" ht="15" x14ac:dyDescent="0.2">
      <c r="A515" s="95"/>
      <c r="B515" s="95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</row>
    <row r="516" spans="1:15" s="10" customFormat="1" ht="15" x14ac:dyDescent="0.2">
      <c r="A516" s="95"/>
      <c r="B516" s="95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</row>
    <row r="517" spans="1:15" s="10" customFormat="1" ht="15" x14ac:dyDescent="0.2">
      <c r="A517" s="95"/>
      <c r="B517" s="95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</row>
    <row r="518" spans="1:15" s="10" customFormat="1" ht="15" x14ac:dyDescent="0.2">
      <c r="A518" s="95"/>
      <c r="B518" s="95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</row>
    <row r="519" spans="1:15" s="10" customFormat="1" ht="15" x14ac:dyDescent="0.2">
      <c r="A519" s="95"/>
      <c r="B519" s="95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</row>
    <row r="520" spans="1:15" s="10" customFormat="1" ht="15" x14ac:dyDescent="0.2">
      <c r="A520" s="95"/>
      <c r="B520" s="95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</row>
    <row r="521" spans="1:15" s="10" customFormat="1" ht="15" x14ac:dyDescent="0.2">
      <c r="A521" s="95"/>
      <c r="B521" s="95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</row>
    <row r="522" spans="1:15" s="10" customFormat="1" ht="15" x14ac:dyDescent="0.2">
      <c r="A522" s="95"/>
      <c r="B522" s="95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</row>
    <row r="523" spans="1:15" s="10" customFormat="1" ht="15" x14ac:dyDescent="0.2">
      <c r="A523" s="95"/>
      <c r="B523" s="95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</row>
    <row r="524" spans="1:15" s="10" customFormat="1" ht="15" x14ac:dyDescent="0.2">
      <c r="A524" s="95"/>
      <c r="B524" s="95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</row>
    <row r="525" spans="1:15" s="10" customFormat="1" ht="15" x14ac:dyDescent="0.2">
      <c r="A525" s="95"/>
      <c r="B525" s="95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</row>
    <row r="526" spans="1:15" s="10" customFormat="1" ht="15" x14ac:dyDescent="0.2">
      <c r="A526" s="95"/>
      <c r="B526" s="95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</row>
    <row r="527" spans="1:15" s="10" customFormat="1" ht="15" x14ac:dyDescent="0.2">
      <c r="A527" s="95"/>
      <c r="B527" s="95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</row>
    <row r="528" spans="1:15" s="10" customFormat="1" ht="15" x14ac:dyDescent="0.2">
      <c r="A528" s="95"/>
      <c r="B528" s="95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</row>
    <row r="529" spans="1:15" s="10" customFormat="1" ht="15" x14ac:dyDescent="0.2">
      <c r="A529" s="95"/>
      <c r="B529" s="95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</row>
    <row r="530" spans="1:15" s="10" customFormat="1" ht="15" x14ac:dyDescent="0.2">
      <c r="A530" s="95"/>
      <c r="B530" s="95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</row>
    <row r="531" spans="1:15" s="10" customFormat="1" ht="15" x14ac:dyDescent="0.2">
      <c r="A531" s="95"/>
      <c r="B531" s="95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</row>
    <row r="532" spans="1:15" s="10" customFormat="1" ht="15" x14ac:dyDescent="0.2">
      <c r="A532" s="95"/>
      <c r="B532" s="95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</row>
    <row r="533" spans="1:15" s="10" customFormat="1" ht="15" x14ac:dyDescent="0.2">
      <c r="A533" s="95"/>
      <c r="B533" s="95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</row>
    <row r="534" spans="1:15" s="10" customFormat="1" ht="15" x14ac:dyDescent="0.2">
      <c r="A534" s="95"/>
      <c r="B534" s="95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</row>
    <row r="535" spans="1:15" s="10" customFormat="1" ht="15" x14ac:dyDescent="0.2">
      <c r="A535" s="95"/>
      <c r="B535" s="95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</row>
    <row r="536" spans="1:15" s="10" customFormat="1" ht="15" x14ac:dyDescent="0.2">
      <c r="A536" s="95"/>
      <c r="B536" s="95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</row>
    <row r="537" spans="1:15" s="10" customFormat="1" ht="15" x14ac:dyDescent="0.2">
      <c r="A537" s="95"/>
      <c r="B537" s="95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</row>
    <row r="538" spans="1:15" s="10" customFormat="1" ht="15" x14ac:dyDescent="0.2">
      <c r="A538" s="95"/>
      <c r="B538" s="95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</row>
    <row r="539" spans="1:15" s="10" customFormat="1" ht="15" x14ac:dyDescent="0.2">
      <c r="A539" s="95"/>
      <c r="B539" s="95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</row>
    <row r="540" spans="1:15" s="10" customFormat="1" ht="15" x14ac:dyDescent="0.2">
      <c r="A540" s="95"/>
      <c r="B540" s="95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</row>
    <row r="541" spans="1:15" s="10" customFormat="1" ht="15" x14ac:dyDescent="0.2">
      <c r="A541" s="95"/>
      <c r="B541" s="95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</row>
    <row r="542" spans="1:15" s="10" customFormat="1" ht="15" x14ac:dyDescent="0.2">
      <c r="A542" s="95"/>
      <c r="B542" s="95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</row>
    <row r="543" spans="1:15" s="10" customFormat="1" ht="15" x14ac:dyDescent="0.2">
      <c r="A543" s="95"/>
      <c r="B543" s="95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</row>
    <row r="544" spans="1:15" s="10" customFormat="1" ht="15" x14ac:dyDescent="0.2">
      <c r="A544" s="95"/>
      <c r="B544" s="95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</row>
    <row r="545" spans="1:15" s="10" customFormat="1" ht="15" x14ac:dyDescent="0.2">
      <c r="A545" s="95"/>
      <c r="B545" s="95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</row>
    <row r="546" spans="1:15" s="10" customFormat="1" ht="15" x14ac:dyDescent="0.2">
      <c r="A546" s="95"/>
      <c r="B546" s="95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</row>
    <row r="547" spans="1:15" s="10" customFormat="1" ht="15" x14ac:dyDescent="0.2">
      <c r="A547" s="95"/>
      <c r="B547" s="95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</row>
    <row r="548" spans="1:15" s="10" customFormat="1" ht="15" x14ac:dyDescent="0.2">
      <c r="A548" s="95"/>
      <c r="B548" s="95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</row>
    <row r="549" spans="1:15" s="10" customFormat="1" ht="15" x14ac:dyDescent="0.2">
      <c r="A549" s="95"/>
      <c r="B549" s="95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</row>
    <row r="550" spans="1:15" s="10" customFormat="1" ht="15" x14ac:dyDescent="0.2">
      <c r="A550" s="95"/>
      <c r="B550" s="95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</row>
    <row r="551" spans="1:15" s="10" customFormat="1" ht="15" x14ac:dyDescent="0.2">
      <c r="A551" s="95"/>
      <c r="B551" s="95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</row>
    <row r="552" spans="1:15" s="10" customFormat="1" ht="15" x14ac:dyDescent="0.2">
      <c r="A552" s="95"/>
      <c r="B552" s="95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</row>
    <row r="553" spans="1:15" s="10" customFormat="1" ht="15" x14ac:dyDescent="0.2">
      <c r="A553" s="95"/>
      <c r="B553" s="95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</row>
    <row r="554" spans="1:15" s="10" customFormat="1" ht="15" x14ac:dyDescent="0.2">
      <c r="A554" s="95"/>
      <c r="B554" s="95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</row>
    <row r="555" spans="1:15" s="10" customFormat="1" ht="15" x14ac:dyDescent="0.2">
      <c r="A555" s="95"/>
      <c r="B555" s="95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</row>
    <row r="556" spans="1:15" s="10" customFormat="1" ht="15" x14ac:dyDescent="0.2">
      <c r="A556" s="95"/>
      <c r="B556" s="95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</row>
    <row r="557" spans="1:15" s="10" customFormat="1" ht="15" x14ac:dyDescent="0.2">
      <c r="A557" s="95"/>
      <c r="B557" s="95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</row>
    <row r="558" spans="1:15" s="10" customFormat="1" ht="15" x14ac:dyDescent="0.2">
      <c r="A558" s="95"/>
      <c r="B558" s="95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</row>
    <row r="559" spans="1:15" s="10" customFormat="1" ht="15" x14ac:dyDescent="0.2">
      <c r="A559" s="95"/>
      <c r="B559" s="95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</row>
    <row r="560" spans="1:15" s="10" customFormat="1" ht="15" x14ac:dyDescent="0.2">
      <c r="A560" s="95"/>
      <c r="B560" s="95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</row>
    <row r="561" spans="1:15" s="10" customFormat="1" ht="15" x14ac:dyDescent="0.2">
      <c r="A561" s="95"/>
      <c r="B561" s="95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</row>
    <row r="562" spans="1:15" s="10" customFormat="1" ht="15" x14ac:dyDescent="0.2">
      <c r="A562" s="95"/>
      <c r="B562" s="95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</row>
    <row r="563" spans="1:15" s="10" customFormat="1" ht="15" x14ac:dyDescent="0.2">
      <c r="A563" s="95"/>
      <c r="B563" s="95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</row>
    <row r="564" spans="1:15" s="10" customFormat="1" ht="15" x14ac:dyDescent="0.2">
      <c r="A564" s="95"/>
      <c r="B564" s="95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</row>
    <row r="565" spans="1:15" s="10" customFormat="1" ht="15" x14ac:dyDescent="0.2">
      <c r="A565" s="95"/>
      <c r="B565" s="95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</row>
    <row r="566" spans="1:15" s="10" customFormat="1" ht="15" x14ac:dyDescent="0.2">
      <c r="A566" s="95"/>
      <c r="B566" s="95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</row>
    <row r="567" spans="1:15" s="10" customFormat="1" ht="15" x14ac:dyDescent="0.2">
      <c r="A567" s="95"/>
      <c r="B567" s="95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</row>
    <row r="568" spans="1:15" s="10" customFormat="1" ht="15" x14ac:dyDescent="0.2">
      <c r="A568" s="95"/>
      <c r="B568" s="95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</row>
    <row r="569" spans="1:15" s="10" customFormat="1" ht="15" x14ac:dyDescent="0.2">
      <c r="A569" s="95"/>
      <c r="B569" s="95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</row>
    <row r="570" spans="1:15" s="10" customFormat="1" ht="15" x14ac:dyDescent="0.2">
      <c r="A570" s="95"/>
      <c r="B570" s="95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</row>
    <row r="571" spans="1:15" s="10" customFormat="1" ht="15" x14ac:dyDescent="0.2">
      <c r="A571" s="95"/>
      <c r="B571" s="95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</row>
    <row r="572" spans="1:15" s="10" customFormat="1" ht="15" x14ac:dyDescent="0.2">
      <c r="A572" s="95"/>
      <c r="B572" s="95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</row>
    <row r="573" spans="1:15" s="10" customFormat="1" ht="15" x14ac:dyDescent="0.2">
      <c r="A573" s="95"/>
      <c r="B573" s="95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</row>
    <row r="574" spans="1:15" s="10" customFormat="1" ht="15" x14ac:dyDescent="0.2">
      <c r="A574" s="95"/>
      <c r="B574" s="95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</row>
    <row r="575" spans="1:15" s="10" customFormat="1" ht="15" x14ac:dyDescent="0.2">
      <c r="A575" s="95"/>
      <c r="B575" s="95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</row>
    <row r="576" spans="1:15" s="10" customFormat="1" ht="15" x14ac:dyDescent="0.2">
      <c r="A576" s="95"/>
      <c r="B576" s="95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</row>
    <row r="577" spans="1:15" s="10" customFormat="1" ht="15" x14ac:dyDescent="0.2">
      <c r="A577" s="95"/>
      <c r="B577" s="95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</row>
    <row r="578" spans="1:15" s="10" customFormat="1" ht="15" x14ac:dyDescent="0.2">
      <c r="A578" s="95"/>
      <c r="B578" s="95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</row>
    <row r="579" spans="1:15" s="10" customFormat="1" ht="15" x14ac:dyDescent="0.2">
      <c r="A579" s="95"/>
      <c r="B579" s="95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</row>
    <row r="580" spans="1:15" s="10" customFormat="1" ht="15" x14ac:dyDescent="0.2">
      <c r="A580" s="95"/>
      <c r="B580" s="95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</row>
    <row r="581" spans="1:15" s="10" customFormat="1" ht="15" x14ac:dyDescent="0.2">
      <c r="A581" s="95"/>
      <c r="B581" s="95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</row>
    <row r="582" spans="1:15" s="10" customFormat="1" ht="15" x14ac:dyDescent="0.2">
      <c r="A582" s="95"/>
      <c r="B582" s="95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</row>
    <row r="583" spans="1:15" s="10" customFormat="1" ht="15" x14ac:dyDescent="0.2">
      <c r="A583" s="95"/>
      <c r="B583" s="95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</row>
    <row r="584" spans="1:15" s="10" customFormat="1" ht="15" x14ac:dyDescent="0.2">
      <c r="A584" s="95"/>
      <c r="B584" s="95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</row>
    <row r="585" spans="1:15" s="10" customFormat="1" ht="15" x14ac:dyDescent="0.2">
      <c r="A585" s="95"/>
      <c r="B585" s="95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</row>
    <row r="586" spans="1:15" s="10" customFormat="1" ht="15" x14ac:dyDescent="0.2">
      <c r="A586" s="95"/>
      <c r="B586" s="95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</row>
    <row r="587" spans="1:15" s="10" customFormat="1" ht="15" x14ac:dyDescent="0.2">
      <c r="A587" s="95"/>
      <c r="B587" s="95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</row>
    <row r="588" spans="1:15" s="10" customFormat="1" ht="15" x14ac:dyDescent="0.2">
      <c r="A588" s="95"/>
      <c r="B588" s="95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</row>
    <row r="589" spans="1:15" s="10" customFormat="1" ht="15" x14ac:dyDescent="0.2">
      <c r="A589" s="95"/>
      <c r="B589" s="95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</row>
    <row r="590" spans="1:15" s="10" customFormat="1" ht="15" x14ac:dyDescent="0.2">
      <c r="A590" s="95"/>
      <c r="B590" s="95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</row>
    <row r="591" spans="1:15" s="10" customFormat="1" ht="15" x14ac:dyDescent="0.2">
      <c r="A591" s="95"/>
      <c r="B591" s="95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</row>
    <row r="592" spans="1:15" s="10" customFormat="1" ht="15" x14ac:dyDescent="0.2">
      <c r="A592" s="95"/>
      <c r="B592" s="95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</row>
    <row r="593" spans="1:15" s="10" customFormat="1" ht="15" x14ac:dyDescent="0.2">
      <c r="A593" s="95"/>
      <c r="B593" s="95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</row>
    <row r="594" spans="1:15" s="10" customFormat="1" ht="15" x14ac:dyDescent="0.2">
      <c r="A594" s="95"/>
      <c r="B594" s="95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</row>
    <row r="595" spans="1:15" s="10" customFormat="1" ht="15" x14ac:dyDescent="0.2">
      <c r="A595" s="95"/>
      <c r="B595" s="95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</row>
    <row r="596" spans="1:15" s="10" customFormat="1" ht="15" x14ac:dyDescent="0.2">
      <c r="A596" s="95"/>
      <c r="B596" s="95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</row>
    <row r="597" spans="1:15" s="10" customFormat="1" ht="15" x14ac:dyDescent="0.2">
      <c r="A597" s="95"/>
      <c r="B597" s="95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</row>
    <row r="598" spans="1:15" s="10" customFormat="1" ht="15" x14ac:dyDescent="0.2">
      <c r="A598" s="95"/>
      <c r="B598" s="95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</row>
    <row r="599" spans="1:15" s="10" customFormat="1" ht="15" x14ac:dyDescent="0.2">
      <c r="A599" s="95"/>
      <c r="B599" s="95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</row>
    <row r="600" spans="1:15" s="10" customFormat="1" ht="15" x14ac:dyDescent="0.2">
      <c r="A600" s="95"/>
      <c r="B600" s="95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</row>
    <row r="601" spans="1:15" s="10" customFormat="1" ht="15" x14ac:dyDescent="0.2">
      <c r="A601" s="95"/>
      <c r="B601" s="95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</row>
    <row r="602" spans="1:15" s="10" customFormat="1" ht="15" x14ac:dyDescent="0.2">
      <c r="A602" s="95"/>
      <c r="B602" s="95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</row>
    <row r="603" spans="1:15" s="10" customFormat="1" ht="15" x14ac:dyDescent="0.2">
      <c r="A603" s="95"/>
      <c r="B603" s="95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</row>
    <row r="604" spans="1:15" s="10" customFormat="1" ht="15" x14ac:dyDescent="0.2">
      <c r="A604" s="95"/>
      <c r="B604" s="95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</row>
    <row r="605" spans="1:15" s="10" customFormat="1" ht="15" x14ac:dyDescent="0.2">
      <c r="A605" s="95"/>
      <c r="B605" s="95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</row>
    <row r="606" spans="1:15" s="10" customFormat="1" ht="15" x14ac:dyDescent="0.2">
      <c r="A606" s="95"/>
      <c r="B606" s="95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</row>
    <row r="607" spans="1:15" s="10" customFormat="1" ht="15" x14ac:dyDescent="0.2">
      <c r="A607" s="95"/>
      <c r="B607" s="95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</row>
    <row r="608" spans="1:15" s="10" customFormat="1" ht="15" x14ac:dyDescent="0.2">
      <c r="A608" s="95"/>
      <c r="B608" s="95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</row>
    <row r="609" spans="1:15" s="10" customFormat="1" ht="15" x14ac:dyDescent="0.2">
      <c r="A609" s="95"/>
      <c r="B609" s="95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</row>
    <row r="610" spans="1:15" s="10" customFormat="1" ht="15" x14ac:dyDescent="0.2">
      <c r="A610" s="95"/>
      <c r="B610" s="95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</row>
    <row r="611" spans="1:15" s="10" customFormat="1" ht="15" x14ac:dyDescent="0.2">
      <c r="A611" s="95"/>
      <c r="B611" s="95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</row>
    <row r="612" spans="1:15" s="10" customFormat="1" ht="15" x14ac:dyDescent="0.2">
      <c r="A612" s="95"/>
      <c r="B612" s="95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</row>
    <row r="613" spans="1:15" s="10" customFormat="1" ht="15" x14ac:dyDescent="0.2">
      <c r="A613" s="95"/>
      <c r="B613" s="95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</row>
    <row r="614" spans="1:15" s="10" customFormat="1" ht="15" x14ac:dyDescent="0.2">
      <c r="A614" s="95"/>
      <c r="B614" s="95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</row>
    <row r="615" spans="1:15" s="10" customFormat="1" ht="15" x14ac:dyDescent="0.2">
      <c r="A615" s="95"/>
      <c r="B615" s="95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</row>
    <row r="616" spans="1:15" s="10" customFormat="1" ht="15" x14ac:dyDescent="0.2">
      <c r="A616" s="95"/>
      <c r="B616" s="95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</row>
    <row r="617" spans="1:15" s="10" customFormat="1" ht="15" x14ac:dyDescent="0.2">
      <c r="A617" s="95"/>
      <c r="B617" s="95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</row>
    <row r="618" spans="1:15" s="10" customFormat="1" ht="15" x14ac:dyDescent="0.2">
      <c r="A618" s="95"/>
      <c r="B618" s="95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</row>
    <row r="619" spans="1:15" s="10" customFormat="1" ht="15" x14ac:dyDescent="0.2">
      <c r="A619" s="95"/>
      <c r="B619" s="95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</row>
    <row r="620" spans="1:15" s="10" customFormat="1" ht="15" x14ac:dyDescent="0.2">
      <c r="A620" s="95"/>
      <c r="B620" s="95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</row>
    <row r="621" spans="1:15" s="10" customFormat="1" ht="15" x14ac:dyDescent="0.2">
      <c r="A621" s="95"/>
      <c r="B621" s="95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</row>
    <row r="622" spans="1:15" s="10" customFormat="1" ht="15" x14ac:dyDescent="0.2">
      <c r="A622" s="95"/>
      <c r="B622" s="95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</row>
    <row r="623" spans="1:15" s="10" customFormat="1" ht="15" x14ac:dyDescent="0.2">
      <c r="A623" s="95"/>
      <c r="B623" s="95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</row>
    <row r="624" spans="1:15" s="10" customFormat="1" ht="15" x14ac:dyDescent="0.2">
      <c r="A624" s="95"/>
      <c r="B624" s="95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</row>
    <row r="625" spans="1:18" s="10" customFormat="1" ht="15" x14ac:dyDescent="0.2">
      <c r="A625" s="95"/>
      <c r="B625" s="95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</row>
    <row r="626" spans="1:18" s="10" customFormat="1" ht="15" x14ac:dyDescent="0.2">
      <c r="A626" s="95"/>
      <c r="B626" s="95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</row>
    <row r="627" spans="1:18" s="10" customFormat="1" ht="15" x14ac:dyDescent="0.2">
      <c r="A627" s="95"/>
      <c r="B627" s="95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</row>
    <row r="628" spans="1:18" s="10" customFormat="1" ht="15" x14ac:dyDescent="0.2">
      <c r="A628" s="95"/>
      <c r="B628" s="95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</row>
    <row r="629" spans="1:18" s="10" customFormat="1" ht="15" x14ac:dyDescent="0.2">
      <c r="A629" s="95"/>
      <c r="B629" s="95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</row>
    <row r="630" spans="1:18" s="10" customFormat="1" ht="15" x14ac:dyDescent="0.2">
      <c r="A630" s="95"/>
      <c r="B630" s="95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</row>
    <row r="631" spans="1:18" s="10" customFormat="1" ht="15" x14ac:dyDescent="0.2">
      <c r="A631" s="95"/>
      <c r="B631" s="95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</row>
    <row r="632" spans="1:18" s="10" customFormat="1" ht="15" x14ac:dyDescent="0.2">
      <c r="A632" s="95"/>
      <c r="B632" s="95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</row>
    <row r="633" spans="1:18" s="10" customFormat="1" ht="15" x14ac:dyDescent="0.2">
      <c r="A633" s="95"/>
      <c r="B633" s="95"/>
      <c r="E633" s="7"/>
      <c r="F633" s="7"/>
      <c r="G633" s="7"/>
      <c r="H633" s="7"/>
      <c r="I633" s="7"/>
      <c r="J633" s="7"/>
      <c r="K633" s="7"/>
      <c r="L633" s="8"/>
      <c r="M633" s="8"/>
      <c r="N633" s="8"/>
      <c r="O633" s="18"/>
    </row>
    <row r="634" spans="1:18" s="10" customFormat="1" ht="15" x14ac:dyDescent="0.2">
      <c r="A634" s="95"/>
      <c r="B634" s="95"/>
      <c r="E634" s="7"/>
      <c r="F634" s="7"/>
      <c r="G634" s="7"/>
      <c r="H634" s="7"/>
      <c r="I634" s="7"/>
      <c r="J634" s="7"/>
      <c r="K634" s="7"/>
      <c r="L634" s="8"/>
      <c r="M634" s="8"/>
      <c r="N634" s="8"/>
      <c r="O634" s="18"/>
    </row>
    <row r="635" spans="1:18" s="10" customFormat="1" ht="15" x14ac:dyDescent="0.2">
      <c r="A635" s="95"/>
      <c r="B635" s="95"/>
      <c r="E635" s="7"/>
      <c r="F635" s="7"/>
      <c r="G635" s="7"/>
      <c r="H635" s="7"/>
      <c r="I635" s="7"/>
      <c r="J635" s="7"/>
      <c r="K635" s="7"/>
      <c r="L635" s="8"/>
      <c r="M635" s="8"/>
      <c r="N635" s="8"/>
      <c r="O635" s="18"/>
    </row>
    <row r="636" spans="1:18" x14ac:dyDescent="0.2">
      <c r="P636" s="10"/>
      <c r="Q636" s="10"/>
      <c r="R636" s="10"/>
    </row>
  </sheetData>
  <mergeCells count="14">
    <mergeCell ref="A1:H1"/>
    <mergeCell ref="O11:O12"/>
    <mergeCell ref="P11:P12"/>
    <mergeCell ref="A41:B41"/>
    <mergeCell ref="A42:N43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3" priority="6" operator="greaterThan">
      <formula>80</formula>
    </cfRule>
  </conditionalFormatting>
  <conditionalFormatting sqref="P13:P15">
    <cfRule type="cellIs" dxfId="2" priority="4" operator="greaterThan">
      <formula>80</formula>
    </cfRule>
  </conditionalFormatting>
  <conditionalFormatting sqref="P17:P24">
    <cfRule type="cellIs" dxfId="1" priority="2" operator="greaterThan">
      <formula>80</formula>
    </cfRule>
  </conditionalFormatting>
  <conditionalFormatting sqref="P16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68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336" t="s">
        <v>0</v>
      </c>
      <c r="B1" s="336"/>
      <c r="C1" s="336"/>
      <c r="D1" s="336"/>
      <c r="E1" s="336"/>
      <c r="F1" s="336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98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134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 t="s">
        <v>135</v>
      </c>
      <c r="F6" s="323"/>
      <c r="G6" s="159" t="s">
        <v>3</v>
      </c>
      <c r="H6" s="308">
        <v>1314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7548000</v>
      </c>
      <c r="F16" s="325"/>
      <c r="G16" s="6">
        <v>8513402.2000000011</v>
      </c>
      <c r="H16" s="44">
        <v>8513402.2000000011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7548000</v>
      </c>
      <c r="F18" s="325"/>
      <c r="G18" s="6">
        <v>8513402.1999999993</v>
      </c>
      <c r="H18" s="44">
        <v>8513402.1999999993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-1.862645149230957E-9</v>
      </c>
      <c r="H20" s="163">
        <f>H18-H16+H17</f>
        <v>-1.862645149230957E-9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-1.862645149230957E-9</v>
      </c>
      <c r="H21" s="163">
        <f>H20-H17</f>
        <v>-1.862645149230957E-9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-1.862645149230957E-9</v>
      </c>
      <c r="H25" s="167">
        <f>H21-H26</f>
        <v>-1.862645149230957E-9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/>
      <c r="B34" s="322"/>
      <c r="C34" s="322"/>
      <c r="D34" s="322"/>
      <c r="E34" s="322"/>
      <c r="F34" s="322"/>
      <c r="G34" s="322"/>
      <c r="H34" s="322"/>
      <c r="I34" s="322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0</v>
      </c>
      <c r="G41" s="55">
        <v>0</v>
      </c>
      <c r="H41" s="56"/>
      <c r="I41" s="185" t="str">
        <f>IF(F41=0,"nerozp.",G41/F41)</f>
        <v>nerozp.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86822.6</v>
      </c>
      <c r="F50" s="198">
        <v>0</v>
      </c>
      <c r="G50" s="199">
        <v>0</v>
      </c>
      <c r="H50" s="199">
        <f>E50+F50-G50</f>
        <v>86822.6</v>
      </c>
      <c r="I50" s="200">
        <v>86822.6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165677.60999999999</v>
      </c>
      <c r="F51" s="203">
        <v>110690.88</v>
      </c>
      <c r="G51" s="116">
        <v>40400</v>
      </c>
      <c r="H51" s="116">
        <f>E51+F51-G51</f>
        <v>235968.49</v>
      </c>
      <c r="I51" s="204">
        <v>226193.53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543690.57000000007</v>
      </c>
      <c r="F52" s="203">
        <v>0</v>
      </c>
      <c r="G52" s="116">
        <v>219026.8</v>
      </c>
      <c r="H52" s="116">
        <f>E52+F52-G52</f>
        <v>324663.77000000008</v>
      </c>
      <c r="I52" s="204">
        <v>324663.77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124697</v>
      </c>
      <c r="F53" s="203">
        <v>2340</v>
      </c>
      <c r="G53" s="116">
        <v>0</v>
      </c>
      <c r="H53" s="116">
        <f>E53+F53-G53</f>
        <v>127037</v>
      </c>
      <c r="I53" s="204">
        <v>127037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920887.78</v>
      </c>
      <c r="F54" s="69">
        <f>F50+F51+F52+F53</f>
        <v>113030.88</v>
      </c>
      <c r="G54" s="68">
        <f>G50+G51+G52+G53</f>
        <v>259426.8</v>
      </c>
      <c r="H54" s="68">
        <f>H50+H51+H52+H53</f>
        <v>774491.8600000001</v>
      </c>
      <c r="I54" s="205">
        <f>SUM(I50:I53)</f>
        <v>764716.9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A1:F1"/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136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137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60780495</v>
      </c>
      <c r="F6" s="323"/>
      <c r="G6" s="159" t="s">
        <v>3</v>
      </c>
      <c r="H6" s="308">
        <v>1315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3582000</v>
      </c>
      <c r="F16" s="325"/>
      <c r="G16" s="6">
        <v>4076556.9499999997</v>
      </c>
      <c r="H16" s="44">
        <v>4076556.9499999997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3582000</v>
      </c>
      <c r="F18" s="325"/>
      <c r="G18" s="6">
        <v>4079287.9699999997</v>
      </c>
      <c r="H18" s="44">
        <v>4079287.9699999997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2731.0200000000186</v>
      </c>
      <c r="H20" s="163">
        <f>H18-H16+H17</f>
        <v>2731.0200000000186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2731.0200000000186</v>
      </c>
      <c r="H21" s="163">
        <f>H20-H17</f>
        <v>2731.0200000000186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2731.0200000000186</v>
      </c>
      <c r="H25" s="167">
        <f>H21-H26</f>
        <v>2731.0200000000186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2731.02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2731.02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/>
      <c r="B34" s="322"/>
      <c r="C34" s="322"/>
      <c r="D34" s="322"/>
      <c r="E34" s="322"/>
      <c r="F34" s="322"/>
      <c r="G34" s="322"/>
      <c r="H34" s="322"/>
      <c r="I34" s="322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378</v>
      </c>
      <c r="G41" s="55">
        <v>378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15675</v>
      </c>
      <c r="F50" s="198">
        <v>0</v>
      </c>
      <c r="G50" s="199">
        <v>0</v>
      </c>
      <c r="H50" s="199">
        <f>E50+F50-G50</f>
        <v>15675</v>
      </c>
      <c r="I50" s="200">
        <v>15675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58183.5</v>
      </c>
      <c r="F51" s="203">
        <v>49254.18</v>
      </c>
      <c r="G51" s="116">
        <v>48650</v>
      </c>
      <c r="H51" s="116">
        <f>E51+F51-G51</f>
        <v>58787.679999999993</v>
      </c>
      <c r="I51" s="204">
        <v>58787.68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159511.58000000002</v>
      </c>
      <c r="F52" s="203">
        <v>3380.85</v>
      </c>
      <c r="G52" s="116">
        <v>105659.07</v>
      </c>
      <c r="H52" s="116">
        <f>E52+F52-G52</f>
        <v>57233.360000000015</v>
      </c>
      <c r="I52" s="204">
        <v>57233.36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50979.1</v>
      </c>
      <c r="F53" s="203">
        <v>420</v>
      </c>
      <c r="G53" s="116">
        <v>378</v>
      </c>
      <c r="H53" s="116">
        <f>E53+F53-G53</f>
        <v>51021.1</v>
      </c>
      <c r="I53" s="204">
        <v>51021.1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284349.18</v>
      </c>
      <c r="F54" s="69">
        <f>F50+F51+F52+F53</f>
        <v>53055.03</v>
      </c>
      <c r="G54" s="68">
        <f>G50+G51+G52+G53</f>
        <v>154687.07</v>
      </c>
      <c r="H54" s="68">
        <f>H50+H51+H52+H53</f>
        <v>182717.14</v>
      </c>
      <c r="I54" s="205">
        <f>SUM(I50:I53)</f>
        <v>182717.13999999998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 t="str">
        <f>IF(ROUND(I51,2)=ROUND(H51,2),"","Zdůvodnit rozdíl mezi fin. krytím a stavem FKSP, popř. vyplnit tab. č. 2.3.FKSP")</f>
        <v/>
      </c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103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138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49589741</v>
      </c>
      <c r="F6" s="323"/>
      <c r="G6" s="159" t="s">
        <v>3</v>
      </c>
      <c r="H6" s="308">
        <v>1407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11472000</v>
      </c>
      <c r="F16" s="325"/>
      <c r="G16" s="6">
        <v>14077142.43</v>
      </c>
      <c r="H16" s="44">
        <v>14077142.43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11472000</v>
      </c>
      <c r="F18" s="325"/>
      <c r="G18" s="6">
        <v>14088805.800000001</v>
      </c>
      <c r="H18" s="44">
        <v>14088805.800000001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11663.370000001043</v>
      </c>
      <c r="H20" s="163">
        <f>H18-H16+H17</f>
        <v>11663.370000001043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11663.370000001043</v>
      </c>
      <c r="H21" s="163">
        <f>H20-H17</f>
        <v>11663.370000001043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11663.370000001043</v>
      </c>
      <c r="H25" s="167">
        <f>H21-H26</f>
        <v>11663.370000001043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11663.37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11663.37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/>
      <c r="B34" s="322"/>
      <c r="C34" s="322"/>
      <c r="D34" s="322"/>
      <c r="E34" s="322"/>
      <c r="F34" s="322"/>
      <c r="G34" s="322"/>
      <c r="H34" s="322"/>
      <c r="I34" s="322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126496</v>
      </c>
      <c r="G41" s="55">
        <v>126496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42000</v>
      </c>
      <c r="F50" s="198">
        <v>0</v>
      </c>
      <c r="G50" s="199">
        <v>0</v>
      </c>
      <c r="H50" s="199">
        <f>E50+F50-G50</f>
        <v>42000</v>
      </c>
      <c r="I50" s="200">
        <v>42000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118594.14</v>
      </c>
      <c r="F51" s="203">
        <v>171795.84</v>
      </c>
      <c r="G51" s="116">
        <v>124664</v>
      </c>
      <c r="H51" s="116">
        <f>E51+F51-G51</f>
        <v>165725.97999999998</v>
      </c>
      <c r="I51" s="204">
        <v>141604.64000000001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786577.96</v>
      </c>
      <c r="F52" s="203">
        <v>355319.13</v>
      </c>
      <c r="G52" s="116">
        <v>155932</v>
      </c>
      <c r="H52" s="116">
        <f>E52+F52-G52</f>
        <v>985965.08999999985</v>
      </c>
      <c r="I52" s="204">
        <v>985965.09000000008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16912.59</v>
      </c>
      <c r="F53" s="203">
        <v>140496</v>
      </c>
      <c r="G53" s="116">
        <v>126496</v>
      </c>
      <c r="H53" s="116">
        <f>E53+F53-G53</f>
        <v>30912.589999999997</v>
      </c>
      <c r="I53" s="204">
        <v>30912.59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964084.69</v>
      </c>
      <c r="F54" s="69">
        <f>F50+F51+F52+F53</f>
        <v>667610.97</v>
      </c>
      <c r="G54" s="68">
        <f>G50+G51+G52+G53</f>
        <v>407092</v>
      </c>
      <c r="H54" s="68">
        <f>H50+H51+H52+H53</f>
        <v>1224603.6599999999</v>
      </c>
      <c r="I54" s="205">
        <f>SUM(I50:I53)</f>
        <v>1200482.32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139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140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60045086</v>
      </c>
      <c r="F6" s="323"/>
      <c r="G6" s="159" t="s">
        <v>3</v>
      </c>
      <c r="H6" s="308">
        <v>1408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15017000</v>
      </c>
      <c r="F16" s="325"/>
      <c r="G16" s="6">
        <v>16653801.390000001</v>
      </c>
      <c r="H16" s="44">
        <v>16653801.390000001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15017000</v>
      </c>
      <c r="F18" s="325"/>
      <c r="G18" s="6">
        <v>16549439.960000001</v>
      </c>
      <c r="H18" s="44">
        <v>16549439.960000001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-104361.4299999997</v>
      </c>
      <c r="H20" s="163">
        <f>H18-H16+H17</f>
        <v>-104361.4299999997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-104361.4299999997</v>
      </c>
      <c r="H21" s="163">
        <f>H20-H17</f>
        <v>-104361.4299999997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-104361.4299999997</v>
      </c>
      <c r="H25" s="167">
        <f>H21-H26</f>
        <v>-104361.4299999997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 t="s">
        <v>116</v>
      </c>
      <c r="B34" s="322"/>
      <c r="C34" s="322"/>
      <c r="D34" s="322"/>
      <c r="E34" s="322"/>
      <c r="F34" s="322"/>
      <c r="G34" s="322"/>
      <c r="H34" s="322"/>
      <c r="I34" s="322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37266</v>
      </c>
      <c r="G41" s="55">
        <v>37266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6000</v>
      </c>
      <c r="F50" s="198">
        <v>0</v>
      </c>
      <c r="G50" s="199">
        <v>0</v>
      </c>
      <c r="H50" s="199">
        <f>E50+F50-G50</f>
        <v>6000</v>
      </c>
      <c r="I50" s="200">
        <v>6000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81932.429999999993</v>
      </c>
      <c r="F51" s="203">
        <v>205298.76</v>
      </c>
      <c r="G51" s="116">
        <v>158006</v>
      </c>
      <c r="H51" s="116">
        <f>E51+F51-G51</f>
        <v>129225.19</v>
      </c>
      <c r="I51" s="204">
        <v>129225.19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1099386.94</v>
      </c>
      <c r="F52" s="203">
        <v>168959.37000000002</v>
      </c>
      <c r="G52" s="116">
        <v>552886.89</v>
      </c>
      <c r="H52" s="116">
        <f>E52+F52-G52</f>
        <v>715459.42</v>
      </c>
      <c r="I52" s="204">
        <v>715459.42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30642.07</v>
      </c>
      <c r="F53" s="203">
        <v>481184</v>
      </c>
      <c r="G53" s="116">
        <v>260593.37</v>
      </c>
      <c r="H53" s="116">
        <f>E53+F53-G53</f>
        <v>251232.7</v>
      </c>
      <c r="I53" s="204">
        <v>251232.7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1217961.44</v>
      </c>
      <c r="F54" s="69">
        <f>F50+F51+F52+F53</f>
        <v>855442.13</v>
      </c>
      <c r="G54" s="68">
        <f>G50+G51+G52+G53</f>
        <v>971486.26</v>
      </c>
      <c r="H54" s="68">
        <f>H50+H51+H52+H53</f>
        <v>1101917.31</v>
      </c>
      <c r="I54" s="205">
        <f>SUM(I50:I53)</f>
        <v>1101917.31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 t="str">
        <f>IF(ROUND(I51,2)=ROUND(H51,2),"","Zdůvodnit rozdíl mezi fin. krytím a stavem FKSP, popř. vyplnit tab. č. 2.3.FKSP")</f>
        <v/>
      </c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120</v>
      </c>
      <c r="F2" s="306"/>
      <c r="G2" s="306"/>
      <c r="H2" s="306"/>
      <c r="I2" s="306"/>
      <c r="J2" s="22"/>
    </row>
    <row r="3" spans="1:11" ht="9.75" customHeight="1" x14ac:dyDescent="0.4">
      <c r="A3" s="222"/>
      <c r="B3" s="222"/>
      <c r="C3" s="222"/>
      <c r="D3" s="222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121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68911921</v>
      </c>
      <c r="F6" s="309"/>
      <c r="G6" s="159" t="s">
        <v>3</v>
      </c>
      <c r="H6" s="308">
        <v>1025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customHeight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02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02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02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24"/>
      <c r="I14" s="224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8910000</v>
      </c>
      <c r="F16" s="303"/>
      <c r="G16" s="6">
        <v>10018887.67</v>
      </c>
      <c r="H16" s="44">
        <v>10018887.67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8910000</v>
      </c>
      <c r="F18" s="303"/>
      <c r="G18" s="6">
        <v>10024196.449999999</v>
      </c>
      <c r="H18" s="44">
        <v>10024196.449999999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20"/>
      <c r="F19" s="221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5308.7799999993294</v>
      </c>
      <c r="H20" s="163">
        <f>H18-H16+H17</f>
        <v>5308.7799999993294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5308.7799999993294</v>
      </c>
      <c r="H21" s="163">
        <f>H20-H17</f>
        <v>5308.7799999993294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5308.7799999993294</v>
      </c>
      <c r="H25" s="167">
        <f>H21-H26</f>
        <v>5308.7799999993294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5308.78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5308.78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customHeight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customHeight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734</v>
      </c>
      <c r="G41" s="55">
        <v>734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t="12.75" hidden="1" customHeight="1" x14ac:dyDescent="0.2">
      <c r="A43" s="312" t="s">
        <v>58</v>
      </c>
      <c r="B43" s="312"/>
      <c r="C43" s="312"/>
      <c r="D43" s="312"/>
      <c r="E43" s="312"/>
      <c r="F43" s="312"/>
      <c r="G43" s="312"/>
      <c r="H43" s="312"/>
      <c r="I43" s="312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3" t="s">
        <v>29</v>
      </c>
      <c r="I45" s="313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19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19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50</v>
      </c>
      <c r="F50" s="198">
        <v>0</v>
      </c>
      <c r="G50" s="199">
        <v>0</v>
      </c>
      <c r="H50" s="199">
        <f>E50+F50-G50</f>
        <v>50</v>
      </c>
      <c r="I50" s="200">
        <v>50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152565.26999999999</v>
      </c>
      <c r="F51" s="203">
        <v>134039.72</v>
      </c>
      <c r="G51" s="116">
        <v>79482</v>
      </c>
      <c r="H51" s="116">
        <f>E51+F51-G51</f>
        <v>207122.99</v>
      </c>
      <c r="I51" s="204">
        <v>195676.27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818867.81</v>
      </c>
      <c r="F52" s="203">
        <v>2674.93</v>
      </c>
      <c r="G52" s="116">
        <v>213173.45</v>
      </c>
      <c r="H52" s="116">
        <f>E52+F52-G52</f>
        <v>608369.29</v>
      </c>
      <c r="I52" s="204">
        <v>608369.29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42362</v>
      </c>
      <c r="F53" s="203">
        <v>816</v>
      </c>
      <c r="G53" s="116">
        <v>734</v>
      </c>
      <c r="H53" s="116">
        <f>E53+F53-G53</f>
        <v>42444</v>
      </c>
      <c r="I53" s="204">
        <v>42444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1013845.0800000001</v>
      </c>
      <c r="F54" s="69">
        <f>F50+F51+F52+F53</f>
        <v>137530.65</v>
      </c>
      <c r="G54" s="68">
        <f>G50+G51+G52+G53</f>
        <v>293389.45</v>
      </c>
      <c r="H54" s="68">
        <f>H50+H51+H52+H53</f>
        <v>857986.28</v>
      </c>
      <c r="I54" s="205">
        <f>SUM(I50:I53)</f>
        <v>846539.56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17" t="str">
        <f>IF(ROUND(I50,2)=ROUND(H50,2),"","Zdůvodnit rozdíl mezi fin. krytím a stavem fondu odměn, popř. vyplnit tab. č. 2.3.Fondu odměn")</f>
        <v/>
      </c>
      <c r="H55" s="317"/>
      <c r="I55" s="317"/>
      <c r="J55" s="317"/>
    </row>
    <row r="56" spans="1:11" ht="18" x14ac:dyDescent="0.35">
      <c r="A56" s="41"/>
      <c r="B56" s="3"/>
      <c r="C56" s="3"/>
      <c r="D56" s="53"/>
      <c r="E56" s="53"/>
      <c r="F56" s="29"/>
      <c r="G56" s="318"/>
      <c r="H56" s="318"/>
      <c r="I56" s="318"/>
      <c r="J56" s="318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318"/>
      <c r="I57" s="318"/>
      <c r="J57" s="318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318"/>
      <c r="I58" s="318"/>
      <c r="J58" s="318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J55"/>
    <mergeCell ref="G56:J56"/>
    <mergeCell ref="G57:J57"/>
    <mergeCell ref="G58:J58"/>
    <mergeCell ref="F47:F48"/>
    <mergeCell ref="J48:K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122</v>
      </c>
      <c r="F2" s="306"/>
      <c r="G2" s="306"/>
      <c r="H2" s="306"/>
      <c r="I2" s="306"/>
      <c r="J2" s="22"/>
    </row>
    <row r="3" spans="1:11" ht="9.75" customHeight="1" x14ac:dyDescent="0.4">
      <c r="A3" s="209"/>
      <c r="B3" s="209"/>
      <c r="C3" s="209"/>
      <c r="D3" s="209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123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68911947</v>
      </c>
      <c r="F6" s="323"/>
      <c r="G6" s="159" t="s">
        <v>3</v>
      </c>
      <c r="H6" s="308">
        <v>1026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08"/>
      <c r="I14" s="208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6466000</v>
      </c>
      <c r="F16" s="325"/>
      <c r="G16" s="6">
        <v>6410095.2000000002</v>
      </c>
      <c r="H16" s="44">
        <v>6410095.2000000002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6466000</v>
      </c>
      <c r="F18" s="325"/>
      <c r="G18" s="6">
        <v>6410905.1299999999</v>
      </c>
      <c r="H18" s="44">
        <v>6410905.1299999999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0"/>
      <c r="F19" s="211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809.92999999970198</v>
      </c>
      <c r="H20" s="163">
        <f>H18-H16+H17</f>
        <v>809.92999999970198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809.92999999970198</v>
      </c>
      <c r="H21" s="163">
        <f>H20-H17</f>
        <v>809.92999999970198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809.92999999970198</v>
      </c>
      <c r="H25" s="167">
        <f>H21-H26</f>
        <v>809.92999999970198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0</v>
      </c>
      <c r="H26" s="167">
        <v>0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809.93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809.93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0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0</v>
      </c>
      <c r="H33" s="182"/>
      <c r="I33" s="182"/>
      <c r="J33" s="256"/>
      <c r="K33" s="227"/>
    </row>
    <row r="34" spans="1:11" ht="38.25" customHeight="1" x14ac:dyDescent="0.2">
      <c r="A34" s="315"/>
      <c r="B34" s="322"/>
      <c r="C34" s="322"/>
      <c r="D34" s="322"/>
      <c r="E34" s="322"/>
      <c r="F34" s="322"/>
      <c r="G34" s="322"/>
      <c r="H34" s="322"/>
      <c r="I34" s="322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2121</v>
      </c>
      <c r="G41" s="55">
        <v>2121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46976</v>
      </c>
      <c r="F50" s="198">
        <v>0</v>
      </c>
      <c r="G50" s="199">
        <v>0</v>
      </c>
      <c r="H50" s="199">
        <f>E50+F50-G50</f>
        <v>46976</v>
      </c>
      <c r="I50" s="200">
        <v>46976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88008.44</v>
      </c>
      <c r="F51" s="203">
        <v>82310.179999999993</v>
      </c>
      <c r="G51" s="116">
        <v>46539</v>
      </c>
      <c r="H51" s="116">
        <f>E51+F51-G51</f>
        <v>123779.62</v>
      </c>
      <c r="I51" s="204">
        <v>118282.38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14403.78</v>
      </c>
      <c r="F52" s="203">
        <v>348.02</v>
      </c>
      <c r="G52" s="116">
        <v>0</v>
      </c>
      <c r="H52" s="116">
        <f>E52+F52-G52</f>
        <v>14751.800000000001</v>
      </c>
      <c r="I52" s="204">
        <v>14751.8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27494</v>
      </c>
      <c r="F53" s="203">
        <v>53011</v>
      </c>
      <c r="G53" s="116">
        <v>53011</v>
      </c>
      <c r="H53" s="116">
        <f>E53+F53-G53</f>
        <v>27494</v>
      </c>
      <c r="I53" s="204">
        <v>27494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176882.22</v>
      </c>
      <c r="F54" s="69">
        <f>F50+F51+F52+F53</f>
        <v>135669.20000000001</v>
      </c>
      <c r="G54" s="68">
        <f>G50+G51+G52+G53</f>
        <v>99550</v>
      </c>
      <c r="H54" s="68">
        <f>H50+H51+H52+H53</f>
        <v>213001.41999999998</v>
      </c>
      <c r="I54" s="205">
        <f>SUM(I50:I53)</f>
        <v>207504.18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329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273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273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273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J55"/>
    <mergeCell ref="G56:J56"/>
    <mergeCell ref="G57:J57"/>
    <mergeCell ref="G58:J58"/>
    <mergeCell ref="F47:F48"/>
    <mergeCell ref="J48:K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86</v>
      </c>
      <c r="F2" s="306"/>
      <c r="G2" s="306"/>
      <c r="H2" s="306"/>
      <c r="I2" s="306"/>
      <c r="J2" s="22"/>
    </row>
    <row r="3" spans="1:11" ht="9.75" customHeight="1" x14ac:dyDescent="0.4">
      <c r="A3" s="214"/>
      <c r="B3" s="214"/>
      <c r="C3" s="214"/>
      <c r="D3" s="214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124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68911513</v>
      </c>
      <c r="F6" s="323"/>
      <c r="G6" s="159" t="s">
        <v>3</v>
      </c>
      <c r="H6" s="308">
        <v>1043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5"/>
      <c r="I14" s="215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28800000</v>
      </c>
      <c r="F16" s="325"/>
      <c r="G16" s="6">
        <v>37806331.950000003</v>
      </c>
      <c r="H16" s="44">
        <v>37806331.950000003</v>
      </c>
      <c r="I16" s="44">
        <v>0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28822000</v>
      </c>
      <c r="F18" s="325"/>
      <c r="G18" s="6">
        <v>37875132</v>
      </c>
      <c r="H18" s="44">
        <v>37875132</v>
      </c>
      <c r="I18" s="44">
        <v>0</v>
      </c>
      <c r="J18" s="27"/>
      <c r="K18" s="4"/>
    </row>
    <row r="19" spans="1:11" ht="19.5" x14ac:dyDescent="0.4">
      <c r="A19" s="32"/>
      <c r="B19" s="3"/>
      <c r="C19" s="3"/>
      <c r="D19" s="3"/>
      <c r="E19" s="212"/>
      <c r="F19" s="213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68800.04999999702</v>
      </c>
      <c r="H20" s="163">
        <f>H18-H16+H17</f>
        <v>68800.04999999702</v>
      </c>
      <c r="I20" s="163">
        <f>I18-I16+I17</f>
        <v>0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68800.04999999702</v>
      </c>
      <c r="H21" s="163">
        <f>H20-H17</f>
        <v>68800.04999999702</v>
      </c>
      <c r="I21" s="163">
        <f>I20-I17</f>
        <v>0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39307.04999999702</v>
      </c>
      <c r="H25" s="167">
        <f>H21-H26</f>
        <v>39307.04999999702</v>
      </c>
      <c r="I25" s="167">
        <f>I21-I26</f>
        <v>0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29493</v>
      </c>
      <c r="H26" s="167">
        <v>29493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39307.050000000003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39307.050000000003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29493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179439</v>
      </c>
      <c r="H33" s="182"/>
      <c r="I33" s="182"/>
      <c r="J33" s="256"/>
      <c r="K33" s="227"/>
    </row>
    <row r="34" spans="1:11" ht="38.25" customHeight="1" x14ac:dyDescent="0.2">
      <c r="A34" s="331" t="s">
        <v>112</v>
      </c>
      <c r="B34" s="331"/>
      <c r="C34" s="331"/>
      <c r="D34" s="331"/>
      <c r="E34" s="331"/>
      <c r="F34" s="331"/>
      <c r="G34" s="331"/>
      <c r="H34" s="331"/>
      <c r="I34" s="331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253378</v>
      </c>
      <c r="G41" s="55">
        <v>253378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9455</v>
      </c>
      <c r="F50" s="198">
        <v>0</v>
      </c>
      <c r="G50" s="199">
        <v>0</v>
      </c>
      <c r="H50" s="199">
        <f>E50+F50-G50</f>
        <v>9455</v>
      </c>
      <c r="I50" s="200">
        <v>9455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145144.03</v>
      </c>
      <c r="F51" s="203">
        <v>501290.58</v>
      </c>
      <c r="G51" s="116">
        <v>335620.65</v>
      </c>
      <c r="H51" s="116">
        <f>E51+F51-G51</f>
        <v>310813.95999999996</v>
      </c>
      <c r="I51" s="204">
        <v>257987.38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923425.21</v>
      </c>
      <c r="F52" s="203">
        <v>509272.1</v>
      </c>
      <c r="G52" s="116">
        <v>353870</v>
      </c>
      <c r="H52" s="116">
        <f>E52+F52-G52</f>
        <v>1078827.31</v>
      </c>
      <c r="I52" s="204">
        <v>1078827.31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51158</v>
      </c>
      <c r="F53" s="203">
        <v>1297297.6000000001</v>
      </c>
      <c r="G53" s="116">
        <v>1280784.6099999999</v>
      </c>
      <c r="H53" s="116">
        <f>E53+F53-G53</f>
        <v>67670.990000000224</v>
      </c>
      <c r="I53" s="204">
        <v>67670.990000000005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1129182.24</v>
      </c>
      <c r="F54" s="69">
        <f>F50+F51+F52+F53</f>
        <v>2307860.2800000003</v>
      </c>
      <c r="G54" s="68">
        <f>G50+G51+G52+G53</f>
        <v>1970275.2599999998</v>
      </c>
      <c r="H54" s="68">
        <f>H50+H51+H52+H53</f>
        <v>1466767.2600000002</v>
      </c>
      <c r="I54" s="205">
        <f>SUM(I50:I53)</f>
        <v>1413940.68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J48:K48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89</v>
      </c>
      <c r="F2" s="306"/>
      <c r="G2" s="306"/>
      <c r="H2" s="306"/>
      <c r="I2" s="306"/>
      <c r="J2" s="22"/>
    </row>
    <row r="3" spans="1:11" ht="9.75" customHeight="1" x14ac:dyDescent="0.4">
      <c r="A3" s="155"/>
      <c r="B3" s="155"/>
      <c r="C3" s="155"/>
      <c r="D3" s="155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125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>
        <v>60045141</v>
      </c>
      <c r="F6" s="323"/>
      <c r="G6" s="159" t="s">
        <v>3</v>
      </c>
      <c r="H6" s="308">
        <v>1113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156"/>
      <c r="I14" s="15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35816000</v>
      </c>
      <c r="F16" s="325"/>
      <c r="G16" s="6">
        <v>38396083.780000001</v>
      </c>
      <c r="H16" s="44">
        <v>38214207.780000001</v>
      </c>
      <c r="I16" s="44">
        <v>181876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36533000</v>
      </c>
      <c r="F18" s="325"/>
      <c r="G18" s="6">
        <v>39112927.780000001</v>
      </c>
      <c r="H18" s="44">
        <v>38839929.780000001</v>
      </c>
      <c r="I18" s="44">
        <v>272998</v>
      </c>
      <c r="J18" s="27"/>
      <c r="K18" s="4"/>
    </row>
    <row r="19" spans="1:11" ht="19.5" x14ac:dyDescent="0.4">
      <c r="A19" s="32"/>
      <c r="B19" s="3"/>
      <c r="C19" s="3"/>
      <c r="D19" s="3"/>
      <c r="E19" s="153"/>
      <c r="F19" s="154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716844</v>
      </c>
      <c r="H20" s="163">
        <f>H18-H16+H17</f>
        <v>625722</v>
      </c>
      <c r="I20" s="163">
        <f>I18-I16+I17</f>
        <v>91122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716844</v>
      </c>
      <c r="H21" s="163">
        <f>H20-H17</f>
        <v>625722</v>
      </c>
      <c r="I21" s="163">
        <f>I20-I17</f>
        <v>91122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0</v>
      </c>
      <c r="H25" s="167">
        <f>H21-H26</f>
        <v>-91122</v>
      </c>
      <c r="I25" s="167">
        <f>I21-I26</f>
        <v>91122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716844</v>
      </c>
      <c r="H26" s="167">
        <v>716844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716844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1368464</v>
      </c>
      <c r="H33" s="182"/>
      <c r="I33" s="182"/>
      <c r="J33" s="256"/>
      <c r="K33" s="227"/>
    </row>
    <row r="34" spans="1:11" ht="10.5" customHeight="1" x14ac:dyDescent="0.2">
      <c r="A34" s="332" t="s">
        <v>79</v>
      </c>
      <c r="B34" s="333"/>
      <c r="C34" s="333"/>
      <c r="D34" s="333"/>
      <c r="E34" s="333"/>
      <c r="F34" s="333"/>
      <c r="G34" s="333"/>
      <c r="H34" s="333"/>
      <c r="I34" s="333"/>
      <c r="J34" s="256"/>
      <c r="K34" s="18"/>
    </row>
    <row r="35" spans="1:11" ht="18.75" customHeight="1" x14ac:dyDescent="0.2">
      <c r="A35" s="333"/>
      <c r="B35" s="333"/>
      <c r="C35" s="333"/>
      <c r="D35" s="333"/>
      <c r="E35" s="333"/>
      <c r="F35" s="333"/>
      <c r="G35" s="333"/>
      <c r="H35" s="333"/>
      <c r="I35" s="333"/>
      <c r="J35" s="231"/>
      <c r="K35" s="232"/>
    </row>
    <row r="36" spans="1:11" x14ac:dyDescent="0.2">
      <c r="A36" s="333"/>
      <c r="B36" s="333"/>
      <c r="C36" s="333"/>
      <c r="D36" s="333"/>
      <c r="E36" s="333"/>
      <c r="F36" s="333"/>
      <c r="G36" s="333"/>
      <c r="H36" s="333"/>
      <c r="I36" s="333"/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1773056</v>
      </c>
      <c r="G41" s="55">
        <v>1773056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551232</v>
      </c>
      <c r="F50" s="198">
        <v>0</v>
      </c>
      <c r="G50" s="199">
        <v>0</v>
      </c>
      <c r="H50" s="199">
        <f>E50+F50-G50</f>
        <v>551232</v>
      </c>
      <c r="I50" s="200">
        <v>551232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665859.39</v>
      </c>
      <c r="F51" s="203">
        <v>474408</v>
      </c>
      <c r="G51" s="116">
        <v>130625</v>
      </c>
      <c r="H51" s="116">
        <f>E51+F51-G51</f>
        <v>1009642.3900000001</v>
      </c>
      <c r="I51" s="204">
        <v>963995.39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2148502.7799999998</v>
      </c>
      <c r="F52" s="203">
        <v>36960</v>
      </c>
      <c r="G52" s="116">
        <v>423912.79</v>
      </c>
      <c r="H52" s="116">
        <f>E52+F52-G52</f>
        <v>1761549.9899999998</v>
      </c>
      <c r="I52" s="204">
        <v>1761549.99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977655.05</v>
      </c>
      <c r="F53" s="203">
        <v>1959056</v>
      </c>
      <c r="G53" s="116">
        <v>1820046</v>
      </c>
      <c r="H53" s="116">
        <f>E53+F53-G53</f>
        <v>1116665.0499999998</v>
      </c>
      <c r="I53" s="204">
        <v>1116665.05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4343249.22</v>
      </c>
      <c r="F54" s="69">
        <f>F50+F51+F52+F53</f>
        <v>2470424</v>
      </c>
      <c r="G54" s="68">
        <f>G50+G51+G52+G53</f>
        <v>2374583.79</v>
      </c>
      <c r="H54" s="68">
        <f>H50+H51+H52+H53</f>
        <v>4439089.43</v>
      </c>
      <c r="I54" s="205">
        <f>SUM(I50:I53)</f>
        <v>4393442.43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E16:F16"/>
    <mergeCell ref="F47:F48"/>
    <mergeCell ref="E18:F18"/>
    <mergeCell ref="C29:E29"/>
    <mergeCell ref="C32:F32"/>
    <mergeCell ref="B33:F33"/>
    <mergeCell ref="A43:I43"/>
    <mergeCell ref="H45:I45"/>
    <mergeCell ref="B44:I44"/>
    <mergeCell ref="A34:I36"/>
    <mergeCell ref="J48:K48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91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126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 t="s">
        <v>127</v>
      </c>
      <c r="F6" s="323"/>
      <c r="G6" s="159" t="s">
        <v>3</v>
      </c>
      <c r="H6" s="308">
        <v>1142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43207000</v>
      </c>
      <c r="F16" s="325"/>
      <c r="G16" s="6">
        <v>51303752.450000003</v>
      </c>
      <c r="H16" s="44">
        <v>46769869.539999999</v>
      </c>
      <c r="I16" s="44">
        <v>4533882.91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121030</v>
      </c>
      <c r="H17" s="115">
        <v>0</v>
      </c>
      <c r="I17" s="115">
        <v>121030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44023000</v>
      </c>
      <c r="F18" s="325"/>
      <c r="G18" s="6">
        <v>53561864.800000004</v>
      </c>
      <c r="H18" s="44">
        <v>47992910.240000002</v>
      </c>
      <c r="I18" s="44">
        <v>5568954.5600000005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2379142.3500000015</v>
      </c>
      <c r="H20" s="163">
        <f>H18-H16+H17</f>
        <v>1223040.700000003</v>
      </c>
      <c r="I20" s="163">
        <f>I18-I16+I17</f>
        <v>1156101.6500000004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2258112.3500000015</v>
      </c>
      <c r="H21" s="163">
        <f>H20-H17</f>
        <v>1223040.700000003</v>
      </c>
      <c r="I21" s="163">
        <f>I20-I17</f>
        <v>1035071.6500000004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1026918.5400000014</v>
      </c>
      <c r="H25" s="167">
        <f>H21-H26</f>
        <v>-8153.1099999970756</v>
      </c>
      <c r="I25" s="167">
        <f>I21-I26</f>
        <v>1035071.6500000004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1231193.81</v>
      </c>
      <c r="H26" s="167">
        <v>1231193.81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1231193.81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3809755</v>
      </c>
      <c r="H33" s="182"/>
      <c r="I33" s="182"/>
      <c r="J33" s="256"/>
      <c r="K33" s="227"/>
    </row>
    <row r="34" spans="1:11" ht="38.25" customHeight="1" x14ac:dyDescent="0.2">
      <c r="A34" s="331" t="s">
        <v>113</v>
      </c>
      <c r="B34" s="331"/>
      <c r="C34" s="331"/>
      <c r="D34" s="331"/>
      <c r="E34" s="331"/>
      <c r="F34" s="331"/>
      <c r="G34" s="331"/>
      <c r="H34" s="331"/>
      <c r="I34" s="331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100000</v>
      </c>
      <c r="G37" s="55">
        <v>100000</v>
      </c>
      <c r="H37" s="56"/>
      <c r="I37" s="185">
        <f>IF(F37=0,"nerozp.",G37/F37)</f>
        <v>1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3069260</v>
      </c>
      <c r="G41" s="55">
        <v>3069260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114950</v>
      </c>
      <c r="G42" s="55">
        <v>114950</v>
      </c>
      <c r="H42" s="56"/>
      <c r="I42" s="185">
        <f>IF(F42=0,"nerozp.",G42/F42)</f>
        <v>1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4300</v>
      </c>
      <c r="F50" s="198">
        <v>40000</v>
      </c>
      <c r="G50" s="199">
        <v>40000</v>
      </c>
      <c r="H50" s="199">
        <f>E50+F50-G50</f>
        <v>4300</v>
      </c>
      <c r="I50" s="200">
        <v>4300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247985.26</v>
      </c>
      <c r="F51" s="203">
        <v>486781</v>
      </c>
      <c r="G51" s="116">
        <v>434578.65</v>
      </c>
      <c r="H51" s="116">
        <f>E51+F51-G51</f>
        <v>300187.61</v>
      </c>
      <c r="I51" s="204">
        <v>286692.65999999997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5238816.87</v>
      </c>
      <c r="F52" s="203">
        <v>1837055.19</v>
      </c>
      <c r="G52" s="116">
        <v>2212256.88</v>
      </c>
      <c r="H52" s="116">
        <f>E52+F52-G52</f>
        <v>4863615.1800000006</v>
      </c>
      <c r="I52" s="204">
        <v>4237796.33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42733.919999999998</v>
      </c>
      <c r="F53" s="203">
        <v>4846233.6100000003</v>
      </c>
      <c r="G53" s="116">
        <v>4433339.71</v>
      </c>
      <c r="H53" s="116">
        <f>E53+F53-G53</f>
        <v>455627.8200000003</v>
      </c>
      <c r="I53" s="204">
        <v>455627.82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5533836.0499999998</v>
      </c>
      <c r="F54" s="69">
        <f>F50+F51+F52+F53</f>
        <v>7210069.8000000007</v>
      </c>
      <c r="G54" s="68">
        <f>G50+G51+G52+G53</f>
        <v>7120175.2400000002</v>
      </c>
      <c r="H54" s="68">
        <f>H50+H51+H52+H53</f>
        <v>5623730.6100000013</v>
      </c>
      <c r="I54" s="205">
        <f>SUM(I50:I53)</f>
        <v>4984416.8100000005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93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128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 t="s">
        <v>129</v>
      </c>
      <c r="F6" s="323"/>
      <c r="G6" s="159" t="s">
        <v>3</v>
      </c>
      <c r="H6" s="308">
        <v>1175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18836000</v>
      </c>
      <c r="F16" s="325"/>
      <c r="G16" s="6">
        <v>23108778.819999997</v>
      </c>
      <c r="H16" s="44">
        <v>22154064.639999997</v>
      </c>
      <c r="I16" s="44">
        <v>954714.18</v>
      </c>
      <c r="J16" s="27"/>
      <c r="K16" s="4"/>
    </row>
    <row r="17" spans="1:20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20" ht="19.5" x14ac:dyDescent="0.4">
      <c r="A18" s="32" t="s">
        <v>72</v>
      </c>
      <c r="B18" s="3"/>
      <c r="C18" s="3"/>
      <c r="D18" s="3"/>
      <c r="E18" s="303">
        <v>18836000</v>
      </c>
      <c r="F18" s="325"/>
      <c r="G18" s="6">
        <v>23113111.409999996</v>
      </c>
      <c r="H18" s="44">
        <v>22180816.329999998</v>
      </c>
      <c r="I18" s="44">
        <v>932295.08</v>
      </c>
      <c r="J18" s="27"/>
      <c r="K18" s="4"/>
    </row>
    <row r="19" spans="1:20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20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4332.589999999851</v>
      </c>
      <c r="H20" s="163">
        <f>H18-H16+H17</f>
        <v>26751.690000001341</v>
      </c>
      <c r="I20" s="163">
        <f>I18-I16+I17</f>
        <v>-22419.100000000093</v>
      </c>
      <c r="J20" s="230"/>
      <c r="K20" s="228"/>
    </row>
    <row r="21" spans="1:20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4332.589999999851</v>
      </c>
      <c r="H21" s="163">
        <f>H20-H17</f>
        <v>26751.690000001341</v>
      </c>
      <c r="I21" s="163">
        <f>I20-I17</f>
        <v>-22419.100000000093</v>
      </c>
      <c r="J21" s="230"/>
      <c r="K21" s="229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20" ht="19.5" x14ac:dyDescent="0.4">
      <c r="J23" s="230"/>
      <c r="K23" s="229"/>
    </row>
    <row r="24" spans="1:20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20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-39719.410000000149</v>
      </c>
      <c r="H25" s="167">
        <f>H21-H26</f>
        <v>-17300.309999998659</v>
      </c>
      <c r="I25" s="167">
        <f>I21-I26</f>
        <v>-22419.100000000093</v>
      </c>
      <c r="L25" s="334"/>
      <c r="M25" s="335"/>
      <c r="N25" s="335"/>
      <c r="O25" s="335"/>
      <c r="P25" s="335"/>
      <c r="Q25" s="335"/>
      <c r="R25" s="335"/>
      <c r="S25" s="335"/>
      <c r="T25" s="335"/>
    </row>
    <row r="26" spans="1:20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44052</v>
      </c>
      <c r="H26" s="167">
        <v>44052</v>
      </c>
      <c r="I26" s="167">
        <v>0</v>
      </c>
      <c r="J26" s="256"/>
      <c r="K26" s="229"/>
      <c r="L26" s="281"/>
      <c r="M26" s="281"/>
      <c r="N26" s="281"/>
      <c r="O26" s="281"/>
      <c r="P26" s="281"/>
      <c r="Q26" s="281"/>
      <c r="R26" s="281"/>
      <c r="S26" s="281"/>
      <c r="T26" s="281"/>
    </row>
    <row r="27" spans="1:20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  <c r="L27" s="281"/>
      <c r="M27" s="281"/>
      <c r="N27" s="281"/>
      <c r="O27" s="281"/>
      <c r="P27" s="281"/>
      <c r="Q27" s="281"/>
      <c r="R27" s="281"/>
      <c r="S27" s="281"/>
      <c r="T27" s="281"/>
    </row>
    <row r="28" spans="1:20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  <c r="L28" s="281"/>
      <c r="M28" s="281"/>
      <c r="N28" s="281"/>
      <c r="O28" s="281"/>
      <c r="P28" s="281"/>
      <c r="Q28" s="281"/>
      <c r="R28" s="281"/>
      <c r="S28" s="281"/>
      <c r="T28" s="281"/>
    </row>
    <row r="29" spans="1:20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20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20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20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44052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47723</v>
      </c>
      <c r="H33" s="182"/>
      <c r="I33" s="182"/>
      <c r="J33" s="256"/>
      <c r="K33" s="227"/>
    </row>
    <row r="34" spans="1:11" ht="38.25" customHeight="1" x14ac:dyDescent="0.2">
      <c r="A34" s="334" t="s">
        <v>111</v>
      </c>
      <c r="B34" s="335"/>
      <c r="C34" s="335"/>
      <c r="D34" s="335"/>
      <c r="E34" s="335"/>
      <c r="F34" s="335"/>
      <c r="G34" s="335"/>
      <c r="H34" s="335"/>
      <c r="I34" s="335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0</v>
      </c>
      <c r="G37" s="55">
        <v>0</v>
      </c>
      <c r="H37" s="56"/>
      <c r="I37" s="185" t="str">
        <f>IF(F37=0,"nerozp.",G37/F37)</f>
        <v>nerozp.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553367</v>
      </c>
      <c r="G41" s="55">
        <v>553367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42000</v>
      </c>
      <c r="F50" s="198">
        <v>0</v>
      </c>
      <c r="G50" s="199">
        <v>0</v>
      </c>
      <c r="H50" s="199">
        <f>E50+F50-G50</f>
        <v>42000</v>
      </c>
      <c r="I50" s="200">
        <v>42000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281085.14</v>
      </c>
      <c r="F51" s="203">
        <v>264748</v>
      </c>
      <c r="G51" s="116">
        <v>203006</v>
      </c>
      <c r="H51" s="116">
        <f>E51+F51-G51</f>
        <v>342827.14</v>
      </c>
      <c r="I51" s="204">
        <v>329981.33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212738.64</v>
      </c>
      <c r="F52" s="203">
        <v>0</v>
      </c>
      <c r="G52" s="116">
        <v>42027.14</v>
      </c>
      <c r="H52" s="116">
        <f>E52+F52-G52</f>
        <v>170711.5</v>
      </c>
      <c r="I52" s="204">
        <v>170711.14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134566.88</v>
      </c>
      <c r="F53" s="203">
        <v>621721</v>
      </c>
      <c r="G53" s="116">
        <v>644467.9</v>
      </c>
      <c r="H53" s="116">
        <f>E53+F53-G53</f>
        <v>111819.97999999998</v>
      </c>
      <c r="I53" s="204">
        <v>111735.98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670390.66</v>
      </c>
      <c r="F54" s="69">
        <f>F50+F51+F52+F53</f>
        <v>886469</v>
      </c>
      <c r="G54" s="68">
        <f>G50+G51+G52+G53</f>
        <v>889501.04</v>
      </c>
      <c r="H54" s="68">
        <f>H50+H51+H52+H53</f>
        <v>667358.62</v>
      </c>
      <c r="I54" s="205">
        <f>SUM(I50:I53)</f>
        <v>654428.44999999995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/>
      <c r="H57" s="273"/>
      <c r="I57" s="273"/>
      <c r="J57" s="4"/>
    </row>
    <row r="58" spans="1:11" x14ac:dyDescent="0.2">
      <c r="G58" s="318"/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L25:T28"/>
    <mergeCell ref="G55:I55"/>
    <mergeCell ref="G56:I56"/>
    <mergeCell ref="G57:I57"/>
    <mergeCell ref="G58:I58"/>
    <mergeCell ref="J48:K48"/>
    <mergeCell ref="A43:I43"/>
    <mergeCell ref="F47:F48"/>
    <mergeCell ref="H45:I45"/>
    <mergeCell ref="A34:I34"/>
    <mergeCell ref="B44:I44"/>
    <mergeCell ref="H6:I6"/>
    <mergeCell ref="E7:I7"/>
    <mergeCell ref="E11:F11"/>
    <mergeCell ref="E12:F12"/>
    <mergeCell ref="E13:F13"/>
    <mergeCell ref="H13:I13"/>
    <mergeCell ref="E6:F6"/>
    <mergeCell ref="E16:F16"/>
    <mergeCell ref="E18:F18"/>
    <mergeCell ref="C29:E29"/>
    <mergeCell ref="C32:F32"/>
    <mergeCell ref="B33:F33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108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130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 t="s">
        <v>131</v>
      </c>
      <c r="F6" s="323"/>
      <c r="G6" s="159" t="s">
        <v>3</v>
      </c>
      <c r="H6" s="308">
        <v>1225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42980000</v>
      </c>
      <c r="F16" s="325"/>
      <c r="G16" s="6">
        <v>45197372.530000009</v>
      </c>
      <c r="H16" s="44">
        <v>44906571.430000007</v>
      </c>
      <c r="I16" s="44">
        <v>290801.09999999998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0</v>
      </c>
      <c r="H17" s="115">
        <v>0</v>
      </c>
      <c r="I17" s="115">
        <v>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43433000</v>
      </c>
      <c r="F18" s="325"/>
      <c r="G18" s="6">
        <v>45605670.499999993</v>
      </c>
      <c r="H18" s="44">
        <v>45113351.769999996</v>
      </c>
      <c r="I18" s="44">
        <v>492318.73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408297.96999998391</v>
      </c>
      <c r="H20" s="163">
        <f>H18-H16+H17</f>
        <v>206780.33999998868</v>
      </c>
      <c r="I20" s="163">
        <f>I18-I16+I17</f>
        <v>201517.63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408297.96999998391</v>
      </c>
      <c r="H21" s="163">
        <f>H20-H17</f>
        <v>206780.33999998868</v>
      </c>
      <c r="I21" s="163">
        <f>I20-I17</f>
        <v>201517.63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109412.7799999839</v>
      </c>
      <c r="H25" s="167">
        <f>H21-H26</f>
        <v>-92104.850000011327</v>
      </c>
      <c r="I25" s="167">
        <f>I21-I26</f>
        <v>201517.63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298885.19</v>
      </c>
      <c r="H26" s="167">
        <v>298885.19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109412.78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f>50000-21000</f>
        <v>29000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f>21000+59412.78</f>
        <v>80412.78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298885.19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633058.18999999994</v>
      </c>
      <c r="H33" s="182"/>
      <c r="I33" s="182"/>
      <c r="J33" s="256"/>
      <c r="K33" s="227"/>
    </row>
    <row r="34" spans="1:11" ht="38.25" customHeight="1" x14ac:dyDescent="0.2">
      <c r="A34" s="331" t="s">
        <v>114</v>
      </c>
      <c r="B34" s="331"/>
      <c r="C34" s="331"/>
      <c r="D34" s="331"/>
      <c r="E34" s="331"/>
      <c r="F34" s="331"/>
      <c r="G34" s="331"/>
      <c r="H34" s="331"/>
      <c r="I34" s="331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50000</v>
      </c>
      <c r="G37" s="55">
        <v>35000</v>
      </c>
      <c r="H37" s="56"/>
      <c r="I37" s="185">
        <f>IF(F37=0,"nerozp.",G37/F37)</f>
        <v>0.7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0</v>
      </c>
      <c r="G40" s="55">
        <v>0</v>
      </c>
      <c r="H40" s="56"/>
      <c r="I40" s="185" t="str">
        <f>IF(F40=0,"nerozp.",G40/F40)</f>
        <v>nerozp.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1062844</v>
      </c>
      <c r="G41" s="55">
        <v>1062844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44896</v>
      </c>
      <c r="F50" s="198">
        <v>0</v>
      </c>
      <c r="G50" s="199">
        <v>40000</v>
      </c>
      <c r="H50" s="199">
        <f>E50+F50-G50</f>
        <v>4896</v>
      </c>
      <c r="I50" s="200">
        <v>4896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467692.79999999999</v>
      </c>
      <c r="F51" s="203">
        <v>569224.6</v>
      </c>
      <c r="G51" s="116">
        <v>518879.99</v>
      </c>
      <c r="H51" s="116">
        <f>E51+F51-G51</f>
        <v>518037.40999999992</v>
      </c>
      <c r="I51" s="204">
        <v>461621.67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635760.77</v>
      </c>
      <c r="F52" s="203">
        <v>2403804.98</v>
      </c>
      <c r="G52" s="116">
        <v>131842</v>
      </c>
      <c r="H52" s="116">
        <f>E52+F52-G52</f>
        <v>2907723.75</v>
      </c>
      <c r="I52" s="204">
        <v>3245581.54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394417.4</v>
      </c>
      <c r="F53" s="203">
        <v>2602034</v>
      </c>
      <c r="G53" s="116">
        <v>1825972.49</v>
      </c>
      <c r="H53" s="116">
        <f>E53+F53-G53</f>
        <v>1170478.9099999999</v>
      </c>
      <c r="I53" s="204">
        <v>1170478.9099999999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1542766.9700000002</v>
      </c>
      <c r="F54" s="69">
        <f>F50+F51+F52+F53</f>
        <v>5575063.5800000001</v>
      </c>
      <c r="G54" s="68">
        <f>G50+G51+G52+G53</f>
        <v>2516694.48</v>
      </c>
      <c r="H54" s="68">
        <f>H50+H51+H52+H53</f>
        <v>4601136.07</v>
      </c>
      <c r="I54" s="205">
        <f>SUM(I50:I53)</f>
        <v>4882578.12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 t="str">
        <f>IF(ROUND(I53,2)=ROUND(H53,2),"","Zdůvodnit rozdíl mezi fin. krytím a stavem fondu investic, popř. vyplnit tab. č. 2.1. Fond investic")</f>
        <v/>
      </c>
      <c r="H57" s="273"/>
      <c r="I57" s="273"/>
      <c r="J57" s="4"/>
    </row>
    <row r="58" spans="1:11" x14ac:dyDescent="0.2">
      <c r="G58" s="318" t="str">
        <f>IF(ROUND(I53,2)=ROUND(H53,2),"","Zdůvodnit rozdíl mezi fin. krytím a stavem fondu investic, popř. vyplnit tab. č. 2.1. Fond investic")</f>
        <v/>
      </c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R14" sqref="R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5" customWidth="1"/>
    <col min="11" max="11" width="14.42578125" style="7" customWidth="1"/>
    <col min="12" max="16384" width="9.140625" style="4"/>
  </cols>
  <sheetData>
    <row r="1" spans="1:11" ht="19.5" x14ac:dyDescent="0.4">
      <c r="A1" s="49" t="s">
        <v>0</v>
      </c>
      <c r="B1" s="21"/>
      <c r="C1" s="21"/>
      <c r="D1" s="21"/>
      <c r="I1" s="157"/>
    </row>
    <row r="2" spans="1:11" ht="19.5" x14ac:dyDescent="0.4">
      <c r="A2" s="305" t="s">
        <v>1</v>
      </c>
      <c r="B2" s="305"/>
      <c r="C2" s="305"/>
      <c r="D2" s="305"/>
      <c r="E2" s="306" t="s">
        <v>109</v>
      </c>
      <c r="F2" s="306"/>
      <c r="G2" s="306"/>
      <c r="H2" s="306"/>
      <c r="I2" s="306"/>
      <c r="J2" s="22"/>
    </row>
    <row r="3" spans="1:11" ht="9.75" customHeight="1" x14ac:dyDescent="0.4">
      <c r="A3" s="217"/>
      <c r="B3" s="217"/>
      <c r="C3" s="217"/>
      <c r="D3" s="217"/>
      <c r="E3" s="304" t="s">
        <v>23</v>
      </c>
      <c r="F3" s="304"/>
      <c r="G3" s="304"/>
      <c r="H3" s="304"/>
      <c r="I3" s="304"/>
      <c r="J3" s="22"/>
    </row>
    <row r="4" spans="1:11" ht="15.75" x14ac:dyDescent="0.25">
      <c r="A4" s="23" t="s">
        <v>2</v>
      </c>
      <c r="E4" s="307" t="s">
        <v>132</v>
      </c>
      <c r="F4" s="307"/>
      <c r="G4" s="307"/>
      <c r="H4" s="307"/>
      <c r="I4" s="307"/>
    </row>
    <row r="5" spans="1:11" ht="7.5" customHeight="1" x14ac:dyDescent="0.3">
      <c r="A5" s="24"/>
      <c r="E5" s="304" t="s">
        <v>23</v>
      </c>
      <c r="F5" s="304"/>
      <c r="G5" s="304"/>
      <c r="H5" s="304"/>
      <c r="I5" s="304"/>
    </row>
    <row r="6" spans="1:11" ht="19.5" x14ac:dyDescent="0.4">
      <c r="A6" s="22" t="s">
        <v>34</v>
      </c>
      <c r="C6" s="158"/>
      <c r="D6" s="158"/>
      <c r="E6" s="309" t="s">
        <v>133</v>
      </c>
      <c r="F6" s="323"/>
      <c r="G6" s="159" t="s">
        <v>3</v>
      </c>
      <c r="H6" s="308">
        <v>1226</v>
      </c>
      <c r="I6" s="308"/>
    </row>
    <row r="7" spans="1:11" ht="8.25" customHeight="1" x14ac:dyDescent="0.4">
      <c r="A7" s="22"/>
      <c r="E7" s="304" t="s">
        <v>24</v>
      </c>
      <c r="F7" s="304"/>
      <c r="G7" s="304"/>
      <c r="H7" s="304"/>
      <c r="I7" s="304"/>
    </row>
    <row r="8" spans="1:11" ht="19.5" hidden="1" x14ac:dyDescent="0.4">
      <c r="A8" s="22"/>
      <c r="E8" s="160"/>
      <c r="F8" s="160"/>
      <c r="G8" s="160"/>
      <c r="H8" s="25"/>
      <c r="I8" s="160"/>
    </row>
    <row r="9" spans="1:11" ht="30.75" customHeight="1" x14ac:dyDescent="0.4">
      <c r="A9" s="22"/>
      <c r="E9" s="160"/>
      <c r="F9" s="160"/>
      <c r="G9" s="160"/>
      <c r="H9" s="25"/>
      <c r="I9" s="160"/>
    </row>
    <row r="11" spans="1:11" ht="15" customHeight="1" x14ac:dyDescent="0.4">
      <c r="A11" s="26"/>
      <c r="E11" s="302" t="s">
        <v>4</v>
      </c>
      <c r="F11" s="324"/>
      <c r="G11" s="43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02" t="s">
        <v>7</v>
      </c>
      <c r="F12" s="324"/>
      <c r="G12" s="43" t="s">
        <v>8</v>
      </c>
      <c r="H12" s="42" t="s">
        <v>9</v>
      </c>
      <c r="I12" s="50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02" t="s">
        <v>11</v>
      </c>
      <c r="F13" s="324"/>
      <c r="G13" s="51"/>
      <c r="H13" s="311" t="s">
        <v>36</v>
      </c>
      <c r="I13" s="311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1"/>
      <c r="H14" s="216"/>
      <c r="I14" s="216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3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303">
        <v>43377000</v>
      </c>
      <c r="F16" s="325"/>
      <c r="G16" s="6">
        <v>51695452.500000007</v>
      </c>
      <c r="H16" s="44">
        <v>50954987.690000005</v>
      </c>
      <c r="I16" s="44">
        <v>740464.80999999994</v>
      </c>
      <c r="J16" s="27"/>
      <c r="K16" s="4"/>
    </row>
    <row r="17" spans="1:11" ht="18" x14ac:dyDescent="0.35">
      <c r="A17" s="121" t="s">
        <v>6</v>
      </c>
      <c r="B17" s="3"/>
      <c r="C17" s="122" t="s">
        <v>26</v>
      </c>
      <c r="D17" s="3"/>
      <c r="E17" s="3"/>
      <c r="F17" s="3"/>
      <c r="G17" s="115">
        <v>17510</v>
      </c>
      <c r="H17" s="115">
        <v>0</v>
      </c>
      <c r="I17" s="115">
        <v>17510</v>
      </c>
      <c r="J17" s="33"/>
      <c r="K17" s="226"/>
    </row>
    <row r="18" spans="1:11" ht="19.5" x14ac:dyDescent="0.4">
      <c r="A18" s="32" t="s">
        <v>72</v>
      </c>
      <c r="B18" s="3"/>
      <c r="C18" s="3"/>
      <c r="D18" s="3"/>
      <c r="E18" s="303">
        <v>44849000</v>
      </c>
      <c r="F18" s="325"/>
      <c r="G18" s="6">
        <v>53335874.540000007</v>
      </c>
      <c r="H18" s="44">
        <v>52224099.550000004</v>
      </c>
      <c r="I18" s="44">
        <v>1111774.99</v>
      </c>
      <c r="J18" s="27"/>
      <c r="K18" s="4"/>
    </row>
    <row r="19" spans="1:11" ht="19.5" x14ac:dyDescent="0.4">
      <c r="A19" s="32"/>
      <c r="B19" s="3"/>
      <c r="C19" s="3"/>
      <c r="D19" s="3"/>
      <c r="E19" s="218"/>
      <c r="F19" s="219"/>
      <c r="G19" s="5"/>
      <c r="H19" s="44"/>
      <c r="I19" s="44"/>
      <c r="J19" s="223"/>
      <c r="K19" s="4"/>
    </row>
    <row r="20" spans="1:11" s="164" customFormat="1" ht="19.5" x14ac:dyDescent="0.4">
      <c r="A20" s="161" t="s">
        <v>73</v>
      </c>
      <c r="B20" s="161"/>
      <c r="C20" s="162"/>
      <c r="D20" s="161"/>
      <c r="E20" s="161"/>
      <c r="F20" s="161"/>
      <c r="G20" s="163">
        <f>G18-G16+G17</f>
        <v>1657932.0399999991</v>
      </c>
      <c r="H20" s="163">
        <f>H18-H16+H17</f>
        <v>1269111.8599999994</v>
      </c>
      <c r="I20" s="163">
        <f>I18-I16+I17</f>
        <v>388820.18000000005</v>
      </c>
      <c r="J20" s="230"/>
      <c r="K20" s="228"/>
    </row>
    <row r="21" spans="1:11" s="164" customFormat="1" ht="19.5" x14ac:dyDescent="0.4">
      <c r="A21" s="161" t="s">
        <v>74</v>
      </c>
      <c r="B21" s="161"/>
      <c r="C21" s="162"/>
      <c r="D21" s="161"/>
      <c r="E21" s="161"/>
      <c r="F21" s="161"/>
      <c r="G21" s="163">
        <f>G20-G17</f>
        <v>1640422.0399999991</v>
      </c>
      <c r="H21" s="163">
        <f>H20-H17</f>
        <v>1269111.8599999994</v>
      </c>
      <c r="I21" s="163">
        <f>I20-I17</f>
        <v>371310.18000000005</v>
      </c>
      <c r="J21" s="230"/>
      <c r="K21" s="22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0"/>
      <c r="K22" s="229"/>
    </row>
    <row r="23" spans="1:11" ht="19.5" x14ac:dyDescent="0.4">
      <c r="J23" s="230"/>
      <c r="K23" s="229"/>
    </row>
    <row r="24" spans="1:11" ht="19.5" x14ac:dyDescent="0.4">
      <c r="A24" s="30" t="s">
        <v>75</v>
      </c>
      <c r="B24" s="35"/>
      <c r="C24" s="31"/>
      <c r="D24" s="35"/>
      <c r="E24" s="35"/>
      <c r="J24" s="230"/>
      <c r="K24" s="229"/>
    </row>
    <row r="25" spans="1:11" s="164" customFormat="1" ht="18.75" customHeight="1" x14ac:dyDescent="0.3">
      <c r="A25" s="165" t="s">
        <v>43</v>
      </c>
      <c r="B25" s="162"/>
      <c r="C25" s="162"/>
      <c r="D25" s="162"/>
      <c r="E25" s="162"/>
      <c r="F25" s="162"/>
      <c r="G25" s="166">
        <f>G21-G26</f>
        <v>360946.81999999913</v>
      </c>
      <c r="H25" s="167">
        <f>H21-H26</f>
        <v>-10363.360000000568</v>
      </c>
      <c r="I25" s="167">
        <f>I21-I26</f>
        <v>371310.18000000005</v>
      </c>
    </row>
    <row r="26" spans="1:11" s="164" customFormat="1" ht="15" x14ac:dyDescent="0.3">
      <c r="A26" s="165" t="s">
        <v>38</v>
      </c>
      <c r="B26" s="162"/>
      <c r="C26" s="162"/>
      <c r="D26" s="162"/>
      <c r="E26" s="162"/>
      <c r="F26" s="162"/>
      <c r="G26" s="166">
        <f>H26+I26</f>
        <v>1279475.22</v>
      </c>
      <c r="H26" s="167">
        <v>1279475.22</v>
      </c>
      <c r="I26" s="167">
        <v>0</v>
      </c>
      <c r="J26" s="256"/>
      <c r="K26" s="229"/>
    </row>
    <row r="27" spans="1:11" s="164" customFormat="1" x14ac:dyDescent="0.2">
      <c r="A27" s="168"/>
      <c r="B27" s="168"/>
      <c r="C27" s="168"/>
      <c r="D27" s="168"/>
      <c r="E27" s="168"/>
      <c r="F27" s="168"/>
      <c r="G27" s="168"/>
      <c r="H27" s="168"/>
      <c r="I27" s="168"/>
      <c r="J27" s="231"/>
      <c r="K27" s="232"/>
    </row>
    <row r="28" spans="1:11" s="164" customFormat="1" ht="16.5" x14ac:dyDescent="0.35">
      <c r="A28" s="161" t="s">
        <v>39</v>
      </c>
      <c r="B28" s="161" t="s">
        <v>40</v>
      </c>
      <c r="C28" s="161"/>
      <c r="D28" s="169"/>
      <c r="E28" s="169"/>
      <c r="F28" s="170"/>
      <c r="G28" s="163"/>
      <c r="H28" s="171"/>
      <c r="I28" s="170"/>
      <c r="J28" s="233"/>
      <c r="K28" s="229"/>
    </row>
    <row r="29" spans="1:11" s="164" customFormat="1" ht="16.5" customHeight="1" x14ac:dyDescent="0.3">
      <c r="A29" s="161"/>
      <c r="B29" s="161"/>
      <c r="C29" s="310" t="s">
        <v>14</v>
      </c>
      <c r="D29" s="310"/>
      <c r="E29" s="310"/>
      <c r="F29" s="170"/>
      <c r="G29" s="172">
        <f>G30+G31</f>
        <v>0</v>
      </c>
      <c r="H29" s="171"/>
      <c r="I29" s="170"/>
      <c r="J29" s="233"/>
      <c r="K29" s="229"/>
    </row>
    <row r="30" spans="1:11" s="164" customFormat="1" ht="18.75" x14ac:dyDescent="0.4">
      <c r="A30" s="173"/>
      <c r="B30" s="173"/>
      <c r="C30" s="174"/>
      <c r="D30" s="175"/>
      <c r="E30" s="176" t="s">
        <v>44</v>
      </c>
      <c r="F30" s="177" t="s">
        <v>15</v>
      </c>
      <c r="G30" s="178">
        <v>0</v>
      </c>
      <c r="H30" s="171"/>
      <c r="I30" s="170"/>
      <c r="J30" s="228"/>
      <c r="K30" s="228"/>
    </row>
    <row r="31" spans="1:11" s="164" customFormat="1" ht="18.75" x14ac:dyDescent="0.4">
      <c r="A31" s="173"/>
      <c r="B31" s="173"/>
      <c r="C31" s="179"/>
      <c r="D31" s="175"/>
      <c r="E31" s="180"/>
      <c r="F31" s="177" t="s">
        <v>63</v>
      </c>
      <c r="G31" s="178">
        <v>0</v>
      </c>
      <c r="H31" s="171"/>
      <c r="I31" s="170"/>
      <c r="J31" s="234"/>
      <c r="K31" s="234"/>
    </row>
    <row r="32" spans="1:11" s="164" customFormat="1" ht="18.75" x14ac:dyDescent="0.4">
      <c r="A32" s="173"/>
      <c r="B32" s="181"/>
      <c r="C32" s="310" t="s">
        <v>45</v>
      </c>
      <c r="D32" s="310"/>
      <c r="E32" s="310"/>
      <c r="F32" s="310"/>
      <c r="G32" s="172">
        <f>G26</f>
        <v>1279475.22</v>
      </c>
      <c r="H32" s="171"/>
      <c r="I32" s="170"/>
      <c r="J32" s="235"/>
      <c r="K32" s="228"/>
    </row>
    <row r="33" spans="1:11" ht="20.25" customHeight="1" x14ac:dyDescent="0.3">
      <c r="A33" s="182"/>
      <c r="B33" s="314" t="s">
        <v>110</v>
      </c>
      <c r="C33" s="314"/>
      <c r="D33" s="314"/>
      <c r="E33" s="314"/>
      <c r="F33" s="314"/>
      <c r="G33" s="183">
        <v>2631963.6</v>
      </c>
      <c r="H33" s="182"/>
      <c r="I33" s="182"/>
      <c r="J33" s="256"/>
      <c r="K33" s="227"/>
    </row>
    <row r="34" spans="1:11" ht="38.25" customHeight="1" x14ac:dyDescent="0.2">
      <c r="A34" s="331" t="s">
        <v>115</v>
      </c>
      <c r="B34" s="331"/>
      <c r="C34" s="331"/>
      <c r="D34" s="331"/>
      <c r="E34" s="331"/>
      <c r="F34" s="331"/>
      <c r="G34" s="331"/>
      <c r="H34" s="331"/>
      <c r="I34" s="331"/>
      <c r="J34" s="256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5"/>
      <c r="E35" s="53"/>
      <c r="F35" s="3"/>
      <c r="G35" s="36"/>
      <c r="H35" s="29"/>
      <c r="I35" s="29"/>
      <c r="J35" s="231"/>
      <c r="K35" s="232"/>
    </row>
    <row r="36" spans="1:11" ht="18.75" x14ac:dyDescent="0.4">
      <c r="A36" s="30"/>
      <c r="B36" s="30"/>
      <c r="C36" s="30"/>
      <c r="D36" s="35"/>
      <c r="F36" s="37" t="s">
        <v>25</v>
      </c>
      <c r="G36" s="50" t="s">
        <v>5</v>
      </c>
      <c r="H36" s="29"/>
      <c r="I36" s="184" t="s">
        <v>27</v>
      </c>
      <c r="J36" s="18"/>
    </row>
    <row r="37" spans="1:11" ht="16.5" x14ac:dyDescent="0.35">
      <c r="A37" s="54" t="s">
        <v>22</v>
      </c>
      <c r="B37" s="38"/>
      <c r="C37" s="2"/>
      <c r="D37" s="38"/>
      <c r="E37" s="53"/>
      <c r="F37" s="55">
        <v>1370000</v>
      </c>
      <c r="G37" s="55">
        <v>823472</v>
      </c>
      <c r="H37" s="56"/>
      <c r="I37" s="185">
        <f>IF(F37=0,"nerozp.",G37/F37)</f>
        <v>0.60107445255474456</v>
      </c>
      <c r="J37" s="18"/>
    </row>
    <row r="38" spans="1:11" ht="16.5" hidden="1" x14ac:dyDescent="0.35">
      <c r="A38" s="54" t="s">
        <v>69</v>
      </c>
      <c r="B38" s="38"/>
      <c r="C38" s="2"/>
      <c r="D38" s="57"/>
      <c r="E38" s="57"/>
      <c r="F38" s="55">
        <v>0</v>
      </c>
      <c r="G38" s="55">
        <v>0</v>
      </c>
      <c r="H38" s="56"/>
      <c r="I38" s="185" t="e">
        <f>G38/F38</f>
        <v>#DIV/0!</v>
      </c>
      <c r="J38" s="18"/>
    </row>
    <row r="39" spans="1:11" ht="16.5" hidden="1" x14ac:dyDescent="0.35">
      <c r="A39" s="54" t="s">
        <v>70</v>
      </c>
      <c r="B39" s="38"/>
      <c r="C39" s="2"/>
      <c r="D39" s="57"/>
      <c r="E39" s="57"/>
      <c r="F39" s="55">
        <v>0</v>
      </c>
      <c r="G39" s="55">
        <v>0</v>
      </c>
      <c r="H39" s="56"/>
      <c r="I39" s="185" t="e">
        <f>G39/F39</f>
        <v>#DIV/0!</v>
      </c>
      <c r="J39" s="18"/>
    </row>
    <row r="40" spans="1:11" ht="16.5" x14ac:dyDescent="0.35">
      <c r="A40" s="54" t="s">
        <v>62</v>
      </c>
      <c r="B40" s="38"/>
      <c r="C40" s="2"/>
      <c r="D40" s="57"/>
      <c r="E40" s="57"/>
      <c r="F40" s="55">
        <v>1</v>
      </c>
      <c r="G40" s="55">
        <v>1</v>
      </c>
      <c r="H40" s="56"/>
      <c r="I40" s="185">
        <f>IF(F40=0,"nerozp.",G40/F40)</f>
        <v>1</v>
      </c>
      <c r="J40" s="8"/>
    </row>
    <row r="41" spans="1:11" ht="16.5" x14ac:dyDescent="0.35">
      <c r="A41" s="54" t="s">
        <v>59</v>
      </c>
      <c r="B41" s="38"/>
      <c r="C41" s="2"/>
      <c r="D41" s="53"/>
      <c r="E41" s="53"/>
      <c r="F41" s="55">
        <v>4732939</v>
      </c>
      <c r="G41" s="55">
        <v>4732939</v>
      </c>
      <c r="H41" s="56"/>
      <c r="I41" s="185">
        <f>IF(F41=0,"nerozp.",G41/F41)</f>
        <v>1</v>
      </c>
      <c r="J41" s="8"/>
    </row>
    <row r="42" spans="1:11" ht="16.5" x14ac:dyDescent="0.35">
      <c r="A42" s="54" t="s">
        <v>60</v>
      </c>
      <c r="B42" s="2"/>
      <c r="C42" s="2"/>
      <c r="D42" s="29"/>
      <c r="E42" s="29"/>
      <c r="F42" s="55">
        <v>0</v>
      </c>
      <c r="G42" s="55">
        <v>0</v>
      </c>
      <c r="H42" s="56"/>
      <c r="I42" s="185" t="str">
        <f>IF(F42=0,"nerozp.",G42/F42)</f>
        <v>nerozp.</v>
      </c>
      <c r="J42" s="8"/>
    </row>
    <row r="43" spans="1:11" hidden="1" x14ac:dyDescent="0.2">
      <c r="A43" s="312" t="s">
        <v>58</v>
      </c>
      <c r="B43" s="326"/>
      <c r="C43" s="326"/>
      <c r="D43" s="326"/>
      <c r="E43" s="326"/>
      <c r="F43" s="326"/>
      <c r="G43" s="326"/>
      <c r="H43" s="326"/>
      <c r="I43" s="326"/>
      <c r="J43" s="8"/>
    </row>
    <row r="44" spans="1:11" ht="27" customHeight="1" x14ac:dyDescent="0.2">
      <c r="A44" s="186" t="s">
        <v>58</v>
      </c>
      <c r="B44" s="316"/>
      <c r="C44" s="316"/>
      <c r="D44" s="316"/>
      <c r="E44" s="316"/>
      <c r="F44" s="316"/>
      <c r="G44" s="316"/>
      <c r="H44" s="316"/>
      <c r="I44" s="316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3"/>
      <c r="E45" s="53"/>
      <c r="F45" s="29"/>
      <c r="G45" s="39"/>
      <c r="H45" s="311" t="s">
        <v>29</v>
      </c>
      <c r="I45" s="311"/>
      <c r="J45" s="8"/>
    </row>
    <row r="46" spans="1:11" ht="18.75" thickTop="1" x14ac:dyDescent="0.35">
      <c r="A46" s="58"/>
      <c r="B46" s="187"/>
      <c r="C46" s="188"/>
      <c r="D46" s="187"/>
      <c r="E46" s="70" t="s">
        <v>78</v>
      </c>
      <c r="F46" s="59" t="s">
        <v>17</v>
      </c>
      <c r="G46" s="59" t="s">
        <v>18</v>
      </c>
      <c r="H46" s="60" t="s">
        <v>19</v>
      </c>
      <c r="I46" s="61" t="s">
        <v>28</v>
      </c>
      <c r="J46" s="8"/>
    </row>
    <row r="47" spans="1:11" x14ac:dyDescent="0.2">
      <c r="A47" s="189"/>
      <c r="B47" s="190"/>
      <c r="C47" s="190"/>
      <c r="D47" s="190"/>
      <c r="E47" s="71"/>
      <c r="F47" s="330"/>
      <c r="G47" s="62"/>
      <c r="H47" s="63">
        <v>44196</v>
      </c>
      <c r="I47" s="64">
        <v>44196</v>
      </c>
      <c r="J47" s="8"/>
    </row>
    <row r="48" spans="1:11" x14ac:dyDescent="0.2">
      <c r="A48" s="189"/>
      <c r="B48" s="190"/>
      <c r="C48" s="190"/>
      <c r="D48" s="190"/>
      <c r="E48" s="71"/>
      <c r="F48" s="330"/>
      <c r="G48" s="65"/>
      <c r="H48" s="65"/>
      <c r="I48" s="66"/>
      <c r="J48" s="320"/>
      <c r="K48" s="321"/>
    </row>
    <row r="49" spans="1:11" ht="13.5" thickBot="1" x14ac:dyDescent="0.25">
      <c r="A49" s="191"/>
      <c r="B49" s="192"/>
      <c r="C49" s="192"/>
      <c r="D49" s="192"/>
      <c r="E49" s="71"/>
      <c r="F49" s="193"/>
      <c r="G49" s="193"/>
      <c r="H49" s="193"/>
      <c r="I49" s="194"/>
    </row>
    <row r="50" spans="1:11" ht="13.5" thickTop="1" x14ac:dyDescent="0.2">
      <c r="A50" s="195"/>
      <c r="B50" s="196"/>
      <c r="C50" s="196" t="s">
        <v>15</v>
      </c>
      <c r="D50" s="196"/>
      <c r="E50" s="197">
        <v>54404.08</v>
      </c>
      <c r="F50" s="198">
        <v>24000</v>
      </c>
      <c r="G50" s="199">
        <v>23600</v>
      </c>
      <c r="H50" s="199">
        <f>E50+F50-G50</f>
        <v>54804.08</v>
      </c>
      <c r="I50" s="200">
        <v>54804.08</v>
      </c>
      <c r="J50" s="255"/>
      <c r="K50" s="255"/>
    </row>
    <row r="51" spans="1:11" x14ac:dyDescent="0.2">
      <c r="A51" s="201"/>
      <c r="B51" s="107"/>
      <c r="C51" s="107" t="s">
        <v>20</v>
      </c>
      <c r="D51" s="107"/>
      <c r="E51" s="202">
        <v>420192.16</v>
      </c>
      <c r="F51" s="203">
        <v>504362.7</v>
      </c>
      <c r="G51" s="116">
        <v>306145.11</v>
      </c>
      <c r="H51" s="116">
        <f>E51+F51-G51</f>
        <v>618409.75</v>
      </c>
      <c r="I51" s="204">
        <v>516267.8</v>
      </c>
      <c r="J51" s="255"/>
      <c r="K51" s="254"/>
    </row>
    <row r="52" spans="1:11" x14ac:dyDescent="0.2">
      <c r="A52" s="201"/>
      <c r="B52" s="107"/>
      <c r="C52" s="107" t="s">
        <v>63</v>
      </c>
      <c r="D52" s="107"/>
      <c r="E52" s="202">
        <v>1050164.8</v>
      </c>
      <c r="F52" s="203">
        <v>857996.48</v>
      </c>
      <c r="G52" s="116">
        <v>793719.85</v>
      </c>
      <c r="H52" s="116">
        <f>E52+F52-G52</f>
        <v>1114441.4300000002</v>
      </c>
      <c r="I52" s="204">
        <v>1114441.43</v>
      </c>
      <c r="J52" s="254"/>
      <c r="K52" s="254"/>
    </row>
    <row r="53" spans="1:11" x14ac:dyDescent="0.2">
      <c r="A53" s="201"/>
      <c r="B53" s="107"/>
      <c r="C53" s="107" t="s">
        <v>61</v>
      </c>
      <c r="D53" s="107"/>
      <c r="E53" s="202">
        <v>1787779.75</v>
      </c>
      <c r="F53" s="203">
        <v>8259479.4100000001</v>
      </c>
      <c r="G53" s="116">
        <v>9149439.1500000004</v>
      </c>
      <c r="H53" s="116">
        <f>E53+F53-G53</f>
        <v>897820.00999999978</v>
      </c>
      <c r="I53" s="204">
        <v>857374.01</v>
      </c>
      <c r="J53" s="253"/>
      <c r="K53" s="253"/>
    </row>
    <row r="54" spans="1:11" ht="18.75" thickBot="1" x14ac:dyDescent="0.4">
      <c r="A54" s="40" t="s">
        <v>11</v>
      </c>
      <c r="B54" s="67"/>
      <c r="C54" s="67"/>
      <c r="D54" s="67"/>
      <c r="E54" s="72">
        <f>E50+E51+E52+E53</f>
        <v>3312540.79</v>
      </c>
      <c r="F54" s="69">
        <f>F50+F51+F52+F53</f>
        <v>9645838.5899999999</v>
      </c>
      <c r="G54" s="68">
        <f>G50+G51+G52+G53</f>
        <v>10272904.109999999</v>
      </c>
      <c r="H54" s="68">
        <f>H50+H51+H52+H53</f>
        <v>2685475.27</v>
      </c>
      <c r="I54" s="205">
        <f>SUM(I50:I53)</f>
        <v>2542887.3200000003</v>
      </c>
      <c r="J54" s="252"/>
      <c r="K54" s="252"/>
    </row>
    <row r="55" spans="1:11" ht="18.75" thickTop="1" x14ac:dyDescent="0.35">
      <c r="A55" s="41"/>
      <c r="B55" s="3"/>
      <c r="C55" s="3"/>
      <c r="D55" s="53"/>
      <c r="E55" s="53"/>
      <c r="F55" s="29"/>
      <c r="G55" s="327" t="str">
        <f>IF(ROUND(I50,2)=ROUND(H50,2),"","Zdůvodnit rozdíl mezi fin. krytím a stavem fondu odměn, popř. vyplnit tab. č. 2.3.Fondu odměn")</f>
        <v/>
      </c>
      <c r="H55" s="328"/>
      <c r="I55" s="328"/>
      <c r="J55" s="4"/>
    </row>
    <row r="56" spans="1:11" ht="18" x14ac:dyDescent="0.35">
      <c r="A56" s="41"/>
      <c r="B56" s="3"/>
      <c r="C56" s="3"/>
      <c r="D56" s="53"/>
      <c r="E56" s="53"/>
      <c r="F56" s="29"/>
      <c r="G56" s="318"/>
      <c r="H56" s="273"/>
      <c r="I56" s="273"/>
      <c r="J56" s="4"/>
    </row>
    <row r="57" spans="1:11" x14ac:dyDescent="0.2">
      <c r="A57" s="206"/>
      <c r="B57" s="206"/>
      <c r="C57" s="206"/>
      <c r="D57" s="206"/>
      <c r="E57" s="206"/>
      <c r="F57" s="206"/>
      <c r="G57" s="318"/>
      <c r="H57" s="273"/>
      <c r="I57" s="273"/>
      <c r="J57" s="4"/>
    </row>
    <row r="58" spans="1:11" x14ac:dyDescent="0.2">
      <c r="G58" s="318"/>
      <c r="H58" s="273"/>
      <c r="I58" s="273"/>
      <c r="J58" s="4"/>
    </row>
    <row r="59" spans="1:11" x14ac:dyDescent="0.2">
      <c r="G59" s="207"/>
    </row>
    <row r="60" spans="1:11" x14ac:dyDescent="0.2">
      <c r="G60" s="20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2021-06-02T07:41:56Z</cp:lastPrinted>
  <dcterms:created xsi:type="dcterms:W3CDTF">2008-01-24T08:46:29Z</dcterms:created>
  <dcterms:modified xsi:type="dcterms:W3CDTF">2021-06-02T08:00:17Z</dcterms:modified>
</cp:coreProperties>
</file>