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1400" tabRatio="861" activeTab="20"/>
  </bookViews>
  <sheets>
    <sheet name="Rekapitulace dle oblasti" sheetId="26" r:id="rId1"/>
    <sheet name="1022" sheetId="25" r:id="rId2"/>
    <sheet name="1024" sheetId="27" r:id="rId3"/>
    <sheet name="1040" sheetId="41" r:id="rId4"/>
    <sheet name="1041" sheetId="42" r:id="rId5"/>
    <sheet name="1111" sheetId="43" r:id="rId6"/>
    <sheet name="1112" sheetId="44" r:id="rId7"/>
    <sheet name="1135" sheetId="45" r:id="rId8"/>
    <sheet name="1136" sheetId="46" r:id="rId9"/>
    <sheet name="1137" sheetId="47" r:id="rId10"/>
    <sheet name="1138" sheetId="48" r:id="rId11"/>
    <sheet name="1140" sheetId="49" r:id="rId12"/>
    <sheet name="1154" sheetId="50" r:id="rId13"/>
    <sheet name="1163" sheetId="51" r:id="rId14"/>
    <sheet name="1174" sheetId="52" r:id="rId15"/>
    <sheet name="1222" sheetId="53" r:id="rId16"/>
    <sheet name="1223" sheetId="54" r:id="rId17"/>
    <sheet name="1311" sheetId="55" r:id="rId18"/>
    <sheet name="1312" sheetId="56" r:id="rId19"/>
    <sheet name="1313" sheetId="57" r:id="rId20"/>
    <sheet name="1354" sheetId="58" r:id="rId21"/>
  </sheets>
  <definedNames>
    <definedName name="_1041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0">'Rekapitulace dle oblasti'!$A$64608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'1022'!$A$1:$I$54</definedName>
    <definedName name="_xlnm.Print_Area" localSheetId="2">'1024'!$A$1:$I$54</definedName>
    <definedName name="_xlnm.Print_Area" localSheetId="3">'1040'!$A$1:$I$54</definedName>
    <definedName name="_xlnm.Print_Area" localSheetId="4">'1041'!$A$1:$I$54</definedName>
    <definedName name="_xlnm.Print_Area" localSheetId="5">'1111'!$A$1:$I$58</definedName>
    <definedName name="_xlnm.Print_Area" localSheetId="6">'1112'!$A$1:$I$58</definedName>
    <definedName name="_xlnm.Print_Area" localSheetId="7">'1135'!$A$1:$I$58</definedName>
    <definedName name="_xlnm.Print_Area" localSheetId="8">'1136'!$A$1:$I$58</definedName>
    <definedName name="_xlnm.Print_Area" localSheetId="9">'1137'!$A$1:$I$58</definedName>
    <definedName name="_xlnm.Print_Area" localSheetId="10">'1138'!$A$1:$I$58</definedName>
    <definedName name="_xlnm.Print_Area" localSheetId="11">'1140'!$A$1:$I$58</definedName>
    <definedName name="_xlnm.Print_Area" localSheetId="12">'1154'!$A$1:$I$58</definedName>
    <definedName name="_xlnm.Print_Area" localSheetId="13">'1163'!$A$1:$I$58</definedName>
    <definedName name="_xlnm.Print_Area" localSheetId="14">'1174'!$A$1:$I$58</definedName>
    <definedName name="_xlnm.Print_Area" localSheetId="15">'1222'!$A$1:$I$58</definedName>
    <definedName name="_xlnm.Print_Area" localSheetId="16">'1223'!$A$1:$I$58</definedName>
    <definedName name="_xlnm.Print_Area" localSheetId="17">'1311'!$A$1:$I$58</definedName>
    <definedName name="_xlnm.Print_Area" localSheetId="18">'1312'!$A$1:$I$58</definedName>
    <definedName name="_xlnm.Print_Area" localSheetId="19">'1313'!$A$1:$I$58</definedName>
    <definedName name="_xlnm.Print_Area" localSheetId="20">'1354'!$A$1:$I$58</definedName>
    <definedName name="_xlnm.Print_Area" localSheetId="0">'Rekapitulace dle oblasti'!$A$1:$N$46</definedName>
  </definedNames>
  <calcPr calcId="162913"/>
</workbook>
</file>

<file path=xl/calcChain.xml><?xml version="1.0" encoding="utf-8"?>
<calcChain xmlns="http://schemas.openxmlformats.org/spreadsheetml/2006/main">
  <c r="G25" i="54" l="1"/>
  <c r="G31" i="55" l="1"/>
  <c r="G31" i="47"/>
  <c r="M17" i="26" l="1"/>
  <c r="I17" i="26" l="1"/>
  <c r="I54" i="47" l="1"/>
  <c r="G54" i="47"/>
  <c r="F54" i="47"/>
  <c r="I42" i="47"/>
  <c r="I40" i="47"/>
  <c r="I39" i="47"/>
  <c r="I38" i="47"/>
  <c r="I37" i="47"/>
  <c r="G29" i="47"/>
  <c r="G26" i="47"/>
  <c r="G32" i="47" s="1"/>
  <c r="H20" i="47"/>
  <c r="H21" i="47" s="1"/>
  <c r="H25" i="47" s="1"/>
  <c r="G20" i="47"/>
  <c r="G21" i="47" s="1"/>
  <c r="H52" i="47" l="1"/>
  <c r="I21" i="26"/>
  <c r="G25" i="47"/>
  <c r="H53" i="47"/>
  <c r="G58" i="47" s="1"/>
  <c r="I20" i="47"/>
  <c r="I21" i="47" s="1"/>
  <c r="I25" i="47" s="1"/>
  <c r="I41" i="47"/>
  <c r="E54" i="47"/>
  <c r="H51" i="47"/>
  <c r="H50" i="47"/>
  <c r="H54" i="47" l="1"/>
  <c r="G55" i="47"/>
  <c r="M21" i="26" l="1"/>
  <c r="L21" i="26" l="1"/>
  <c r="H21" i="26"/>
  <c r="G21" i="26"/>
  <c r="F21" i="26"/>
  <c r="E21" i="26" l="1"/>
  <c r="I54" i="58" l="1"/>
  <c r="G54" i="58"/>
  <c r="E54" i="58"/>
  <c r="I42" i="58"/>
  <c r="I40" i="58"/>
  <c r="I39" i="58"/>
  <c r="I38" i="58"/>
  <c r="M32" i="26"/>
  <c r="F32" i="26"/>
  <c r="E32" i="26"/>
  <c r="H20" i="58" l="1"/>
  <c r="H21" i="58" s="1"/>
  <c r="H25" i="58" s="1"/>
  <c r="G29" i="58"/>
  <c r="L32" i="26"/>
  <c r="G20" i="58"/>
  <c r="G21" i="58" s="1"/>
  <c r="G32" i="26"/>
  <c r="G26" i="58"/>
  <c r="I41" i="58"/>
  <c r="H51" i="58"/>
  <c r="H52" i="58"/>
  <c r="I20" i="58"/>
  <c r="I21" i="58" s="1"/>
  <c r="I25" i="58" s="1"/>
  <c r="H53" i="58"/>
  <c r="G58" i="58" s="1"/>
  <c r="I37" i="58"/>
  <c r="F54" i="58"/>
  <c r="H50" i="58"/>
  <c r="G32" i="58" l="1"/>
  <c r="I32" i="26"/>
  <c r="G25" i="58"/>
  <c r="H32" i="26"/>
  <c r="G57" i="58"/>
  <c r="H54" i="58"/>
  <c r="G55" i="58"/>
  <c r="I54" i="57" l="1"/>
  <c r="I42" i="57"/>
  <c r="I40" i="57"/>
  <c r="I39" i="57"/>
  <c r="I38" i="57"/>
  <c r="I37" i="57"/>
  <c r="M31" i="26"/>
  <c r="L31" i="26"/>
  <c r="G31" i="26"/>
  <c r="F31" i="26"/>
  <c r="H50" i="57" l="1"/>
  <c r="H52" i="57"/>
  <c r="H20" i="57"/>
  <c r="H21" i="57" s="1"/>
  <c r="H25" i="57" s="1"/>
  <c r="G29" i="57"/>
  <c r="G20" i="57"/>
  <c r="G21" i="57" s="1"/>
  <c r="H31" i="26" s="1"/>
  <c r="E31" i="26"/>
  <c r="H53" i="57"/>
  <c r="G57" i="57" s="1"/>
  <c r="I20" i="57"/>
  <c r="I21" i="57" s="1"/>
  <c r="I25" i="57" s="1"/>
  <c r="G26" i="57"/>
  <c r="G54" i="57"/>
  <c r="I41" i="57"/>
  <c r="E54" i="57"/>
  <c r="H51" i="57"/>
  <c r="G55" i="57"/>
  <c r="G58" i="57"/>
  <c r="F54" i="57"/>
  <c r="G32" i="57" l="1"/>
  <c r="I31" i="26"/>
  <c r="G25" i="57"/>
  <c r="H54" i="57"/>
  <c r="I54" i="56"/>
  <c r="G54" i="56"/>
  <c r="I42" i="56"/>
  <c r="I41" i="56"/>
  <c r="I40" i="56"/>
  <c r="I39" i="56"/>
  <c r="I38" i="56"/>
  <c r="I37" i="56"/>
  <c r="M30" i="26"/>
  <c r="G30" i="26"/>
  <c r="F30" i="26"/>
  <c r="E30" i="26"/>
  <c r="G29" i="56" l="1"/>
  <c r="L30" i="26"/>
  <c r="E54" i="56"/>
  <c r="H52" i="56"/>
  <c r="G20" i="56"/>
  <c r="G21" i="56" s="1"/>
  <c r="H30" i="26" s="1"/>
  <c r="H51" i="56"/>
  <c r="I20" i="56"/>
  <c r="I21" i="56" s="1"/>
  <c r="I25" i="56" s="1"/>
  <c r="H20" i="56"/>
  <c r="H21" i="56" s="1"/>
  <c r="H25" i="56" s="1"/>
  <c r="G26" i="56"/>
  <c r="F54" i="56"/>
  <c r="H53" i="56"/>
  <c r="G58" i="56" s="1"/>
  <c r="H50" i="56"/>
  <c r="G25" i="56" l="1"/>
  <c r="G32" i="56"/>
  <c r="I30" i="26"/>
  <c r="G57" i="56"/>
  <c r="H54" i="56"/>
  <c r="G55" i="56"/>
  <c r="I54" i="55" l="1"/>
  <c r="G54" i="55"/>
  <c r="F54" i="55"/>
  <c r="I42" i="55"/>
  <c r="I40" i="55"/>
  <c r="I39" i="55"/>
  <c r="I38" i="55"/>
  <c r="I37" i="55"/>
  <c r="M29" i="26"/>
  <c r="G29" i="26"/>
  <c r="F29" i="26"/>
  <c r="E29" i="26"/>
  <c r="H52" i="55" l="1"/>
  <c r="H53" i="55"/>
  <c r="I41" i="55"/>
  <c r="H20" i="55"/>
  <c r="H21" i="55" s="1"/>
  <c r="H25" i="55" s="1"/>
  <c r="G29" i="55"/>
  <c r="L29" i="26"/>
  <c r="G20" i="55"/>
  <c r="G21" i="55" s="1"/>
  <c r="H29" i="26" s="1"/>
  <c r="G26" i="55"/>
  <c r="I20" i="55"/>
  <c r="I21" i="55" s="1"/>
  <c r="I25" i="55" s="1"/>
  <c r="E54" i="55"/>
  <c r="H51" i="55"/>
  <c r="G58" i="55"/>
  <c r="H50" i="55"/>
  <c r="G57" i="55"/>
  <c r="G32" i="55" l="1"/>
  <c r="I29" i="26"/>
  <c r="G25" i="55"/>
  <c r="H54" i="55"/>
  <c r="G55" i="55"/>
  <c r="I54" i="54" l="1"/>
  <c r="I42" i="54"/>
  <c r="I40" i="54"/>
  <c r="I39" i="54"/>
  <c r="I38" i="54"/>
  <c r="L28" i="26"/>
  <c r="F28" i="26"/>
  <c r="E28" i="26"/>
  <c r="H52" i="54" l="1"/>
  <c r="I37" i="54"/>
  <c r="G26" i="54"/>
  <c r="G29" i="54"/>
  <c r="M28" i="26"/>
  <c r="G20" i="54"/>
  <c r="G21" i="54" s="1"/>
  <c r="H28" i="26" s="1"/>
  <c r="G28" i="26"/>
  <c r="H20" i="54"/>
  <c r="H21" i="54" s="1"/>
  <c r="H25" i="54" s="1"/>
  <c r="H50" i="54"/>
  <c r="G55" i="54" s="1"/>
  <c r="G54" i="54"/>
  <c r="I20" i="54"/>
  <c r="I21" i="54" s="1"/>
  <c r="I25" i="54" s="1"/>
  <c r="H53" i="54"/>
  <c r="G58" i="54" s="1"/>
  <c r="I41" i="54"/>
  <c r="E54" i="54"/>
  <c r="H51" i="54"/>
  <c r="F54" i="54"/>
  <c r="G32" i="54" l="1"/>
  <c r="I28" i="26"/>
  <c r="H54" i="54"/>
  <c r="G57" i="54"/>
  <c r="H52" i="53"/>
  <c r="F54" i="53"/>
  <c r="E54" i="53"/>
  <c r="I42" i="53"/>
  <c r="I40" i="53"/>
  <c r="I39" i="53"/>
  <c r="I38" i="53"/>
  <c r="L27" i="26"/>
  <c r="G27" i="26"/>
  <c r="F27" i="26"/>
  <c r="G26" i="53" l="1"/>
  <c r="I37" i="53"/>
  <c r="G29" i="53"/>
  <c r="M27" i="26"/>
  <c r="I54" i="53"/>
  <c r="I20" i="53"/>
  <c r="I21" i="53" s="1"/>
  <c r="I25" i="53" s="1"/>
  <c r="G20" i="53"/>
  <c r="G21" i="53" s="1"/>
  <c r="E27" i="26"/>
  <c r="H20" i="53"/>
  <c r="H21" i="53" s="1"/>
  <c r="H25" i="53" s="1"/>
  <c r="I41" i="53"/>
  <c r="H51" i="53"/>
  <c r="H53" i="53"/>
  <c r="G57" i="53" s="1"/>
  <c r="G54" i="53"/>
  <c r="H50" i="53"/>
  <c r="G32" i="53" l="1"/>
  <c r="I27" i="26"/>
  <c r="G25" i="53"/>
  <c r="H27" i="26"/>
  <c r="G58" i="53"/>
  <c r="G55" i="53"/>
  <c r="H54" i="53"/>
  <c r="I54" i="52" l="1"/>
  <c r="G54" i="52"/>
  <c r="I42" i="52"/>
  <c r="I40" i="52"/>
  <c r="I39" i="52"/>
  <c r="I38" i="52"/>
  <c r="L26" i="26"/>
  <c r="G26" i="26"/>
  <c r="E26" i="26"/>
  <c r="H52" i="52" l="1"/>
  <c r="H53" i="52"/>
  <c r="I37" i="52"/>
  <c r="G26" i="52"/>
  <c r="G29" i="52"/>
  <c r="M26" i="26"/>
  <c r="H20" i="52"/>
  <c r="H21" i="52" s="1"/>
  <c r="H25" i="52" s="1"/>
  <c r="H50" i="52"/>
  <c r="G20" i="52"/>
  <c r="G21" i="52" s="1"/>
  <c r="I20" i="52"/>
  <c r="I21" i="52" s="1"/>
  <c r="I25" i="52" s="1"/>
  <c r="I41" i="52"/>
  <c r="E54" i="52"/>
  <c r="H51" i="52"/>
  <c r="G55" i="52"/>
  <c r="F54" i="52"/>
  <c r="G32" i="52" l="1"/>
  <c r="I26" i="26"/>
  <c r="G25" i="52"/>
  <c r="H26" i="26"/>
  <c r="H54" i="52"/>
  <c r="I54" i="51"/>
  <c r="G54" i="51"/>
  <c r="E54" i="51"/>
  <c r="I42" i="51"/>
  <c r="I40" i="51"/>
  <c r="I39" i="51"/>
  <c r="I38" i="51"/>
  <c r="I37" i="51"/>
  <c r="M25" i="26"/>
  <c r="G26" i="51"/>
  <c r="G25" i="26"/>
  <c r="F25" i="26"/>
  <c r="E25" i="26"/>
  <c r="G32" i="51" l="1"/>
  <c r="I25" i="26"/>
  <c r="G29" i="51"/>
  <c r="L25" i="26"/>
  <c r="H20" i="51"/>
  <c r="H21" i="51" s="1"/>
  <c r="H25" i="51" s="1"/>
  <c r="G20" i="51"/>
  <c r="G21" i="51" s="1"/>
  <c r="I41" i="51"/>
  <c r="H52" i="51"/>
  <c r="I20" i="51"/>
  <c r="I21" i="51" s="1"/>
  <c r="I25" i="51" s="1"/>
  <c r="H53" i="51"/>
  <c r="G57" i="51" s="1"/>
  <c r="H51" i="51"/>
  <c r="H50" i="51"/>
  <c r="G55" i="51" s="1"/>
  <c r="F54" i="51"/>
  <c r="G25" i="51" l="1"/>
  <c r="H25" i="26"/>
  <c r="G58" i="51"/>
  <c r="H54" i="51"/>
  <c r="I54" i="50"/>
  <c r="G54" i="50"/>
  <c r="E54" i="50"/>
  <c r="I42" i="50"/>
  <c r="I40" i="50"/>
  <c r="I39" i="50"/>
  <c r="I38" i="50"/>
  <c r="M24" i="26"/>
  <c r="G24" i="26"/>
  <c r="F24" i="26"/>
  <c r="E24" i="26"/>
  <c r="G29" i="50" l="1"/>
  <c r="L24" i="26"/>
  <c r="H52" i="50"/>
  <c r="H20" i="50"/>
  <c r="H21" i="50" s="1"/>
  <c r="H25" i="50" s="1"/>
  <c r="G20" i="50"/>
  <c r="G21" i="50" s="1"/>
  <c r="H24" i="26" s="1"/>
  <c r="I41" i="50"/>
  <c r="G26" i="50"/>
  <c r="I37" i="50"/>
  <c r="I20" i="50"/>
  <c r="I21" i="50" s="1"/>
  <c r="I25" i="50" s="1"/>
  <c r="H51" i="50"/>
  <c r="F54" i="50"/>
  <c r="H53" i="50"/>
  <c r="G58" i="50" s="1"/>
  <c r="H50" i="50"/>
  <c r="G32" i="50" l="1"/>
  <c r="I24" i="26"/>
  <c r="G57" i="50"/>
  <c r="G25" i="50"/>
  <c r="H54" i="50"/>
  <c r="G55" i="50"/>
  <c r="H53" i="49" l="1"/>
  <c r="H52" i="49"/>
  <c r="I54" i="49"/>
  <c r="G54" i="49"/>
  <c r="I42" i="49"/>
  <c r="I40" i="49"/>
  <c r="I39" i="49"/>
  <c r="I38" i="49"/>
  <c r="I37" i="49"/>
  <c r="L23" i="26"/>
  <c r="G23" i="26"/>
  <c r="F23" i="26"/>
  <c r="E23" i="26"/>
  <c r="G26" i="49" l="1"/>
  <c r="G29" i="49"/>
  <c r="M23" i="26"/>
  <c r="G20" i="49"/>
  <c r="G21" i="49" s="1"/>
  <c r="H50" i="49"/>
  <c r="G55" i="49" s="1"/>
  <c r="I20" i="49"/>
  <c r="I21" i="49" s="1"/>
  <c r="I25" i="49" s="1"/>
  <c r="H20" i="49"/>
  <c r="H21" i="49" s="1"/>
  <c r="H25" i="49" s="1"/>
  <c r="I41" i="49"/>
  <c r="E54" i="49"/>
  <c r="H51" i="49"/>
  <c r="G58" i="49"/>
  <c r="F54" i="49"/>
  <c r="G57" i="49"/>
  <c r="G32" i="49" l="1"/>
  <c r="I23" i="26"/>
  <c r="G25" i="49"/>
  <c r="H23" i="26"/>
  <c r="H54" i="49"/>
  <c r="I54" i="48"/>
  <c r="G54" i="48"/>
  <c r="I42" i="48"/>
  <c r="I40" i="48"/>
  <c r="I39" i="48"/>
  <c r="I38" i="48"/>
  <c r="I37" i="48"/>
  <c r="M22" i="26"/>
  <c r="L22" i="26"/>
  <c r="F22" i="26"/>
  <c r="E22" i="26"/>
  <c r="G20" i="48" l="1"/>
  <c r="G21" i="48" s="1"/>
  <c r="H22" i="26" s="1"/>
  <c r="G22" i="26"/>
  <c r="H50" i="48"/>
  <c r="G55" i="48" s="1"/>
  <c r="G29" i="48"/>
  <c r="G26" i="48"/>
  <c r="G25" i="48" s="1"/>
  <c r="H52" i="48"/>
  <c r="H53" i="48"/>
  <c r="G57" i="48" s="1"/>
  <c r="I20" i="48"/>
  <c r="I21" i="48" s="1"/>
  <c r="I25" i="48" s="1"/>
  <c r="H20" i="48"/>
  <c r="H21" i="48" s="1"/>
  <c r="H25" i="48" s="1"/>
  <c r="I41" i="48"/>
  <c r="E54" i="48"/>
  <c r="H51" i="48"/>
  <c r="F54" i="48"/>
  <c r="G32" i="48" l="1"/>
  <c r="I22" i="26"/>
  <c r="G58" i="48"/>
  <c r="H54" i="48"/>
  <c r="I54" i="46"/>
  <c r="G54" i="46"/>
  <c r="F54" i="46"/>
  <c r="E54" i="46"/>
  <c r="I42" i="46"/>
  <c r="I40" i="46"/>
  <c r="I39" i="46"/>
  <c r="I38" i="46"/>
  <c r="M20" i="26"/>
  <c r="L20" i="26"/>
  <c r="G29" i="46"/>
  <c r="G20" i="26"/>
  <c r="E20" i="26"/>
  <c r="G26" i="46" l="1"/>
  <c r="G32" i="46"/>
  <c r="I20" i="26"/>
  <c r="H20" i="46"/>
  <c r="H21" i="46" s="1"/>
  <c r="H25" i="46" s="1"/>
  <c r="G20" i="46"/>
  <c r="G21" i="46" s="1"/>
  <c r="I41" i="46"/>
  <c r="H52" i="46"/>
  <c r="I37" i="46"/>
  <c r="I20" i="46"/>
  <c r="I21" i="46" s="1"/>
  <c r="I25" i="46" s="1"/>
  <c r="H53" i="46"/>
  <c r="H51" i="46"/>
  <c r="H50" i="46"/>
  <c r="G25" i="46" l="1"/>
  <c r="H20" i="26"/>
  <c r="H54" i="46"/>
  <c r="I54" i="45" l="1"/>
  <c r="E54" i="45"/>
  <c r="I42" i="45"/>
  <c r="I40" i="45"/>
  <c r="I39" i="45"/>
  <c r="I38" i="45"/>
  <c r="I37" i="45"/>
  <c r="M19" i="26"/>
  <c r="L19" i="26"/>
  <c r="G26" i="45"/>
  <c r="F19" i="26"/>
  <c r="E19" i="26"/>
  <c r="G32" i="45" l="1"/>
  <c r="I19" i="26"/>
  <c r="I41" i="45"/>
  <c r="G20" i="45"/>
  <c r="G21" i="45" s="1"/>
  <c r="G19" i="26"/>
  <c r="G54" i="45"/>
  <c r="H51" i="45"/>
  <c r="H52" i="45"/>
  <c r="F54" i="45"/>
  <c r="H20" i="45"/>
  <c r="H21" i="45" s="1"/>
  <c r="H25" i="45" s="1"/>
  <c r="G29" i="45"/>
  <c r="I20" i="45"/>
  <c r="I21" i="45" s="1"/>
  <c r="I25" i="45" s="1"/>
  <c r="H53" i="45"/>
  <c r="G58" i="45" s="1"/>
  <c r="H50" i="45"/>
  <c r="G57" i="45" l="1"/>
  <c r="G25" i="45"/>
  <c r="H19" i="26"/>
  <c r="H54" i="45"/>
  <c r="G55" i="45"/>
  <c r="I54" i="44" l="1"/>
  <c r="G54" i="44"/>
  <c r="I42" i="44"/>
  <c r="I40" i="44"/>
  <c r="I39" i="44"/>
  <c r="I38" i="44"/>
  <c r="I37" i="44"/>
  <c r="L18" i="26"/>
  <c r="G18" i="26"/>
  <c r="F18" i="26"/>
  <c r="G26" i="44" l="1"/>
  <c r="G29" i="44"/>
  <c r="M18" i="26"/>
  <c r="H50" i="44"/>
  <c r="G55" i="44" s="1"/>
  <c r="H52" i="44"/>
  <c r="G20" i="44"/>
  <c r="G21" i="44" s="1"/>
  <c r="E18" i="26"/>
  <c r="H20" i="44"/>
  <c r="H21" i="44" s="1"/>
  <c r="H25" i="44" s="1"/>
  <c r="I20" i="44"/>
  <c r="I21" i="44" s="1"/>
  <c r="I25" i="44" s="1"/>
  <c r="H53" i="44"/>
  <c r="I41" i="44"/>
  <c r="E54" i="44"/>
  <c r="H51" i="44"/>
  <c r="F54" i="44"/>
  <c r="G32" i="44" l="1"/>
  <c r="I18" i="26"/>
  <c r="G25" i="44"/>
  <c r="H18" i="26"/>
  <c r="H54" i="44"/>
  <c r="I54" i="43"/>
  <c r="G54" i="43"/>
  <c r="E54" i="43"/>
  <c r="I42" i="43"/>
  <c r="I40" i="43"/>
  <c r="I39" i="43"/>
  <c r="I38" i="43"/>
  <c r="I37" i="43"/>
  <c r="L17" i="26"/>
  <c r="G17" i="26"/>
  <c r="F17" i="26"/>
  <c r="E17" i="26"/>
  <c r="G26" i="43" l="1"/>
  <c r="G32" i="43" s="1"/>
  <c r="G20" i="43"/>
  <c r="G21" i="43" s="1"/>
  <c r="H50" i="43"/>
  <c r="H20" i="43"/>
  <c r="H21" i="43" s="1"/>
  <c r="H25" i="43" s="1"/>
  <c r="G29" i="43"/>
  <c r="I41" i="43"/>
  <c r="H52" i="43"/>
  <c r="I20" i="43"/>
  <c r="I21" i="43" s="1"/>
  <c r="I25" i="43" s="1"/>
  <c r="H53" i="43"/>
  <c r="G57" i="43" s="1"/>
  <c r="H51" i="43"/>
  <c r="G55" i="43"/>
  <c r="F54" i="43"/>
  <c r="G25" i="43" l="1"/>
  <c r="H17" i="26"/>
  <c r="H54" i="43"/>
  <c r="G58" i="43"/>
  <c r="I54" i="42"/>
  <c r="G54" i="42"/>
  <c r="F54" i="42"/>
  <c r="I42" i="42"/>
  <c r="I40" i="42"/>
  <c r="I39" i="42"/>
  <c r="I38" i="42"/>
  <c r="I37" i="42"/>
  <c r="G29" i="42"/>
  <c r="L16" i="26"/>
  <c r="G16" i="26"/>
  <c r="F16" i="26"/>
  <c r="E16" i="26"/>
  <c r="G26" i="42" l="1"/>
  <c r="M16" i="26"/>
  <c r="H52" i="42"/>
  <c r="E54" i="42"/>
  <c r="G20" i="42"/>
  <c r="G21" i="42" s="1"/>
  <c r="H20" i="42"/>
  <c r="H21" i="42" s="1"/>
  <c r="H25" i="42" s="1"/>
  <c r="H53" i="42"/>
  <c r="G57" i="42" s="1"/>
  <c r="I41" i="42"/>
  <c r="H51" i="42"/>
  <c r="I20" i="42"/>
  <c r="I21" i="42" s="1"/>
  <c r="I25" i="42" s="1"/>
  <c r="H50" i="42"/>
  <c r="G32" i="42" l="1"/>
  <c r="I16" i="26"/>
  <c r="G25" i="42"/>
  <c r="H16" i="26"/>
  <c r="G58" i="42"/>
  <c r="H54" i="42"/>
  <c r="G55" i="42"/>
  <c r="H53" i="41" l="1"/>
  <c r="I54" i="41"/>
  <c r="G54" i="41"/>
  <c r="I42" i="41"/>
  <c r="I40" i="41"/>
  <c r="I39" i="41"/>
  <c r="I38" i="41"/>
  <c r="I37" i="41"/>
  <c r="M15" i="26"/>
  <c r="L15" i="26"/>
  <c r="G26" i="41"/>
  <c r="G15" i="26"/>
  <c r="F15" i="26"/>
  <c r="E15" i="26"/>
  <c r="G32" i="41" l="1"/>
  <c r="I15" i="26"/>
  <c r="I41" i="41"/>
  <c r="H52" i="41"/>
  <c r="H20" i="41"/>
  <c r="H21" i="41" s="1"/>
  <c r="H25" i="41" s="1"/>
  <c r="I20" i="41"/>
  <c r="I21" i="41" s="1"/>
  <c r="I25" i="41" s="1"/>
  <c r="F54" i="41"/>
  <c r="G29" i="41"/>
  <c r="G20" i="41"/>
  <c r="G21" i="41" s="1"/>
  <c r="H15" i="26" s="1"/>
  <c r="E54" i="41"/>
  <c r="H51" i="41"/>
  <c r="G25" i="41"/>
  <c r="G58" i="41"/>
  <c r="H50" i="41"/>
  <c r="G57" i="41"/>
  <c r="H54" i="41" l="1"/>
  <c r="G55" i="41"/>
  <c r="I54" i="27" l="1"/>
  <c r="G54" i="27"/>
  <c r="F54" i="27"/>
  <c r="E54" i="27"/>
  <c r="I42" i="27"/>
  <c r="I40" i="27"/>
  <c r="I39" i="27"/>
  <c r="I38" i="27"/>
  <c r="I37" i="27"/>
  <c r="G20" i="27"/>
  <c r="G29" i="27" l="1"/>
  <c r="G21" i="27"/>
  <c r="H52" i="27"/>
  <c r="H53" i="27"/>
  <c r="G58" i="27" s="1"/>
  <c r="I20" i="27"/>
  <c r="I21" i="27" s="1"/>
  <c r="I25" i="27" s="1"/>
  <c r="H14" i="26"/>
  <c r="L14" i="26"/>
  <c r="F14" i="26"/>
  <c r="G14" i="26"/>
  <c r="G26" i="27"/>
  <c r="M14" i="26"/>
  <c r="E14" i="26"/>
  <c r="H20" i="27"/>
  <c r="H21" i="27" s="1"/>
  <c r="H25" i="27" s="1"/>
  <c r="I41" i="27"/>
  <c r="H51" i="27"/>
  <c r="H50" i="27"/>
  <c r="G57" i="27" l="1"/>
  <c r="G32" i="27"/>
  <c r="I14" i="26"/>
  <c r="J14" i="26" s="1"/>
  <c r="J32" i="26"/>
  <c r="G25" i="27"/>
  <c r="G55" i="27"/>
  <c r="H54" i="27"/>
  <c r="J30" i="26" l="1"/>
  <c r="K30" i="26"/>
  <c r="K31" i="26"/>
  <c r="J31" i="26"/>
  <c r="K14" i="26"/>
  <c r="K15" i="26"/>
  <c r="J15" i="26"/>
  <c r="K26" i="26"/>
  <c r="J26" i="26"/>
  <c r="K32" i="26"/>
  <c r="I54" i="25"/>
  <c r="G54" i="25"/>
  <c r="F54" i="25"/>
  <c r="E54" i="25"/>
  <c r="I42" i="25"/>
  <c r="I41" i="25"/>
  <c r="I40" i="25"/>
  <c r="I39" i="25"/>
  <c r="I38" i="25"/>
  <c r="I37" i="25"/>
  <c r="G26" i="25"/>
  <c r="E13" i="26"/>
  <c r="F13" i="26" l="1"/>
  <c r="F26" i="26"/>
  <c r="F20" i="26"/>
  <c r="G20" i="25"/>
  <c r="G21" i="25" s="1"/>
  <c r="G25" i="25" s="1"/>
  <c r="H20" i="25"/>
  <c r="H21" i="25" s="1"/>
  <c r="H25" i="25" s="1"/>
  <c r="H51" i="25"/>
  <c r="H52" i="25"/>
  <c r="H53" i="25"/>
  <c r="G57" i="25" s="1"/>
  <c r="L13" i="26"/>
  <c r="G13" i="26"/>
  <c r="M13" i="26"/>
  <c r="G32" i="25"/>
  <c r="I13" i="26"/>
  <c r="K18" i="26"/>
  <c r="I20" i="25"/>
  <c r="I21" i="25" s="1"/>
  <c r="I25" i="25" s="1"/>
  <c r="G29" i="25"/>
  <c r="H50" i="25"/>
  <c r="G58" i="25" l="1"/>
  <c r="J17" i="26"/>
  <c r="J25" i="26"/>
  <c r="K25" i="26"/>
  <c r="J18" i="26"/>
  <c r="K27" i="26"/>
  <c r="J27" i="26"/>
  <c r="J23" i="26"/>
  <c r="K23" i="26"/>
  <c r="K29" i="26"/>
  <c r="J29" i="26"/>
  <c r="K20" i="26"/>
  <c r="J20" i="26"/>
  <c r="J22" i="26"/>
  <c r="K22" i="26"/>
  <c r="J28" i="26"/>
  <c r="K28" i="26"/>
  <c r="K17" i="26"/>
  <c r="H13" i="26"/>
  <c r="H54" i="25"/>
  <c r="G55" i="25"/>
  <c r="K21" i="26" l="1"/>
  <c r="J21" i="26"/>
  <c r="K16" i="26"/>
  <c r="J16" i="26"/>
  <c r="J24" i="26"/>
  <c r="K24" i="26"/>
  <c r="J13" i="26"/>
  <c r="K13" i="26"/>
  <c r="K19" i="26"/>
  <c r="J19" i="26"/>
  <c r="N33" i="26" l="1"/>
  <c r="L33" i="26"/>
  <c r="I33" i="26" l="1"/>
  <c r="M33" i="26" l="1"/>
  <c r="N34" i="26" l="1"/>
  <c r="E33" i="26"/>
  <c r="H38" i="26" l="1"/>
  <c r="H43" i="26" l="1"/>
  <c r="G33" i="26" l="1"/>
  <c r="F33" i="26"/>
  <c r="H39" i="26" l="1"/>
  <c r="H33" i="26"/>
  <c r="H44" i="26"/>
  <c r="K33" i="26" l="1"/>
  <c r="J33" i="26"/>
  <c r="K34" i="26" l="1"/>
</calcChain>
</file>

<file path=xl/sharedStrings.xml><?xml version="1.0" encoding="utf-8"?>
<sst xmlns="http://schemas.openxmlformats.org/spreadsheetml/2006/main" count="1387" uniqueCount="185">
  <si>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</si>
  <si>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</si>
  <si>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</si>
  <si>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</si>
  <si>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</si>
  <si>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</si>
  <si>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</si>
  <si>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</si>
  <si>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</si>
  <si>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</si>
  <si>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</si>
  <si>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</si>
  <si>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</si>
  <si>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</si>
  <si>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</si>
  <si>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</si>
  <si>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</si>
  <si>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</si>
  <si>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</si>
  <si>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</si>
  <si>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</si>
  <si>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</si>
  <si>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</si>
  <si>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</si>
  <si>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</si>
  <si>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</si>
  <si>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</si>
  <si>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</si>
  <si>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</si>
  <si>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</si>
  <si>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</si>
  <si>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</si>
  <si>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</si>
  <si>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</si>
  <si>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</si>
  <si>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</si>
  <si>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</si>
  <si>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</si>
  <si>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</si>
  <si>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</si>
  <si>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</si>
  <si>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</si>
  <si>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</si>
  <si>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</si>
  <si>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</si>
  <si>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</si>
  <si>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</si>
  <si>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</si>
  <si>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</si>
  <si>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</si>
  <si>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</si>
  <si>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</si>
  <si>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</si>
  <si>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</si>
  <si>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</si>
  <si>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</si>
  <si>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</si>
  <si>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</si>
  <si>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</si>
  <si>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</si>
  <si>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</si>
  <si>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</si>
  <si>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</si>
  <si>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</si>
  <si>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</si>
  <si>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</si>
  <si>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</si>
  <si>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</si>
  <si>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</si>
  <si>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</si>
  <si>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</si>
  <si>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</si>
  <si>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</si>
  <si>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</si>
  <si>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</si>
  <si>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</si>
  <si>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</si>
  <si>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2020</t>
  </si>
  <si>
    <t>Stav k 1.1.2020</t>
  </si>
  <si>
    <t>Tabulka č.6 a</t>
  </si>
  <si>
    <t>b) Výsledek hospod. předcház. účet. období k 31. 12. 2020</t>
  </si>
  <si>
    <t>Základní škola a Mateřská škola při lázních, Velké Losiny</t>
  </si>
  <si>
    <t>Lázeňská 240</t>
  </si>
  <si>
    <t>788 15  Velké Losiny</t>
  </si>
  <si>
    <t>Střední škola, Základní škola a Mateřská škola Mohelnice, Masarykova 4</t>
  </si>
  <si>
    <t>Masarykova 4</t>
  </si>
  <si>
    <t>789 85  Mohelnice</t>
  </si>
  <si>
    <t>Střední škola, Základní škola a Mateřská škola Šumperk, Hanácká 3</t>
  </si>
  <si>
    <t>Hanácká 3</t>
  </si>
  <si>
    <t>787 01  Šumperk</t>
  </si>
  <si>
    <t>Střední škola, Základní škola, Mateřská škola a Dětský domov Zábřeh</t>
  </si>
  <si>
    <t>Sušilova 40</t>
  </si>
  <si>
    <t>789 01  Zábřeh</t>
  </si>
  <si>
    <t>Gymnázium, Šumperk, Masarykovo náměstí 8</t>
  </si>
  <si>
    <t>Masarykovo náměstí 8</t>
  </si>
  <si>
    <t>Gymnázium, Zábřeh, náměstí Osvobození 20</t>
  </si>
  <si>
    <t>náměstí  Osvobození 20</t>
  </si>
  <si>
    <t>Vyšší odborná škola a Střední průmyslová škola, Šumperk, Gen. Krátkého 1</t>
  </si>
  <si>
    <t>Gen. Krátkého 1</t>
  </si>
  <si>
    <t>787 29  Šumperk</t>
  </si>
  <si>
    <t>Vyšší odborná škola a Střední škola automobilní, Zábřeh, U Dráhy 6</t>
  </si>
  <si>
    <t>U Dráhy 827/6</t>
  </si>
  <si>
    <t>Gen. Svobody 2</t>
  </si>
  <si>
    <t>Střední odborná škola, Šumperk, Zemědělská 3</t>
  </si>
  <si>
    <t>Zemědělská 3</t>
  </si>
  <si>
    <t>Střední škola železniční, technická a služeb, Šumperk</t>
  </si>
  <si>
    <t>Gen. Krátkého 30</t>
  </si>
  <si>
    <t>Obchodní akademie a Jazyková škola s právem státní jazykové zkoušky, Šumperk, Hlavní třída 31</t>
  </si>
  <si>
    <t>Hlavní třída 31</t>
  </si>
  <si>
    <t>Střední zdravotnická škola, Šumperk, Kladská 2</t>
  </si>
  <si>
    <t>Kladská 2</t>
  </si>
  <si>
    <t>Střední škola technická a zemědělská Mohelnice</t>
  </si>
  <si>
    <t>1. máje 2</t>
  </si>
  <si>
    <t>Odborné učiliště a Praktická škola, Mohelnice, Vodní 27</t>
  </si>
  <si>
    <t>Vodní 27</t>
  </si>
  <si>
    <t>Střední škola sociální péče a služeb, Zábřeh, nám. 8. května 2</t>
  </si>
  <si>
    <t>nám. 8. května 2</t>
  </si>
  <si>
    <t>789 22  Zábřeh</t>
  </si>
  <si>
    <t>Základní umělecká škola, Mohelnice, Náměstí Svobody 15</t>
  </si>
  <si>
    <t>náměstí Svobody 15</t>
  </si>
  <si>
    <t>Základní umělecká škola, Šumperk, Žerotínova 11</t>
  </si>
  <si>
    <t>Žerotínova 11</t>
  </si>
  <si>
    <t>Základní umělecká škola Zábřeh</t>
  </si>
  <si>
    <t>Školská 349/9</t>
  </si>
  <si>
    <t>Dům dětí a mládeže Magnet, Mohelnice</t>
  </si>
  <si>
    <t>Spartakiádní 8</t>
  </si>
  <si>
    <t>Z celkového počtu 20 organizací v oblasti školství (okres Šumperk) skončilo:</t>
  </si>
  <si>
    <t xml:space="preserve"> -  1 organizace se zhoršeným výsledkem hospodaření v celkové výši </t>
  </si>
  <si>
    <t xml:space="preserve"> - 1 organizace s vyrovnaným výsledkem hospodaření</t>
  </si>
  <si>
    <t xml:space="preserve"> - 18 organizací se zlepšeným výsledkem hospodaření  v celkové výši  </t>
  </si>
  <si>
    <t xml:space="preserve"> - 17 organizací se zlepšeným výsledkem hospodaření  v celkové výši  </t>
  </si>
  <si>
    <t xml:space="preserve"> -  2 organizace se zhoršeným výsledkem hospodaření v celkové výši 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</si>
  <si>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ztrátě, která činí -240 041,24 Kč. Ztráta bude pokryta ze zlepšeného VH v násl. letech.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</si>
  <si>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ztrátě, která činí -148 984,57 Kč. Ztráta bude pokryta z prostředků rezervního fondu.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</si>
  <si>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1 682,68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</si>
  <si>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41 760,43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</si>
  <si>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258 509,80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</si>
  <si>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56 362,21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</si>
  <si>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448 829,81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</si>
  <si>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201 492,12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</si>
  <si>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179 458,07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</si>
  <si>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20 105,25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</si>
  <si>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92 207,35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</si>
  <si>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206 005,04 Kč.</t>
  </si>
  <si>
    <t>Lázeňská 240, 788 15 Velké Losiny</t>
  </si>
  <si>
    <t>Masarykova 4, 789 85 Mohelnice</t>
  </si>
  <si>
    <t>Hanácká 3, 787 01 Šumperk</t>
  </si>
  <si>
    <t>Sušilova 40, 789 01 Zábřeh</t>
  </si>
  <si>
    <t>Masarykovo náměstí 8, 787 58 Šumperk</t>
  </si>
  <si>
    <t>náměstí Osvobození 20, 789 01 Zábřeh</t>
  </si>
  <si>
    <t xml:space="preserve">Vyšší odborná škola a Střední průmyslová škola, Šumperk, Gen. Krátkého 1  </t>
  </si>
  <si>
    <t>Gen. Krátkého 1, 787 29 Šumperk</t>
  </si>
  <si>
    <t>00843113</t>
  </si>
  <si>
    <t xml:space="preserve">Vyšší odborná škola a Střední škola automobilní, Zábřeh, U Dráhy 6 </t>
  </si>
  <si>
    <t>U Dráhy 827/6, 789 01 Zábřeh</t>
  </si>
  <si>
    <t>00577324</t>
  </si>
  <si>
    <t>Střední průmyslová škola elektrotechnická a Obchodní akademie Mohelnice</t>
  </si>
  <si>
    <t>Gen. Svobody 2, 789 85 Mohelnice</t>
  </si>
  <si>
    <t>Zemědělská 3, 787 01 Šumperk</t>
  </si>
  <si>
    <t>00852384</t>
  </si>
  <si>
    <t>Gen. Krátkého 30, 787 01 Šumperk</t>
  </si>
  <si>
    <t>00851167</t>
  </si>
  <si>
    <t xml:space="preserve">Obchodní akademie a Jazyková škola s právem státní jazykové zkoušky, Šumperk, Hlavní třída 31  </t>
  </si>
  <si>
    <t>Hlavní třída 31, 787 01 Šumperk</t>
  </si>
  <si>
    <t>Kladská 2, 787 01 Šumperk</t>
  </si>
  <si>
    <t>00851213</t>
  </si>
  <si>
    <t>1. máje 2, 789 85 Mohelnice</t>
  </si>
  <si>
    <t>00851205</t>
  </si>
  <si>
    <t>Vodní 27, 789 85 Mohelnice</t>
  </si>
  <si>
    <t xml:space="preserve">Střední škola sociální péče a služeb, Zábřeh, nám. 8. května 2  </t>
  </si>
  <si>
    <t>nám. 8. května 2, 789 22 Zábřeh</t>
  </si>
  <si>
    <t>00409014</t>
  </si>
  <si>
    <t>Základní umělecká škola, Mohelnice, Náměstí Svobody  15</t>
  </si>
  <si>
    <t>Náměstí Svobody 15, 789 85 Mohelnice</t>
  </si>
  <si>
    <t>00851451</t>
  </si>
  <si>
    <t>Základní umělecká škola, Šumperk,  Žerotínova 11</t>
  </si>
  <si>
    <t>Žerotínova 11, 787 01 Šumperk</t>
  </si>
  <si>
    <t>00852333</t>
  </si>
  <si>
    <t>Školská 349/9, 789 01 Zábřeh</t>
  </si>
  <si>
    <t>Spartakiádní 8, 789 85 Mohelnice</t>
  </si>
  <si>
    <t>00853020</t>
  </si>
  <si>
    <t xml:space="preserve">Střední průmyslová škola elektrotechnická a Obchodní akademie Mohelnice </t>
  </si>
  <si>
    <t>a) Příspěvkové organizace v oblasti školství (Šumperk)</t>
  </si>
  <si>
    <t xml:space="preserve">      Ing. Miroslava Kubová Březinová</t>
  </si>
  <si>
    <t>14. Financování hospodaření příspěvkových organizací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</si>
</sst>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8">
    <xf numFmtId="0" fontId="0" fillId="0" borderId="0"/>
    <xf numFmtId="0" fontId="1" fillId="0" borderId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0" fillId="0" borderId="0"/>
    <xf numFmtId="0" fontId="30" fillId="0" borderId="0"/>
    <xf numFmtId="0" fontId="3" fillId="0" borderId="0"/>
    <xf numFmtId="0" fontId="3" fillId="0" borderId="0"/>
    <xf numFmtId="16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346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23" fillId="0" borderId="0" xfId="0" applyFont="1" applyFill="1" applyBorder="1"/>
    <xf numFmtId="4" fontId="28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0" fontId="11" fillId="0" borderId="0" xfId="0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4" fontId="28" fillId="0" borderId="3" xfId="0" applyNumberFormat="1" applyFont="1" applyFill="1" applyBorder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/>
    </xf>
    <xf numFmtId="0" fontId="1" fillId="0" borderId="48" xfId="0" applyFont="1" applyFill="1" applyBorder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4" fontId="28" fillId="0" borderId="50" xfId="0" applyNumberFormat="1" applyFont="1" applyFill="1" applyBorder="1"/>
    <xf numFmtId="0" fontId="28" fillId="0" borderId="43" xfId="0" applyFont="1" applyFill="1" applyBorder="1" applyAlignment="1">
      <alignment horizontal="left"/>
    </xf>
    <xf numFmtId="2" fontId="2" fillId="0" borderId="52" xfId="0" applyNumberFormat="1" applyFont="1" applyFill="1" applyBorder="1"/>
    <xf numFmtId="4" fontId="28" fillId="0" borderId="53" xfId="0" applyNumberFormat="1" applyFont="1" applyFill="1" applyBorder="1"/>
    <xf numFmtId="4" fontId="28" fillId="0" borderId="54" xfId="0" applyNumberFormat="1" applyFont="1" applyFill="1" applyBorder="1"/>
    <xf numFmtId="2" fontId="28" fillId="0" borderId="51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4" fontId="2" fillId="0" borderId="45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" fontId="2" fillId="0" borderId="56" xfId="0" applyNumberFormat="1" applyFont="1" applyFill="1" applyBorder="1"/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0" fontId="1" fillId="0" borderId="45" xfId="0" applyFont="1" applyFill="1" applyBorder="1"/>
    <xf numFmtId="0" fontId="6" fillId="0" borderId="55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30" xfId="0" applyNumberFormat="1" applyFont="1" applyFill="1" applyBorder="1"/>
    <xf numFmtId="4" fontId="2" fillId="0" borderId="32" xfId="0" applyNumberFormat="1" applyFont="1" applyFill="1" applyBorder="1"/>
    <xf numFmtId="4" fontId="2" fillId="0" borderId="19" xfId="0" applyNumberFormat="1" applyFont="1" applyFill="1" applyBorder="1"/>
    <xf numFmtId="4" fontId="2" fillId="0" borderId="60" xfId="0" applyNumberFormat="1" applyFont="1" applyFill="1" applyBorder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6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5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3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7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alignment horizontal="right"/>
      <protection hidden="1"/>
    </xf>
    <xf numFmtId="0" fontId="21" fillId="0" borderId="0" xfId="25" applyFont="1" applyFill="1" applyBorder="1" applyProtection="1"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3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2" fillId="0" borderId="66" xfId="0" applyNumberFormat="1" applyFont="1" applyFill="1" applyBorder="1"/>
    <xf numFmtId="4" fontId="2" fillId="0" borderId="64" xfId="0" applyNumberFormat="1" applyFont="1" applyFill="1" applyBorder="1"/>
    <xf numFmtId="4" fontId="2" fillId="0" borderId="14" xfId="0" applyNumberFormat="1" applyFont="1" applyFill="1" applyBorder="1"/>
    <xf numFmtId="4" fontId="2" fillId="0" borderId="56" xfId="0" applyNumberFormat="1" applyFont="1" applyFill="1" applyBorder="1"/>
    <xf numFmtId="4" fontId="2" fillId="0" borderId="57" xfId="0" applyNumberFormat="1" applyFont="1" applyFill="1" applyBorder="1"/>
    <xf numFmtId="4" fontId="2" fillId="0" borderId="17" xfId="0" applyNumberFormat="1" applyFont="1" applyFill="1" applyBorder="1"/>
    <xf numFmtId="4" fontId="2" fillId="0" borderId="54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4" fontId="2" fillId="0" borderId="15" xfId="0" applyNumberFormat="1" applyFont="1" applyFill="1" applyBorder="1"/>
    <xf numFmtId="4" fontId="2" fillId="0" borderId="65" xfId="0" applyNumberFormat="1" applyFont="1" applyFill="1" applyBorder="1"/>
    <xf numFmtId="4" fontId="2" fillId="0" borderId="47" xfId="0" applyNumberFormat="1" applyFont="1" applyFill="1" applyBorder="1"/>
    <xf numFmtId="4" fontId="2" fillId="0" borderId="47" xfId="0" applyNumberFormat="1" applyFont="1" applyFill="1" applyBorder="1" applyAlignment="1">
      <alignment horizontal="right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4" fontId="2" fillId="0" borderId="35" xfId="0" applyNumberFormat="1" applyFont="1" applyFill="1" applyBorder="1" applyAlignment="1">
      <alignment horizontal="right"/>
    </xf>
    <xf numFmtId="4" fontId="2" fillId="0" borderId="78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51" xfId="0" applyNumberFormat="1" applyFont="1" applyFill="1" applyBorder="1"/>
    <xf numFmtId="4" fontId="2" fillId="0" borderId="23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Alignment="1" applyProtection="1">
      <alignment shrinkToFit="1"/>
      <protection hidden="1"/>
    </xf>
    <xf numFmtId="0" fontId="1" fillId="0" borderId="57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vertical="center" wrapText="1"/>
    </xf>
    <xf numFmtId="0" fontId="1" fillId="0" borderId="58" xfId="0" applyNumberFormat="1" applyFont="1" applyFill="1" applyBorder="1"/>
    <xf numFmtId="0" fontId="1" fillId="0" borderId="59" xfId="0" applyFont="1" applyFill="1" applyBorder="1"/>
    <xf numFmtId="0" fontId="1" fillId="0" borderId="6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28" xfId="0" applyNumberFormat="1" applyFont="1" applyFill="1" applyBorder="1"/>
    <xf numFmtId="0" fontId="1" fillId="0" borderId="63" xfId="0" applyFont="1" applyFill="1" applyBorder="1"/>
    <xf numFmtId="0" fontId="1" fillId="0" borderId="20" xfId="0" applyFont="1" applyFill="1" applyBorder="1" applyAlignment="1">
      <alignment vertical="center" wrapText="1"/>
    </xf>
    <xf numFmtId="0" fontId="1" fillId="0" borderId="62" xfId="0" applyNumberFormat="1" applyFont="1" applyFill="1" applyBorder="1"/>
    <xf numFmtId="0" fontId="1" fillId="0" borderId="67" xfId="0" applyNumberFormat="1" applyFont="1" applyFill="1" applyBorder="1"/>
    <xf numFmtId="0" fontId="1" fillId="0" borderId="26" xfId="0" applyFont="1" applyFill="1" applyBorder="1" applyAlignment="1">
      <alignment horizontal="center" vertical="center"/>
    </xf>
    <xf numFmtId="0" fontId="1" fillId="0" borderId="76" xfId="0" applyNumberFormat="1" applyFont="1" applyFill="1" applyBorder="1" applyAlignment="1">
      <alignment wrapText="1"/>
    </xf>
    <xf numFmtId="0" fontId="1" fillId="0" borderId="77" xfId="0" applyFont="1" applyFill="1" applyBorder="1"/>
    <xf numFmtId="0" fontId="1" fillId="0" borderId="73" xfId="0" applyFont="1" applyFill="1" applyBorder="1" applyAlignment="1">
      <alignment vertical="center" wrapText="1"/>
    </xf>
    <xf numFmtId="0" fontId="1" fillId="0" borderId="20" xfId="0" applyFont="1" applyFill="1" applyBorder="1"/>
    <xf numFmtId="0" fontId="1" fillId="0" borderId="49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1" fillId="0" borderId="68" xfId="0" applyNumberFormat="1" applyFont="1" applyFill="1" applyBorder="1"/>
    <xf numFmtId="0" fontId="1" fillId="0" borderId="42" xfId="0" applyFont="1" applyFill="1" applyBorder="1"/>
    <xf numFmtId="0" fontId="1" fillId="0" borderId="67" xfId="0" applyNumberFormat="1" applyFont="1" applyFill="1" applyBorder="1" applyAlignment="1">
      <alignment wrapText="1"/>
    </xf>
    <xf numFmtId="0" fontId="1" fillId="0" borderId="69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vertical="center"/>
    </xf>
    <xf numFmtId="0" fontId="1" fillId="0" borderId="70" xfId="0" applyNumberFormat="1" applyFont="1" applyFill="1" applyBorder="1"/>
    <xf numFmtId="0" fontId="1" fillId="0" borderId="79" xfId="0" applyFont="1" applyFill="1" applyBorder="1"/>
    <xf numFmtId="4" fontId="33" fillId="0" borderId="54" xfId="0" applyNumberFormat="1" applyFont="1" applyFill="1" applyBorder="1" applyAlignment="1">
      <alignment horizontal="right"/>
    </xf>
    <xf numFmtId="4" fontId="33" fillId="0" borderId="71" xfId="0" applyNumberFormat="1" applyFont="1" applyFill="1" applyBorder="1" applyAlignment="1">
      <alignment horizontal="right"/>
    </xf>
    <xf numFmtId="4" fontId="33" fillId="0" borderId="22" xfId="0" applyNumberFormat="1" applyFont="1" applyFill="1" applyBorder="1" applyAlignment="1">
      <alignment horizontal="right"/>
    </xf>
    <xf numFmtId="4" fontId="33" fillId="0" borderId="31" xfId="0" applyNumberFormat="1" applyFont="1" applyFill="1" applyBorder="1" applyAlignment="1">
      <alignment horizontal="right"/>
    </xf>
    <xf numFmtId="4" fontId="33" fillId="0" borderId="25" xfId="0" applyNumberFormat="1" applyFont="1" applyFill="1" applyBorder="1" applyAlignment="1">
      <alignment horizontal="right"/>
    </xf>
    <xf numFmtId="0" fontId="0" fillId="0" borderId="0" xfId="0" applyFill="1" applyProtection="1">
      <protection hidden="1"/>
    </xf>
    <xf numFmtId="4" fontId="31" fillId="0" borderId="0" xfId="0" applyNumberFormat="1" applyFont="1" applyFill="1"/>
    <xf numFmtId="4" fontId="1" fillId="0" borderId="0" xfId="0" applyNumberFormat="1" applyFont="1" applyFill="1"/>
    <xf numFmtId="4" fontId="1" fillId="0" borderId="0" xfId="1" applyNumberFormat="1" applyFill="1"/>
    <xf numFmtId="0" fontId="1" fillId="0" borderId="0" xfId="1" applyFont="1" applyFill="1"/>
    <xf numFmtId="4" fontId="1" fillId="0" borderId="0" xfId="25" applyNumberFormat="1" applyFont="1" applyFill="1"/>
    <xf numFmtId="0" fontId="1" fillId="0" borderId="0" xfId="1" applyFill="1"/>
    <xf numFmtId="0" fontId="9" fillId="0" borderId="0" xfId="1" applyFont="1" applyFill="1" applyBorder="1"/>
    <xf numFmtId="4" fontId="36" fillId="0" borderId="0" xfId="0" applyNumberFormat="1" applyFont="1" applyFill="1" applyBorder="1"/>
    <xf numFmtId="0" fontId="36" fillId="0" borderId="0" xfId="0" applyFont="1" applyFill="1"/>
    <xf numFmtId="0" fontId="1" fillId="0" borderId="0" xfId="1" applyFont="1" applyFill="1" applyBorder="1" applyProtection="1"/>
    <xf numFmtId="0" fontId="21" fillId="0" borderId="0" xfId="1" applyFont="1" applyFill="1"/>
    <xf numFmtId="4" fontId="1" fillId="0" borderId="0" xfId="1" applyNumberFormat="1" applyFont="1" applyFill="1"/>
    <xf numFmtId="0" fontId="37" fillId="0" borderId="0" xfId="0" applyFont="1" applyFill="1" applyBorder="1"/>
    <xf numFmtId="4" fontId="37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shrinkToFit="1"/>
      <protection hidden="1"/>
    </xf>
    <xf numFmtId="0" fontId="6" fillId="0" borderId="0" xfId="0" applyFont="1" applyFill="1"/>
    <xf numFmtId="4" fontId="6" fillId="0" borderId="0" xfId="0" applyNumberFormat="1" applyFont="1" applyFill="1"/>
    <xf numFmtId="4" fontId="2" fillId="0" borderId="49" xfId="0" applyNumberFormat="1" applyFont="1" applyFill="1" applyBorder="1"/>
    <xf numFmtId="4" fontId="2" fillId="0" borderId="21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31" fillId="0" borderId="0" xfId="0" applyNumberFormat="1" applyFont="1" applyFill="1" applyBorder="1"/>
    <xf numFmtId="10" fontId="1" fillId="0" borderId="0" xfId="0" applyNumberFormat="1" applyFont="1" applyFill="1" applyBorder="1"/>
    <xf numFmtId="0" fontId="1" fillId="0" borderId="62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172" fontId="1" fillId="0" borderId="0" xfId="0" applyNumberFormat="1" applyFont="1" applyFill="1" applyBorder="1"/>
    <xf numFmtId="0" fontId="38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 shrinkToFi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31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1" fillId="0" borderId="0" xfId="0" applyFont="1" applyFill="1" applyAlignment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29" xfId="0" applyFont="1" applyBorder="1" applyAlignment="1" applyProtection="1">
      <alignment vertical="justify"/>
      <protection hidden="1"/>
    </xf>
    <xf numFmtId="0" fontId="23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0" fillId="2" borderId="0" xfId="0" applyFill="1" applyAlignment="1">
      <alignment horizontal="justify" vertical="top" wrapText="1" shrinkToFit="1"/>
    </xf>
    <xf numFmtId="0" fontId="31" fillId="0" borderId="0" xfId="0" applyFont="1" applyFill="1" applyAlignment="1">
      <alignment horizontal="justify" vertical="justify" wrapText="1" shrinkToFit="1"/>
    </xf>
    <xf numFmtId="0" fontId="3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1" fillId="0" borderId="0" xfId="0" applyFont="1" applyAlignment="1">
      <alignment horizontal="justify" vertical="justify" wrapText="1" shrinkToFit="1"/>
    </xf>
  </cellXfs>
  <cellStyles count="28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4 2" xfId="26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  <cellStyle name="Styl 1 2" xfId="27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B641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3.140625" style="10" customWidth="1"/>
    <col min="4" max="4" width="18.14062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5" width="13.7109375" style="18" customWidth="1"/>
    <col min="16" max="16" width="17" style="18" customWidth="1"/>
    <col min="17" max="17" width="13" style="18" customWidth="1"/>
    <col min="18" max="18" width="12.42578125" style="18" customWidth="1"/>
    <col min="19" max="28" width="9.140625" style="18"/>
    <col min="29" max="16384" width="9.140625" style="8"/>
  </cols>
  <sheetData>
    <row r="1" spans="1:19" ht="24" customHeight="1" x14ac:dyDescent="0.3">
      <c r="A1" s="282" t="s">
        <v>184</v>
      </c>
      <c r="B1" s="283"/>
      <c r="C1" s="283"/>
      <c r="D1" s="283"/>
      <c r="E1" s="283"/>
      <c r="F1" s="283"/>
      <c r="G1" s="284"/>
      <c r="H1" s="284"/>
    </row>
    <row r="2" spans="1:19" ht="28.5" customHeight="1" x14ac:dyDescent="0.3">
      <c r="A2" s="293" t="s">
        <v>182</v>
      </c>
      <c r="B2" s="294"/>
      <c r="C2" s="294"/>
      <c r="D2" s="294"/>
      <c r="E2" s="295"/>
      <c r="F2" s="295"/>
      <c r="G2" s="295"/>
      <c r="H2" s="295"/>
      <c r="I2" s="295"/>
      <c r="J2" s="295"/>
      <c r="K2" s="295"/>
      <c r="L2" s="295"/>
      <c r="N2" s="115" t="s">
        <v>66</v>
      </c>
    </row>
    <row r="3" spans="1:19" ht="20.25" x14ac:dyDescent="0.3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N3" s="115"/>
    </row>
    <row r="4" spans="1:19" ht="14.25" x14ac:dyDescent="0.2">
      <c r="A4" s="9" t="s">
        <v>35</v>
      </c>
      <c r="B4" s="7"/>
      <c r="D4" s="11"/>
    </row>
    <row r="5" spans="1:19" ht="14.25" x14ac:dyDescent="0.2">
      <c r="A5" s="9"/>
      <c r="B5" s="4" t="s">
        <v>183</v>
      </c>
      <c r="D5" s="11"/>
    </row>
    <row r="6" spans="1:19" x14ac:dyDescent="0.2">
      <c r="B6" s="7"/>
    </row>
    <row r="7" spans="1:19" ht="15.75" x14ac:dyDescent="0.25">
      <c r="A7" s="44" t="s">
        <v>77</v>
      </c>
      <c r="B7" s="7"/>
      <c r="H7" s="12"/>
      <c r="I7" s="12"/>
    </row>
    <row r="8" spans="1:19" ht="13.5" thickBot="1" x14ac:dyDescent="0.25">
      <c r="K8" s="51"/>
      <c r="N8" s="19" t="s">
        <v>64</v>
      </c>
    </row>
    <row r="9" spans="1:19" ht="16.5" customHeight="1" thickTop="1" x14ac:dyDescent="0.25">
      <c r="A9" s="13" t="s">
        <v>3</v>
      </c>
      <c r="B9" s="72" t="s">
        <v>56</v>
      </c>
      <c r="C9" s="73" t="s">
        <v>30</v>
      </c>
      <c r="D9" s="74"/>
      <c r="E9" s="126" t="s">
        <v>12</v>
      </c>
      <c r="F9" s="130"/>
      <c r="G9" s="127" t="s">
        <v>13</v>
      </c>
      <c r="H9" s="296" t="s">
        <v>46</v>
      </c>
      <c r="I9" s="297"/>
      <c r="J9" s="297"/>
      <c r="K9" s="297"/>
      <c r="L9" s="298" t="s">
        <v>47</v>
      </c>
      <c r="M9" s="299"/>
      <c r="N9" s="300"/>
    </row>
    <row r="10" spans="1:19" ht="16.5" customHeight="1" x14ac:dyDescent="0.25">
      <c r="A10" s="75"/>
      <c r="B10" s="76"/>
      <c r="C10" s="77"/>
      <c r="D10" s="78"/>
      <c r="E10" s="124" t="s">
        <v>11</v>
      </c>
      <c r="F10" s="131"/>
      <c r="G10" s="125" t="s">
        <v>11</v>
      </c>
      <c r="H10" s="99"/>
      <c r="I10" s="100"/>
      <c r="J10" s="101"/>
      <c r="K10" s="101"/>
      <c r="L10" s="301" t="s">
        <v>48</v>
      </c>
      <c r="M10" s="302"/>
      <c r="N10" s="303"/>
    </row>
    <row r="11" spans="1:19" ht="33.75" customHeight="1" x14ac:dyDescent="0.25">
      <c r="A11" s="75"/>
      <c r="B11" s="76"/>
      <c r="C11" s="77"/>
      <c r="D11" s="78"/>
      <c r="E11" s="79"/>
      <c r="F11" s="132" t="s">
        <v>76</v>
      </c>
      <c r="G11" s="102"/>
      <c r="H11" s="304" t="s">
        <v>49</v>
      </c>
      <c r="I11" s="306" t="s">
        <v>50</v>
      </c>
      <c r="J11" s="308" t="s">
        <v>51</v>
      </c>
      <c r="K11" s="309"/>
      <c r="L11" s="310" t="s">
        <v>52</v>
      </c>
      <c r="M11" s="311"/>
      <c r="N11" s="312" t="s">
        <v>53</v>
      </c>
      <c r="O11" s="285"/>
      <c r="P11" s="287"/>
      <c r="Q11" s="277"/>
      <c r="R11" s="277"/>
    </row>
    <row r="12" spans="1:19" ht="16.5" thickBot="1" x14ac:dyDescent="0.3">
      <c r="A12" s="14"/>
      <c r="B12" s="80"/>
      <c r="C12" s="15" t="s">
        <v>68</v>
      </c>
      <c r="D12" s="16" t="s">
        <v>67</v>
      </c>
      <c r="E12" s="81"/>
      <c r="F12" s="129"/>
      <c r="G12" s="103"/>
      <c r="H12" s="305"/>
      <c r="I12" s="307"/>
      <c r="J12" s="118" t="s">
        <v>31</v>
      </c>
      <c r="K12" s="118" t="s">
        <v>32</v>
      </c>
      <c r="L12" s="117" t="s">
        <v>15</v>
      </c>
      <c r="M12" s="116" t="s">
        <v>63</v>
      </c>
      <c r="N12" s="313"/>
      <c r="O12" s="286"/>
      <c r="P12" s="288"/>
      <c r="Q12" s="277"/>
      <c r="R12" s="277"/>
    </row>
    <row r="13" spans="1:19" ht="39.6" customHeight="1" thickTop="1" x14ac:dyDescent="0.2">
      <c r="A13" s="215">
        <v>1022</v>
      </c>
      <c r="B13" s="216" t="s">
        <v>81</v>
      </c>
      <c r="C13" s="217" t="s">
        <v>82</v>
      </c>
      <c r="D13" s="218" t="s">
        <v>83</v>
      </c>
      <c r="E13" s="200">
        <f>'1022'!G16</f>
        <v>4414419.28</v>
      </c>
      <c r="F13" s="198">
        <f>'1022'!G17</f>
        <v>0</v>
      </c>
      <c r="G13" s="197">
        <f>'1022'!G18</f>
        <v>4414419.28</v>
      </c>
      <c r="H13" s="196">
        <f>'1022'!G21</f>
        <v>0</v>
      </c>
      <c r="I13" s="197">
        <f>'1022'!G26</f>
        <v>0</v>
      </c>
      <c r="J13" s="199">
        <f t="shared" ref="J13:J32" si="0">IF((H13&lt;0),0,(IF((H13-I13)&lt;0,0,(H13-I13))))</f>
        <v>0</v>
      </c>
      <c r="K13" s="198">
        <f t="shared" ref="K13:K32" si="1">IF((H13&lt;0),(H13-I13),(IF((H13-I13)&lt;0,(H13-I13),0)))</f>
        <v>0</v>
      </c>
      <c r="L13" s="196">
        <f>'1022'!G30</f>
        <v>0</v>
      </c>
      <c r="M13" s="197">
        <f>'1022'!G31</f>
        <v>0</v>
      </c>
      <c r="N13" s="241"/>
      <c r="O13" s="281"/>
      <c r="P13" s="277"/>
      <c r="Q13" s="213"/>
      <c r="R13" s="213"/>
      <c r="S13" s="213"/>
    </row>
    <row r="14" spans="1:19" ht="39.6" customHeight="1" x14ac:dyDescent="0.2">
      <c r="A14" s="219">
        <v>1024</v>
      </c>
      <c r="B14" s="220" t="s">
        <v>84</v>
      </c>
      <c r="C14" s="221" t="s">
        <v>85</v>
      </c>
      <c r="D14" s="222" t="s">
        <v>86</v>
      </c>
      <c r="E14" s="193">
        <f>'1024'!G16</f>
        <v>18025827.919999998</v>
      </c>
      <c r="F14" s="192">
        <f>'1024'!G17</f>
        <v>0</v>
      </c>
      <c r="G14" s="201">
        <f>'1024'!G18</f>
        <v>18097931.059999999</v>
      </c>
      <c r="H14" s="193">
        <f>'1024'!G21</f>
        <v>72103.140000000596</v>
      </c>
      <c r="I14" s="202">
        <f>'1024'!G26</f>
        <v>0</v>
      </c>
      <c r="J14" s="203">
        <f t="shared" si="0"/>
        <v>72103.140000000596</v>
      </c>
      <c r="K14" s="192">
        <f t="shared" si="1"/>
        <v>0</v>
      </c>
      <c r="L14" s="193">
        <f>'1024'!G30</f>
        <v>0</v>
      </c>
      <c r="M14" s="202">
        <f>'1024'!G31</f>
        <v>72103.14</v>
      </c>
      <c r="N14" s="242"/>
      <c r="O14" s="281"/>
      <c r="P14" s="277"/>
      <c r="Q14" s="213"/>
      <c r="R14" s="213"/>
      <c r="S14" s="213"/>
    </row>
    <row r="15" spans="1:19" ht="39.6" customHeight="1" x14ac:dyDescent="0.2">
      <c r="A15" s="219">
        <v>1040</v>
      </c>
      <c r="B15" s="223" t="s">
        <v>87</v>
      </c>
      <c r="C15" s="224" t="s">
        <v>88</v>
      </c>
      <c r="D15" s="222" t="s">
        <v>89</v>
      </c>
      <c r="E15" s="139">
        <f>'1040'!G16</f>
        <v>46664556.280000001</v>
      </c>
      <c r="F15" s="192">
        <f>'1040'!G17</f>
        <v>0</v>
      </c>
      <c r="G15" s="201">
        <f>'1040'!G18</f>
        <v>46693670.960000001</v>
      </c>
      <c r="H15" s="193">
        <f>'1040'!G21</f>
        <v>29114.679999999702</v>
      </c>
      <c r="I15" s="202">
        <f>'1040'!G26</f>
        <v>27432</v>
      </c>
      <c r="J15" s="208">
        <f t="shared" si="0"/>
        <v>1682.679999999702</v>
      </c>
      <c r="K15" s="140">
        <f t="shared" si="1"/>
        <v>0</v>
      </c>
      <c r="L15" s="193">
        <f>'1040'!G30</f>
        <v>0</v>
      </c>
      <c r="M15" s="202">
        <f>'1040'!G31</f>
        <v>1682.68</v>
      </c>
      <c r="N15" s="243"/>
      <c r="O15" s="281"/>
      <c r="P15" s="277"/>
      <c r="Q15" s="213"/>
      <c r="R15" s="213"/>
      <c r="S15" s="213"/>
    </row>
    <row r="16" spans="1:19" ht="39.6" customHeight="1" x14ac:dyDescent="0.2">
      <c r="A16" s="219">
        <v>1041</v>
      </c>
      <c r="B16" s="223" t="s">
        <v>90</v>
      </c>
      <c r="C16" s="225" t="s">
        <v>91</v>
      </c>
      <c r="D16" s="222" t="s">
        <v>92</v>
      </c>
      <c r="E16" s="138">
        <f>'1041'!G16</f>
        <v>62858584.449999996</v>
      </c>
      <c r="F16" s="192">
        <f>'1041'!G17</f>
        <v>0</v>
      </c>
      <c r="G16" s="201">
        <f>'1041'!G18</f>
        <v>62867499.859999999</v>
      </c>
      <c r="H16" s="193">
        <f>'1041'!G21</f>
        <v>8915.4100000038743</v>
      </c>
      <c r="I16" s="202">
        <f>'1041'!G26</f>
        <v>0</v>
      </c>
      <c r="J16" s="209">
        <f t="shared" si="0"/>
        <v>8915.4100000038743</v>
      </c>
      <c r="K16" s="195">
        <f t="shared" si="1"/>
        <v>0</v>
      </c>
      <c r="L16" s="193">
        <f>'1041'!G30</f>
        <v>0</v>
      </c>
      <c r="M16" s="202">
        <f>'1041'!G31</f>
        <v>8915.41</v>
      </c>
      <c r="N16" s="244"/>
      <c r="O16" s="281"/>
      <c r="P16" s="277"/>
      <c r="Q16" s="213"/>
      <c r="R16" s="213"/>
      <c r="S16" s="213"/>
    </row>
    <row r="17" spans="1:19" ht="39.6" customHeight="1" x14ac:dyDescent="0.2">
      <c r="A17" s="219">
        <v>1111</v>
      </c>
      <c r="B17" s="223" t="s">
        <v>93</v>
      </c>
      <c r="C17" s="278" t="s">
        <v>94</v>
      </c>
      <c r="D17" s="222" t="s">
        <v>89</v>
      </c>
      <c r="E17" s="139">
        <f>'1111'!G16</f>
        <v>51786271.019999996</v>
      </c>
      <c r="F17" s="140">
        <f>'1111'!G17</f>
        <v>0</v>
      </c>
      <c r="G17" s="201">
        <f>'1111'!G18</f>
        <v>52313555.890000001</v>
      </c>
      <c r="H17" s="193">
        <f>'1111'!G21</f>
        <v>527284.87000000477</v>
      </c>
      <c r="I17" s="202">
        <f>'1111'!G26</f>
        <v>485524.44</v>
      </c>
      <c r="J17" s="208">
        <f t="shared" si="0"/>
        <v>41760.430000004766</v>
      </c>
      <c r="K17" s="140">
        <f t="shared" si="1"/>
        <v>0</v>
      </c>
      <c r="L17" s="193">
        <f>'1111'!G30</f>
        <v>0</v>
      </c>
      <c r="M17" s="202">
        <f>'1111'!G31</f>
        <v>41760.43</v>
      </c>
      <c r="N17" s="243"/>
      <c r="O17" s="281"/>
      <c r="P17" s="277"/>
      <c r="Q17" s="213"/>
      <c r="R17" s="213"/>
      <c r="S17" s="213"/>
    </row>
    <row r="18" spans="1:19" ht="39.6" customHeight="1" x14ac:dyDescent="0.2">
      <c r="A18" s="226">
        <v>1112</v>
      </c>
      <c r="B18" s="223" t="s">
        <v>95</v>
      </c>
      <c r="C18" s="227" t="s">
        <v>96</v>
      </c>
      <c r="D18" s="228" t="s">
        <v>92</v>
      </c>
      <c r="E18" s="194">
        <f>'1112'!G16</f>
        <v>32311902.599999998</v>
      </c>
      <c r="F18" s="137">
        <f>'1112'!G17</f>
        <v>0</v>
      </c>
      <c r="G18" s="201">
        <f>'1112'!G18</f>
        <v>32737713.52</v>
      </c>
      <c r="H18" s="193">
        <f>'1112'!G21</f>
        <v>425810.92000000179</v>
      </c>
      <c r="I18" s="202">
        <f>'1112'!G26</f>
        <v>167301.12</v>
      </c>
      <c r="J18" s="210">
        <f t="shared" si="0"/>
        <v>258509.80000000179</v>
      </c>
      <c r="K18" s="137">
        <f t="shared" si="1"/>
        <v>0</v>
      </c>
      <c r="L18" s="193">
        <f>'1112'!G30</f>
        <v>0</v>
      </c>
      <c r="M18" s="202">
        <f>'1112'!G31</f>
        <v>258509.8</v>
      </c>
      <c r="N18" s="245"/>
      <c r="O18" s="281"/>
      <c r="P18" s="277"/>
      <c r="Q18" s="213"/>
      <c r="R18" s="213"/>
      <c r="S18" s="213"/>
    </row>
    <row r="19" spans="1:19" ht="39.6" customHeight="1" x14ac:dyDescent="0.2">
      <c r="A19" s="219">
        <v>1135</v>
      </c>
      <c r="B19" s="229" t="s">
        <v>97</v>
      </c>
      <c r="C19" s="227" t="s">
        <v>98</v>
      </c>
      <c r="D19" s="222" t="s">
        <v>99</v>
      </c>
      <c r="E19" s="139">
        <f>'1135'!G16</f>
        <v>80787558.409999996</v>
      </c>
      <c r="F19" s="140">
        <f>'1135'!G17</f>
        <v>0</v>
      </c>
      <c r="G19" s="201">
        <f>'1135'!G18</f>
        <v>81544478.939999998</v>
      </c>
      <c r="H19" s="193">
        <f>'1135'!G21</f>
        <v>756920.53000000119</v>
      </c>
      <c r="I19" s="202">
        <f>'1135'!G26</f>
        <v>700558.32000000007</v>
      </c>
      <c r="J19" s="208">
        <f t="shared" si="0"/>
        <v>56362.210000001127</v>
      </c>
      <c r="K19" s="140">
        <f t="shared" si="1"/>
        <v>0</v>
      </c>
      <c r="L19" s="193">
        <f>'1135'!G30</f>
        <v>0</v>
      </c>
      <c r="M19" s="202">
        <f>'1135'!G31</f>
        <v>56362.21</v>
      </c>
      <c r="N19" s="243"/>
      <c r="O19" s="281"/>
      <c r="P19" s="277"/>
      <c r="Q19" s="213"/>
      <c r="R19" s="213"/>
      <c r="S19" s="213"/>
    </row>
    <row r="20" spans="1:19" ht="39.6" customHeight="1" x14ac:dyDescent="0.2">
      <c r="A20" s="226">
        <v>1136</v>
      </c>
      <c r="B20" s="229" t="s">
        <v>100</v>
      </c>
      <c r="C20" s="227" t="s">
        <v>101</v>
      </c>
      <c r="D20" s="222" t="s">
        <v>92</v>
      </c>
      <c r="E20" s="194">
        <f>'1136'!G16</f>
        <v>40441320.329999998</v>
      </c>
      <c r="F20" s="137">
        <f>'1022'!G17</f>
        <v>0</v>
      </c>
      <c r="G20" s="201">
        <f>'1136'!G18</f>
        <v>41537545.219999999</v>
      </c>
      <c r="H20" s="193">
        <f>'1136'!G21</f>
        <v>1096224.8900000006</v>
      </c>
      <c r="I20" s="202">
        <f>'1136'!G26</f>
        <v>647395.07999999996</v>
      </c>
      <c r="J20" s="210">
        <f t="shared" si="0"/>
        <v>448829.81000000064</v>
      </c>
      <c r="K20" s="137">
        <f t="shared" si="1"/>
        <v>0</v>
      </c>
      <c r="L20" s="193">
        <f>'1136'!G30</f>
        <v>0</v>
      </c>
      <c r="M20" s="202">
        <f>'1136'!G31</f>
        <v>0</v>
      </c>
      <c r="N20" s="245"/>
      <c r="O20" s="281"/>
      <c r="P20" s="277"/>
      <c r="Q20" s="213"/>
      <c r="R20" s="213"/>
      <c r="S20" s="213"/>
    </row>
    <row r="21" spans="1:19" ht="39.6" customHeight="1" x14ac:dyDescent="0.2">
      <c r="A21" s="219">
        <v>1137</v>
      </c>
      <c r="B21" s="223" t="s">
        <v>181</v>
      </c>
      <c r="C21" s="227" t="s">
        <v>102</v>
      </c>
      <c r="D21" s="222" t="s">
        <v>86</v>
      </c>
      <c r="E21" s="139">
        <f>'1137'!G16</f>
        <v>47455499.740000002</v>
      </c>
      <c r="F21" s="140">
        <f>'1137'!G17</f>
        <v>0</v>
      </c>
      <c r="G21" s="201">
        <f>'1137'!G18</f>
        <v>47774795.860000007</v>
      </c>
      <c r="H21" s="193">
        <f>'1137'!G21</f>
        <v>319296.12000000477</v>
      </c>
      <c r="I21" s="202">
        <f>'1137'!G26</f>
        <v>117804</v>
      </c>
      <c r="J21" s="208">
        <f t="shared" si="0"/>
        <v>201492.12000000477</v>
      </c>
      <c r="K21" s="140">
        <f t="shared" si="1"/>
        <v>0</v>
      </c>
      <c r="L21" s="193">
        <f>'1137'!G30</f>
        <v>0</v>
      </c>
      <c r="M21" s="202">
        <f>'1137'!G31</f>
        <v>201492.12</v>
      </c>
      <c r="N21" s="243"/>
      <c r="O21" s="281"/>
      <c r="P21" s="277"/>
      <c r="Q21" s="213"/>
      <c r="R21" s="213"/>
      <c r="S21" s="213"/>
    </row>
    <row r="22" spans="1:19" ht="39.6" customHeight="1" x14ac:dyDescent="0.2">
      <c r="A22" s="226">
        <v>1138</v>
      </c>
      <c r="B22" s="223" t="s">
        <v>103</v>
      </c>
      <c r="C22" s="227" t="s">
        <v>104</v>
      </c>
      <c r="D22" s="222" t="s">
        <v>89</v>
      </c>
      <c r="E22" s="194">
        <f>'1138'!G16</f>
        <v>47082500.689999998</v>
      </c>
      <c r="F22" s="137">
        <f>'1138'!G17</f>
        <v>0</v>
      </c>
      <c r="G22" s="201">
        <f>'1138'!G18</f>
        <v>47065311.449999996</v>
      </c>
      <c r="H22" s="193">
        <f>'1138'!G21</f>
        <v>-17189.240000002086</v>
      </c>
      <c r="I22" s="202">
        <f>'1138'!G26</f>
        <v>222852</v>
      </c>
      <c r="J22" s="210">
        <f t="shared" si="0"/>
        <v>0</v>
      </c>
      <c r="K22" s="137">
        <f t="shared" si="1"/>
        <v>-240041.24000000209</v>
      </c>
      <c r="L22" s="193">
        <f>'1138'!G30</f>
        <v>0</v>
      </c>
      <c r="M22" s="202">
        <f>'1138'!G31</f>
        <v>0</v>
      </c>
      <c r="N22" s="245"/>
      <c r="O22" s="281"/>
      <c r="P22" s="277"/>
      <c r="Q22" s="213"/>
      <c r="R22" s="213"/>
      <c r="S22" s="213"/>
    </row>
    <row r="23" spans="1:19" ht="39.6" customHeight="1" x14ac:dyDescent="0.2">
      <c r="A23" s="219">
        <v>1140</v>
      </c>
      <c r="B23" s="223" t="s">
        <v>105</v>
      </c>
      <c r="C23" s="227" t="s">
        <v>106</v>
      </c>
      <c r="D23" s="222" t="s">
        <v>89</v>
      </c>
      <c r="E23" s="139">
        <f>'1140'!G16</f>
        <v>81334988.340000004</v>
      </c>
      <c r="F23" s="140">
        <f>'1140'!G17</f>
        <v>0</v>
      </c>
      <c r="G23" s="201">
        <f>'1140'!G18</f>
        <v>82929554.409999996</v>
      </c>
      <c r="H23" s="193">
        <f>'1140'!G21</f>
        <v>1594566.0699999928</v>
      </c>
      <c r="I23" s="202">
        <f>'1140'!G26</f>
        <v>1415108</v>
      </c>
      <c r="J23" s="208">
        <f t="shared" si="0"/>
        <v>179458.06999999285</v>
      </c>
      <c r="K23" s="140">
        <f t="shared" si="1"/>
        <v>0</v>
      </c>
      <c r="L23" s="193">
        <f>'1140'!G30</f>
        <v>0</v>
      </c>
      <c r="M23" s="202">
        <f>'1140'!G31</f>
        <v>179458.07</v>
      </c>
      <c r="N23" s="243"/>
      <c r="O23" s="281"/>
      <c r="P23" s="277"/>
      <c r="Q23" s="213"/>
      <c r="R23" s="213"/>
      <c r="S23" s="213"/>
    </row>
    <row r="24" spans="1:19" ht="39.6" customHeight="1" x14ac:dyDescent="0.2">
      <c r="A24" s="219">
        <v>1154</v>
      </c>
      <c r="B24" s="223" t="s">
        <v>107</v>
      </c>
      <c r="C24" s="224" t="s">
        <v>108</v>
      </c>
      <c r="D24" s="222" t="s">
        <v>89</v>
      </c>
      <c r="E24" s="139">
        <f>'1154'!G16</f>
        <v>21651099.870000001</v>
      </c>
      <c r="F24" s="140">
        <f>'1154'!G17</f>
        <v>0</v>
      </c>
      <c r="G24" s="272">
        <f>'1154'!G18</f>
        <v>21676500.119999997</v>
      </c>
      <c r="H24" s="139">
        <f>'1154'!G21</f>
        <v>25400.249999996275</v>
      </c>
      <c r="I24" s="273">
        <f>'1154'!G26</f>
        <v>5295</v>
      </c>
      <c r="J24" s="208">
        <f t="shared" si="0"/>
        <v>20105.249999996275</v>
      </c>
      <c r="K24" s="140">
        <f t="shared" si="1"/>
        <v>0</v>
      </c>
      <c r="L24" s="139">
        <f>'1154'!G30</f>
        <v>0</v>
      </c>
      <c r="M24" s="273">
        <f>'1154'!G31</f>
        <v>20105.25</v>
      </c>
      <c r="N24" s="243"/>
      <c r="O24" s="281"/>
      <c r="P24" s="277"/>
      <c r="Q24" s="213"/>
      <c r="R24" s="213"/>
      <c r="S24" s="213"/>
    </row>
    <row r="25" spans="1:19" ht="39.6" customHeight="1" x14ac:dyDescent="0.2">
      <c r="A25" s="219">
        <v>1163</v>
      </c>
      <c r="B25" s="223" t="s">
        <v>109</v>
      </c>
      <c r="C25" s="225" t="s">
        <v>110</v>
      </c>
      <c r="D25" s="230" t="s">
        <v>89</v>
      </c>
      <c r="E25" s="139">
        <f>'1163'!G16</f>
        <v>31929325.330000002</v>
      </c>
      <c r="F25" s="140">
        <f>'1163'!G17</f>
        <v>0</v>
      </c>
      <c r="G25" s="201">
        <f>'1163'!G18</f>
        <v>32030220.68</v>
      </c>
      <c r="H25" s="193">
        <f>'1163'!G21</f>
        <v>100895.34999999776</v>
      </c>
      <c r="I25" s="202">
        <f>'1163'!G26</f>
        <v>8688</v>
      </c>
      <c r="J25" s="208">
        <f t="shared" si="0"/>
        <v>92207.349999997765</v>
      </c>
      <c r="K25" s="140">
        <f t="shared" si="1"/>
        <v>0</v>
      </c>
      <c r="L25" s="193">
        <f>'1163'!G30</f>
        <v>7000</v>
      </c>
      <c r="M25" s="202">
        <f>'1163'!G31</f>
        <v>85207.35</v>
      </c>
      <c r="N25" s="243"/>
      <c r="O25" s="281"/>
      <c r="P25" s="277"/>
      <c r="Q25" s="213"/>
      <c r="R25" s="213"/>
      <c r="S25" s="213"/>
    </row>
    <row r="26" spans="1:19" ht="39.6" customHeight="1" x14ac:dyDescent="0.2">
      <c r="A26" s="226">
        <v>1174</v>
      </c>
      <c r="B26" s="223" t="s">
        <v>111</v>
      </c>
      <c r="C26" s="225" t="s">
        <v>112</v>
      </c>
      <c r="D26" s="230" t="s">
        <v>86</v>
      </c>
      <c r="E26" s="194">
        <f>'1174'!G16</f>
        <v>31490176.75</v>
      </c>
      <c r="F26" s="137">
        <f>'1022'!G17</f>
        <v>0</v>
      </c>
      <c r="G26" s="201">
        <f>'1174'!G18</f>
        <v>33196445.430000003</v>
      </c>
      <c r="H26" s="193">
        <f>'1174'!G21</f>
        <v>1706268.6800000034</v>
      </c>
      <c r="I26" s="202">
        <f>'1174'!G26</f>
        <v>1500263.6400000001</v>
      </c>
      <c r="J26" s="210">
        <f t="shared" si="0"/>
        <v>206005.0400000033</v>
      </c>
      <c r="K26" s="137">
        <f t="shared" si="1"/>
        <v>0</v>
      </c>
      <c r="L26" s="193">
        <f>'1174'!G30</f>
        <v>5000</v>
      </c>
      <c r="M26" s="202">
        <f>'1174'!G31</f>
        <v>201005.04</v>
      </c>
      <c r="N26" s="245"/>
      <c r="O26" s="281"/>
      <c r="P26" s="277"/>
      <c r="Q26" s="213"/>
      <c r="R26" s="213"/>
      <c r="S26" s="213"/>
    </row>
    <row r="27" spans="1:19" ht="39.6" customHeight="1" x14ac:dyDescent="0.2">
      <c r="A27" s="219">
        <v>1222</v>
      </c>
      <c r="B27" s="231" t="s">
        <v>113</v>
      </c>
      <c r="C27" s="224" t="s">
        <v>114</v>
      </c>
      <c r="D27" s="222" t="s">
        <v>86</v>
      </c>
      <c r="E27" s="139">
        <f>'1222'!G16</f>
        <v>22298572.699999999</v>
      </c>
      <c r="F27" s="140">
        <f>'1222'!G17</f>
        <v>0</v>
      </c>
      <c r="G27" s="201">
        <f>'1222'!G18</f>
        <v>22320002.699999999</v>
      </c>
      <c r="H27" s="193">
        <f>'1222'!G21</f>
        <v>21430</v>
      </c>
      <c r="I27" s="202">
        <f>'1222'!G26</f>
        <v>0</v>
      </c>
      <c r="J27" s="208">
        <f t="shared" si="0"/>
        <v>21430</v>
      </c>
      <c r="K27" s="140">
        <f t="shared" si="1"/>
        <v>0</v>
      </c>
      <c r="L27" s="193">
        <f>'1222'!G30</f>
        <v>0</v>
      </c>
      <c r="M27" s="202">
        <f>'1222'!G31</f>
        <v>21430</v>
      </c>
      <c r="N27" s="243"/>
      <c r="O27" s="281"/>
      <c r="P27" s="277"/>
      <c r="Q27" s="213"/>
      <c r="R27" s="213"/>
      <c r="S27" s="213"/>
    </row>
    <row r="28" spans="1:19" ht="39.6" customHeight="1" x14ac:dyDescent="0.2">
      <c r="A28" s="226">
        <v>1223</v>
      </c>
      <c r="B28" s="232" t="s">
        <v>115</v>
      </c>
      <c r="C28" s="233" t="s">
        <v>116</v>
      </c>
      <c r="D28" s="234" t="s">
        <v>117</v>
      </c>
      <c r="E28" s="194">
        <f>'1223'!G16</f>
        <v>55304654.440000013</v>
      </c>
      <c r="F28" s="137">
        <f>'1223'!G17</f>
        <v>0</v>
      </c>
      <c r="G28" s="201">
        <f>'1223'!G18</f>
        <v>55318061.789999999</v>
      </c>
      <c r="H28" s="193">
        <f>'1223'!G21</f>
        <v>13407.349999986589</v>
      </c>
      <c r="I28" s="202">
        <f>'1223'!G26</f>
        <v>162391.91999999998</v>
      </c>
      <c r="J28" s="210">
        <f t="shared" si="0"/>
        <v>0</v>
      </c>
      <c r="K28" s="137">
        <f t="shared" si="1"/>
        <v>-148984.57000001339</v>
      </c>
      <c r="L28" s="193">
        <f>'1223'!G30</f>
        <v>0</v>
      </c>
      <c r="M28" s="202">
        <f>'1223'!G31</f>
        <v>0</v>
      </c>
      <c r="N28" s="245"/>
      <c r="O28" s="281"/>
      <c r="P28" s="277"/>
      <c r="Q28" s="213"/>
      <c r="R28" s="213"/>
      <c r="S28" s="213"/>
    </row>
    <row r="29" spans="1:19" ht="39.6" customHeight="1" x14ac:dyDescent="0.2">
      <c r="A29" s="219">
        <v>1311</v>
      </c>
      <c r="B29" s="223" t="s">
        <v>118</v>
      </c>
      <c r="C29" s="235" t="s">
        <v>119</v>
      </c>
      <c r="D29" s="230" t="s">
        <v>86</v>
      </c>
      <c r="E29" s="139">
        <f>'1311'!G16</f>
        <v>13997060.440000001</v>
      </c>
      <c r="F29" s="140">
        <f>'1311'!G17</f>
        <v>0</v>
      </c>
      <c r="G29" s="201">
        <f>'1311'!G18</f>
        <v>14206947</v>
      </c>
      <c r="H29" s="193">
        <f>'1311'!G21</f>
        <v>209886.55999999866</v>
      </c>
      <c r="I29" s="202">
        <f>'1311'!G26</f>
        <v>0</v>
      </c>
      <c r="J29" s="208">
        <f t="shared" si="0"/>
        <v>209886.55999999866</v>
      </c>
      <c r="K29" s="140">
        <f t="shared" si="1"/>
        <v>0</v>
      </c>
      <c r="L29" s="193">
        <f>'1311'!G30</f>
        <v>0</v>
      </c>
      <c r="M29" s="202">
        <f>'1311'!G31</f>
        <v>209886.56</v>
      </c>
      <c r="N29" s="243"/>
      <c r="O29" s="281"/>
      <c r="P29" s="277"/>
      <c r="Q29" s="213"/>
      <c r="R29" s="213"/>
      <c r="S29" s="213"/>
    </row>
    <row r="30" spans="1:19" ht="39.6" customHeight="1" x14ac:dyDescent="0.2">
      <c r="A30" s="226">
        <v>1312</v>
      </c>
      <c r="B30" s="223" t="s">
        <v>120</v>
      </c>
      <c r="C30" s="224" t="s">
        <v>121</v>
      </c>
      <c r="D30" s="222" t="s">
        <v>89</v>
      </c>
      <c r="E30" s="194">
        <f>'1312'!G16</f>
        <v>22628195.640000001</v>
      </c>
      <c r="F30" s="137">
        <f>'1312'!G17</f>
        <v>0</v>
      </c>
      <c r="G30" s="201">
        <f>'1312'!G18</f>
        <v>22768346.98</v>
      </c>
      <c r="H30" s="193">
        <f>'1312'!G21</f>
        <v>140151.33999999985</v>
      </c>
      <c r="I30" s="202">
        <f>'1312'!G26</f>
        <v>0</v>
      </c>
      <c r="J30" s="210">
        <f t="shared" si="0"/>
        <v>140151.33999999985</v>
      </c>
      <c r="K30" s="137">
        <f t="shared" si="1"/>
        <v>0</v>
      </c>
      <c r="L30" s="193">
        <f>'1312'!G30</f>
        <v>0</v>
      </c>
      <c r="M30" s="202">
        <f>'1312'!G31</f>
        <v>140151.34</v>
      </c>
      <c r="N30" s="245"/>
      <c r="O30" s="281"/>
      <c r="P30" s="277"/>
      <c r="Q30" s="213"/>
      <c r="R30" s="213"/>
      <c r="S30" s="213"/>
    </row>
    <row r="31" spans="1:19" ht="39.6" customHeight="1" x14ac:dyDescent="0.2">
      <c r="A31" s="219">
        <v>1313</v>
      </c>
      <c r="B31" s="236" t="s">
        <v>122</v>
      </c>
      <c r="C31" s="224" t="s">
        <v>123</v>
      </c>
      <c r="D31" s="222" t="s">
        <v>92</v>
      </c>
      <c r="E31" s="139">
        <f>'1313'!G16</f>
        <v>27430656.959999997</v>
      </c>
      <c r="F31" s="140">
        <f>'1313'!G17</f>
        <v>0</v>
      </c>
      <c r="G31" s="201">
        <f>'1313'!G18</f>
        <v>27691062.670000002</v>
      </c>
      <c r="H31" s="193">
        <f>'1313'!G21</f>
        <v>260405.71000000462</v>
      </c>
      <c r="I31" s="202">
        <f>'1313'!G26</f>
        <v>0</v>
      </c>
      <c r="J31" s="208">
        <f t="shared" si="0"/>
        <v>260405.71000000462</v>
      </c>
      <c r="K31" s="140">
        <f t="shared" si="1"/>
        <v>0</v>
      </c>
      <c r="L31" s="193">
        <f>'1313'!G30</f>
        <v>0</v>
      </c>
      <c r="M31" s="202">
        <f>'1313'!G31</f>
        <v>260405.71</v>
      </c>
      <c r="N31" s="243"/>
      <c r="O31" s="281"/>
      <c r="P31" s="277"/>
      <c r="Q31" s="213"/>
      <c r="R31" s="213"/>
      <c r="S31" s="213"/>
    </row>
    <row r="32" spans="1:19" ht="39.6" customHeight="1" thickBot="1" x14ac:dyDescent="0.25">
      <c r="A32" s="237">
        <v>1354</v>
      </c>
      <c r="B32" s="238" t="s">
        <v>124</v>
      </c>
      <c r="C32" s="239" t="s">
        <v>125</v>
      </c>
      <c r="D32" s="240" t="s">
        <v>86</v>
      </c>
      <c r="E32" s="82">
        <f>'1354'!G16</f>
        <v>8706385.5099999998</v>
      </c>
      <c r="F32" s="114">
        <f>'1354'!G17</f>
        <v>0</v>
      </c>
      <c r="G32" s="201">
        <f>'1354'!G18</f>
        <v>8714311.9700000007</v>
      </c>
      <c r="H32" s="211">
        <f>'1354'!G21</f>
        <v>7926.4600000008941</v>
      </c>
      <c r="I32" s="212">
        <f>'1354'!G26</f>
        <v>0</v>
      </c>
      <c r="J32" s="209">
        <f t="shared" si="0"/>
        <v>7926.4600000008941</v>
      </c>
      <c r="K32" s="119">
        <f t="shared" si="1"/>
        <v>0</v>
      </c>
      <c r="L32" s="193">
        <f>'1354'!G30</f>
        <v>0</v>
      </c>
      <c r="M32" s="202">
        <f>'1354'!G31</f>
        <v>7926.46</v>
      </c>
      <c r="N32" s="245"/>
      <c r="O32" s="281"/>
      <c r="P32" s="277"/>
      <c r="Q32" s="213"/>
      <c r="R32" s="213"/>
      <c r="S32" s="213"/>
    </row>
    <row r="33" spans="1:28" ht="15.75" thickTop="1" x14ac:dyDescent="0.25">
      <c r="A33" s="112" t="s">
        <v>54</v>
      </c>
      <c r="B33" s="113"/>
      <c r="C33" s="83"/>
      <c r="D33" s="83"/>
      <c r="E33" s="93">
        <f t="shared" ref="E33:N33" si="2">SUM(E13:E32)</f>
        <v>748599556.70000017</v>
      </c>
      <c r="F33" s="95">
        <f>SUM(F13:F32)</f>
        <v>0</v>
      </c>
      <c r="G33" s="94">
        <f t="shared" si="2"/>
        <v>755898375.78999996</v>
      </c>
      <c r="H33" s="84">
        <f t="shared" si="2"/>
        <v>7298819.0899999961</v>
      </c>
      <c r="I33" s="97">
        <f t="shared" si="2"/>
        <v>5460613.5199999996</v>
      </c>
      <c r="J33" s="106">
        <f t="shared" si="2"/>
        <v>2227231.3800000115</v>
      </c>
      <c r="K33" s="95">
        <f t="shared" si="2"/>
        <v>-389025.81000001548</v>
      </c>
      <c r="L33" s="93">
        <f t="shared" si="2"/>
        <v>12000</v>
      </c>
      <c r="M33" s="109">
        <f t="shared" si="2"/>
        <v>1766401.57</v>
      </c>
      <c r="N33" s="110">
        <f t="shared" si="2"/>
        <v>0</v>
      </c>
      <c r="O33" s="281"/>
      <c r="P33" s="277"/>
    </row>
    <row r="34" spans="1:28" ht="15.75" customHeight="1" thickBot="1" x14ac:dyDescent="0.25">
      <c r="A34" s="85"/>
      <c r="B34" s="86"/>
      <c r="C34" s="17"/>
      <c r="D34" s="17"/>
      <c r="E34" s="87"/>
      <c r="F34" s="47"/>
      <c r="G34" s="46"/>
      <c r="H34" s="45"/>
      <c r="I34" s="46"/>
      <c r="J34" s="107" t="s">
        <v>33</v>
      </c>
      <c r="K34" s="96">
        <f>J33+K33</f>
        <v>1838205.5699999961</v>
      </c>
      <c r="L34" s="111" t="s">
        <v>55</v>
      </c>
      <c r="M34" s="108"/>
      <c r="N34" s="88">
        <f>L33+M33+N33</f>
        <v>1778401.57</v>
      </c>
    </row>
    <row r="35" spans="1:28" ht="15" thickTop="1" x14ac:dyDescent="0.2">
      <c r="A35" s="18"/>
      <c r="B35" s="89"/>
      <c r="C35" s="20"/>
      <c r="D35" s="20"/>
      <c r="E35" s="94"/>
      <c r="F35" s="94"/>
      <c r="G35" s="94"/>
      <c r="H35" s="94"/>
      <c r="I35" s="94"/>
      <c r="J35" s="94"/>
      <c r="K35" s="94"/>
      <c r="L35" s="94"/>
      <c r="M35" s="94"/>
      <c r="N35" s="276"/>
      <c r="O35" s="213"/>
    </row>
    <row r="36" spans="1:28" ht="14.25" x14ac:dyDescent="0.2">
      <c r="A36" s="18"/>
      <c r="B36" s="89"/>
      <c r="C36" s="259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59"/>
      <c r="O36" s="213"/>
    </row>
    <row r="37" spans="1:28" ht="14.25" x14ac:dyDescent="0.2">
      <c r="A37" s="89" t="s">
        <v>126</v>
      </c>
      <c r="B37" s="89"/>
      <c r="C37" s="89"/>
      <c r="D37" s="89"/>
      <c r="E37" s="90"/>
      <c r="F37" s="90"/>
      <c r="G37" s="91"/>
      <c r="H37" s="91"/>
      <c r="I37" s="91"/>
      <c r="J37" s="91"/>
      <c r="K37" s="4"/>
      <c r="L37" s="18"/>
      <c r="M37" s="18"/>
      <c r="N37" s="213"/>
    </row>
    <row r="38" spans="1:28" ht="14.25" customHeight="1" x14ac:dyDescent="0.2">
      <c r="A38" s="89"/>
      <c r="B38" s="98"/>
      <c r="C38" s="98" t="s">
        <v>129</v>
      </c>
      <c r="D38" s="98"/>
      <c r="E38" s="98"/>
      <c r="F38" s="98"/>
      <c r="G38" s="98"/>
      <c r="H38" s="128">
        <f>SUMIF(H13:H32,"&gt;0")</f>
        <v>7316008.3299999982</v>
      </c>
      <c r="I38" s="98" t="s">
        <v>65</v>
      </c>
      <c r="J38" s="10"/>
      <c r="K38" s="279"/>
      <c r="L38" s="18"/>
    </row>
    <row r="39" spans="1:28" ht="14.25" customHeight="1" x14ac:dyDescent="0.2">
      <c r="A39" s="89"/>
      <c r="B39" s="98"/>
      <c r="C39" s="10" t="s">
        <v>127</v>
      </c>
      <c r="D39" s="18"/>
      <c r="E39" s="4"/>
      <c r="F39" s="4"/>
      <c r="G39" s="4"/>
      <c r="H39" s="128">
        <f>SUMIF(H13:H32,"&lt;0")</f>
        <v>-17189.240000002086</v>
      </c>
      <c r="I39" s="98" t="s">
        <v>65</v>
      </c>
      <c r="J39" s="10"/>
      <c r="K39" s="280"/>
      <c r="L39" s="18"/>
    </row>
    <row r="40" spans="1:28" ht="14.25" customHeight="1" x14ac:dyDescent="0.2">
      <c r="A40" s="89"/>
      <c r="B40" s="98"/>
      <c r="C40" s="18" t="s">
        <v>128</v>
      </c>
      <c r="D40" s="18"/>
      <c r="E40" s="4"/>
      <c r="F40" s="4"/>
      <c r="G40" s="4"/>
      <c r="H40" s="98"/>
      <c r="I40" s="98"/>
      <c r="J40" s="10"/>
      <c r="K40" s="279"/>
      <c r="L40" s="18"/>
    </row>
    <row r="41" spans="1:28" ht="14.25" x14ac:dyDescent="0.2">
      <c r="A41" s="89"/>
      <c r="B41" s="98"/>
      <c r="C41" s="98"/>
      <c r="D41" s="98"/>
      <c r="E41" s="98"/>
      <c r="F41" s="98"/>
      <c r="G41" s="98"/>
      <c r="H41" s="98"/>
      <c r="I41" s="98"/>
      <c r="J41" s="10"/>
      <c r="K41" s="4"/>
      <c r="L41" s="18"/>
    </row>
    <row r="42" spans="1:28" ht="14.25" x14ac:dyDescent="0.2">
      <c r="A42" s="89" t="s">
        <v>57</v>
      </c>
      <c r="B42" s="98"/>
      <c r="C42" s="98"/>
      <c r="D42" s="98"/>
      <c r="E42" s="98"/>
      <c r="F42" s="98"/>
      <c r="G42" s="98"/>
      <c r="H42" s="98"/>
      <c r="I42" s="98"/>
      <c r="J42" s="10"/>
      <c r="K42" s="4"/>
      <c r="L42" s="18"/>
    </row>
    <row r="43" spans="1:28" ht="14.25" x14ac:dyDescent="0.2">
      <c r="A43" s="91"/>
      <c r="B43" s="91"/>
      <c r="C43" s="18" t="s">
        <v>130</v>
      </c>
      <c r="D43" s="89"/>
      <c r="E43" s="91"/>
      <c r="F43" s="91"/>
      <c r="G43" s="91"/>
      <c r="H43" s="128">
        <f>SUMIF(J13:J32,"&gt;0")</f>
        <v>2227231.3800000115</v>
      </c>
      <c r="I43" s="4" t="s">
        <v>65</v>
      </c>
      <c r="J43" s="10"/>
      <c r="K43" s="279"/>
      <c r="O43" s="213"/>
    </row>
    <row r="44" spans="1:28" s="7" customFormat="1" ht="14.25" x14ac:dyDescent="0.2">
      <c r="A44" s="91"/>
      <c r="B44" s="91"/>
      <c r="C44" s="4" t="s">
        <v>131</v>
      </c>
      <c r="D44" s="4"/>
      <c r="E44" s="4"/>
      <c r="F44" s="4"/>
      <c r="G44" s="4"/>
      <c r="H44" s="128">
        <f>SUMIF(K13:K32,"&lt;0")</f>
        <v>-389025.81000001548</v>
      </c>
      <c r="I44" s="4" t="s">
        <v>65</v>
      </c>
      <c r="J44" s="10"/>
      <c r="K44" s="280"/>
      <c r="L44" s="8"/>
      <c r="M44" s="8"/>
      <c r="N44" s="8"/>
      <c r="O44" s="18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">
      <c r="A45" s="4"/>
      <c r="C45" s="18" t="s">
        <v>128</v>
      </c>
      <c r="D45" s="104"/>
      <c r="E45" s="4"/>
      <c r="F45" s="4"/>
      <c r="G45" s="4"/>
      <c r="H45" s="4"/>
      <c r="I45" s="4"/>
      <c r="J45" s="10"/>
      <c r="K45" s="279"/>
    </row>
    <row r="46" spans="1:28" s="7" customFormat="1" ht="15" x14ac:dyDescent="0.2">
      <c r="A46" s="92"/>
      <c r="B46" s="92"/>
      <c r="C46" s="10"/>
      <c r="D46" s="10"/>
      <c r="E46" s="4"/>
      <c r="F46" s="4"/>
      <c r="G46" s="4"/>
      <c r="H46" s="4"/>
      <c r="I46" s="4"/>
      <c r="J46" s="4"/>
      <c r="K46" s="4"/>
      <c r="L46" s="18"/>
      <c r="M46" s="18"/>
      <c r="N46" s="18"/>
      <c r="O46" s="1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7" customFormat="1" ht="15.75" x14ac:dyDescent="0.25">
      <c r="A47" s="289"/>
      <c r="B47" s="290"/>
      <c r="C47" s="10"/>
      <c r="D47" s="10"/>
      <c r="E47" s="4"/>
      <c r="F47" s="4"/>
      <c r="G47" s="4"/>
      <c r="H47" s="4"/>
      <c r="I47" s="4"/>
      <c r="J47" s="4"/>
      <c r="K47" s="4"/>
      <c r="L47" s="18"/>
      <c r="M47" s="18"/>
      <c r="N47" s="18"/>
      <c r="O47" s="18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7" customFormat="1" ht="35.25" customHeight="1" x14ac:dyDescent="0.2">
      <c r="A48" s="291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1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7" customFormat="1" ht="27" customHeight="1" x14ac:dyDescent="0.2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18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0" customFormat="1" ht="15" x14ac:dyDescent="0.2">
      <c r="A50" s="92"/>
      <c r="B50" s="92"/>
      <c r="E50" s="7"/>
      <c r="F50" s="7"/>
      <c r="G50" s="7"/>
      <c r="H50" s="7"/>
      <c r="I50" s="7"/>
      <c r="J50" s="7"/>
      <c r="K50" s="7"/>
      <c r="L50" s="8"/>
      <c r="M50" s="8"/>
      <c r="N50" s="8"/>
      <c r="O50" s="18"/>
    </row>
    <row r="51" spans="1:28" s="10" customFormat="1" ht="15" x14ac:dyDescent="0.2">
      <c r="A51" s="92"/>
      <c r="B51" s="92"/>
      <c r="E51" s="7"/>
      <c r="F51" s="7"/>
      <c r="G51" s="7"/>
      <c r="H51" s="7"/>
      <c r="I51" s="7"/>
      <c r="J51" s="7"/>
      <c r="K51" s="7"/>
      <c r="L51" s="8"/>
      <c r="M51" s="8"/>
      <c r="N51" s="8"/>
      <c r="O51" s="18"/>
    </row>
    <row r="52" spans="1:28" s="10" customFormat="1" ht="15" x14ac:dyDescent="0.2">
      <c r="A52" s="92"/>
      <c r="B52" s="92"/>
      <c r="E52" s="7"/>
      <c r="F52" s="7"/>
      <c r="G52" s="7"/>
      <c r="H52" s="7"/>
      <c r="I52" s="7"/>
      <c r="J52" s="7"/>
      <c r="K52" s="7"/>
      <c r="L52" s="8"/>
      <c r="M52" s="8"/>
      <c r="N52" s="8"/>
      <c r="O52" s="18"/>
    </row>
    <row r="53" spans="1:28" s="10" customFormat="1" ht="15" x14ac:dyDescent="0.2">
      <c r="A53" s="92"/>
      <c r="B53" s="92"/>
      <c r="E53" s="7"/>
      <c r="F53" s="7"/>
      <c r="G53" s="7"/>
      <c r="H53" s="7"/>
      <c r="I53" s="7"/>
      <c r="J53" s="7"/>
      <c r="K53" s="7"/>
      <c r="L53" s="8"/>
      <c r="M53" s="8"/>
      <c r="N53" s="8"/>
      <c r="O53" s="18"/>
    </row>
    <row r="54" spans="1:28" s="10" customFormat="1" ht="15" x14ac:dyDescent="0.2">
      <c r="A54" s="92"/>
      <c r="B54" s="92"/>
      <c r="E54" s="7"/>
      <c r="F54" s="7"/>
      <c r="G54" s="7"/>
      <c r="H54" s="7"/>
      <c r="I54" s="7"/>
      <c r="J54" s="7"/>
      <c r="K54" s="7"/>
      <c r="L54" s="8"/>
      <c r="M54" s="8"/>
      <c r="N54" s="8"/>
      <c r="O54" s="18"/>
    </row>
    <row r="55" spans="1:28" s="10" customFormat="1" ht="15" x14ac:dyDescent="0.2">
      <c r="A55" s="92"/>
      <c r="B55" s="92"/>
      <c r="E55" s="7"/>
      <c r="F55" s="7"/>
      <c r="G55" s="7"/>
      <c r="H55" s="7"/>
      <c r="I55" s="7"/>
      <c r="J55" s="7"/>
      <c r="K55" s="7"/>
      <c r="L55" s="8"/>
      <c r="M55" s="8"/>
      <c r="N55" s="8"/>
      <c r="O55" s="18"/>
    </row>
    <row r="56" spans="1:28" s="10" customFormat="1" ht="15" x14ac:dyDescent="0.2">
      <c r="A56" s="92"/>
      <c r="B56" s="92"/>
      <c r="E56" s="7"/>
      <c r="F56" s="7"/>
      <c r="G56" s="7"/>
      <c r="H56" s="7"/>
      <c r="I56" s="7"/>
      <c r="J56" s="7"/>
      <c r="K56" s="7"/>
      <c r="L56" s="8"/>
      <c r="M56" s="8"/>
      <c r="N56" s="8"/>
      <c r="O56" s="18"/>
    </row>
    <row r="57" spans="1:28" s="10" customFormat="1" ht="15" x14ac:dyDescent="0.2">
      <c r="A57" s="92"/>
      <c r="B57" s="92"/>
      <c r="E57" s="7"/>
      <c r="F57" s="7"/>
      <c r="G57" s="7"/>
      <c r="H57" s="7"/>
      <c r="I57" s="7"/>
      <c r="J57" s="7"/>
      <c r="K57" s="7"/>
      <c r="L57" s="8"/>
      <c r="M57" s="8"/>
      <c r="N57" s="8"/>
      <c r="O57" s="18"/>
    </row>
    <row r="58" spans="1:28" s="10" customFormat="1" ht="15" x14ac:dyDescent="0.2">
      <c r="A58" s="92"/>
      <c r="B58" s="92"/>
      <c r="E58" s="7"/>
      <c r="F58" s="7"/>
      <c r="G58" s="7"/>
      <c r="H58" s="7"/>
      <c r="I58" s="7"/>
      <c r="J58" s="7"/>
      <c r="K58" s="7"/>
      <c r="L58" s="8"/>
      <c r="M58" s="8"/>
      <c r="N58" s="8"/>
      <c r="O58" s="18"/>
    </row>
    <row r="59" spans="1:28" s="10" customFormat="1" ht="15" x14ac:dyDescent="0.2">
      <c r="A59" s="92"/>
      <c r="B59" s="92"/>
      <c r="E59" s="7"/>
      <c r="F59" s="7"/>
      <c r="G59" s="7"/>
      <c r="H59" s="7"/>
      <c r="I59" s="7"/>
      <c r="J59" s="7"/>
      <c r="K59" s="7"/>
      <c r="L59" s="8"/>
      <c r="M59" s="8"/>
      <c r="N59" s="8"/>
      <c r="O59" s="18"/>
    </row>
    <row r="60" spans="1:28" s="10" customFormat="1" ht="15" x14ac:dyDescent="0.2">
      <c r="A60" s="92"/>
      <c r="B60" s="92"/>
      <c r="E60" s="7"/>
      <c r="F60" s="7"/>
      <c r="G60" s="7"/>
      <c r="H60" s="7"/>
      <c r="I60" s="7"/>
      <c r="J60" s="7"/>
      <c r="K60" s="7"/>
      <c r="L60" s="8"/>
      <c r="M60" s="8"/>
      <c r="N60" s="8"/>
      <c r="O60" s="18"/>
    </row>
    <row r="61" spans="1:28" s="10" customFormat="1" ht="15" x14ac:dyDescent="0.2">
      <c r="A61" s="92"/>
      <c r="B61" s="92"/>
      <c r="E61" s="7"/>
      <c r="F61" s="7"/>
      <c r="G61" s="7"/>
      <c r="H61" s="7"/>
      <c r="I61" s="7"/>
      <c r="J61" s="7"/>
      <c r="K61" s="7"/>
      <c r="L61" s="8"/>
      <c r="M61" s="8"/>
      <c r="N61" s="8"/>
      <c r="O61" s="18"/>
    </row>
    <row r="62" spans="1:28" s="10" customFormat="1" ht="15" x14ac:dyDescent="0.2">
      <c r="A62" s="92"/>
      <c r="B62" s="92"/>
      <c r="E62" s="7"/>
      <c r="F62" s="7"/>
      <c r="G62" s="7"/>
      <c r="H62" s="7"/>
      <c r="I62" s="7"/>
      <c r="J62" s="7"/>
      <c r="K62" s="7"/>
      <c r="L62" s="8"/>
      <c r="M62" s="8"/>
      <c r="N62" s="8"/>
      <c r="O62" s="18"/>
    </row>
    <row r="63" spans="1:28" s="10" customFormat="1" ht="15" x14ac:dyDescent="0.2">
      <c r="A63" s="92"/>
      <c r="B63" s="92"/>
      <c r="E63" s="7"/>
      <c r="F63" s="7"/>
      <c r="G63" s="7"/>
      <c r="H63" s="7"/>
      <c r="I63" s="7"/>
      <c r="J63" s="7"/>
      <c r="K63" s="7"/>
      <c r="L63" s="8"/>
      <c r="M63" s="8"/>
      <c r="N63" s="8"/>
      <c r="O63" s="18"/>
    </row>
    <row r="64" spans="1:28" s="10" customFormat="1" ht="15" x14ac:dyDescent="0.2">
      <c r="A64" s="92"/>
      <c r="B64" s="92"/>
      <c r="E64" s="7"/>
      <c r="F64" s="7"/>
      <c r="G64" s="7"/>
      <c r="H64" s="7"/>
      <c r="I64" s="7"/>
      <c r="J64" s="7"/>
      <c r="K64" s="7"/>
      <c r="L64" s="8"/>
      <c r="M64" s="8"/>
      <c r="N64" s="8"/>
      <c r="O64" s="18"/>
    </row>
    <row r="65" spans="1:15" s="10" customFormat="1" ht="15" x14ac:dyDescent="0.2">
      <c r="A65" s="92"/>
      <c r="B65" s="92"/>
      <c r="E65" s="7"/>
      <c r="F65" s="7"/>
      <c r="G65" s="7"/>
      <c r="H65" s="7"/>
      <c r="I65" s="7"/>
      <c r="J65" s="7"/>
      <c r="K65" s="7"/>
      <c r="L65" s="8"/>
      <c r="M65" s="8"/>
      <c r="N65" s="8"/>
      <c r="O65" s="18"/>
    </row>
    <row r="66" spans="1:15" s="10" customFormat="1" ht="15" x14ac:dyDescent="0.2">
      <c r="A66" s="92"/>
      <c r="B66" s="92"/>
      <c r="E66" s="7"/>
      <c r="F66" s="7"/>
      <c r="G66" s="7"/>
      <c r="H66" s="7"/>
      <c r="I66" s="7"/>
      <c r="J66" s="7"/>
      <c r="K66" s="7"/>
      <c r="L66" s="8"/>
      <c r="M66" s="8"/>
      <c r="N66" s="8"/>
      <c r="O66" s="18"/>
    </row>
    <row r="67" spans="1:15" s="10" customFormat="1" ht="15" x14ac:dyDescent="0.2">
      <c r="A67" s="92"/>
      <c r="B67" s="92"/>
      <c r="E67" s="7"/>
      <c r="F67" s="7"/>
      <c r="G67" s="7"/>
      <c r="H67" s="7"/>
      <c r="I67" s="7"/>
      <c r="J67" s="7"/>
      <c r="K67" s="7"/>
      <c r="L67" s="8"/>
      <c r="M67" s="8"/>
      <c r="N67" s="8"/>
      <c r="O67" s="18"/>
    </row>
    <row r="68" spans="1:15" s="10" customFormat="1" ht="15" x14ac:dyDescent="0.2">
      <c r="A68" s="92"/>
      <c r="B68" s="92"/>
      <c r="E68" s="7"/>
      <c r="F68" s="7"/>
      <c r="G68" s="7"/>
      <c r="H68" s="7"/>
      <c r="I68" s="7"/>
      <c r="J68" s="7"/>
      <c r="K68" s="7"/>
      <c r="L68" s="8"/>
      <c r="M68" s="8"/>
      <c r="N68" s="8"/>
      <c r="O68" s="18"/>
    </row>
    <row r="69" spans="1:15" s="10" customFormat="1" ht="15" x14ac:dyDescent="0.2">
      <c r="A69" s="92"/>
      <c r="B69" s="92"/>
      <c r="E69" s="7"/>
      <c r="F69" s="7"/>
      <c r="G69" s="7"/>
      <c r="H69" s="7"/>
      <c r="I69" s="7"/>
      <c r="J69" s="7"/>
      <c r="K69" s="7"/>
      <c r="L69" s="8"/>
      <c r="M69" s="8"/>
      <c r="N69" s="8"/>
      <c r="O69" s="18"/>
    </row>
    <row r="70" spans="1:15" s="10" customFormat="1" ht="15" x14ac:dyDescent="0.2">
      <c r="A70" s="92"/>
      <c r="B70" s="92"/>
      <c r="E70" s="7"/>
      <c r="F70" s="7"/>
      <c r="G70" s="7"/>
      <c r="H70" s="7"/>
      <c r="I70" s="7"/>
      <c r="J70" s="7"/>
      <c r="K70" s="7"/>
      <c r="L70" s="8"/>
      <c r="M70" s="8"/>
      <c r="N70" s="8"/>
      <c r="O70" s="18"/>
    </row>
    <row r="71" spans="1:15" s="10" customFormat="1" ht="15" x14ac:dyDescent="0.2">
      <c r="A71" s="92"/>
      <c r="B71" s="92"/>
      <c r="E71" s="7"/>
      <c r="F71" s="7"/>
      <c r="G71" s="7"/>
      <c r="H71" s="7"/>
      <c r="I71" s="7"/>
      <c r="J71" s="7"/>
      <c r="K71" s="7"/>
      <c r="L71" s="8"/>
      <c r="M71" s="8"/>
      <c r="N71" s="8"/>
      <c r="O71" s="18"/>
    </row>
    <row r="72" spans="1:15" s="10" customFormat="1" ht="15" x14ac:dyDescent="0.2">
      <c r="A72" s="92"/>
      <c r="B72" s="92"/>
      <c r="E72" s="7"/>
      <c r="F72" s="7"/>
      <c r="G72" s="7"/>
      <c r="H72" s="7"/>
      <c r="I72" s="7"/>
      <c r="J72" s="7"/>
      <c r="K72" s="7"/>
      <c r="L72" s="8"/>
      <c r="M72" s="8"/>
      <c r="N72" s="8"/>
      <c r="O72" s="18"/>
    </row>
    <row r="73" spans="1:15" s="10" customFormat="1" ht="15" x14ac:dyDescent="0.2">
      <c r="A73" s="92"/>
      <c r="B73" s="92"/>
      <c r="E73" s="7"/>
      <c r="F73" s="7"/>
      <c r="G73" s="7"/>
      <c r="H73" s="7"/>
      <c r="I73" s="7"/>
      <c r="J73" s="7"/>
      <c r="K73" s="7"/>
      <c r="L73" s="8"/>
      <c r="M73" s="8"/>
      <c r="N73" s="8"/>
      <c r="O73" s="18"/>
    </row>
    <row r="74" spans="1:15" s="10" customFormat="1" ht="15" x14ac:dyDescent="0.2">
      <c r="A74" s="92"/>
      <c r="B74" s="92"/>
      <c r="E74" s="7"/>
      <c r="F74" s="7"/>
      <c r="G74" s="7"/>
      <c r="H74" s="7"/>
      <c r="I74" s="7"/>
      <c r="J74" s="7"/>
      <c r="K74" s="7"/>
      <c r="L74" s="8"/>
      <c r="M74" s="8"/>
      <c r="N74" s="8"/>
      <c r="O74" s="18"/>
    </row>
    <row r="75" spans="1:15" s="10" customFormat="1" ht="15" x14ac:dyDescent="0.2">
      <c r="A75" s="92"/>
      <c r="B75" s="92"/>
      <c r="E75" s="7"/>
      <c r="F75" s="7"/>
      <c r="G75" s="7"/>
      <c r="H75" s="7"/>
      <c r="I75" s="7"/>
      <c r="J75" s="7"/>
      <c r="K75" s="7"/>
      <c r="L75" s="8"/>
      <c r="M75" s="8"/>
      <c r="N75" s="8"/>
      <c r="O75" s="18"/>
    </row>
    <row r="76" spans="1:15" s="10" customFormat="1" ht="15" x14ac:dyDescent="0.2">
      <c r="A76" s="92"/>
      <c r="B76" s="92"/>
      <c r="E76" s="7"/>
      <c r="F76" s="7"/>
      <c r="G76" s="7"/>
      <c r="H76" s="7"/>
      <c r="I76" s="7"/>
      <c r="J76" s="7"/>
      <c r="K76" s="7"/>
      <c r="L76" s="8"/>
      <c r="M76" s="8"/>
      <c r="N76" s="8"/>
      <c r="O76" s="18"/>
    </row>
    <row r="77" spans="1:15" s="10" customFormat="1" ht="15" x14ac:dyDescent="0.2">
      <c r="A77" s="92"/>
      <c r="B77" s="92"/>
      <c r="E77" s="7"/>
      <c r="F77" s="7"/>
      <c r="G77" s="7"/>
      <c r="H77" s="7"/>
      <c r="I77" s="7"/>
      <c r="J77" s="7"/>
      <c r="K77" s="7"/>
      <c r="L77" s="8"/>
      <c r="M77" s="8"/>
      <c r="N77" s="8"/>
      <c r="O77" s="18"/>
    </row>
    <row r="78" spans="1:15" s="10" customFormat="1" ht="15" x14ac:dyDescent="0.2">
      <c r="A78" s="92"/>
      <c r="B78" s="92"/>
      <c r="E78" s="7"/>
      <c r="F78" s="7"/>
      <c r="G78" s="7"/>
      <c r="H78" s="7"/>
      <c r="I78" s="7"/>
      <c r="J78" s="7"/>
      <c r="K78" s="7"/>
      <c r="L78" s="8"/>
      <c r="M78" s="8"/>
      <c r="N78" s="8"/>
      <c r="O78" s="18"/>
    </row>
    <row r="79" spans="1:15" s="10" customFormat="1" ht="15" x14ac:dyDescent="0.2">
      <c r="A79" s="92"/>
      <c r="B79" s="92"/>
      <c r="E79" s="7"/>
      <c r="F79" s="7"/>
      <c r="G79" s="7"/>
      <c r="H79" s="7"/>
      <c r="I79" s="7"/>
      <c r="J79" s="7"/>
      <c r="K79" s="7"/>
      <c r="L79" s="8"/>
      <c r="M79" s="8"/>
      <c r="N79" s="8"/>
      <c r="O79" s="18"/>
    </row>
    <row r="80" spans="1:15" s="10" customFormat="1" ht="15" x14ac:dyDescent="0.2">
      <c r="A80" s="92"/>
      <c r="B80" s="92"/>
      <c r="E80" s="7"/>
      <c r="F80" s="7"/>
      <c r="G80" s="7"/>
      <c r="H80" s="7"/>
      <c r="I80" s="7"/>
      <c r="J80" s="7"/>
      <c r="K80" s="7"/>
      <c r="L80" s="8"/>
      <c r="M80" s="8"/>
      <c r="N80" s="8"/>
      <c r="O80" s="18"/>
    </row>
    <row r="81" spans="1:15" s="10" customFormat="1" ht="15" x14ac:dyDescent="0.2">
      <c r="A81" s="92"/>
      <c r="B81" s="92"/>
      <c r="E81" s="7"/>
      <c r="F81" s="7"/>
      <c r="G81" s="7"/>
      <c r="H81" s="7"/>
      <c r="I81" s="7"/>
      <c r="J81" s="7"/>
      <c r="K81" s="7"/>
      <c r="L81" s="8"/>
      <c r="M81" s="8"/>
      <c r="N81" s="8"/>
      <c r="O81" s="18"/>
    </row>
    <row r="82" spans="1:15" s="10" customFormat="1" ht="15" x14ac:dyDescent="0.2">
      <c r="A82" s="92"/>
      <c r="B82" s="92"/>
      <c r="E82" s="7"/>
      <c r="F82" s="7"/>
      <c r="G82" s="7"/>
      <c r="H82" s="7"/>
      <c r="I82" s="7"/>
      <c r="J82" s="7"/>
      <c r="K82" s="7"/>
      <c r="L82" s="8"/>
      <c r="M82" s="8"/>
      <c r="N82" s="8"/>
      <c r="O82" s="18"/>
    </row>
    <row r="83" spans="1:15" s="10" customFormat="1" ht="15" x14ac:dyDescent="0.2">
      <c r="A83" s="92"/>
      <c r="B83" s="92"/>
      <c r="E83" s="7"/>
      <c r="F83" s="7"/>
      <c r="G83" s="7"/>
      <c r="H83" s="7"/>
      <c r="I83" s="7"/>
      <c r="J83" s="7"/>
      <c r="K83" s="7"/>
      <c r="L83" s="8"/>
      <c r="M83" s="8"/>
      <c r="N83" s="8"/>
      <c r="O83" s="18"/>
    </row>
    <row r="84" spans="1:15" s="10" customFormat="1" ht="15" x14ac:dyDescent="0.2">
      <c r="A84" s="92"/>
      <c r="B84" s="92"/>
      <c r="E84" s="7"/>
      <c r="F84" s="7"/>
      <c r="G84" s="7"/>
      <c r="H84" s="7"/>
      <c r="I84" s="7"/>
      <c r="J84" s="7"/>
      <c r="K84" s="7"/>
      <c r="L84" s="8"/>
      <c r="M84" s="8"/>
      <c r="N84" s="8"/>
      <c r="O84" s="18"/>
    </row>
    <row r="85" spans="1:15" s="10" customFormat="1" ht="15" x14ac:dyDescent="0.2">
      <c r="A85" s="92"/>
      <c r="B85" s="92"/>
      <c r="E85" s="7"/>
      <c r="F85" s="7"/>
      <c r="G85" s="7"/>
      <c r="H85" s="7"/>
      <c r="I85" s="7"/>
      <c r="J85" s="7"/>
      <c r="K85" s="7"/>
      <c r="L85" s="8"/>
      <c r="M85" s="8"/>
      <c r="N85" s="8"/>
      <c r="O85" s="18"/>
    </row>
    <row r="86" spans="1:15" s="10" customFormat="1" ht="15" x14ac:dyDescent="0.2">
      <c r="A86" s="92"/>
      <c r="B86" s="92"/>
      <c r="E86" s="7"/>
      <c r="F86" s="7"/>
      <c r="G86" s="7"/>
      <c r="H86" s="7"/>
      <c r="I86" s="7"/>
      <c r="J86" s="7"/>
      <c r="K86" s="7"/>
      <c r="L86" s="8"/>
      <c r="M86" s="8"/>
      <c r="N86" s="8"/>
      <c r="O86" s="18"/>
    </row>
    <row r="87" spans="1:15" s="10" customFormat="1" ht="15" x14ac:dyDescent="0.2">
      <c r="A87" s="92"/>
      <c r="B87" s="92"/>
      <c r="E87" s="7"/>
      <c r="F87" s="7"/>
      <c r="G87" s="7"/>
      <c r="H87" s="7"/>
      <c r="I87" s="7"/>
      <c r="J87" s="7"/>
      <c r="K87" s="7"/>
      <c r="L87" s="8"/>
      <c r="M87" s="8"/>
      <c r="N87" s="8"/>
      <c r="O87" s="18"/>
    </row>
    <row r="88" spans="1:15" s="10" customFormat="1" ht="15" x14ac:dyDescent="0.2">
      <c r="A88" s="92"/>
      <c r="B88" s="92"/>
      <c r="E88" s="7"/>
      <c r="F88" s="7"/>
      <c r="G88" s="7"/>
      <c r="H88" s="7"/>
      <c r="I88" s="7"/>
      <c r="J88" s="7"/>
      <c r="K88" s="7"/>
      <c r="L88" s="8"/>
      <c r="M88" s="8"/>
      <c r="N88" s="8"/>
      <c r="O88" s="18"/>
    </row>
    <row r="89" spans="1:15" s="10" customFormat="1" ht="15" x14ac:dyDescent="0.2">
      <c r="A89" s="92"/>
      <c r="B89" s="92"/>
      <c r="E89" s="7"/>
      <c r="F89" s="7"/>
      <c r="G89" s="7"/>
      <c r="H89" s="7"/>
      <c r="I89" s="7"/>
      <c r="J89" s="7"/>
      <c r="K89" s="7"/>
      <c r="L89" s="8"/>
      <c r="M89" s="8"/>
      <c r="N89" s="8"/>
      <c r="O89" s="18"/>
    </row>
    <row r="90" spans="1:15" s="10" customFormat="1" ht="15" x14ac:dyDescent="0.2">
      <c r="A90" s="92"/>
      <c r="B90" s="92"/>
      <c r="E90" s="7"/>
      <c r="F90" s="7"/>
      <c r="G90" s="7"/>
      <c r="H90" s="7"/>
      <c r="I90" s="7"/>
      <c r="J90" s="7"/>
      <c r="K90" s="7"/>
      <c r="L90" s="8"/>
      <c r="M90" s="8"/>
      <c r="N90" s="8"/>
      <c r="O90" s="18"/>
    </row>
    <row r="91" spans="1:15" s="10" customFormat="1" ht="15" x14ac:dyDescent="0.2">
      <c r="A91" s="92"/>
      <c r="B91" s="92"/>
      <c r="E91" s="7"/>
      <c r="F91" s="7"/>
      <c r="G91" s="7"/>
      <c r="H91" s="7"/>
      <c r="I91" s="7"/>
      <c r="J91" s="7"/>
      <c r="K91" s="7"/>
      <c r="L91" s="8"/>
      <c r="M91" s="8"/>
      <c r="N91" s="8"/>
      <c r="O91" s="18"/>
    </row>
    <row r="92" spans="1:15" s="10" customFormat="1" ht="15" x14ac:dyDescent="0.2">
      <c r="A92" s="92"/>
      <c r="B92" s="92"/>
      <c r="E92" s="7"/>
      <c r="F92" s="7"/>
      <c r="G92" s="7"/>
      <c r="H92" s="7"/>
      <c r="I92" s="7"/>
      <c r="J92" s="7"/>
      <c r="K92" s="7"/>
      <c r="L92" s="8"/>
      <c r="M92" s="8"/>
      <c r="N92" s="8"/>
      <c r="O92" s="18"/>
    </row>
    <row r="93" spans="1:15" s="10" customFormat="1" ht="15" x14ac:dyDescent="0.2">
      <c r="A93" s="92"/>
      <c r="B93" s="92"/>
      <c r="E93" s="7"/>
      <c r="F93" s="7"/>
      <c r="G93" s="7"/>
      <c r="H93" s="7"/>
      <c r="I93" s="7"/>
      <c r="J93" s="7"/>
      <c r="K93" s="7"/>
      <c r="L93" s="8"/>
      <c r="M93" s="8"/>
      <c r="N93" s="8"/>
      <c r="O93" s="18"/>
    </row>
    <row r="94" spans="1:15" s="10" customFormat="1" ht="15" x14ac:dyDescent="0.2">
      <c r="A94" s="92"/>
      <c r="B94" s="92"/>
      <c r="E94" s="7"/>
      <c r="F94" s="7"/>
      <c r="G94" s="7"/>
      <c r="H94" s="7"/>
      <c r="I94" s="7"/>
      <c r="J94" s="7"/>
      <c r="K94" s="7"/>
      <c r="L94" s="8"/>
      <c r="M94" s="8"/>
      <c r="N94" s="8"/>
      <c r="O94" s="18"/>
    </row>
    <row r="95" spans="1:15" s="10" customFormat="1" ht="15" x14ac:dyDescent="0.2">
      <c r="A95" s="92"/>
      <c r="B95" s="92"/>
      <c r="E95" s="7"/>
      <c r="F95" s="7"/>
      <c r="G95" s="7"/>
      <c r="H95" s="7"/>
      <c r="I95" s="7"/>
      <c r="J95" s="7"/>
      <c r="K95" s="7"/>
      <c r="L95" s="8"/>
      <c r="M95" s="8"/>
      <c r="N95" s="8"/>
      <c r="O95" s="18"/>
    </row>
    <row r="96" spans="1:15" s="10" customFormat="1" ht="15" x14ac:dyDescent="0.2">
      <c r="A96" s="92"/>
      <c r="B96" s="92"/>
      <c r="E96" s="7"/>
      <c r="F96" s="7"/>
      <c r="G96" s="7"/>
      <c r="H96" s="7"/>
      <c r="I96" s="7"/>
      <c r="J96" s="7"/>
      <c r="K96" s="7"/>
      <c r="L96" s="8"/>
      <c r="M96" s="8"/>
      <c r="N96" s="8"/>
      <c r="O96" s="18"/>
    </row>
    <row r="97" spans="1:15" s="10" customFormat="1" ht="15" x14ac:dyDescent="0.2">
      <c r="A97" s="92"/>
      <c r="B97" s="92"/>
      <c r="E97" s="7"/>
      <c r="F97" s="7"/>
      <c r="G97" s="7"/>
      <c r="H97" s="7"/>
      <c r="I97" s="7"/>
      <c r="J97" s="7"/>
      <c r="K97" s="7"/>
      <c r="L97" s="8"/>
      <c r="M97" s="8"/>
      <c r="N97" s="8"/>
      <c r="O97" s="18"/>
    </row>
    <row r="98" spans="1:15" s="10" customFormat="1" ht="15" x14ac:dyDescent="0.2">
      <c r="A98" s="92"/>
      <c r="B98" s="92"/>
      <c r="E98" s="7"/>
      <c r="F98" s="7"/>
      <c r="G98" s="7"/>
      <c r="H98" s="7"/>
      <c r="I98" s="7"/>
      <c r="J98" s="7"/>
      <c r="K98" s="7"/>
      <c r="L98" s="8"/>
      <c r="M98" s="8"/>
      <c r="N98" s="8"/>
      <c r="O98" s="18"/>
    </row>
    <row r="99" spans="1:15" s="10" customFormat="1" ht="15" x14ac:dyDescent="0.2">
      <c r="A99" s="92"/>
      <c r="B99" s="92"/>
      <c r="E99" s="7"/>
      <c r="F99" s="7"/>
      <c r="G99" s="7"/>
      <c r="H99" s="7"/>
      <c r="I99" s="7"/>
      <c r="J99" s="7"/>
      <c r="K99" s="7"/>
      <c r="L99" s="8"/>
      <c r="M99" s="8"/>
      <c r="N99" s="8"/>
      <c r="O99" s="18"/>
    </row>
    <row r="100" spans="1:15" s="10" customFormat="1" ht="15" x14ac:dyDescent="0.2">
      <c r="A100" s="92"/>
      <c r="B100" s="92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18"/>
    </row>
    <row r="101" spans="1:15" s="10" customFormat="1" ht="15" x14ac:dyDescent="0.2">
      <c r="A101" s="92"/>
      <c r="B101" s="92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18"/>
    </row>
    <row r="102" spans="1:15" s="10" customFormat="1" ht="15" x14ac:dyDescent="0.2">
      <c r="A102" s="92"/>
      <c r="B102" s="92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18"/>
    </row>
    <row r="103" spans="1:15" s="10" customFormat="1" ht="15" x14ac:dyDescent="0.2">
      <c r="A103" s="92"/>
      <c r="B103" s="92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18"/>
    </row>
    <row r="104" spans="1:15" s="10" customFormat="1" ht="15" x14ac:dyDescent="0.2">
      <c r="A104" s="92"/>
      <c r="B104" s="92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18"/>
    </row>
    <row r="105" spans="1:15" s="10" customFormat="1" ht="15" x14ac:dyDescent="0.2">
      <c r="A105" s="92"/>
      <c r="B105" s="92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18"/>
    </row>
    <row r="106" spans="1:15" s="10" customFormat="1" ht="15" x14ac:dyDescent="0.2">
      <c r="A106" s="92"/>
      <c r="B106" s="92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18"/>
    </row>
    <row r="107" spans="1:15" s="10" customFormat="1" ht="15" x14ac:dyDescent="0.2">
      <c r="A107" s="92"/>
      <c r="B107" s="92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18"/>
    </row>
    <row r="108" spans="1:15" s="10" customFormat="1" ht="15" x14ac:dyDescent="0.2">
      <c r="A108" s="92"/>
      <c r="B108" s="92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18"/>
    </row>
    <row r="109" spans="1:15" s="10" customFormat="1" ht="15" x14ac:dyDescent="0.2">
      <c r="A109" s="92"/>
      <c r="B109" s="92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18"/>
    </row>
    <row r="110" spans="1:15" s="10" customFormat="1" ht="15" x14ac:dyDescent="0.2">
      <c r="A110" s="92"/>
      <c r="B110" s="92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18"/>
    </row>
    <row r="111" spans="1:15" s="10" customFormat="1" ht="15" x14ac:dyDescent="0.2">
      <c r="A111" s="92"/>
      <c r="B111" s="92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18"/>
    </row>
    <row r="112" spans="1:15" s="10" customFormat="1" ht="15" x14ac:dyDescent="0.2">
      <c r="A112" s="92"/>
      <c r="B112" s="92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18"/>
    </row>
    <row r="113" spans="1:15" s="10" customFormat="1" ht="15" x14ac:dyDescent="0.2">
      <c r="A113" s="92"/>
      <c r="B113" s="92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18"/>
    </row>
    <row r="114" spans="1:15" s="10" customFormat="1" ht="15" x14ac:dyDescent="0.2">
      <c r="A114" s="92"/>
      <c r="B114" s="92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18"/>
    </row>
    <row r="115" spans="1:15" s="10" customFormat="1" ht="15" x14ac:dyDescent="0.2">
      <c r="A115" s="92"/>
      <c r="B115" s="92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18"/>
    </row>
    <row r="116" spans="1:15" s="10" customFormat="1" ht="15" x14ac:dyDescent="0.2">
      <c r="A116" s="92"/>
      <c r="B116" s="92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18"/>
    </row>
    <row r="117" spans="1:15" s="10" customFormat="1" ht="15" x14ac:dyDescent="0.2">
      <c r="A117" s="92"/>
      <c r="B117" s="92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18"/>
    </row>
    <row r="118" spans="1:15" s="10" customFormat="1" ht="15" x14ac:dyDescent="0.2">
      <c r="A118" s="92"/>
      <c r="B118" s="92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18"/>
    </row>
    <row r="119" spans="1:15" s="10" customFormat="1" ht="15" x14ac:dyDescent="0.2">
      <c r="A119" s="92"/>
      <c r="B119" s="92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18"/>
    </row>
    <row r="120" spans="1:15" s="10" customFormat="1" ht="15" x14ac:dyDescent="0.2">
      <c r="A120" s="92"/>
      <c r="B120" s="92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18"/>
    </row>
    <row r="121" spans="1:15" s="10" customFormat="1" ht="15" x14ac:dyDescent="0.2">
      <c r="A121" s="92"/>
      <c r="B121" s="92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18"/>
    </row>
    <row r="122" spans="1:15" s="10" customFormat="1" ht="15" x14ac:dyDescent="0.2">
      <c r="A122" s="92"/>
      <c r="B122" s="92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18"/>
    </row>
    <row r="123" spans="1:15" s="10" customFormat="1" ht="15" x14ac:dyDescent="0.2">
      <c r="A123" s="92"/>
      <c r="B123" s="92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18"/>
    </row>
    <row r="124" spans="1:15" s="10" customFormat="1" ht="15" x14ac:dyDescent="0.2">
      <c r="A124" s="92"/>
      <c r="B124" s="92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18"/>
    </row>
    <row r="125" spans="1:15" s="10" customFormat="1" ht="15" x14ac:dyDescent="0.2">
      <c r="A125" s="92"/>
      <c r="B125" s="92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18"/>
    </row>
    <row r="126" spans="1:15" s="10" customFormat="1" ht="15" x14ac:dyDescent="0.2">
      <c r="A126" s="92"/>
      <c r="B126" s="92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18"/>
    </row>
    <row r="127" spans="1:15" s="10" customFormat="1" ht="15" x14ac:dyDescent="0.2">
      <c r="A127" s="92"/>
      <c r="B127" s="92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18"/>
    </row>
    <row r="128" spans="1:15" s="10" customFormat="1" ht="15" x14ac:dyDescent="0.2">
      <c r="A128" s="92"/>
      <c r="B128" s="92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18"/>
    </row>
    <row r="129" spans="1:15" s="10" customFormat="1" ht="15" x14ac:dyDescent="0.2">
      <c r="A129" s="92"/>
      <c r="B129" s="92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18"/>
    </row>
    <row r="130" spans="1:15" s="10" customFormat="1" ht="15" x14ac:dyDescent="0.2">
      <c r="A130" s="92"/>
      <c r="B130" s="92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18"/>
    </row>
    <row r="131" spans="1:15" s="10" customFormat="1" ht="15" x14ac:dyDescent="0.2">
      <c r="A131" s="92"/>
      <c r="B131" s="92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18"/>
    </row>
    <row r="132" spans="1:15" s="10" customFormat="1" ht="15" x14ac:dyDescent="0.2">
      <c r="A132" s="92"/>
      <c r="B132" s="92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18"/>
    </row>
    <row r="133" spans="1:15" s="10" customFormat="1" ht="15" x14ac:dyDescent="0.2">
      <c r="A133" s="92"/>
      <c r="B133" s="92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18"/>
    </row>
    <row r="134" spans="1:15" s="10" customFormat="1" ht="15" x14ac:dyDescent="0.2">
      <c r="A134" s="92"/>
      <c r="B134" s="92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18"/>
    </row>
    <row r="135" spans="1:15" s="10" customFormat="1" ht="15" x14ac:dyDescent="0.2">
      <c r="A135" s="92"/>
      <c r="B135" s="92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18"/>
    </row>
    <row r="136" spans="1:15" s="10" customFormat="1" ht="15" x14ac:dyDescent="0.2">
      <c r="A136" s="92"/>
      <c r="B136" s="92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18"/>
    </row>
    <row r="137" spans="1:15" s="10" customFormat="1" ht="15" x14ac:dyDescent="0.2">
      <c r="A137" s="92"/>
      <c r="B137" s="92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18"/>
    </row>
    <row r="138" spans="1:15" s="10" customFormat="1" ht="15" x14ac:dyDescent="0.2">
      <c r="A138" s="92"/>
      <c r="B138" s="92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18"/>
    </row>
    <row r="139" spans="1:15" s="10" customFormat="1" ht="15" x14ac:dyDescent="0.2">
      <c r="A139" s="92"/>
      <c r="B139" s="92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18"/>
    </row>
    <row r="140" spans="1:15" s="10" customFormat="1" ht="15" x14ac:dyDescent="0.2">
      <c r="A140" s="92"/>
      <c r="B140" s="92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18"/>
    </row>
    <row r="141" spans="1:15" s="10" customFormat="1" ht="15" x14ac:dyDescent="0.2">
      <c r="A141" s="92"/>
      <c r="B141" s="92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18"/>
    </row>
    <row r="142" spans="1:15" s="10" customFormat="1" ht="15" x14ac:dyDescent="0.2">
      <c r="A142" s="92"/>
      <c r="B142" s="92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18"/>
    </row>
    <row r="143" spans="1:15" s="10" customFormat="1" ht="15" x14ac:dyDescent="0.2">
      <c r="A143" s="92"/>
      <c r="B143" s="92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18"/>
    </row>
    <row r="144" spans="1:15" s="10" customFormat="1" ht="15" x14ac:dyDescent="0.2">
      <c r="A144" s="92"/>
      <c r="B144" s="92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18"/>
    </row>
    <row r="145" spans="1:15" s="10" customFormat="1" ht="15" x14ac:dyDescent="0.2">
      <c r="A145" s="92"/>
      <c r="B145" s="92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18"/>
    </row>
    <row r="146" spans="1:15" s="10" customFormat="1" ht="15" x14ac:dyDescent="0.2">
      <c r="A146" s="92"/>
      <c r="B146" s="92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18"/>
    </row>
    <row r="147" spans="1:15" s="10" customFormat="1" ht="15" x14ac:dyDescent="0.2">
      <c r="A147" s="92"/>
      <c r="B147" s="92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18"/>
    </row>
    <row r="148" spans="1:15" s="10" customFormat="1" ht="15" x14ac:dyDescent="0.2">
      <c r="A148" s="92"/>
      <c r="B148" s="92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18"/>
    </row>
    <row r="149" spans="1:15" s="10" customFormat="1" ht="15" x14ac:dyDescent="0.2">
      <c r="A149" s="92"/>
      <c r="B149" s="92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18"/>
    </row>
    <row r="150" spans="1:15" s="10" customFormat="1" ht="15" x14ac:dyDescent="0.2">
      <c r="A150" s="92"/>
      <c r="B150" s="92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18"/>
    </row>
    <row r="151" spans="1:15" s="10" customFormat="1" ht="15" x14ac:dyDescent="0.2">
      <c r="A151" s="92"/>
      <c r="B151" s="92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18"/>
    </row>
    <row r="152" spans="1:15" s="10" customFormat="1" ht="15" x14ac:dyDescent="0.2">
      <c r="A152" s="92"/>
      <c r="B152" s="92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18"/>
    </row>
    <row r="153" spans="1:15" s="10" customFormat="1" ht="15" x14ac:dyDescent="0.2">
      <c r="A153" s="92"/>
      <c r="B153" s="92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18"/>
    </row>
    <row r="154" spans="1:15" s="10" customFormat="1" ht="15" x14ac:dyDescent="0.2">
      <c r="A154" s="92"/>
      <c r="B154" s="92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18"/>
    </row>
    <row r="155" spans="1:15" s="10" customFormat="1" ht="15" x14ac:dyDescent="0.2">
      <c r="A155" s="92"/>
      <c r="B155" s="92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18"/>
    </row>
    <row r="156" spans="1:15" s="10" customFormat="1" ht="15" x14ac:dyDescent="0.2">
      <c r="A156" s="92"/>
      <c r="B156" s="92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18"/>
    </row>
    <row r="157" spans="1:15" s="10" customFormat="1" ht="15" x14ac:dyDescent="0.2">
      <c r="A157" s="92"/>
      <c r="B157" s="92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18"/>
    </row>
    <row r="158" spans="1:15" s="10" customFormat="1" ht="15" x14ac:dyDescent="0.2">
      <c r="A158" s="92"/>
      <c r="B158" s="92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18"/>
    </row>
    <row r="159" spans="1:15" s="10" customFormat="1" ht="15" x14ac:dyDescent="0.2">
      <c r="A159" s="92"/>
      <c r="B159" s="92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18"/>
    </row>
    <row r="160" spans="1:15" s="10" customFormat="1" ht="15" x14ac:dyDescent="0.2">
      <c r="A160" s="92"/>
      <c r="B160" s="92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18"/>
    </row>
    <row r="161" spans="1:15" s="10" customFormat="1" ht="15" x14ac:dyDescent="0.2">
      <c r="A161" s="92"/>
      <c r="B161" s="92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18"/>
    </row>
    <row r="162" spans="1:15" s="10" customFormat="1" ht="15" x14ac:dyDescent="0.2">
      <c r="A162" s="92"/>
      <c r="B162" s="92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18"/>
    </row>
    <row r="163" spans="1:15" s="10" customFormat="1" ht="15" x14ac:dyDescent="0.2">
      <c r="A163" s="92"/>
      <c r="B163" s="92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18"/>
    </row>
    <row r="164" spans="1:15" s="10" customFormat="1" ht="15" x14ac:dyDescent="0.2">
      <c r="A164" s="92"/>
      <c r="B164" s="92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18"/>
    </row>
    <row r="165" spans="1:15" s="10" customFormat="1" ht="15" x14ac:dyDescent="0.2">
      <c r="A165" s="92"/>
      <c r="B165" s="92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18"/>
    </row>
    <row r="166" spans="1:15" s="10" customFormat="1" ht="15" x14ac:dyDescent="0.2">
      <c r="A166" s="92"/>
      <c r="B166" s="92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18"/>
    </row>
    <row r="167" spans="1:15" s="10" customFormat="1" ht="15" x14ac:dyDescent="0.2">
      <c r="A167" s="92"/>
      <c r="B167" s="92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18"/>
    </row>
    <row r="168" spans="1:15" s="10" customFormat="1" ht="15" x14ac:dyDescent="0.2">
      <c r="A168" s="92"/>
      <c r="B168" s="92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18"/>
    </row>
    <row r="169" spans="1:15" s="10" customFormat="1" ht="15" x14ac:dyDescent="0.2">
      <c r="A169" s="92"/>
      <c r="B169" s="92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18"/>
    </row>
    <row r="170" spans="1:15" s="10" customFormat="1" ht="15" x14ac:dyDescent="0.2">
      <c r="A170" s="92"/>
      <c r="B170" s="92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18"/>
    </row>
    <row r="171" spans="1:15" s="10" customFormat="1" ht="15" x14ac:dyDescent="0.2">
      <c r="A171" s="92"/>
      <c r="B171" s="92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18"/>
    </row>
    <row r="172" spans="1:15" s="10" customFormat="1" ht="15" x14ac:dyDescent="0.2">
      <c r="A172" s="92"/>
      <c r="B172" s="92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18"/>
    </row>
    <row r="173" spans="1:15" s="10" customFormat="1" ht="15" x14ac:dyDescent="0.2">
      <c r="A173" s="92"/>
      <c r="B173" s="92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18"/>
    </row>
    <row r="174" spans="1:15" s="10" customFormat="1" ht="15" x14ac:dyDescent="0.2">
      <c r="A174" s="92"/>
      <c r="B174" s="92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18"/>
    </row>
    <row r="175" spans="1:15" s="10" customFormat="1" ht="15" x14ac:dyDescent="0.2">
      <c r="A175" s="92"/>
      <c r="B175" s="92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18"/>
    </row>
    <row r="176" spans="1:15" s="10" customFormat="1" ht="15" x14ac:dyDescent="0.2">
      <c r="A176" s="92"/>
      <c r="B176" s="92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18"/>
    </row>
    <row r="177" spans="1:15" s="10" customFormat="1" ht="15" x14ac:dyDescent="0.2">
      <c r="A177" s="92"/>
      <c r="B177" s="92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18"/>
    </row>
    <row r="178" spans="1:15" s="10" customFormat="1" ht="15" x14ac:dyDescent="0.2">
      <c r="A178" s="92"/>
      <c r="B178" s="92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18"/>
    </row>
    <row r="179" spans="1:15" s="10" customFormat="1" ht="15" x14ac:dyDescent="0.2">
      <c r="A179" s="92"/>
      <c r="B179" s="92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18"/>
    </row>
    <row r="180" spans="1:15" s="10" customFormat="1" ht="15" x14ac:dyDescent="0.2">
      <c r="A180" s="92"/>
      <c r="B180" s="92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18"/>
    </row>
    <row r="181" spans="1:15" s="10" customFormat="1" ht="15" x14ac:dyDescent="0.2">
      <c r="A181" s="92"/>
      <c r="B181" s="92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18"/>
    </row>
    <row r="182" spans="1:15" s="10" customFormat="1" ht="15" x14ac:dyDescent="0.2">
      <c r="A182" s="92"/>
      <c r="B182" s="92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18"/>
    </row>
    <row r="183" spans="1:15" s="10" customFormat="1" ht="15" x14ac:dyDescent="0.2">
      <c r="A183" s="92"/>
      <c r="B183" s="92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18"/>
    </row>
    <row r="184" spans="1:15" s="10" customFormat="1" ht="15" x14ac:dyDescent="0.2">
      <c r="A184" s="92"/>
      <c r="B184" s="92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18"/>
    </row>
    <row r="185" spans="1:15" s="10" customFormat="1" ht="15" x14ac:dyDescent="0.2">
      <c r="A185" s="92"/>
      <c r="B185" s="92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18"/>
    </row>
    <row r="186" spans="1:15" s="10" customFormat="1" ht="15" x14ac:dyDescent="0.2">
      <c r="A186" s="92"/>
      <c r="B186" s="92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18"/>
    </row>
    <row r="187" spans="1:15" s="10" customFormat="1" ht="15" x14ac:dyDescent="0.2">
      <c r="A187" s="92"/>
      <c r="B187" s="92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18"/>
    </row>
    <row r="188" spans="1:15" s="10" customFormat="1" ht="15" x14ac:dyDescent="0.2">
      <c r="A188" s="92"/>
      <c r="B188" s="92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18"/>
    </row>
    <row r="189" spans="1:15" s="10" customFormat="1" ht="15" x14ac:dyDescent="0.2">
      <c r="A189" s="92"/>
      <c r="B189" s="92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18"/>
    </row>
    <row r="190" spans="1:15" s="10" customFormat="1" ht="15" x14ac:dyDescent="0.2">
      <c r="A190" s="92"/>
      <c r="B190" s="92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18"/>
    </row>
    <row r="191" spans="1:15" s="10" customFormat="1" ht="15" x14ac:dyDescent="0.2">
      <c r="A191" s="92"/>
      <c r="B191" s="92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18"/>
    </row>
    <row r="192" spans="1:15" s="10" customFormat="1" ht="15" x14ac:dyDescent="0.2">
      <c r="A192" s="92"/>
      <c r="B192" s="92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18"/>
    </row>
    <row r="193" spans="1:15" s="10" customFormat="1" ht="15" x14ac:dyDescent="0.2">
      <c r="A193" s="92"/>
      <c r="B193" s="92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18"/>
    </row>
    <row r="194" spans="1:15" s="10" customFormat="1" ht="15" x14ac:dyDescent="0.2">
      <c r="A194" s="92"/>
      <c r="B194" s="92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18"/>
    </row>
    <row r="195" spans="1:15" s="10" customFormat="1" ht="15" x14ac:dyDescent="0.2">
      <c r="A195" s="92"/>
      <c r="B195" s="92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18"/>
    </row>
    <row r="196" spans="1:15" s="10" customFormat="1" ht="15" x14ac:dyDescent="0.2">
      <c r="A196" s="92"/>
      <c r="B196" s="92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18"/>
    </row>
    <row r="197" spans="1:15" s="10" customFormat="1" ht="15" x14ac:dyDescent="0.2">
      <c r="A197" s="92"/>
      <c r="B197" s="92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18"/>
    </row>
    <row r="198" spans="1:15" s="10" customFormat="1" ht="15" x14ac:dyDescent="0.2">
      <c r="A198" s="92"/>
      <c r="B198" s="92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18"/>
    </row>
    <row r="199" spans="1:15" s="10" customFormat="1" ht="15" x14ac:dyDescent="0.2">
      <c r="A199" s="92"/>
      <c r="B199" s="92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18"/>
    </row>
    <row r="200" spans="1:15" s="10" customFormat="1" ht="15" x14ac:dyDescent="0.2">
      <c r="A200" s="92"/>
      <c r="B200" s="92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18"/>
    </row>
    <row r="201" spans="1:15" s="10" customFormat="1" ht="15" x14ac:dyDescent="0.2">
      <c r="A201" s="92"/>
      <c r="B201" s="92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18"/>
    </row>
    <row r="202" spans="1:15" s="10" customFormat="1" ht="15" x14ac:dyDescent="0.2">
      <c r="A202" s="92"/>
      <c r="B202" s="92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18"/>
    </row>
    <row r="203" spans="1:15" s="10" customFormat="1" ht="15" x14ac:dyDescent="0.2">
      <c r="A203" s="92"/>
      <c r="B203" s="92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18"/>
    </row>
    <row r="204" spans="1:15" s="10" customFormat="1" ht="15" x14ac:dyDescent="0.2">
      <c r="A204" s="92"/>
      <c r="B204" s="92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18"/>
    </row>
    <row r="205" spans="1:15" s="10" customFormat="1" ht="15" x14ac:dyDescent="0.2">
      <c r="A205" s="92"/>
      <c r="B205" s="92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18"/>
    </row>
    <row r="206" spans="1:15" s="10" customFormat="1" ht="15" x14ac:dyDescent="0.2">
      <c r="A206" s="92"/>
      <c r="B206" s="92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18"/>
    </row>
    <row r="207" spans="1:15" s="10" customFormat="1" ht="15" x14ac:dyDescent="0.2">
      <c r="A207" s="92"/>
      <c r="B207" s="92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18"/>
    </row>
    <row r="208" spans="1:15" s="10" customFormat="1" ht="15" x14ac:dyDescent="0.2">
      <c r="A208" s="92"/>
      <c r="B208" s="92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18"/>
    </row>
    <row r="209" spans="1:15" s="10" customFormat="1" ht="15" x14ac:dyDescent="0.2">
      <c r="A209" s="92"/>
      <c r="B209" s="92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18"/>
    </row>
    <row r="210" spans="1:15" s="10" customFormat="1" ht="15" x14ac:dyDescent="0.2">
      <c r="A210" s="92"/>
      <c r="B210" s="92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18"/>
    </row>
    <row r="211" spans="1:15" s="10" customFormat="1" ht="15" x14ac:dyDescent="0.2">
      <c r="A211" s="92"/>
      <c r="B211" s="92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18"/>
    </row>
    <row r="212" spans="1:15" s="10" customFormat="1" ht="15" x14ac:dyDescent="0.2">
      <c r="A212" s="92"/>
      <c r="B212" s="92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18"/>
    </row>
    <row r="213" spans="1:15" s="10" customFormat="1" ht="15" x14ac:dyDescent="0.2">
      <c r="A213" s="92"/>
      <c r="B213" s="92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18"/>
    </row>
    <row r="214" spans="1:15" s="10" customFormat="1" ht="15" x14ac:dyDescent="0.2">
      <c r="A214" s="92"/>
      <c r="B214" s="92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18"/>
    </row>
    <row r="215" spans="1:15" s="10" customFormat="1" ht="15" x14ac:dyDescent="0.2">
      <c r="A215" s="92"/>
      <c r="B215" s="92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18"/>
    </row>
    <row r="216" spans="1:15" s="10" customFormat="1" ht="15" x14ac:dyDescent="0.2">
      <c r="A216" s="92"/>
      <c r="B216" s="92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18"/>
    </row>
    <row r="217" spans="1:15" s="10" customFormat="1" ht="15" x14ac:dyDescent="0.2">
      <c r="A217" s="92"/>
      <c r="B217" s="92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18"/>
    </row>
    <row r="218" spans="1:15" s="10" customFormat="1" ht="15" x14ac:dyDescent="0.2">
      <c r="A218" s="92"/>
      <c r="B218" s="92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18"/>
    </row>
    <row r="219" spans="1:15" s="10" customFormat="1" ht="15" x14ac:dyDescent="0.2">
      <c r="A219" s="92"/>
      <c r="B219" s="92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18"/>
    </row>
    <row r="220" spans="1:15" s="10" customFormat="1" ht="15" x14ac:dyDescent="0.2">
      <c r="A220" s="92"/>
      <c r="B220" s="92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18"/>
    </row>
    <row r="221" spans="1:15" s="10" customFormat="1" ht="15" x14ac:dyDescent="0.2">
      <c r="A221" s="92"/>
      <c r="B221" s="92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18"/>
    </row>
    <row r="222" spans="1:15" s="10" customFormat="1" ht="15" x14ac:dyDescent="0.2">
      <c r="A222" s="92"/>
      <c r="B222" s="92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18"/>
    </row>
    <row r="223" spans="1:15" s="10" customFormat="1" ht="15" x14ac:dyDescent="0.2">
      <c r="A223" s="92"/>
      <c r="B223" s="92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18"/>
    </row>
    <row r="224" spans="1:15" s="10" customFormat="1" ht="15" x14ac:dyDescent="0.2">
      <c r="A224" s="92"/>
      <c r="B224" s="92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18"/>
    </row>
    <row r="225" spans="1:15" s="10" customFormat="1" ht="15" x14ac:dyDescent="0.2">
      <c r="A225" s="92"/>
      <c r="B225" s="92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18"/>
    </row>
    <row r="226" spans="1:15" s="10" customFormat="1" ht="15" x14ac:dyDescent="0.2">
      <c r="A226" s="92"/>
      <c r="B226" s="92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18"/>
    </row>
    <row r="227" spans="1:15" s="10" customFormat="1" ht="15" x14ac:dyDescent="0.2">
      <c r="A227" s="92"/>
      <c r="B227" s="92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18"/>
    </row>
    <row r="228" spans="1:15" s="10" customFormat="1" ht="15" x14ac:dyDescent="0.2">
      <c r="A228" s="92"/>
      <c r="B228" s="92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18"/>
    </row>
    <row r="229" spans="1:15" s="10" customFormat="1" ht="15" x14ac:dyDescent="0.2">
      <c r="A229" s="92"/>
      <c r="B229" s="92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18"/>
    </row>
    <row r="230" spans="1:15" s="10" customFormat="1" ht="15" x14ac:dyDescent="0.2">
      <c r="A230" s="92"/>
      <c r="B230" s="92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18"/>
    </row>
    <row r="231" spans="1:15" s="10" customFormat="1" ht="15" x14ac:dyDescent="0.2">
      <c r="A231" s="92"/>
      <c r="B231" s="92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18"/>
    </row>
    <row r="232" spans="1:15" s="10" customFormat="1" ht="15" x14ac:dyDescent="0.2">
      <c r="A232" s="92"/>
      <c r="B232" s="92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18"/>
    </row>
    <row r="233" spans="1:15" s="10" customFormat="1" ht="15" x14ac:dyDescent="0.2">
      <c r="A233" s="92"/>
      <c r="B233" s="92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18"/>
    </row>
    <row r="234" spans="1:15" s="10" customFormat="1" ht="15" x14ac:dyDescent="0.2">
      <c r="A234" s="92"/>
      <c r="B234" s="92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18"/>
    </row>
    <row r="235" spans="1:15" s="10" customFormat="1" ht="15" x14ac:dyDescent="0.2">
      <c r="A235" s="92"/>
      <c r="B235" s="92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18"/>
    </row>
    <row r="236" spans="1:15" s="10" customFormat="1" ht="15" x14ac:dyDescent="0.2">
      <c r="A236" s="92"/>
      <c r="B236" s="92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18"/>
    </row>
    <row r="237" spans="1:15" s="10" customFormat="1" ht="15" x14ac:dyDescent="0.2">
      <c r="A237" s="92"/>
      <c r="B237" s="92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18"/>
    </row>
    <row r="238" spans="1:15" s="10" customFormat="1" ht="15" x14ac:dyDescent="0.2">
      <c r="A238" s="92"/>
      <c r="B238" s="92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18"/>
    </row>
    <row r="239" spans="1:15" s="10" customFormat="1" ht="15" x14ac:dyDescent="0.2">
      <c r="A239" s="92"/>
      <c r="B239" s="92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18"/>
    </row>
    <row r="240" spans="1:15" s="10" customFormat="1" ht="15" x14ac:dyDescent="0.2">
      <c r="A240" s="92"/>
      <c r="B240" s="92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18"/>
    </row>
    <row r="241" spans="1:15" s="10" customFormat="1" ht="15" x14ac:dyDescent="0.2">
      <c r="A241" s="92"/>
      <c r="B241" s="92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18"/>
    </row>
    <row r="242" spans="1:15" s="10" customFormat="1" ht="15" x14ac:dyDescent="0.2">
      <c r="A242" s="92"/>
      <c r="B242" s="92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18"/>
    </row>
    <row r="243" spans="1:15" s="10" customFormat="1" ht="15" x14ac:dyDescent="0.2">
      <c r="A243" s="92"/>
      <c r="B243" s="92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18"/>
    </row>
    <row r="244" spans="1:15" s="10" customFormat="1" ht="15" x14ac:dyDescent="0.2">
      <c r="A244" s="92"/>
      <c r="B244" s="92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18"/>
    </row>
    <row r="245" spans="1:15" s="10" customFormat="1" ht="15" x14ac:dyDescent="0.2">
      <c r="A245" s="92"/>
      <c r="B245" s="92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18"/>
    </row>
    <row r="246" spans="1:15" s="10" customFormat="1" ht="15" x14ac:dyDescent="0.2">
      <c r="A246" s="92"/>
      <c r="B246" s="92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18"/>
    </row>
    <row r="247" spans="1:15" s="10" customFormat="1" ht="15" x14ac:dyDescent="0.2">
      <c r="A247" s="92"/>
      <c r="B247" s="92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18"/>
    </row>
    <row r="248" spans="1:15" s="10" customFormat="1" ht="15" x14ac:dyDescent="0.2">
      <c r="A248" s="92"/>
      <c r="B248" s="92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18"/>
    </row>
    <row r="249" spans="1:15" s="10" customFormat="1" ht="15" x14ac:dyDescent="0.2">
      <c r="A249" s="92"/>
      <c r="B249" s="92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18"/>
    </row>
    <row r="250" spans="1:15" s="10" customFormat="1" ht="15" x14ac:dyDescent="0.2">
      <c r="A250" s="92"/>
      <c r="B250" s="92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18"/>
    </row>
    <row r="251" spans="1:15" s="10" customFormat="1" ht="15" x14ac:dyDescent="0.2">
      <c r="A251" s="92"/>
      <c r="B251" s="92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18"/>
    </row>
    <row r="252" spans="1:15" s="10" customFormat="1" ht="15" x14ac:dyDescent="0.2">
      <c r="A252" s="92"/>
      <c r="B252" s="92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18"/>
    </row>
    <row r="253" spans="1:15" s="10" customFormat="1" ht="15" x14ac:dyDescent="0.2">
      <c r="A253" s="92"/>
      <c r="B253" s="92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18"/>
    </row>
    <row r="254" spans="1:15" s="10" customFormat="1" ht="15" x14ac:dyDescent="0.2">
      <c r="A254" s="92"/>
      <c r="B254" s="92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18"/>
    </row>
    <row r="255" spans="1:15" s="10" customFormat="1" ht="15" x14ac:dyDescent="0.2">
      <c r="A255" s="92"/>
      <c r="B255" s="92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18"/>
    </row>
    <row r="256" spans="1:15" s="10" customFormat="1" ht="15" x14ac:dyDescent="0.2">
      <c r="A256" s="92"/>
      <c r="B256" s="92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18"/>
    </row>
    <row r="257" spans="1:15" s="10" customFormat="1" ht="15" x14ac:dyDescent="0.2">
      <c r="A257" s="92"/>
      <c r="B257" s="92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18"/>
    </row>
    <row r="258" spans="1:15" s="10" customFormat="1" ht="15" x14ac:dyDescent="0.2">
      <c r="A258" s="92"/>
      <c r="B258" s="92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18"/>
    </row>
    <row r="259" spans="1:15" s="10" customFormat="1" ht="15" x14ac:dyDescent="0.2">
      <c r="A259" s="92"/>
      <c r="B259" s="92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18"/>
    </row>
    <row r="260" spans="1:15" s="10" customFormat="1" ht="15" x14ac:dyDescent="0.2">
      <c r="A260" s="92"/>
      <c r="B260" s="92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18"/>
    </row>
    <row r="261" spans="1:15" s="10" customFormat="1" ht="15" x14ac:dyDescent="0.2">
      <c r="A261" s="92"/>
      <c r="B261" s="92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18"/>
    </row>
    <row r="262" spans="1:15" s="10" customFormat="1" ht="15" x14ac:dyDescent="0.2">
      <c r="A262" s="92"/>
      <c r="B262" s="92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18"/>
    </row>
    <row r="263" spans="1:15" s="10" customFormat="1" ht="15" x14ac:dyDescent="0.2">
      <c r="A263" s="92"/>
      <c r="B263" s="92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18"/>
    </row>
    <row r="264" spans="1:15" s="10" customFormat="1" ht="15" x14ac:dyDescent="0.2">
      <c r="A264" s="92"/>
      <c r="B264" s="92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18"/>
    </row>
    <row r="265" spans="1:15" s="10" customFormat="1" ht="15" x14ac:dyDescent="0.2">
      <c r="A265" s="92"/>
      <c r="B265" s="92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18"/>
    </row>
    <row r="266" spans="1:15" s="10" customFormat="1" ht="15" x14ac:dyDescent="0.2">
      <c r="A266" s="92"/>
      <c r="B266" s="92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18"/>
    </row>
    <row r="267" spans="1:15" s="10" customFormat="1" ht="15" x14ac:dyDescent="0.2">
      <c r="A267" s="92"/>
      <c r="B267" s="92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18"/>
    </row>
    <row r="268" spans="1:15" s="10" customFormat="1" ht="15" x14ac:dyDescent="0.2">
      <c r="A268" s="92"/>
      <c r="B268" s="92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18"/>
    </row>
    <row r="269" spans="1:15" s="10" customFormat="1" ht="15" x14ac:dyDescent="0.2">
      <c r="A269" s="92"/>
      <c r="B269" s="92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18"/>
    </row>
    <row r="270" spans="1:15" s="10" customFormat="1" ht="15" x14ac:dyDescent="0.2">
      <c r="A270" s="92"/>
      <c r="B270" s="92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18"/>
    </row>
    <row r="271" spans="1:15" s="10" customFormat="1" ht="15" x14ac:dyDescent="0.2">
      <c r="A271" s="92"/>
      <c r="B271" s="92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18"/>
    </row>
    <row r="272" spans="1:15" s="10" customFormat="1" ht="15" x14ac:dyDescent="0.2">
      <c r="A272" s="92"/>
      <c r="B272" s="92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18"/>
    </row>
    <row r="273" spans="1:15" s="10" customFormat="1" ht="15" x14ac:dyDescent="0.2">
      <c r="A273" s="92"/>
      <c r="B273" s="92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18"/>
    </row>
    <row r="274" spans="1:15" s="10" customFormat="1" ht="15" x14ac:dyDescent="0.2">
      <c r="A274" s="92"/>
      <c r="B274" s="92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18"/>
    </row>
    <row r="275" spans="1:15" s="10" customFormat="1" ht="15" x14ac:dyDescent="0.2">
      <c r="A275" s="92"/>
      <c r="B275" s="92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18"/>
    </row>
    <row r="276" spans="1:15" s="10" customFormat="1" ht="15" x14ac:dyDescent="0.2">
      <c r="A276" s="92"/>
      <c r="B276" s="92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18"/>
    </row>
    <row r="277" spans="1:15" s="10" customFormat="1" ht="15" x14ac:dyDescent="0.2">
      <c r="A277" s="92"/>
      <c r="B277" s="92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18"/>
    </row>
    <row r="278" spans="1:15" s="10" customFormat="1" ht="15" x14ac:dyDescent="0.2">
      <c r="A278" s="92"/>
      <c r="B278" s="92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18"/>
    </row>
    <row r="279" spans="1:15" s="10" customFormat="1" ht="15" x14ac:dyDescent="0.2">
      <c r="A279" s="92"/>
      <c r="B279" s="92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18"/>
    </row>
    <row r="280" spans="1:15" s="10" customFormat="1" ht="15" x14ac:dyDescent="0.2">
      <c r="A280" s="92"/>
      <c r="B280" s="92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18"/>
    </row>
    <row r="281" spans="1:15" s="10" customFormat="1" ht="15" x14ac:dyDescent="0.2">
      <c r="A281" s="92"/>
      <c r="B281" s="92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18"/>
    </row>
    <row r="282" spans="1:15" s="10" customFormat="1" ht="15" x14ac:dyDescent="0.2">
      <c r="A282" s="92"/>
      <c r="B282" s="92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18"/>
    </row>
    <row r="283" spans="1:15" s="10" customFormat="1" ht="15" x14ac:dyDescent="0.2">
      <c r="A283" s="92"/>
      <c r="B283" s="92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18"/>
    </row>
    <row r="284" spans="1:15" s="10" customFormat="1" ht="15" x14ac:dyDescent="0.2">
      <c r="A284" s="92"/>
      <c r="B284" s="92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18"/>
    </row>
    <row r="285" spans="1:15" s="10" customFormat="1" ht="15" x14ac:dyDescent="0.2">
      <c r="A285" s="92"/>
      <c r="B285" s="92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18"/>
    </row>
    <row r="286" spans="1:15" s="10" customFormat="1" ht="15" x14ac:dyDescent="0.2">
      <c r="A286" s="92"/>
      <c r="B286" s="92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18"/>
    </row>
    <row r="287" spans="1:15" s="10" customFormat="1" ht="15" x14ac:dyDescent="0.2">
      <c r="A287" s="92"/>
      <c r="B287" s="92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18"/>
    </row>
    <row r="288" spans="1:15" s="10" customFormat="1" ht="15" x14ac:dyDescent="0.2">
      <c r="A288" s="92"/>
      <c r="B288" s="92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18"/>
    </row>
    <row r="289" spans="1:15" s="10" customFormat="1" ht="15" x14ac:dyDescent="0.2">
      <c r="A289" s="92"/>
      <c r="B289" s="92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18"/>
    </row>
    <row r="290" spans="1:15" s="10" customFormat="1" ht="15" x14ac:dyDescent="0.2">
      <c r="A290" s="92"/>
      <c r="B290" s="92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18"/>
    </row>
    <row r="291" spans="1:15" s="10" customFormat="1" ht="15" x14ac:dyDescent="0.2">
      <c r="A291" s="92"/>
      <c r="B291" s="92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18"/>
    </row>
    <row r="292" spans="1:15" s="10" customFormat="1" ht="15" x14ac:dyDescent="0.2">
      <c r="A292" s="92"/>
      <c r="B292" s="92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18"/>
    </row>
    <row r="293" spans="1:15" s="10" customFormat="1" ht="15" x14ac:dyDescent="0.2">
      <c r="A293" s="92"/>
      <c r="B293" s="92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18"/>
    </row>
    <row r="294" spans="1:15" s="10" customFormat="1" ht="15" x14ac:dyDescent="0.2">
      <c r="A294" s="92"/>
      <c r="B294" s="92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18"/>
    </row>
    <row r="295" spans="1:15" s="10" customFormat="1" ht="15" x14ac:dyDescent="0.2">
      <c r="A295" s="92"/>
      <c r="B295" s="92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18"/>
    </row>
    <row r="296" spans="1:15" s="10" customFormat="1" ht="15" x14ac:dyDescent="0.2">
      <c r="A296" s="92"/>
      <c r="B296" s="92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18"/>
    </row>
    <row r="297" spans="1:15" s="10" customFormat="1" ht="15" x14ac:dyDescent="0.2">
      <c r="A297" s="92"/>
      <c r="B297" s="92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18"/>
    </row>
    <row r="298" spans="1:15" s="10" customFormat="1" ht="15" x14ac:dyDescent="0.2">
      <c r="A298" s="92"/>
      <c r="B298" s="92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18"/>
    </row>
    <row r="299" spans="1:15" s="10" customFormat="1" ht="15" x14ac:dyDescent="0.2">
      <c r="A299" s="92"/>
      <c r="B299" s="92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18"/>
    </row>
    <row r="300" spans="1:15" s="10" customFormat="1" ht="15" x14ac:dyDescent="0.2">
      <c r="A300" s="92"/>
      <c r="B300" s="92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18"/>
    </row>
    <row r="301" spans="1:15" s="10" customFormat="1" ht="15" x14ac:dyDescent="0.2">
      <c r="A301" s="92"/>
      <c r="B301" s="92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18"/>
    </row>
    <row r="302" spans="1:15" s="10" customFormat="1" ht="15" x14ac:dyDescent="0.2">
      <c r="A302" s="92"/>
      <c r="B302" s="92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18"/>
    </row>
    <row r="303" spans="1:15" s="10" customFormat="1" ht="15" x14ac:dyDescent="0.2">
      <c r="A303" s="92"/>
      <c r="B303" s="92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18"/>
    </row>
    <row r="304" spans="1:15" s="10" customFormat="1" ht="15" x14ac:dyDescent="0.2">
      <c r="A304" s="92"/>
      <c r="B304" s="92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18"/>
    </row>
    <row r="305" spans="1:15" s="10" customFormat="1" ht="15" x14ac:dyDescent="0.2">
      <c r="A305" s="92"/>
      <c r="B305" s="92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18"/>
    </row>
    <row r="306" spans="1:15" s="10" customFormat="1" ht="15" x14ac:dyDescent="0.2">
      <c r="A306" s="92"/>
      <c r="B306" s="92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18"/>
    </row>
    <row r="307" spans="1:15" s="10" customFormat="1" ht="15" x14ac:dyDescent="0.2">
      <c r="A307" s="92"/>
      <c r="B307" s="92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18"/>
    </row>
    <row r="308" spans="1:15" s="10" customFormat="1" ht="15" x14ac:dyDescent="0.2">
      <c r="A308" s="92"/>
      <c r="B308" s="92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18"/>
    </row>
    <row r="309" spans="1:15" s="10" customFormat="1" ht="15" x14ac:dyDescent="0.2">
      <c r="A309" s="92"/>
      <c r="B309" s="92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18"/>
    </row>
    <row r="310" spans="1:15" s="10" customFormat="1" ht="15" x14ac:dyDescent="0.2">
      <c r="A310" s="92"/>
      <c r="B310" s="92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18"/>
    </row>
    <row r="311" spans="1:15" s="10" customFormat="1" ht="15" x14ac:dyDescent="0.2">
      <c r="A311" s="92"/>
      <c r="B311" s="92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18"/>
    </row>
    <row r="312" spans="1:15" s="10" customFormat="1" ht="15" x14ac:dyDescent="0.2">
      <c r="A312" s="92"/>
      <c r="B312" s="92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18"/>
    </row>
    <row r="313" spans="1:15" s="10" customFormat="1" ht="15" x14ac:dyDescent="0.2">
      <c r="A313" s="92"/>
      <c r="B313" s="92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18"/>
    </row>
    <row r="314" spans="1:15" s="10" customFormat="1" ht="15" x14ac:dyDescent="0.2">
      <c r="A314" s="92"/>
      <c r="B314" s="92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18"/>
    </row>
    <row r="315" spans="1:15" s="10" customFormat="1" ht="15" x14ac:dyDescent="0.2">
      <c r="A315" s="92"/>
      <c r="B315" s="92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18"/>
    </row>
    <row r="316" spans="1:15" s="10" customFormat="1" ht="15" x14ac:dyDescent="0.2">
      <c r="A316" s="92"/>
      <c r="B316" s="92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18"/>
    </row>
    <row r="317" spans="1:15" s="10" customFormat="1" ht="15" x14ac:dyDescent="0.2">
      <c r="A317" s="92"/>
      <c r="B317" s="92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18"/>
    </row>
    <row r="318" spans="1:15" s="10" customFormat="1" ht="15" x14ac:dyDescent="0.2">
      <c r="A318" s="92"/>
      <c r="B318" s="92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18"/>
    </row>
    <row r="319" spans="1:15" s="10" customFormat="1" ht="15" x14ac:dyDescent="0.2">
      <c r="A319" s="92"/>
      <c r="B319" s="92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18"/>
    </row>
    <row r="320" spans="1:15" s="10" customFormat="1" ht="15" x14ac:dyDescent="0.2">
      <c r="A320" s="92"/>
      <c r="B320" s="92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18"/>
    </row>
    <row r="321" spans="1:15" s="10" customFormat="1" ht="15" x14ac:dyDescent="0.2">
      <c r="A321" s="92"/>
      <c r="B321" s="92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18"/>
    </row>
    <row r="322" spans="1:15" s="10" customFormat="1" ht="15" x14ac:dyDescent="0.2">
      <c r="A322" s="92"/>
      <c r="B322" s="92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18"/>
    </row>
    <row r="323" spans="1:15" s="10" customFormat="1" ht="15" x14ac:dyDescent="0.2">
      <c r="A323" s="92"/>
      <c r="B323" s="92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18"/>
    </row>
    <row r="324" spans="1:15" s="10" customFormat="1" ht="15" x14ac:dyDescent="0.2">
      <c r="A324" s="92"/>
      <c r="B324" s="92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18"/>
    </row>
    <row r="325" spans="1:15" s="10" customFormat="1" ht="15" x14ac:dyDescent="0.2">
      <c r="A325" s="92"/>
      <c r="B325" s="92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18"/>
    </row>
    <row r="326" spans="1:15" s="10" customFormat="1" ht="15" x14ac:dyDescent="0.2">
      <c r="A326" s="92"/>
      <c r="B326" s="92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18"/>
    </row>
    <row r="327" spans="1:15" s="10" customFormat="1" ht="15" x14ac:dyDescent="0.2">
      <c r="A327" s="92"/>
      <c r="B327" s="92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18"/>
    </row>
    <row r="328" spans="1:15" s="10" customFormat="1" ht="15" x14ac:dyDescent="0.2">
      <c r="A328" s="92"/>
      <c r="B328" s="92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18"/>
    </row>
    <row r="329" spans="1:15" s="10" customFormat="1" ht="15" x14ac:dyDescent="0.2">
      <c r="A329" s="92"/>
      <c r="B329" s="92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18"/>
    </row>
    <row r="330" spans="1:15" s="10" customFormat="1" ht="15" x14ac:dyDescent="0.2">
      <c r="A330" s="92"/>
      <c r="B330" s="92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18"/>
    </row>
    <row r="331" spans="1:15" s="10" customFormat="1" ht="15" x14ac:dyDescent="0.2">
      <c r="A331" s="92"/>
      <c r="B331" s="92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18"/>
    </row>
    <row r="332" spans="1:15" s="10" customFormat="1" ht="15" x14ac:dyDescent="0.2">
      <c r="A332" s="92"/>
      <c r="B332" s="92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18"/>
    </row>
    <row r="333" spans="1:15" s="10" customFormat="1" ht="15" x14ac:dyDescent="0.2">
      <c r="A333" s="92"/>
      <c r="B333" s="92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18"/>
    </row>
    <row r="334" spans="1:15" s="10" customFormat="1" ht="15" x14ac:dyDescent="0.2">
      <c r="A334" s="92"/>
      <c r="B334" s="92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18"/>
    </row>
    <row r="335" spans="1:15" s="10" customFormat="1" ht="15" x14ac:dyDescent="0.2">
      <c r="A335" s="92"/>
      <c r="B335" s="92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18"/>
    </row>
    <row r="336" spans="1:15" s="10" customFormat="1" ht="15" x14ac:dyDescent="0.2">
      <c r="A336" s="92"/>
      <c r="B336" s="92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18"/>
    </row>
    <row r="337" spans="1:15" s="10" customFormat="1" ht="15" x14ac:dyDescent="0.2">
      <c r="A337" s="92"/>
      <c r="B337" s="92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18"/>
    </row>
    <row r="338" spans="1:15" s="10" customFormat="1" ht="15" x14ac:dyDescent="0.2">
      <c r="A338" s="92"/>
      <c r="B338" s="92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18"/>
    </row>
    <row r="339" spans="1:15" s="10" customFormat="1" ht="15" x14ac:dyDescent="0.2">
      <c r="A339" s="92"/>
      <c r="B339" s="92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18"/>
    </row>
    <row r="340" spans="1:15" s="10" customFormat="1" ht="15" x14ac:dyDescent="0.2">
      <c r="A340" s="92"/>
      <c r="B340" s="92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18"/>
    </row>
    <row r="341" spans="1:15" s="10" customFormat="1" ht="15" x14ac:dyDescent="0.2">
      <c r="A341" s="92"/>
      <c r="B341" s="92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18"/>
    </row>
    <row r="342" spans="1:15" s="10" customFormat="1" ht="15" x14ac:dyDescent="0.2">
      <c r="A342" s="92"/>
      <c r="B342" s="92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18"/>
    </row>
    <row r="343" spans="1:15" s="10" customFormat="1" ht="15" x14ac:dyDescent="0.2">
      <c r="A343" s="92"/>
      <c r="B343" s="92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18"/>
    </row>
    <row r="344" spans="1:15" s="10" customFormat="1" ht="15" x14ac:dyDescent="0.2">
      <c r="A344" s="92"/>
      <c r="B344" s="92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18"/>
    </row>
    <row r="345" spans="1:15" s="10" customFormat="1" ht="15" x14ac:dyDescent="0.2">
      <c r="A345" s="92"/>
      <c r="B345" s="92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18"/>
    </row>
    <row r="346" spans="1:15" s="10" customFormat="1" ht="15" x14ac:dyDescent="0.2">
      <c r="A346" s="92"/>
      <c r="B346" s="92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18"/>
    </row>
    <row r="347" spans="1:15" s="10" customFormat="1" ht="15" x14ac:dyDescent="0.2">
      <c r="A347" s="92"/>
      <c r="B347" s="92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18"/>
    </row>
    <row r="348" spans="1:15" s="10" customFormat="1" ht="15" x14ac:dyDescent="0.2">
      <c r="A348" s="92"/>
      <c r="B348" s="92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18"/>
    </row>
    <row r="349" spans="1:15" s="10" customFormat="1" ht="15" x14ac:dyDescent="0.2">
      <c r="A349" s="92"/>
      <c r="B349" s="92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18"/>
    </row>
    <row r="350" spans="1:15" s="10" customFormat="1" ht="15" x14ac:dyDescent="0.2">
      <c r="A350" s="92"/>
      <c r="B350" s="92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18"/>
    </row>
    <row r="351" spans="1:15" s="10" customFormat="1" ht="15" x14ac:dyDescent="0.2">
      <c r="A351" s="92"/>
      <c r="B351" s="92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18"/>
    </row>
    <row r="352" spans="1:15" s="10" customFormat="1" ht="15" x14ac:dyDescent="0.2">
      <c r="A352" s="92"/>
      <c r="B352" s="92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18"/>
    </row>
    <row r="353" spans="1:15" s="10" customFormat="1" ht="15" x14ac:dyDescent="0.2">
      <c r="A353" s="92"/>
      <c r="B353" s="92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18"/>
    </row>
    <row r="354" spans="1:15" s="10" customFormat="1" ht="15" x14ac:dyDescent="0.2">
      <c r="A354" s="92"/>
      <c r="B354" s="92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18"/>
    </row>
    <row r="355" spans="1:15" s="10" customFormat="1" ht="15" x14ac:dyDescent="0.2">
      <c r="A355" s="92"/>
      <c r="B355" s="92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18"/>
    </row>
    <row r="356" spans="1:15" s="10" customFormat="1" ht="15" x14ac:dyDescent="0.2">
      <c r="A356" s="92"/>
      <c r="B356" s="92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18"/>
    </row>
    <row r="357" spans="1:15" s="10" customFormat="1" ht="15" x14ac:dyDescent="0.2">
      <c r="A357" s="92"/>
      <c r="B357" s="92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18"/>
    </row>
    <row r="358" spans="1:15" s="10" customFormat="1" ht="15" x14ac:dyDescent="0.2">
      <c r="A358" s="92"/>
      <c r="B358" s="92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18"/>
    </row>
    <row r="359" spans="1:15" s="10" customFormat="1" ht="15" x14ac:dyDescent="0.2">
      <c r="A359" s="92"/>
      <c r="B359" s="92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18"/>
    </row>
    <row r="360" spans="1:15" s="10" customFormat="1" ht="15" x14ac:dyDescent="0.2">
      <c r="A360" s="92"/>
      <c r="B360" s="92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18"/>
    </row>
    <row r="361" spans="1:15" s="10" customFormat="1" ht="15" x14ac:dyDescent="0.2">
      <c r="A361" s="92"/>
      <c r="B361" s="92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18"/>
    </row>
    <row r="362" spans="1:15" s="10" customFormat="1" ht="15" x14ac:dyDescent="0.2">
      <c r="A362" s="92"/>
      <c r="B362" s="92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18"/>
    </row>
    <row r="363" spans="1:15" s="10" customFormat="1" ht="15" x14ac:dyDescent="0.2">
      <c r="A363" s="92"/>
      <c r="B363" s="92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18"/>
    </row>
    <row r="364" spans="1:15" s="10" customFormat="1" ht="15" x14ac:dyDescent="0.2">
      <c r="A364" s="92"/>
      <c r="B364" s="92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18"/>
    </row>
    <row r="365" spans="1:15" s="10" customFormat="1" ht="15" x14ac:dyDescent="0.2">
      <c r="A365" s="92"/>
      <c r="B365" s="92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18"/>
    </row>
    <row r="366" spans="1:15" s="10" customFormat="1" ht="15" x14ac:dyDescent="0.2">
      <c r="A366" s="92"/>
      <c r="B366" s="92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18"/>
    </row>
    <row r="367" spans="1:15" s="10" customFormat="1" ht="15" x14ac:dyDescent="0.2">
      <c r="A367" s="92"/>
      <c r="B367" s="92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18"/>
    </row>
    <row r="368" spans="1:15" s="10" customFormat="1" ht="15" x14ac:dyDescent="0.2">
      <c r="A368" s="92"/>
      <c r="B368" s="92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18"/>
    </row>
    <row r="369" spans="1:15" s="10" customFormat="1" ht="15" x14ac:dyDescent="0.2">
      <c r="A369" s="92"/>
      <c r="B369" s="92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18"/>
    </row>
    <row r="370" spans="1:15" s="10" customFormat="1" ht="15" x14ac:dyDescent="0.2">
      <c r="A370" s="92"/>
      <c r="B370" s="92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18"/>
    </row>
    <row r="371" spans="1:15" s="10" customFormat="1" ht="15" x14ac:dyDescent="0.2">
      <c r="A371" s="92"/>
      <c r="B371" s="92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18"/>
    </row>
    <row r="372" spans="1:15" s="10" customFormat="1" ht="15" x14ac:dyDescent="0.2">
      <c r="A372" s="92"/>
      <c r="B372" s="92"/>
      <c r="E372" s="7"/>
      <c r="F372" s="7"/>
      <c r="G372" s="7"/>
      <c r="H372" s="7"/>
      <c r="I372" s="7"/>
      <c r="J372" s="7"/>
      <c r="K372" s="7"/>
      <c r="L372" s="8"/>
      <c r="M372" s="8"/>
      <c r="N372" s="8"/>
      <c r="O372" s="18"/>
    </row>
    <row r="373" spans="1:15" s="10" customFormat="1" ht="15" x14ac:dyDescent="0.2">
      <c r="A373" s="92"/>
      <c r="B373" s="92"/>
      <c r="E373" s="7"/>
      <c r="F373" s="7"/>
      <c r="G373" s="7"/>
      <c r="H373" s="7"/>
      <c r="I373" s="7"/>
      <c r="J373" s="7"/>
      <c r="K373" s="7"/>
      <c r="L373" s="8"/>
      <c r="M373" s="8"/>
      <c r="N373" s="8"/>
      <c r="O373" s="18"/>
    </row>
    <row r="374" spans="1:15" s="10" customFormat="1" ht="15" x14ac:dyDescent="0.2">
      <c r="A374" s="92"/>
      <c r="B374" s="92"/>
      <c r="E374" s="7"/>
      <c r="F374" s="7"/>
      <c r="G374" s="7"/>
      <c r="H374" s="7"/>
      <c r="I374" s="7"/>
      <c r="J374" s="7"/>
      <c r="K374" s="7"/>
      <c r="L374" s="8"/>
      <c r="M374" s="8"/>
      <c r="N374" s="8"/>
      <c r="O374" s="18"/>
    </row>
    <row r="375" spans="1:15" s="10" customFormat="1" ht="15" x14ac:dyDescent="0.2">
      <c r="A375" s="92"/>
      <c r="B375" s="92"/>
      <c r="E375" s="7"/>
      <c r="F375" s="7"/>
      <c r="G375" s="7"/>
      <c r="H375" s="7"/>
      <c r="I375" s="7"/>
      <c r="J375" s="7"/>
      <c r="K375" s="7"/>
      <c r="L375" s="8"/>
      <c r="M375" s="8"/>
      <c r="N375" s="8"/>
      <c r="O375" s="18"/>
    </row>
    <row r="376" spans="1:15" s="10" customFormat="1" ht="15" x14ac:dyDescent="0.2">
      <c r="A376" s="92"/>
      <c r="B376" s="92"/>
      <c r="E376" s="7"/>
      <c r="F376" s="7"/>
      <c r="G376" s="7"/>
      <c r="H376" s="7"/>
      <c r="I376" s="7"/>
      <c r="J376" s="7"/>
      <c r="K376" s="7"/>
      <c r="L376" s="8"/>
      <c r="M376" s="8"/>
      <c r="N376" s="8"/>
      <c r="O376" s="18"/>
    </row>
    <row r="377" spans="1:15" s="10" customFormat="1" ht="15" x14ac:dyDescent="0.2">
      <c r="A377" s="92"/>
      <c r="B377" s="92"/>
      <c r="E377" s="7"/>
      <c r="F377" s="7"/>
      <c r="G377" s="7"/>
      <c r="H377" s="7"/>
      <c r="I377" s="7"/>
      <c r="J377" s="7"/>
      <c r="K377" s="7"/>
      <c r="L377" s="8"/>
      <c r="M377" s="8"/>
      <c r="N377" s="8"/>
      <c r="O377" s="18"/>
    </row>
    <row r="378" spans="1:15" s="10" customFormat="1" ht="15" x14ac:dyDescent="0.2">
      <c r="A378" s="92"/>
      <c r="B378" s="92"/>
      <c r="E378" s="7"/>
      <c r="F378" s="7"/>
      <c r="G378" s="7"/>
      <c r="H378" s="7"/>
      <c r="I378" s="7"/>
      <c r="J378" s="7"/>
      <c r="K378" s="7"/>
      <c r="L378" s="8"/>
      <c r="M378" s="8"/>
      <c r="N378" s="8"/>
      <c r="O378" s="18"/>
    </row>
    <row r="379" spans="1:15" s="10" customFormat="1" ht="15" x14ac:dyDescent="0.2">
      <c r="A379" s="92"/>
      <c r="B379" s="92"/>
      <c r="E379" s="7"/>
      <c r="F379" s="7"/>
      <c r="G379" s="7"/>
      <c r="H379" s="7"/>
      <c r="I379" s="7"/>
      <c r="J379" s="7"/>
      <c r="K379" s="7"/>
      <c r="L379" s="8"/>
      <c r="M379" s="8"/>
      <c r="N379" s="8"/>
      <c r="O379" s="18"/>
    </row>
    <row r="380" spans="1:15" s="10" customFormat="1" ht="15" x14ac:dyDescent="0.2">
      <c r="A380" s="92"/>
      <c r="B380" s="92"/>
      <c r="E380" s="7"/>
      <c r="F380" s="7"/>
      <c r="G380" s="7"/>
      <c r="H380" s="7"/>
      <c r="I380" s="7"/>
      <c r="J380" s="7"/>
      <c r="K380" s="7"/>
      <c r="L380" s="8"/>
      <c r="M380" s="8"/>
      <c r="N380" s="8"/>
      <c r="O380" s="18"/>
    </row>
    <row r="381" spans="1:15" s="10" customFormat="1" ht="15" x14ac:dyDescent="0.2">
      <c r="A381" s="92"/>
      <c r="B381" s="92"/>
      <c r="E381" s="7"/>
      <c r="F381" s="7"/>
      <c r="G381" s="7"/>
      <c r="H381" s="7"/>
      <c r="I381" s="7"/>
      <c r="J381" s="7"/>
      <c r="K381" s="7"/>
      <c r="L381" s="8"/>
      <c r="M381" s="8"/>
      <c r="N381" s="8"/>
      <c r="O381" s="18"/>
    </row>
    <row r="382" spans="1:15" s="10" customFormat="1" ht="15" x14ac:dyDescent="0.2">
      <c r="A382" s="92"/>
      <c r="B382" s="92"/>
      <c r="E382" s="7"/>
      <c r="F382" s="7"/>
      <c r="G382" s="7"/>
      <c r="H382" s="7"/>
      <c r="I382" s="7"/>
      <c r="J382" s="7"/>
      <c r="K382" s="7"/>
      <c r="L382" s="8"/>
      <c r="M382" s="8"/>
      <c r="N382" s="8"/>
      <c r="O382" s="18"/>
    </row>
    <row r="383" spans="1:15" s="10" customFormat="1" ht="15" x14ac:dyDescent="0.2">
      <c r="A383" s="92"/>
      <c r="B383" s="92"/>
      <c r="E383" s="7"/>
      <c r="F383" s="7"/>
      <c r="G383" s="7"/>
      <c r="H383" s="7"/>
      <c r="I383" s="7"/>
      <c r="J383" s="7"/>
      <c r="K383" s="7"/>
      <c r="L383" s="8"/>
      <c r="M383" s="8"/>
      <c r="N383" s="8"/>
      <c r="O383" s="18"/>
    </row>
    <row r="384" spans="1:15" s="10" customFormat="1" ht="15" x14ac:dyDescent="0.2">
      <c r="A384" s="92"/>
      <c r="B384" s="92"/>
      <c r="E384" s="7"/>
      <c r="F384" s="7"/>
      <c r="G384" s="7"/>
      <c r="H384" s="7"/>
      <c r="I384" s="7"/>
      <c r="J384" s="7"/>
      <c r="K384" s="7"/>
      <c r="L384" s="8"/>
      <c r="M384" s="8"/>
      <c r="N384" s="8"/>
      <c r="O384" s="18"/>
    </row>
    <row r="385" spans="1:15" s="10" customFormat="1" ht="15" x14ac:dyDescent="0.2">
      <c r="A385" s="92"/>
      <c r="B385" s="92"/>
      <c r="E385" s="7"/>
      <c r="F385" s="7"/>
      <c r="G385" s="7"/>
      <c r="H385" s="7"/>
      <c r="I385" s="7"/>
      <c r="J385" s="7"/>
      <c r="K385" s="7"/>
      <c r="L385" s="8"/>
      <c r="M385" s="8"/>
      <c r="N385" s="8"/>
      <c r="O385" s="18"/>
    </row>
    <row r="386" spans="1:15" s="10" customFormat="1" ht="15" x14ac:dyDescent="0.2">
      <c r="A386" s="92"/>
      <c r="B386" s="92"/>
      <c r="E386" s="7"/>
      <c r="F386" s="7"/>
      <c r="G386" s="7"/>
      <c r="H386" s="7"/>
      <c r="I386" s="7"/>
      <c r="J386" s="7"/>
      <c r="K386" s="7"/>
      <c r="L386" s="8"/>
      <c r="M386" s="8"/>
      <c r="N386" s="8"/>
      <c r="O386" s="18"/>
    </row>
    <row r="387" spans="1:15" s="10" customFormat="1" ht="15" x14ac:dyDescent="0.2">
      <c r="A387" s="92"/>
      <c r="B387" s="92"/>
      <c r="E387" s="7"/>
      <c r="F387" s="7"/>
      <c r="G387" s="7"/>
      <c r="H387" s="7"/>
      <c r="I387" s="7"/>
      <c r="J387" s="7"/>
      <c r="K387" s="7"/>
      <c r="L387" s="8"/>
      <c r="M387" s="8"/>
      <c r="N387" s="8"/>
      <c r="O387" s="18"/>
    </row>
    <row r="388" spans="1:15" s="10" customFormat="1" ht="15" x14ac:dyDescent="0.2">
      <c r="A388" s="92"/>
      <c r="B388" s="92"/>
      <c r="E388" s="7"/>
      <c r="F388" s="7"/>
      <c r="G388" s="7"/>
      <c r="H388" s="7"/>
      <c r="I388" s="7"/>
      <c r="J388" s="7"/>
      <c r="K388" s="7"/>
      <c r="L388" s="8"/>
      <c r="M388" s="8"/>
      <c r="N388" s="8"/>
      <c r="O388" s="18"/>
    </row>
    <row r="389" spans="1:15" s="10" customFormat="1" ht="15" x14ac:dyDescent="0.2">
      <c r="A389" s="92"/>
      <c r="B389" s="92"/>
      <c r="E389" s="7"/>
      <c r="F389" s="7"/>
      <c r="G389" s="7"/>
      <c r="H389" s="7"/>
      <c r="I389" s="7"/>
      <c r="J389" s="7"/>
      <c r="K389" s="7"/>
      <c r="L389" s="8"/>
      <c r="M389" s="8"/>
      <c r="N389" s="8"/>
      <c r="O389" s="18"/>
    </row>
    <row r="390" spans="1:15" s="10" customFormat="1" ht="15" x14ac:dyDescent="0.2">
      <c r="A390" s="92"/>
      <c r="B390" s="92"/>
      <c r="E390" s="7"/>
      <c r="F390" s="7"/>
      <c r="G390" s="7"/>
      <c r="H390" s="7"/>
      <c r="I390" s="7"/>
      <c r="J390" s="7"/>
      <c r="K390" s="7"/>
      <c r="L390" s="8"/>
      <c r="M390" s="8"/>
      <c r="N390" s="8"/>
      <c r="O390" s="18"/>
    </row>
    <row r="391" spans="1:15" s="10" customFormat="1" ht="15" x14ac:dyDescent="0.2">
      <c r="A391" s="92"/>
      <c r="B391" s="92"/>
      <c r="E391" s="7"/>
      <c r="F391" s="7"/>
      <c r="G391" s="7"/>
      <c r="H391" s="7"/>
      <c r="I391" s="7"/>
      <c r="J391" s="7"/>
      <c r="K391" s="7"/>
      <c r="L391" s="8"/>
      <c r="M391" s="8"/>
      <c r="N391" s="8"/>
      <c r="O391" s="18"/>
    </row>
    <row r="392" spans="1:15" s="10" customFormat="1" ht="15" x14ac:dyDescent="0.2">
      <c r="A392" s="92"/>
      <c r="B392" s="92"/>
      <c r="E392" s="7"/>
      <c r="F392" s="7"/>
      <c r="G392" s="7"/>
      <c r="H392" s="7"/>
      <c r="I392" s="7"/>
      <c r="J392" s="7"/>
      <c r="K392" s="7"/>
      <c r="L392" s="8"/>
      <c r="M392" s="8"/>
      <c r="N392" s="8"/>
      <c r="O392" s="18"/>
    </row>
    <row r="393" spans="1:15" s="10" customFormat="1" ht="15" x14ac:dyDescent="0.2">
      <c r="A393" s="92"/>
      <c r="B393" s="92"/>
      <c r="E393" s="7"/>
      <c r="F393" s="7"/>
      <c r="G393" s="7"/>
      <c r="H393" s="7"/>
      <c r="I393" s="7"/>
      <c r="J393" s="7"/>
      <c r="K393" s="7"/>
      <c r="L393" s="8"/>
      <c r="M393" s="8"/>
      <c r="N393" s="8"/>
      <c r="O393" s="18"/>
    </row>
    <row r="394" spans="1:15" s="10" customFormat="1" ht="15" x14ac:dyDescent="0.2">
      <c r="A394" s="92"/>
      <c r="B394" s="92"/>
      <c r="E394" s="7"/>
      <c r="F394" s="7"/>
      <c r="G394" s="7"/>
      <c r="H394" s="7"/>
      <c r="I394" s="7"/>
      <c r="J394" s="7"/>
      <c r="K394" s="7"/>
      <c r="L394" s="8"/>
      <c r="M394" s="8"/>
      <c r="N394" s="8"/>
      <c r="O394" s="18"/>
    </row>
    <row r="395" spans="1:15" s="10" customFormat="1" ht="15" x14ac:dyDescent="0.2">
      <c r="A395" s="92"/>
      <c r="B395" s="92"/>
      <c r="E395" s="7"/>
      <c r="F395" s="7"/>
      <c r="G395" s="7"/>
      <c r="H395" s="7"/>
      <c r="I395" s="7"/>
      <c r="J395" s="7"/>
      <c r="K395" s="7"/>
      <c r="L395" s="8"/>
      <c r="M395" s="8"/>
      <c r="N395" s="8"/>
      <c r="O395" s="18"/>
    </row>
    <row r="396" spans="1:15" s="10" customFormat="1" ht="15" x14ac:dyDescent="0.2">
      <c r="A396" s="92"/>
      <c r="B396" s="92"/>
      <c r="E396" s="7"/>
      <c r="F396" s="7"/>
      <c r="G396" s="7"/>
      <c r="H396" s="7"/>
      <c r="I396" s="7"/>
      <c r="J396" s="7"/>
      <c r="K396" s="7"/>
      <c r="L396" s="8"/>
      <c r="M396" s="8"/>
      <c r="N396" s="8"/>
      <c r="O396" s="18"/>
    </row>
    <row r="397" spans="1:15" s="10" customFormat="1" ht="15" x14ac:dyDescent="0.2">
      <c r="A397" s="92"/>
      <c r="B397" s="92"/>
      <c r="E397" s="7"/>
      <c r="F397" s="7"/>
      <c r="G397" s="7"/>
      <c r="H397" s="7"/>
      <c r="I397" s="7"/>
      <c r="J397" s="7"/>
      <c r="K397" s="7"/>
      <c r="L397" s="8"/>
      <c r="M397" s="8"/>
      <c r="N397" s="8"/>
      <c r="O397" s="18"/>
    </row>
    <row r="398" spans="1:15" s="10" customFormat="1" ht="15" x14ac:dyDescent="0.2">
      <c r="A398" s="92"/>
      <c r="B398" s="92"/>
      <c r="E398" s="7"/>
      <c r="F398" s="7"/>
      <c r="G398" s="7"/>
      <c r="H398" s="7"/>
      <c r="I398" s="7"/>
      <c r="J398" s="7"/>
      <c r="K398" s="7"/>
      <c r="L398" s="8"/>
      <c r="M398" s="8"/>
      <c r="N398" s="8"/>
      <c r="O398" s="18"/>
    </row>
    <row r="399" spans="1:15" s="10" customFormat="1" ht="15" x14ac:dyDescent="0.2">
      <c r="A399" s="92"/>
      <c r="B399" s="92"/>
      <c r="E399" s="7"/>
      <c r="F399" s="7"/>
      <c r="G399" s="7"/>
      <c r="H399" s="7"/>
      <c r="I399" s="7"/>
      <c r="J399" s="7"/>
      <c r="K399" s="7"/>
      <c r="L399" s="8"/>
      <c r="M399" s="8"/>
      <c r="N399" s="8"/>
      <c r="O399" s="18"/>
    </row>
    <row r="400" spans="1:15" s="10" customFormat="1" ht="15" x14ac:dyDescent="0.2">
      <c r="A400" s="92"/>
      <c r="B400" s="92"/>
      <c r="E400" s="7"/>
      <c r="F400" s="7"/>
      <c r="G400" s="7"/>
      <c r="H400" s="7"/>
      <c r="I400" s="7"/>
      <c r="J400" s="7"/>
      <c r="K400" s="7"/>
      <c r="L400" s="8"/>
      <c r="M400" s="8"/>
      <c r="N400" s="8"/>
      <c r="O400" s="18"/>
    </row>
    <row r="401" spans="1:15" s="10" customFormat="1" ht="15" x14ac:dyDescent="0.2">
      <c r="A401" s="92"/>
      <c r="B401" s="92"/>
      <c r="E401" s="7"/>
      <c r="F401" s="7"/>
      <c r="G401" s="7"/>
      <c r="H401" s="7"/>
      <c r="I401" s="7"/>
      <c r="J401" s="7"/>
      <c r="K401" s="7"/>
      <c r="L401" s="8"/>
      <c r="M401" s="8"/>
      <c r="N401" s="8"/>
      <c r="O401" s="18"/>
    </row>
    <row r="402" spans="1:15" s="10" customFormat="1" ht="15" x14ac:dyDescent="0.2">
      <c r="A402" s="92"/>
      <c r="B402" s="92"/>
      <c r="E402" s="7"/>
      <c r="F402" s="7"/>
      <c r="G402" s="7"/>
      <c r="H402" s="7"/>
      <c r="I402" s="7"/>
      <c r="J402" s="7"/>
      <c r="K402" s="7"/>
      <c r="L402" s="8"/>
      <c r="M402" s="8"/>
      <c r="N402" s="8"/>
      <c r="O402" s="18"/>
    </row>
    <row r="403" spans="1:15" s="10" customFormat="1" ht="15" x14ac:dyDescent="0.2">
      <c r="A403" s="92"/>
      <c r="B403" s="92"/>
      <c r="E403" s="7"/>
      <c r="F403" s="7"/>
      <c r="G403" s="7"/>
      <c r="H403" s="7"/>
      <c r="I403" s="7"/>
      <c r="J403" s="7"/>
      <c r="K403" s="7"/>
      <c r="L403" s="8"/>
      <c r="M403" s="8"/>
      <c r="N403" s="8"/>
      <c r="O403" s="18"/>
    </row>
    <row r="404" spans="1:15" s="10" customFormat="1" ht="15" x14ac:dyDescent="0.2">
      <c r="A404" s="92"/>
      <c r="B404" s="92"/>
      <c r="E404" s="7"/>
      <c r="F404" s="7"/>
      <c r="G404" s="7"/>
      <c r="H404" s="7"/>
      <c r="I404" s="7"/>
      <c r="J404" s="7"/>
      <c r="K404" s="7"/>
      <c r="L404" s="8"/>
      <c r="M404" s="8"/>
      <c r="N404" s="8"/>
      <c r="O404" s="18"/>
    </row>
    <row r="405" spans="1:15" s="10" customFormat="1" ht="15" x14ac:dyDescent="0.2">
      <c r="A405" s="92"/>
      <c r="B405" s="92"/>
      <c r="E405" s="7"/>
      <c r="F405" s="7"/>
      <c r="G405" s="7"/>
      <c r="H405" s="7"/>
      <c r="I405" s="7"/>
      <c r="J405" s="7"/>
      <c r="K405" s="7"/>
      <c r="L405" s="8"/>
      <c r="M405" s="8"/>
      <c r="N405" s="8"/>
      <c r="O405" s="18"/>
    </row>
    <row r="406" spans="1:15" s="10" customFormat="1" ht="15" x14ac:dyDescent="0.2">
      <c r="A406" s="92"/>
      <c r="B406" s="92"/>
      <c r="E406" s="7"/>
      <c r="F406" s="7"/>
      <c r="G406" s="7"/>
      <c r="H406" s="7"/>
      <c r="I406" s="7"/>
      <c r="J406" s="7"/>
      <c r="K406" s="7"/>
      <c r="L406" s="8"/>
      <c r="M406" s="8"/>
      <c r="N406" s="8"/>
      <c r="O406" s="18"/>
    </row>
    <row r="407" spans="1:15" s="10" customFormat="1" ht="15" x14ac:dyDescent="0.2">
      <c r="A407" s="92"/>
      <c r="B407" s="92"/>
      <c r="E407" s="7"/>
      <c r="F407" s="7"/>
      <c r="G407" s="7"/>
      <c r="H407" s="7"/>
      <c r="I407" s="7"/>
      <c r="J407" s="7"/>
      <c r="K407" s="7"/>
      <c r="L407" s="8"/>
      <c r="M407" s="8"/>
      <c r="N407" s="8"/>
      <c r="O407" s="18"/>
    </row>
    <row r="408" spans="1:15" s="10" customFormat="1" ht="15" x14ac:dyDescent="0.2">
      <c r="A408" s="92"/>
      <c r="B408" s="92"/>
      <c r="E408" s="7"/>
      <c r="F408" s="7"/>
      <c r="G408" s="7"/>
      <c r="H408" s="7"/>
      <c r="I408" s="7"/>
      <c r="J408" s="7"/>
      <c r="K408" s="7"/>
      <c r="L408" s="8"/>
      <c r="M408" s="8"/>
      <c r="N408" s="8"/>
      <c r="O408" s="18"/>
    </row>
    <row r="409" spans="1:15" s="10" customFormat="1" ht="15" x14ac:dyDescent="0.2">
      <c r="A409" s="92"/>
      <c r="B409" s="92"/>
      <c r="E409" s="7"/>
      <c r="F409" s="7"/>
      <c r="G409" s="7"/>
      <c r="H409" s="7"/>
      <c r="I409" s="7"/>
      <c r="J409" s="7"/>
      <c r="K409" s="7"/>
      <c r="L409" s="8"/>
      <c r="M409" s="8"/>
      <c r="N409" s="8"/>
      <c r="O409" s="18"/>
    </row>
    <row r="410" spans="1:15" s="10" customFormat="1" ht="15" x14ac:dyDescent="0.2">
      <c r="A410" s="92"/>
      <c r="B410" s="92"/>
      <c r="E410" s="7"/>
      <c r="F410" s="7"/>
      <c r="G410" s="7"/>
      <c r="H410" s="7"/>
      <c r="I410" s="7"/>
      <c r="J410" s="7"/>
      <c r="K410" s="7"/>
      <c r="L410" s="8"/>
      <c r="M410" s="8"/>
      <c r="N410" s="8"/>
      <c r="O410" s="18"/>
    </row>
    <row r="411" spans="1:15" s="10" customFormat="1" ht="15" x14ac:dyDescent="0.2">
      <c r="A411" s="92"/>
      <c r="B411" s="92"/>
      <c r="E411" s="7"/>
      <c r="F411" s="7"/>
      <c r="G411" s="7"/>
      <c r="H411" s="7"/>
      <c r="I411" s="7"/>
      <c r="J411" s="7"/>
      <c r="K411" s="7"/>
      <c r="L411" s="8"/>
      <c r="M411" s="8"/>
      <c r="N411" s="8"/>
      <c r="O411" s="18"/>
    </row>
    <row r="412" spans="1:15" s="10" customFormat="1" ht="15" x14ac:dyDescent="0.2">
      <c r="A412" s="92"/>
      <c r="B412" s="92"/>
      <c r="E412" s="7"/>
      <c r="F412" s="7"/>
      <c r="G412" s="7"/>
      <c r="H412" s="7"/>
      <c r="I412" s="7"/>
      <c r="J412" s="7"/>
      <c r="K412" s="7"/>
      <c r="L412" s="8"/>
      <c r="M412" s="8"/>
      <c r="N412" s="8"/>
      <c r="O412" s="18"/>
    </row>
    <row r="413" spans="1:15" s="10" customFormat="1" ht="15" x14ac:dyDescent="0.2">
      <c r="A413" s="92"/>
      <c r="B413" s="92"/>
      <c r="E413" s="7"/>
      <c r="F413" s="7"/>
      <c r="G413" s="7"/>
      <c r="H413" s="7"/>
      <c r="I413" s="7"/>
      <c r="J413" s="7"/>
      <c r="K413" s="7"/>
      <c r="L413" s="8"/>
      <c r="M413" s="8"/>
      <c r="N413" s="8"/>
      <c r="O413" s="18"/>
    </row>
    <row r="414" spans="1:15" s="10" customFormat="1" ht="15" x14ac:dyDescent="0.2">
      <c r="A414" s="92"/>
      <c r="B414" s="92"/>
      <c r="E414" s="7"/>
      <c r="F414" s="7"/>
      <c r="G414" s="7"/>
      <c r="H414" s="7"/>
      <c r="I414" s="7"/>
      <c r="J414" s="7"/>
      <c r="K414" s="7"/>
      <c r="L414" s="8"/>
      <c r="M414" s="8"/>
      <c r="N414" s="8"/>
      <c r="O414" s="18"/>
    </row>
    <row r="415" spans="1:15" s="10" customFormat="1" ht="15" x14ac:dyDescent="0.2">
      <c r="A415" s="92"/>
      <c r="B415" s="92"/>
      <c r="E415" s="7"/>
      <c r="F415" s="7"/>
      <c r="G415" s="7"/>
      <c r="H415" s="7"/>
      <c r="I415" s="7"/>
      <c r="J415" s="7"/>
      <c r="K415" s="7"/>
      <c r="L415" s="8"/>
      <c r="M415" s="8"/>
      <c r="N415" s="8"/>
      <c r="O415" s="18"/>
    </row>
    <row r="416" spans="1:15" s="10" customFormat="1" ht="15" x14ac:dyDescent="0.2">
      <c r="A416" s="92"/>
      <c r="B416" s="92"/>
      <c r="E416" s="7"/>
      <c r="F416" s="7"/>
      <c r="G416" s="7"/>
      <c r="H416" s="7"/>
      <c r="I416" s="7"/>
      <c r="J416" s="7"/>
      <c r="K416" s="7"/>
      <c r="L416" s="8"/>
      <c r="M416" s="8"/>
      <c r="N416" s="8"/>
      <c r="O416" s="18"/>
    </row>
    <row r="417" spans="1:15" s="10" customFormat="1" ht="15" x14ac:dyDescent="0.2">
      <c r="A417" s="92"/>
      <c r="B417" s="92"/>
      <c r="E417" s="7"/>
      <c r="F417" s="7"/>
      <c r="G417" s="7"/>
      <c r="H417" s="7"/>
      <c r="I417" s="7"/>
      <c r="J417" s="7"/>
      <c r="K417" s="7"/>
      <c r="L417" s="8"/>
      <c r="M417" s="8"/>
      <c r="N417" s="8"/>
      <c r="O417" s="18"/>
    </row>
    <row r="418" spans="1:15" s="10" customFormat="1" ht="15" x14ac:dyDescent="0.2">
      <c r="A418" s="92"/>
      <c r="B418" s="92"/>
      <c r="E418" s="7"/>
      <c r="F418" s="7"/>
      <c r="G418" s="7"/>
      <c r="H418" s="7"/>
      <c r="I418" s="7"/>
      <c r="J418" s="7"/>
      <c r="K418" s="7"/>
      <c r="L418" s="8"/>
      <c r="M418" s="8"/>
      <c r="N418" s="8"/>
      <c r="O418" s="18"/>
    </row>
    <row r="419" spans="1:15" s="10" customFormat="1" ht="15" x14ac:dyDescent="0.2">
      <c r="A419" s="92"/>
      <c r="B419" s="92"/>
      <c r="E419" s="7"/>
      <c r="F419" s="7"/>
      <c r="G419" s="7"/>
      <c r="H419" s="7"/>
      <c r="I419" s="7"/>
      <c r="J419" s="7"/>
      <c r="K419" s="7"/>
      <c r="L419" s="8"/>
      <c r="M419" s="8"/>
      <c r="N419" s="8"/>
      <c r="O419" s="18"/>
    </row>
    <row r="420" spans="1:15" s="10" customFormat="1" ht="15" x14ac:dyDescent="0.2">
      <c r="A420" s="92"/>
      <c r="B420" s="92"/>
      <c r="E420" s="7"/>
      <c r="F420" s="7"/>
      <c r="G420" s="7"/>
      <c r="H420" s="7"/>
      <c r="I420" s="7"/>
      <c r="J420" s="7"/>
      <c r="K420" s="7"/>
      <c r="L420" s="8"/>
      <c r="M420" s="8"/>
      <c r="N420" s="8"/>
      <c r="O420" s="18"/>
    </row>
    <row r="421" spans="1:15" s="10" customFormat="1" ht="15" x14ac:dyDescent="0.2">
      <c r="A421" s="92"/>
      <c r="B421" s="92"/>
      <c r="E421" s="7"/>
      <c r="F421" s="7"/>
      <c r="G421" s="7"/>
      <c r="H421" s="7"/>
      <c r="I421" s="7"/>
      <c r="J421" s="7"/>
      <c r="K421" s="7"/>
      <c r="L421" s="8"/>
      <c r="M421" s="8"/>
      <c r="N421" s="8"/>
      <c r="O421" s="18"/>
    </row>
    <row r="422" spans="1:15" s="10" customFormat="1" ht="15" x14ac:dyDescent="0.2">
      <c r="A422" s="92"/>
      <c r="B422" s="92"/>
      <c r="E422" s="7"/>
      <c r="F422" s="7"/>
      <c r="G422" s="7"/>
      <c r="H422" s="7"/>
      <c r="I422" s="7"/>
      <c r="J422" s="7"/>
      <c r="K422" s="7"/>
      <c r="L422" s="8"/>
      <c r="M422" s="8"/>
      <c r="N422" s="8"/>
      <c r="O422" s="18"/>
    </row>
    <row r="423" spans="1:15" s="10" customFormat="1" ht="15" x14ac:dyDescent="0.2">
      <c r="A423" s="92"/>
      <c r="B423" s="92"/>
      <c r="E423" s="7"/>
      <c r="F423" s="7"/>
      <c r="G423" s="7"/>
      <c r="H423" s="7"/>
      <c r="I423" s="7"/>
      <c r="J423" s="7"/>
      <c r="K423" s="7"/>
      <c r="L423" s="8"/>
      <c r="M423" s="8"/>
      <c r="N423" s="8"/>
      <c r="O423" s="18"/>
    </row>
    <row r="424" spans="1:15" s="10" customFormat="1" ht="15" x14ac:dyDescent="0.2">
      <c r="A424" s="92"/>
      <c r="B424" s="92"/>
      <c r="E424" s="7"/>
      <c r="F424" s="7"/>
      <c r="G424" s="7"/>
      <c r="H424" s="7"/>
      <c r="I424" s="7"/>
      <c r="J424" s="7"/>
      <c r="K424" s="7"/>
      <c r="L424" s="8"/>
      <c r="M424" s="8"/>
      <c r="N424" s="8"/>
      <c r="O424" s="18"/>
    </row>
    <row r="425" spans="1:15" s="10" customFormat="1" ht="15" x14ac:dyDescent="0.2">
      <c r="A425" s="92"/>
      <c r="B425" s="92"/>
      <c r="E425" s="7"/>
      <c r="F425" s="7"/>
      <c r="G425" s="7"/>
      <c r="H425" s="7"/>
      <c r="I425" s="7"/>
      <c r="J425" s="7"/>
      <c r="K425" s="7"/>
      <c r="L425" s="8"/>
      <c r="M425" s="8"/>
      <c r="N425" s="8"/>
      <c r="O425" s="18"/>
    </row>
    <row r="426" spans="1:15" s="10" customFormat="1" ht="15" x14ac:dyDescent="0.2">
      <c r="A426" s="92"/>
      <c r="B426" s="92"/>
      <c r="E426" s="7"/>
      <c r="F426" s="7"/>
      <c r="G426" s="7"/>
      <c r="H426" s="7"/>
      <c r="I426" s="7"/>
      <c r="J426" s="7"/>
      <c r="K426" s="7"/>
      <c r="L426" s="8"/>
      <c r="M426" s="8"/>
      <c r="N426" s="8"/>
      <c r="O426" s="18"/>
    </row>
    <row r="427" spans="1:15" s="10" customFormat="1" ht="15" x14ac:dyDescent="0.2">
      <c r="A427" s="92"/>
      <c r="B427" s="92"/>
      <c r="E427" s="7"/>
      <c r="F427" s="7"/>
      <c r="G427" s="7"/>
      <c r="H427" s="7"/>
      <c r="I427" s="7"/>
      <c r="J427" s="7"/>
      <c r="K427" s="7"/>
      <c r="L427" s="8"/>
      <c r="M427" s="8"/>
      <c r="N427" s="8"/>
      <c r="O427" s="18"/>
    </row>
    <row r="428" spans="1:15" s="10" customFormat="1" ht="15" x14ac:dyDescent="0.2">
      <c r="A428" s="92"/>
      <c r="B428" s="92"/>
      <c r="E428" s="7"/>
      <c r="F428" s="7"/>
      <c r="G428" s="7"/>
      <c r="H428" s="7"/>
      <c r="I428" s="7"/>
      <c r="J428" s="7"/>
      <c r="K428" s="7"/>
      <c r="L428" s="8"/>
      <c r="M428" s="8"/>
      <c r="N428" s="8"/>
      <c r="O428" s="18"/>
    </row>
    <row r="429" spans="1:15" s="10" customFormat="1" ht="15" x14ac:dyDescent="0.2">
      <c r="A429" s="92"/>
      <c r="B429" s="92"/>
      <c r="E429" s="7"/>
      <c r="F429" s="7"/>
      <c r="G429" s="7"/>
      <c r="H429" s="7"/>
      <c r="I429" s="7"/>
      <c r="J429" s="7"/>
      <c r="K429" s="7"/>
      <c r="L429" s="8"/>
      <c r="M429" s="8"/>
      <c r="N429" s="8"/>
      <c r="O429" s="18"/>
    </row>
    <row r="430" spans="1:15" s="10" customFormat="1" ht="15" x14ac:dyDescent="0.2">
      <c r="A430" s="92"/>
      <c r="B430" s="92"/>
      <c r="E430" s="7"/>
      <c r="F430" s="7"/>
      <c r="G430" s="7"/>
      <c r="H430" s="7"/>
      <c r="I430" s="7"/>
      <c r="J430" s="7"/>
      <c r="K430" s="7"/>
      <c r="L430" s="8"/>
      <c r="M430" s="8"/>
      <c r="N430" s="8"/>
      <c r="O430" s="18"/>
    </row>
    <row r="431" spans="1:15" s="10" customFormat="1" ht="15" x14ac:dyDescent="0.2">
      <c r="A431" s="92"/>
      <c r="B431" s="92"/>
      <c r="E431" s="7"/>
      <c r="F431" s="7"/>
      <c r="G431" s="7"/>
      <c r="H431" s="7"/>
      <c r="I431" s="7"/>
      <c r="J431" s="7"/>
      <c r="K431" s="7"/>
      <c r="L431" s="8"/>
      <c r="M431" s="8"/>
      <c r="N431" s="8"/>
      <c r="O431" s="18"/>
    </row>
    <row r="432" spans="1:15" s="10" customFormat="1" ht="15" x14ac:dyDescent="0.2">
      <c r="A432" s="92"/>
      <c r="B432" s="92"/>
      <c r="E432" s="7"/>
      <c r="F432" s="7"/>
      <c r="G432" s="7"/>
      <c r="H432" s="7"/>
      <c r="I432" s="7"/>
      <c r="J432" s="7"/>
      <c r="K432" s="7"/>
      <c r="L432" s="8"/>
      <c r="M432" s="8"/>
      <c r="N432" s="8"/>
      <c r="O432" s="18"/>
    </row>
    <row r="433" spans="1:15" s="10" customFormat="1" ht="15" x14ac:dyDescent="0.2">
      <c r="A433" s="92"/>
      <c r="B433" s="92"/>
      <c r="E433" s="7"/>
      <c r="F433" s="7"/>
      <c r="G433" s="7"/>
      <c r="H433" s="7"/>
      <c r="I433" s="7"/>
      <c r="J433" s="7"/>
      <c r="K433" s="7"/>
      <c r="L433" s="8"/>
      <c r="M433" s="8"/>
      <c r="N433" s="8"/>
      <c r="O433" s="18"/>
    </row>
    <row r="434" spans="1:15" s="10" customFormat="1" ht="15" x14ac:dyDescent="0.2">
      <c r="A434" s="92"/>
      <c r="B434" s="92"/>
      <c r="E434" s="7"/>
      <c r="F434" s="7"/>
      <c r="G434" s="7"/>
      <c r="H434" s="7"/>
      <c r="I434" s="7"/>
      <c r="J434" s="7"/>
      <c r="K434" s="7"/>
      <c r="L434" s="8"/>
      <c r="M434" s="8"/>
      <c r="N434" s="8"/>
      <c r="O434" s="18"/>
    </row>
    <row r="435" spans="1:15" s="10" customFormat="1" ht="15" x14ac:dyDescent="0.2">
      <c r="A435" s="92"/>
      <c r="B435" s="92"/>
      <c r="E435" s="7"/>
      <c r="F435" s="7"/>
      <c r="G435" s="7"/>
      <c r="H435" s="7"/>
      <c r="I435" s="7"/>
      <c r="J435" s="7"/>
      <c r="K435" s="7"/>
      <c r="L435" s="8"/>
      <c r="M435" s="8"/>
      <c r="N435" s="8"/>
      <c r="O435" s="18"/>
    </row>
    <row r="436" spans="1:15" s="10" customFormat="1" ht="15" x14ac:dyDescent="0.2">
      <c r="A436" s="92"/>
      <c r="B436" s="92"/>
      <c r="E436" s="7"/>
      <c r="F436" s="7"/>
      <c r="G436" s="7"/>
      <c r="H436" s="7"/>
      <c r="I436" s="7"/>
      <c r="J436" s="7"/>
      <c r="K436" s="7"/>
      <c r="L436" s="8"/>
      <c r="M436" s="8"/>
      <c r="N436" s="8"/>
      <c r="O436" s="18"/>
    </row>
    <row r="437" spans="1:15" s="10" customFormat="1" ht="15" x14ac:dyDescent="0.2">
      <c r="A437" s="92"/>
      <c r="B437" s="92"/>
      <c r="E437" s="7"/>
      <c r="F437" s="7"/>
      <c r="G437" s="7"/>
      <c r="H437" s="7"/>
      <c r="I437" s="7"/>
      <c r="J437" s="7"/>
      <c r="K437" s="7"/>
      <c r="L437" s="8"/>
      <c r="M437" s="8"/>
      <c r="N437" s="8"/>
      <c r="O437" s="18"/>
    </row>
    <row r="438" spans="1:15" s="10" customFormat="1" ht="15" x14ac:dyDescent="0.2">
      <c r="A438" s="92"/>
      <c r="B438" s="92"/>
      <c r="E438" s="7"/>
      <c r="F438" s="7"/>
      <c r="G438" s="7"/>
      <c r="H438" s="7"/>
      <c r="I438" s="7"/>
      <c r="J438" s="7"/>
      <c r="K438" s="7"/>
      <c r="L438" s="8"/>
      <c r="M438" s="8"/>
      <c r="N438" s="8"/>
      <c r="O438" s="18"/>
    </row>
    <row r="439" spans="1:15" s="10" customFormat="1" ht="15" x14ac:dyDescent="0.2">
      <c r="A439" s="92"/>
      <c r="B439" s="92"/>
      <c r="E439" s="7"/>
      <c r="F439" s="7"/>
      <c r="G439" s="7"/>
      <c r="H439" s="7"/>
      <c r="I439" s="7"/>
      <c r="J439" s="7"/>
      <c r="K439" s="7"/>
      <c r="L439" s="8"/>
      <c r="M439" s="8"/>
      <c r="N439" s="8"/>
      <c r="O439" s="18"/>
    </row>
    <row r="440" spans="1:15" s="10" customFormat="1" ht="15" x14ac:dyDescent="0.2">
      <c r="A440" s="92"/>
      <c r="B440" s="92"/>
      <c r="E440" s="7"/>
      <c r="F440" s="7"/>
      <c r="G440" s="7"/>
      <c r="H440" s="7"/>
      <c r="I440" s="7"/>
      <c r="J440" s="7"/>
      <c r="K440" s="7"/>
      <c r="L440" s="8"/>
      <c r="M440" s="8"/>
      <c r="N440" s="8"/>
      <c r="O440" s="18"/>
    </row>
    <row r="441" spans="1:15" s="10" customFormat="1" ht="15" x14ac:dyDescent="0.2">
      <c r="A441" s="92"/>
      <c r="B441" s="92"/>
      <c r="E441" s="7"/>
      <c r="F441" s="7"/>
      <c r="G441" s="7"/>
      <c r="H441" s="7"/>
      <c r="I441" s="7"/>
      <c r="J441" s="7"/>
      <c r="K441" s="7"/>
      <c r="L441" s="8"/>
      <c r="M441" s="8"/>
      <c r="N441" s="8"/>
      <c r="O441" s="18"/>
    </row>
    <row r="442" spans="1:15" s="10" customFormat="1" ht="15" x14ac:dyDescent="0.2">
      <c r="A442" s="92"/>
      <c r="B442" s="92"/>
      <c r="E442" s="7"/>
      <c r="F442" s="7"/>
      <c r="G442" s="7"/>
      <c r="H442" s="7"/>
      <c r="I442" s="7"/>
      <c r="J442" s="7"/>
      <c r="K442" s="7"/>
      <c r="L442" s="8"/>
      <c r="M442" s="8"/>
      <c r="N442" s="8"/>
      <c r="O442" s="18"/>
    </row>
    <row r="443" spans="1:15" s="10" customFormat="1" ht="15" x14ac:dyDescent="0.2">
      <c r="A443" s="92"/>
      <c r="B443" s="92"/>
      <c r="E443" s="7"/>
      <c r="F443" s="7"/>
      <c r="G443" s="7"/>
      <c r="H443" s="7"/>
      <c r="I443" s="7"/>
      <c r="J443" s="7"/>
      <c r="K443" s="7"/>
      <c r="L443" s="8"/>
      <c r="M443" s="8"/>
      <c r="N443" s="8"/>
      <c r="O443" s="18"/>
    </row>
    <row r="444" spans="1:15" s="10" customFormat="1" ht="15" x14ac:dyDescent="0.2">
      <c r="A444" s="92"/>
      <c r="B444" s="92"/>
      <c r="E444" s="7"/>
      <c r="F444" s="7"/>
      <c r="G444" s="7"/>
      <c r="H444" s="7"/>
      <c r="I444" s="7"/>
      <c r="J444" s="7"/>
      <c r="K444" s="7"/>
      <c r="L444" s="8"/>
      <c r="M444" s="8"/>
      <c r="N444" s="8"/>
      <c r="O444" s="18"/>
    </row>
    <row r="445" spans="1:15" s="10" customFormat="1" ht="15" x14ac:dyDescent="0.2">
      <c r="A445" s="92"/>
      <c r="B445" s="92"/>
      <c r="E445" s="7"/>
      <c r="F445" s="7"/>
      <c r="G445" s="7"/>
      <c r="H445" s="7"/>
      <c r="I445" s="7"/>
      <c r="J445" s="7"/>
      <c r="K445" s="7"/>
      <c r="L445" s="8"/>
      <c r="M445" s="8"/>
      <c r="N445" s="8"/>
      <c r="O445" s="18"/>
    </row>
    <row r="446" spans="1:15" s="10" customFormat="1" ht="15" x14ac:dyDescent="0.2">
      <c r="A446" s="92"/>
      <c r="B446" s="92"/>
      <c r="E446" s="7"/>
      <c r="F446" s="7"/>
      <c r="G446" s="7"/>
      <c r="H446" s="7"/>
      <c r="I446" s="7"/>
      <c r="J446" s="7"/>
      <c r="K446" s="7"/>
      <c r="L446" s="8"/>
      <c r="M446" s="8"/>
      <c r="N446" s="8"/>
      <c r="O446" s="18"/>
    </row>
    <row r="447" spans="1:15" s="10" customFormat="1" ht="15" x14ac:dyDescent="0.2">
      <c r="A447" s="92"/>
      <c r="B447" s="92"/>
      <c r="E447" s="7"/>
      <c r="F447" s="7"/>
      <c r="G447" s="7"/>
      <c r="H447" s="7"/>
      <c r="I447" s="7"/>
      <c r="J447" s="7"/>
      <c r="K447" s="7"/>
      <c r="L447" s="8"/>
      <c r="M447" s="8"/>
      <c r="N447" s="8"/>
      <c r="O447" s="18"/>
    </row>
    <row r="448" spans="1:15" s="10" customFormat="1" ht="15" x14ac:dyDescent="0.2">
      <c r="A448" s="92"/>
      <c r="B448" s="92"/>
      <c r="E448" s="7"/>
      <c r="F448" s="7"/>
      <c r="G448" s="7"/>
      <c r="H448" s="7"/>
      <c r="I448" s="7"/>
      <c r="J448" s="7"/>
      <c r="K448" s="7"/>
      <c r="L448" s="8"/>
      <c r="M448" s="8"/>
      <c r="N448" s="8"/>
      <c r="O448" s="18"/>
    </row>
    <row r="449" spans="1:15" s="10" customFormat="1" ht="15" x14ac:dyDescent="0.2">
      <c r="A449" s="92"/>
      <c r="B449" s="92"/>
      <c r="E449" s="7"/>
      <c r="F449" s="7"/>
      <c r="G449" s="7"/>
      <c r="H449" s="7"/>
      <c r="I449" s="7"/>
      <c r="J449" s="7"/>
      <c r="K449" s="7"/>
      <c r="L449" s="8"/>
      <c r="M449" s="8"/>
      <c r="N449" s="8"/>
      <c r="O449" s="18"/>
    </row>
    <row r="450" spans="1:15" s="10" customFormat="1" ht="15" x14ac:dyDescent="0.2">
      <c r="A450" s="92"/>
      <c r="B450" s="92"/>
      <c r="E450" s="7"/>
      <c r="F450" s="7"/>
      <c r="G450" s="7"/>
      <c r="H450" s="7"/>
      <c r="I450" s="7"/>
      <c r="J450" s="7"/>
      <c r="K450" s="7"/>
      <c r="L450" s="8"/>
      <c r="M450" s="8"/>
      <c r="N450" s="8"/>
      <c r="O450" s="18"/>
    </row>
    <row r="451" spans="1:15" s="10" customFormat="1" ht="15" x14ac:dyDescent="0.2">
      <c r="A451" s="92"/>
      <c r="B451" s="92"/>
      <c r="E451" s="7"/>
      <c r="F451" s="7"/>
      <c r="G451" s="7"/>
      <c r="H451" s="7"/>
      <c r="I451" s="7"/>
      <c r="J451" s="7"/>
      <c r="K451" s="7"/>
      <c r="L451" s="8"/>
      <c r="M451" s="8"/>
      <c r="N451" s="8"/>
      <c r="O451" s="18"/>
    </row>
    <row r="452" spans="1:15" s="10" customFormat="1" ht="15" x14ac:dyDescent="0.2">
      <c r="A452" s="92"/>
      <c r="B452" s="92"/>
      <c r="E452" s="7"/>
      <c r="F452" s="7"/>
      <c r="G452" s="7"/>
      <c r="H452" s="7"/>
      <c r="I452" s="7"/>
      <c r="J452" s="7"/>
      <c r="K452" s="7"/>
      <c r="L452" s="8"/>
      <c r="M452" s="8"/>
      <c r="N452" s="8"/>
      <c r="O452" s="18"/>
    </row>
    <row r="453" spans="1:15" s="10" customFormat="1" ht="15" x14ac:dyDescent="0.2">
      <c r="A453" s="92"/>
      <c r="B453" s="92"/>
      <c r="E453" s="7"/>
      <c r="F453" s="7"/>
      <c r="G453" s="7"/>
      <c r="H453" s="7"/>
      <c r="I453" s="7"/>
      <c r="J453" s="7"/>
      <c r="K453" s="7"/>
      <c r="L453" s="8"/>
      <c r="M453" s="8"/>
      <c r="N453" s="8"/>
      <c r="O453" s="18"/>
    </row>
    <row r="454" spans="1:15" s="10" customFormat="1" ht="15" x14ac:dyDescent="0.2">
      <c r="A454" s="92"/>
      <c r="B454" s="92"/>
      <c r="E454" s="7"/>
      <c r="F454" s="7"/>
      <c r="G454" s="7"/>
      <c r="H454" s="7"/>
      <c r="I454" s="7"/>
      <c r="J454" s="7"/>
      <c r="K454" s="7"/>
      <c r="L454" s="8"/>
      <c r="M454" s="8"/>
      <c r="N454" s="8"/>
      <c r="O454" s="18"/>
    </row>
    <row r="455" spans="1:15" s="10" customFormat="1" ht="15" x14ac:dyDescent="0.2">
      <c r="A455" s="92"/>
      <c r="B455" s="92"/>
      <c r="E455" s="7"/>
      <c r="F455" s="7"/>
      <c r="G455" s="7"/>
      <c r="H455" s="7"/>
      <c r="I455" s="7"/>
      <c r="J455" s="7"/>
      <c r="K455" s="7"/>
      <c r="L455" s="8"/>
      <c r="M455" s="8"/>
      <c r="N455" s="8"/>
      <c r="O455" s="18"/>
    </row>
    <row r="456" spans="1:15" s="10" customFormat="1" ht="15" x14ac:dyDescent="0.2">
      <c r="A456" s="92"/>
      <c r="B456" s="92"/>
      <c r="E456" s="7"/>
      <c r="F456" s="7"/>
      <c r="G456" s="7"/>
      <c r="H456" s="7"/>
      <c r="I456" s="7"/>
      <c r="J456" s="7"/>
      <c r="K456" s="7"/>
      <c r="L456" s="8"/>
      <c r="M456" s="8"/>
      <c r="N456" s="8"/>
      <c r="O456" s="18"/>
    </row>
    <row r="457" spans="1:15" s="10" customFormat="1" ht="15" x14ac:dyDescent="0.2">
      <c r="A457" s="92"/>
      <c r="B457" s="92"/>
      <c r="E457" s="7"/>
      <c r="F457" s="7"/>
      <c r="G457" s="7"/>
      <c r="H457" s="7"/>
      <c r="I457" s="7"/>
      <c r="J457" s="7"/>
      <c r="K457" s="7"/>
      <c r="L457" s="8"/>
      <c r="M457" s="8"/>
      <c r="N457" s="8"/>
      <c r="O457" s="18"/>
    </row>
    <row r="458" spans="1:15" s="10" customFormat="1" ht="15" x14ac:dyDescent="0.2">
      <c r="A458" s="92"/>
      <c r="B458" s="92"/>
      <c r="E458" s="7"/>
      <c r="F458" s="7"/>
      <c r="G458" s="7"/>
      <c r="H458" s="7"/>
      <c r="I458" s="7"/>
      <c r="J458" s="7"/>
      <c r="K458" s="7"/>
      <c r="L458" s="8"/>
      <c r="M458" s="8"/>
      <c r="N458" s="8"/>
      <c r="O458" s="18"/>
    </row>
    <row r="459" spans="1:15" s="10" customFormat="1" ht="15" x14ac:dyDescent="0.2">
      <c r="A459" s="92"/>
      <c r="B459" s="92"/>
      <c r="E459" s="7"/>
      <c r="F459" s="7"/>
      <c r="G459" s="7"/>
      <c r="H459" s="7"/>
      <c r="I459" s="7"/>
      <c r="J459" s="7"/>
      <c r="K459" s="7"/>
      <c r="L459" s="8"/>
      <c r="M459" s="8"/>
      <c r="N459" s="8"/>
      <c r="O459" s="18"/>
    </row>
    <row r="460" spans="1:15" s="10" customFormat="1" ht="15" x14ac:dyDescent="0.2">
      <c r="A460" s="92"/>
      <c r="B460" s="92"/>
      <c r="E460" s="7"/>
      <c r="F460" s="7"/>
      <c r="G460" s="7"/>
      <c r="H460" s="7"/>
      <c r="I460" s="7"/>
      <c r="J460" s="7"/>
      <c r="K460" s="7"/>
      <c r="L460" s="8"/>
      <c r="M460" s="8"/>
      <c r="N460" s="8"/>
      <c r="O460" s="18"/>
    </row>
    <row r="461" spans="1:15" s="10" customFormat="1" ht="15" x14ac:dyDescent="0.2">
      <c r="A461" s="92"/>
      <c r="B461" s="92"/>
      <c r="E461" s="7"/>
      <c r="F461" s="7"/>
      <c r="G461" s="7"/>
      <c r="H461" s="7"/>
      <c r="I461" s="7"/>
      <c r="J461" s="7"/>
      <c r="K461" s="7"/>
      <c r="L461" s="8"/>
      <c r="M461" s="8"/>
      <c r="N461" s="8"/>
      <c r="O461" s="18"/>
    </row>
    <row r="462" spans="1:15" s="10" customFormat="1" ht="15" x14ac:dyDescent="0.2">
      <c r="A462" s="92"/>
      <c r="B462" s="92"/>
      <c r="E462" s="7"/>
      <c r="F462" s="7"/>
      <c r="G462" s="7"/>
      <c r="H462" s="7"/>
      <c r="I462" s="7"/>
      <c r="J462" s="7"/>
      <c r="K462" s="7"/>
      <c r="L462" s="8"/>
      <c r="M462" s="8"/>
      <c r="N462" s="8"/>
      <c r="O462" s="18"/>
    </row>
    <row r="463" spans="1:15" s="10" customFormat="1" ht="15" x14ac:dyDescent="0.2">
      <c r="A463" s="92"/>
      <c r="B463" s="92"/>
      <c r="E463" s="7"/>
      <c r="F463" s="7"/>
      <c r="G463" s="7"/>
      <c r="H463" s="7"/>
      <c r="I463" s="7"/>
      <c r="J463" s="7"/>
      <c r="K463" s="7"/>
      <c r="L463" s="8"/>
      <c r="M463" s="8"/>
      <c r="N463" s="8"/>
      <c r="O463" s="18"/>
    </row>
    <row r="464" spans="1:15" s="10" customFormat="1" ht="15" x14ac:dyDescent="0.2">
      <c r="A464" s="92"/>
      <c r="B464" s="92"/>
      <c r="E464" s="7"/>
      <c r="F464" s="7"/>
      <c r="G464" s="7"/>
      <c r="H464" s="7"/>
      <c r="I464" s="7"/>
      <c r="J464" s="7"/>
      <c r="K464" s="7"/>
      <c r="L464" s="8"/>
      <c r="M464" s="8"/>
      <c r="N464" s="8"/>
      <c r="O464" s="18"/>
    </row>
    <row r="465" spans="1:15" s="10" customFormat="1" ht="15" x14ac:dyDescent="0.2">
      <c r="A465" s="92"/>
      <c r="B465" s="92"/>
      <c r="E465" s="7"/>
      <c r="F465" s="7"/>
      <c r="G465" s="7"/>
      <c r="H465" s="7"/>
      <c r="I465" s="7"/>
      <c r="J465" s="7"/>
      <c r="K465" s="7"/>
      <c r="L465" s="8"/>
      <c r="M465" s="8"/>
      <c r="N465" s="8"/>
      <c r="O465" s="18"/>
    </row>
    <row r="466" spans="1:15" s="10" customFormat="1" ht="15" x14ac:dyDescent="0.2">
      <c r="A466" s="92"/>
      <c r="B466" s="92"/>
      <c r="E466" s="7"/>
      <c r="F466" s="7"/>
      <c r="G466" s="7"/>
      <c r="H466" s="7"/>
      <c r="I466" s="7"/>
      <c r="J466" s="7"/>
      <c r="K466" s="7"/>
      <c r="L466" s="8"/>
      <c r="M466" s="8"/>
      <c r="N466" s="8"/>
      <c r="O466" s="18"/>
    </row>
    <row r="467" spans="1:15" s="10" customFormat="1" ht="15" x14ac:dyDescent="0.2">
      <c r="A467" s="92"/>
      <c r="B467" s="92"/>
      <c r="E467" s="7"/>
      <c r="F467" s="7"/>
      <c r="G467" s="7"/>
      <c r="H467" s="7"/>
      <c r="I467" s="7"/>
      <c r="J467" s="7"/>
      <c r="K467" s="7"/>
      <c r="L467" s="8"/>
      <c r="M467" s="8"/>
      <c r="N467" s="8"/>
      <c r="O467" s="18"/>
    </row>
    <row r="468" spans="1:15" s="10" customFormat="1" ht="15" x14ac:dyDescent="0.2">
      <c r="A468" s="92"/>
      <c r="B468" s="92"/>
      <c r="E468" s="7"/>
      <c r="F468" s="7"/>
      <c r="G468" s="7"/>
      <c r="H468" s="7"/>
      <c r="I468" s="7"/>
      <c r="J468" s="7"/>
      <c r="K468" s="7"/>
      <c r="L468" s="8"/>
      <c r="M468" s="8"/>
      <c r="N468" s="8"/>
      <c r="O468" s="18"/>
    </row>
    <row r="469" spans="1:15" s="10" customFormat="1" ht="15" x14ac:dyDescent="0.2">
      <c r="A469" s="92"/>
      <c r="B469" s="92"/>
      <c r="E469" s="7"/>
      <c r="F469" s="7"/>
      <c r="G469" s="7"/>
      <c r="H469" s="7"/>
      <c r="I469" s="7"/>
      <c r="J469" s="7"/>
      <c r="K469" s="7"/>
      <c r="L469" s="8"/>
      <c r="M469" s="8"/>
      <c r="N469" s="8"/>
      <c r="O469" s="18"/>
    </row>
    <row r="470" spans="1:15" s="10" customFormat="1" ht="15" x14ac:dyDescent="0.2">
      <c r="A470" s="92"/>
      <c r="B470" s="92"/>
      <c r="E470" s="7"/>
      <c r="F470" s="7"/>
      <c r="G470" s="7"/>
      <c r="H470" s="7"/>
      <c r="I470" s="7"/>
      <c r="J470" s="7"/>
      <c r="K470" s="7"/>
      <c r="L470" s="8"/>
      <c r="M470" s="8"/>
      <c r="N470" s="8"/>
      <c r="O470" s="18"/>
    </row>
    <row r="471" spans="1:15" s="10" customFormat="1" ht="15" x14ac:dyDescent="0.2">
      <c r="A471" s="92"/>
      <c r="B471" s="92"/>
      <c r="E471" s="7"/>
      <c r="F471" s="7"/>
      <c r="G471" s="7"/>
      <c r="H471" s="7"/>
      <c r="I471" s="7"/>
      <c r="J471" s="7"/>
      <c r="K471" s="7"/>
      <c r="L471" s="8"/>
      <c r="M471" s="8"/>
      <c r="N471" s="8"/>
      <c r="O471" s="18"/>
    </row>
    <row r="472" spans="1:15" s="10" customFormat="1" ht="15" x14ac:dyDescent="0.2">
      <c r="A472" s="92"/>
      <c r="B472" s="92"/>
      <c r="E472" s="7"/>
      <c r="F472" s="7"/>
      <c r="G472" s="7"/>
      <c r="H472" s="7"/>
      <c r="I472" s="7"/>
      <c r="J472" s="7"/>
      <c r="K472" s="7"/>
      <c r="L472" s="8"/>
      <c r="M472" s="8"/>
      <c r="N472" s="8"/>
      <c r="O472" s="18"/>
    </row>
    <row r="473" spans="1:15" s="10" customFormat="1" ht="15" x14ac:dyDescent="0.2">
      <c r="A473" s="92"/>
      <c r="B473" s="92"/>
      <c r="E473" s="7"/>
      <c r="F473" s="7"/>
      <c r="G473" s="7"/>
      <c r="H473" s="7"/>
      <c r="I473" s="7"/>
      <c r="J473" s="7"/>
      <c r="K473" s="7"/>
      <c r="L473" s="8"/>
      <c r="M473" s="8"/>
      <c r="N473" s="8"/>
      <c r="O473" s="18"/>
    </row>
    <row r="474" spans="1:15" s="10" customFormat="1" ht="15" x14ac:dyDescent="0.2">
      <c r="A474" s="92"/>
      <c r="B474" s="92"/>
      <c r="E474" s="7"/>
      <c r="F474" s="7"/>
      <c r="G474" s="7"/>
      <c r="H474" s="7"/>
      <c r="I474" s="7"/>
      <c r="J474" s="7"/>
      <c r="K474" s="7"/>
      <c r="L474" s="8"/>
      <c r="M474" s="8"/>
      <c r="N474" s="8"/>
      <c r="O474" s="18"/>
    </row>
    <row r="475" spans="1:15" s="10" customFormat="1" ht="15" x14ac:dyDescent="0.2">
      <c r="A475" s="92"/>
      <c r="B475" s="92"/>
      <c r="E475" s="7"/>
      <c r="F475" s="7"/>
      <c r="G475" s="7"/>
      <c r="H475" s="7"/>
      <c r="I475" s="7"/>
      <c r="J475" s="7"/>
      <c r="K475" s="7"/>
      <c r="L475" s="8"/>
      <c r="M475" s="8"/>
      <c r="N475" s="8"/>
      <c r="O475" s="18"/>
    </row>
    <row r="476" spans="1:15" s="10" customFormat="1" ht="15" x14ac:dyDescent="0.2">
      <c r="A476" s="92"/>
      <c r="B476" s="92"/>
      <c r="E476" s="7"/>
      <c r="F476" s="7"/>
      <c r="G476" s="7"/>
      <c r="H476" s="7"/>
      <c r="I476" s="7"/>
      <c r="J476" s="7"/>
      <c r="K476" s="7"/>
      <c r="L476" s="8"/>
      <c r="M476" s="8"/>
      <c r="N476" s="8"/>
      <c r="O476" s="18"/>
    </row>
    <row r="477" spans="1:15" s="10" customFormat="1" ht="15" x14ac:dyDescent="0.2">
      <c r="A477" s="92"/>
      <c r="B477" s="92"/>
      <c r="E477" s="7"/>
      <c r="F477" s="7"/>
      <c r="G477" s="7"/>
      <c r="H477" s="7"/>
      <c r="I477" s="7"/>
      <c r="J477" s="7"/>
      <c r="K477" s="7"/>
      <c r="L477" s="8"/>
      <c r="M477" s="8"/>
      <c r="N477" s="8"/>
      <c r="O477" s="18"/>
    </row>
    <row r="478" spans="1:15" s="10" customFormat="1" ht="15" x14ac:dyDescent="0.2">
      <c r="A478" s="92"/>
      <c r="B478" s="92"/>
      <c r="E478" s="7"/>
      <c r="F478" s="7"/>
      <c r="G478" s="7"/>
      <c r="H478" s="7"/>
      <c r="I478" s="7"/>
      <c r="J478" s="7"/>
      <c r="K478" s="7"/>
      <c r="L478" s="8"/>
      <c r="M478" s="8"/>
      <c r="N478" s="8"/>
      <c r="O478" s="18"/>
    </row>
    <row r="479" spans="1:15" s="10" customFormat="1" ht="15" x14ac:dyDescent="0.2">
      <c r="A479" s="92"/>
      <c r="B479" s="92"/>
      <c r="E479" s="7"/>
      <c r="F479" s="7"/>
      <c r="G479" s="7"/>
      <c r="H479" s="7"/>
      <c r="I479" s="7"/>
      <c r="J479" s="7"/>
      <c r="K479" s="7"/>
      <c r="L479" s="8"/>
      <c r="M479" s="8"/>
      <c r="N479" s="8"/>
      <c r="O479" s="18"/>
    </row>
    <row r="480" spans="1:15" s="10" customFormat="1" ht="15" x14ac:dyDescent="0.2">
      <c r="A480" s="92"/>
      <c r="B480" s="92"/>
      <c r="E480" s="7"/>
      <c r="F480" s="7"/>
      <c r="G480" s="7"/>
      <c r="H480" s="7"/>
      <c r="I480" s="7"/>
      <c r="J480" s="7"/>
      <c r="K480" s="7"/>
      <c r="L480" s="8"/>
      <c r="M480" s="8"/>
      <c r="N480" s="8"/>
      <c r="O480" s="18"/>
    </row>
    <row r="481" spans="1:15" s="10" customFormat="1" ht="15" x14ac:dyDescent="0.2">
      <c r="A481" s="92"/>
      <c r="B481" s="92"/>
      <c r="E481" s="7"/>
      <c r="F481" s="7"/>
      <c r="G481" s="7"/>
      <c r="H481" s="7"/>
      <c r="I481" s="7"/>
      <c r="J481" s="7"/>
      <c r="K481" s="7"/>
      <c r="L481" s="8"/>
      <c r="M481" s="8"/>
      <c r="N481" s="8"/>
      <c r="O481" s="18"/>
    </row>
    <row r="482" spans="1:15" s="10" customFormat="1" ht="15" x14ac:dyDescent="0.2">
      <c r="A482" s="92"/>
      <c r="B482" s="92"/>
      <c r="E482" s="7"/>
      <c r="F482" s="7"/>
      <c r="G482" s="7"/>
      <c r="H482" s="7"/>
      <c r="I482" s="7"/>
      <c r="J482" s="7"/>
      <c r="K482" s="7"/>
      <c r="L482" s="8"/>
      <c r="M482" s="8"/>
      <c r="N482" s="8"/>
      <c r="O482" s="18"/>
    </row>
    <row r="483" spans="1:15" s="10" customFormat="1" ht="15" x14ac:dyDescent="0.2">
      <c r="A483" s="92"/>
      <c r="B483" s="92"/>
      <c r="E483" s="7"/>
      <c r="F483" s="7"/>
      <c r="G483" s="7"/>
      <c r="H483" s="7"/>
      <c r="I483" s="7"/>
      <c r="J483" s="7"/>
      <c r="K483" s="7"/>
      <c r="L483" s="8"/>
      <c r="M483" s="8"/>
      <c r="N483" s="8"/>
      <c r="O483" s="18"/>
    </row>
    <row r="484" spans="1:15" s="10" customFormat="1" ht="15" x14ac:dyDescent="0.2">
      <c r="A484" s="92"/>
      <c r="B484" s="92"/>
      <c r="E484" s="7"/>
      <c r="F484" s="7"/>
      <c r="G484" s="7"/>
      <c r="H484" s="7"/>
      <c r="I484" s="7"/>
      <c r="J484" s="7"/>
      <c r="K484" s="7"/>
      <c r="L484" s="8"/>
      <c r="M484" s="8"/>
      <c r="N484" s="8"/>
      <c r="O484" s="18"/>
    </row>
    <row r="485" spans="1:15" s="10" customFormat="1" ht="15" x14ac:dyDescent="0.2">
      <c r="A485" s="92"/>
      <c r="B485" s="92"/>
      <c r="E485" s="7"/>
      <c r="F485" s="7"/>
      <c r="G485" s="7"/>
      <c r="H485" s="7"/>
      <c r="I485" s="7"/>
      <c r="J485" s="7"/>
      <c r="K485" s="7"/>
      <c r="L485" s="8"/>
      <c r="M485" s="8"/>
      <c r="N485" s="8"/>
      <c r="O485" s="18"/>
    </row>
    <row r="486" spans="1:15" s="10" customFormat="1" ht="15" x14ac:dyDescent="0.2">
      <c r="A486" s="92"/>
      <c r="B486" s="92"/>
      <c r="E486" s="7"/>
      <c r="F486" s="7"/>
      <c r="G486" s="7"/>
      <c r="H486" s="7"/>
      <c r="I486" s="7"/>
      <c r="J486" s="7"/>
      <c r="K486" s="7"/>
      <c r="L486" s="8"/>
      <c r="M486" s="8"/>
      <c r="N486" s="8"/>
      <c r="O486" s="18"/>
    </row>
    <row r="487" spans="1:15" s="10" customFormat="1" ht="15" x14ac:dyDescent="0.2">
      <c r="A487" s="92"/>
      <c r="B487" s="92"/>
      <c r="E487" s="7"/>
      <c r="F487" s="7"/>
      <c r="G487" s="7"/>
      <c r="H487" s="7"/>
      <c r="I487" s="7"/>
      <c r="J487" s="7"/>
      <c r="K487" s="7"/>
      <c r="L487" s="8"/>
      <c r="M487" s="8"/>
      <c r="N487" s="8"/>
      <c r="O487" s="18"/>
    </row>
    <row r="488" spans="1:15" s="10" customFormat="1" ht="15" x14ac:dyDescent="0.2">
      <c r="A488" s="92"/>
      <c r="B488" s="92"/>
      <c r="E488" s="7"/>
      <c r="F488" s="7"/>
      <c r="G488" s="7"/>
      <c r="H488" s="7"/>
      <c r="I488" s="7"/>
      <c r="J488" s="7"/>
      <c r="K488" s="7"/>
      <c r="L488" s="8"/>
      <c r="M488" s="8"/>
      <c r="N488" s="8"/>
      <c r="O488" s="18"/>
    </row>
    <row r="489" spans="1:15" s="10" customFormat="1" ht="15" x14ac:dyDescent="0.2">
      <c r="A489" s="92"/>
      <c r="B489" s="92"/>
      <c r="E489" s="7"/>
      <c r="F489" s="7"/>
      <c r="G489" s="7"/>
      <c r="H489" s="7"/>
      <c r="I489" s="7"/>
      <c r="J489" s="7"/>
      <c r="K489" s="7"/>
      <c r="L489" s="8"/>
      <c r="M489" s="8"/>
      <c r="N489" s="8"/>
      <c r="O489" s="18"/>
    </row>
    <row r="490" spans="1:15" s="10" customFormat="1" ht="15" x14ac:dyDescent="0.2">
      <c r="A490" s="92"/>
      <c r="B490" s="92"/>
      <c r="E490" s="7"/>
      <c r="F490" s="7"/>
      <c r="G490" s="7"/>
      <c r="H490" s="7"/>
      <c r="I490" s="7"/>
      <c r="J490" s="7"/>
      <c r="K490" s="7"/>
      <c r="L490" s="8"/>
      <c r="M490" s="8"/>
      <c r="N490" s="8"/>
      <c r="O490" s="18"/>
    </row>
    <row r="491" spans="1:15" s="10" customFormat="1" ht="15" x14ac:dyDescent="0.2">
      <c r="A491" s="92"/>
      <c r="B491" s="92"/>
      <c r="E491" s="7"/>
      <c r="F491" s="7"/>
      <c r="G491" s="7"/>
      <c r="H491" s="7"/>
      <c r="I491" s="7"/>
      <c r="J491" s="7"/>
      <c r="K491" s="7"/>
      <c r="L491" s="8"/>
      <c r="M491" s="8"/>
      <c r="N491" s="8"/>
      <c r="O491" s="18"/>
    </row>
    <row r="492" spans="1:15" s="10" customFormat="1" ht="15" x14ac:dyDescent="0.2">
      <c r="A492" s="92"/>
      <c r="B492" s="92"/>
      <c r="E492" s="7"/>
      <c r="F492" s="7"/>
      <c r="G492" s="7"/>
      <c r="H492" s="7"/>
      <c r="I492" s="7"/>
      <c r="J492" s="7"/>
      <c r="K492" s="7"/>
      <c r="L492" s="8"/>
      <c r="M492" s="8"/>
      <c r="N492" s="8"/>
      <c r="O492" s="18"/>
    </row>
    <row r="493" spans="1:15" s="10" customFormat="1" ht="15" x14ac:dyDescent="0.2">
      <c r="A493" s="92"/>
      <c r="B493" s="92"/>
      <c r="E493" s="7"/>
      <c r="F493" s="7"/>
      <c r="G493" s="7"/>
      <c r="H493" s="7"/>
      <c r="I493" s="7"/>
      <c r="J493" s="7"/>
      <c r="K493" s="7"/>
      <c r="L493" s="8"/>
      <c r="M493" s="8"/>
      <c r="N493" s="8"/>
      <c r="O493" s="18"/>
    </row>
    <row r="494" spans="1:15" s="10" customFormat="1" ht="15" x14ac:dyDescent="0.2">
      <c r="A494" s="92"/>
      <c r="B494" s="92"/>
      <c r="E494" s="7"/>
      <c r="F494" s="7"/>
      <c r="G494" s="7"/>
      <c r="H494" s="7"/>
      <c r="I494" s="7"/>
      <c r="J494" s="7"/>
      <c r="K494" s="7"/>
      <c r="L494" s="8"/>
      <c r="M494" s="8"/>
      <c r="N494" s="8"/>
      <c r="O494" s="18"/>
    </row>
    <row r="495" spans="1:15" s="10" customFormat="1" ht="15" x14ac:dyDescent="0.2">
      <c r="A495" s="92"/>
      <c r="B495" s="92"/>
      <c r="E495" s="7"/>
      <c r="F495" s="7"/>
      <c r="G495" s="7"/>
      <c r="H495" s="7"/>
      <c r="I495" s="7"/>
      <c r="J495" s="7"/>
      <c r="K495" s="7"/>
      <c r="L495" s="8"/>
      <c r="M495" s="8"/>
      <c r="N495" s="8"/>
      <c r="O495" s="18"/>
    </row>
    <row r="496" spans="1:15" s="10" customFormat="1" ht="15" x14ac:dyDescent="0.2">
      <c r="A496" s="92"/>
      <c r="B496" s="92"/>
      <c r="E496" s="7"/>
      <c r="F496" s="7"/>
      <c r="G496" s="7"/>
      <c r="H496" s="7"/>
      <c r="I496" s="7"/>
      <c r="J496" s="7"/>
      <c r="K496" s="7"/>
      <c r="L496" s="8"/>
      <c r="M496" s="8"/>
      <c r="N496" s="8"/>
      <c r="O496" s="18"/>
    </row>
    <row r="497" spans="1:15" s="10" customFormat="1" ht="15" x14ac:dyDescent="0.2">
      <c r="A497" s="92"/>
      <c r="B497" s="92"/>
      <c r="E497" s="7"/>
      <c r="F497" s="7"/>
      <c r="G497" s="7"/>
      <c r="H497" s="7"/>
      <c r="I497" s="7"/>
      <c r="J497" s="7"/>
      <c r="K497" s="7"/>
      <c r="L497" s="8"/>
      <c r="M497" s="8"/>
      <c r="N497" s="8"/>
      <c r="O497" s="18"/>
    </row>
    <row r="498" spans="1:15" s="10" customFormat="1" ht="15" x14ac:dyDescent="0.2">
      <c r="A498" s="92"/>
      <c r="B498" s="92"/>
      <c r="E498" s="7"/>
      <c r="F498" s="7"/>
      <c r="G498" s="7"/>
      <c r="H498" s="7"/>
      <c r="I498" s="7"/>
      <c r="J498" s="7"/>
      <c r="K498" s="7"/>
      <c r="L498" s="8"/>
      <c r="M498" s="8"/>
      <c r="N498" s="8"/>
      <c r="O498" s="18"/>
    </row>
    <row r="499" spans="1:15" s="10" customFormat="1" ht="15" x14ac:dyDescent="0.2">
      <c r="A499" s="92"/>
      <c r="B499" s="92"/>
      <c r="E499" s="7"/>
      <c r="F499" s="7"/>
      <c r="G499" s="7"/>
      <c r="H499" s="7"/>
      <c r="I499" s="7"/>
      <c r="J499" s="7"/>
      <c r="K499" s="7"/>
      <c r="L499" s="8"/>
      <c r="M499" s="8"/>
      <c r="N499" s="8"/>
      <c r="O499" s="18"/>
    </row>
    <row r="500" spans="1:15" s="10" customFormat="1" ht="15" x14ac:dyDescent="0.2">
      <c r="A500" s="92"/>
      <c r="B500" s="92"/>
      <c r="E500" s="7"/>
      <c r="F500" s="7"/>
      <c r="G500" s="7"/>
      <c r="H500" s="7"/>
      <c r="I500" s="7"/>
      <c r="J500" s="7"/>
      <c r="K500" s="7"/>
      <c r="L500" s="8"/>
      <c r="M500" s="8"/>
      <c r="N500" s="8"/>
      <c r="O500" s="18"/>
    </row>
    <row r="501" spans="1:15" s="10" customFormat="1" ht="15" x14ac:dyDescent="0.2">
      <c r="A501" s="92"/>
      <c r="B501" s="92"/>
      <c r="E501" s="7"/>
      <c r="F501" s="7"/>
      <c r="G501" s="7"/>
      <c r="H501" s="7"/>
      <c r="I501" s="7"/>
      <c r="J501" s="7"/>
      <c r="K501" s="7"/>
      <c r="L501" s="8"/>
      <c r="M501" s="8"/>
      <c r="N501" s="8"/>
      <c r="O501" s="18"/>
    </row>
    <row r="502" spans="1:15" s="10" customFormat="1" ht="15" x14ac:dyDescent="0.2">
      <c r="A502" s="92"/>
      <c r="B502" s="92"/>
      <c r="E502" s="7"/>
      <c r="F502" s="7"/>
      <c r="G502" s="7"/>
      <c r="H502" s="7"/>
      <c r="I502" s="7"/>
      <c r="J502" s="7"/>
      <c r="K502" s="7"/>
      <c r="L502" s="8"/>
      <c r="M502" s="8"/>
      <c r="N502" s="8"/>
      <c r="O502" s="18"/>
    </row>
    <row r="503" spans="1:15" s="10" customFormat="1" ht="15" x14ac:dyDescent="0.2">
      <c r="A503" s="92"/>
      <c r="B503" s="92"/>
      <c r="E503" s="7"/>
      <c r="F503" s="7"/>
      <c r="G503" s="7"/>
      <c r="H503" s="7"/>
      <c r="I503" s="7"/>
      <c r="J503" s="7"/>
      <c r="K503" s="7"/>
      <c r="L503" s="8"/>
      <c r="M503" s="8"/>
      <c r="N503" s="8"/>
      <c r="O503" s="18"/>
    </row>
    <row r="504" spans="1:15" s="10" customFormat="1" ht="15" x14ac:dyDescent="0.2">
      <c r="A504" s="92"/>
      <c r="B504" s="92"/>
      <c r="E504" s="7"/>
      <c r="F504" s="7"/>
      <c r="G504" s="7"/>
      <c r="H504" s="7"/>
      <c r="I504" s="7"/>
      <c r="J504" s="7"/>
      <c r="K504" s="7"/>
      <c r="L504" s="8"/>
      <c r="M504" s="8"/>
      <c r="N504" s="8"/>
      <c r="O504" s="18"/>
    </row>
    <row r="505" spans="1:15" s="10" customFormat="1" ht="15" x14ac:dyDescent="0.2">
      <c r="A505" s="92"/>
      <c r="B505" s="92"/>
      <c r="E505" s="7"/>
      <c r="F505" s="7"/>
      <c r="G505" s="7"/>
      <c r="H505" s="7"/>
      <c r="I505" s="7"/>
      <c r="J505" s="7"/>
      <c r="K505" s="7"/>
      <c r="L505" s="8"/>
      <c r="M505" s="8"/>
      <c r="N505" s="8"/>
      <c r="O505" s="18"/>
    </row>
    <row r="506" spans="1:15" s="10" customFormat="1" ht="15" x14ac:dyDescent="0.2">
      <c r="A506" s="92"/>
      <c r="B506" s="92"/>
      <c r="E506" s="7"/>
      <c r="F506" s="7"/>
      <c r="G506" s="7"/>
      <c r="H506" s="7"/>
      <c r="I506" s="7"/>
      <c r="J506" s="7"/>
      <c r="K506" s="7"/>
      <c r="L506" s="8"/>
      <c r="M506" s="8"/>
      <c r="N506" s="8"/>
      <c r="O506" s="18"/>
    </row>
    <row r="507" spans="1:15" s="10" customFormat="1" ht="15" x14ac:dyDescent="0.2">
      <c r="A507" s="92"/>
      <c r="B507" s="92"/>
      <c r="E507" s="7"/>
      <c r="F507" s="7"/>
      <c r="G507" s="7"/>
      <c r="H507" s="7"/>
      <c r="I507" s="7"/>
      <c r="J507" s="7"/>
      <c r="K507" s="7"/>
      <c r="L507" s="8"/>
      <c r="M507" s="8"/>
      <c r="N507" s="8"/>
      <c r="O507" s="18"/>
    </row>
    <row r="508" spans="1:15" s="10" customFormat="1" ht="15" x14ac:dyDescent="0.2">
      <c r="A508" s="92"/>
      <c r="B508" s="92"/>
      <c r="E508" s="7"/>
      <c r="F508" s="7"/>
      <c r="G508" s="7"/>
      <c r="H508" s="7"/>
      <c r="I508" s="7"/>
      <c r="J508" s="7"/>
      <c r="K508" s="7"/>
      <c r="L508" s="8"/>
      <c r="M508" s="8"/>
      <c r="N508" s="8"/>
      <c r="O508" s="18"/>
    </row>
    <row r="509" spans="1:15" s="10" customFormat="1" ht="15" x14ac:dyDescent="0.2">
      <c r="A509" s="92"/>
      <c r="B509" s="92"/>
      <c r="E509" s="7"/>
      <c r="F509" s="7"/>
      <c r="G509" s="7"/>
      <c r="H509" s="7"/>
      <c r="I509" s="7"/>
      <c r="J509" s="7"/>
      <c r="K509" s="7"/>
      <c r="L509" s="8"/>
      <c r="M509" s="8"/>
      <c r="N509" s="8"/>
      <c r="O509" s="18"/>
    </row>
    <row r="510" spans="1:15" s="10" customFormat="1" ht="15" x14ac:dyDescent="0.2">
      <c r="A510" s="92"/>
      <c r="B510" s="92"/>
      <c r="E510" s="7"/>
      <c r="F510" s="7"/>
      <c r="G510" s="7"/>
      <c r="H510" s="7"/>
      <c r="I510" s="7"/>
      <c r="J510" s="7"/>
      <c r="K510" s="7"/>
      <c r="L510" s="8"/>
      <c r="M510" s="8"/>
      <c r="N510" s="8"/>
      <c r="O510" s="18"/>
    </row>
    <row r="511" spans="1:15" s="10" customFormat="1" ht="15" x14ac:dyDescent="0.2">
      <c r="A511" s="92"/>
      <c r="B511" s="92"/>
      <c r="E511" s="7"/>
      <c r="F511" s="7"/>
      <c r="G511" s="7"/>
      <c r="H511" s="7"/>
      <c r="I511" s="7"/>
      <c r="J511" s="7"/>
      <c r="K511" s="7"/>
      <c r="L511" s="8"/>
      <c r="M511" s="8"/>
      <c r="N511" s="8"/>
      <c r="O511" s="18"/>
    </row>
    <row r="512" spans="1:15" s="10" customFormat="1" ht="15" x14ac:dyDescent="0.2">
      <c r="A512" s="92"/>
      <c r="B512" s="92"/>
      <c r="E512" s="7"/>
      <c r="F512" s="7"/>
      <c r="G512" s="7"/>
      <c r="H512" s="7"/>
      <c r="I512" s="7"/>
      <c r="J512" s="7"/>
      <c r="K512" s="7"/>
      <c r="L512" s="8"/>
      <c r="M512" s="8"/>
      <c r="N512" s="8"/>
      <c r="O512" s="18"/>
    </row>
    <row r="513" spans="1:15" s="10" customFormat="1" ht="15" x14ac:dyDescent="0.2">
      <c r="A513" s="92"/>
      <c r="B513" s="92"/>
      <c r="E513" s="7"/>
      <c r="F513" s="7"/>
      <c r="G513" s="7"/>
      <c r="H513" s="7"/>
      <c r="I513" s="7"/>
      <c r="J513" s="7"/>
      <c r="K513" s="7"/>
      <c r="L513" s="8"/>
      <c r="M513" s="8"/>
      <c r="N513" s="8"/>
      <c r="O513" s="18"/>
    </row>
    <row r="514" spans="1:15" s="10" customFormat="1" ht="15" x14ac:dyDescent="0.2">
      <c r="A514" s="92"/>
      <c r="B514" s="92"/>
      <c r="E514" s="7"/>
      <c r="F514" s="7"/>
      <c r="G514" s="7"/>
      <c r="H514" s="7"/>
      <c r="I514" s="7"/>
      <c r="J514" s="7"/>
      <c r="K514" s="7"/>
      <c r="L514" s="8"/>
      <c r="M514" s="8"/>
      <c r="N514" s="8"/>
      <c r="O514" s="18"/>
    </row>
    <row r="515" spans="1:15" s="10" customFormat="1" ht="15" x14ac:dyDescent="0.2">
      <c r="A515" s="92"/>
      <c r="B515" s="92"/>
      <c r="E515" s="7"/>
      <c r="F515" s="7"/>
      <c r="G515" s="7"/>
      <c r="H515" s="7"/>
      <c r="I515" s="7"/>
      <c r="J515" s="7"/>
      <c r="K515" s="7"/>
      <c r="L515" s="8"/>
      <c r="M515" s="8"/>
      <c r="N515" s="8"/>
      <c r="O515" s="18"/>
    </row>
    <row r="516" spans="1:15" s="10" customFormat="1" ht="15" x14ac:dyDescent="0.2">
      <c r="A516" s="92"/>
      <c r="B516" s="92"/>
      <c r="E516" s="7"/>
      <c r="F516" s="7"/>
      <c r="G516" s="7"/>
      <c r="H516" s="7"/>
      <c r="I516" s="7"/>
      <c r="J516" s="7"/>
      <c r="K516" s="7"/>
      <c r="L516" s="8"/>
      <c r="M516" s="8"/>
      <c r="N516" s="8"/>
      <c r="O516" s="18"/>
    </row>
    <row r="517" spans="1:15" s="10" customFormat="1" ht="15" x14ac:dyDescent="0.2">
      <c r="A517" s="92"/>
      <c r="B517" s="92"/>
      <c r="E517" s="7"/>
      <c r="F517" s="7"/>
      <c r="G517" s="7"/>
      <c r="H517" s="7"/>
      <c r="I517" s="7"/>
      <c r="J517" s="7"/>
      <c r="K517" s="7"/>
      <c r="L517" s="8"/>
      <c r="M517" s="8"/>
      <c r="N517" s="8"/>
      <c r="O517" s="18"/>
    </row>
    <row r="518" spans="1:15" s="10" customFormat="1" ht="15" x14ac:dyDescent="0.2">
      <c r="A518" s="92"/>
      <c r="B518" s="92"/>
      <c r="E518" s="7"/>
      <c r="F518" s="7"/>
      <c r="G518" s="7"/>
      <c r="H518" s="7"/>
      <c r="I518" s="7"/>
      <c r="J518" s="7"/>
      <c r="K518" s="7"/>
      <c r="L518" s="8"/>
      <c r="M518" s="8"/>
      <c r="N518" s="8"/>
      <c r="O518" s="18"/>
    </row>
    <row r="519" spans="1:15" s="10" customFormat="1" ht="15" x14ac:dyDescent="0.2">
      <c r="A519" s="92"/>
      <c r="B519" s="92"/>
      <c r="E519" s="7"/>
      <c r="F519" s="7"/>
      <c r="G519" s="7"/>
      <c r="H519" s="7"/>
      <c r="I519" s="7"/>
      <c r="J519" s="7"/>
      <c r="K519" s="7"/>
      <c r="L519" s="8"/>
      <c r="M519" s="8"/>
      <c r="N519" s="8"/>
      <c r="O519" s="18"/>
    </row>
    <row r="520" spans="1:15" s="10" customFormat="1" ht="15" x14ac:dyDescent="0.2">
      <c r="A520" s="92"/>
      <c r="B520" s="92"/>
      <c r="E520" s="7"/>
      <c r="F520" s="7"/>
      <c r="G520" s="7"/>
      <c r="H520" s="7"/>
      <c r="I520" s="7"/>
      <c r="J520" s="7"/>
      <c r="K520" s="7"/>
      <c r="L520" s="8"/>
      <c r="M520" s="8"/>
      <c r="N520" s="8"/>
      <c r="O520" s="18"/>
    </row>
    <row r="521" spans="1:15" s="10" customFormat="1" ht="15" x14ac:dyDescent="0.2">
      <c r="A521" s="92"/>
      <c r="B521" s="92"/>
      <c r="E521" s="7"/>
      <c r="F521" s="7"/>
      <c r="G521" s="7"/>
      <c r="H521" s="7"/>
      <c r="I521" s="7"/>
      <c r="J521" s="7"/>
      <c r="K521" s="7"/>
      <c r="L521" s="8"/>
      <c r="M521" s="8"/>
      <c r="N521" s="8"/>
      <c r="O521" s="18"/>
    </row>
    <row r="522" spans="1:15" s="10" customFormat="1" ht="15" x14ac:dyDescent="0.2">
      <c r="A522" s="92"/>
      <c r="B522" s="92"/>
      <c r="E522" s="7"/>
      <c r="F522" s="7"/>
      <c r="G522" s="7"/>
      <c r="H522" s="7"/>
      <c r="I522" s="7"/>
      <c r="J522" s="7"/>
      <c r="K522" s="7"/>
      <c r="L522" s="8"/>
      <c r="M522" s="8"/>
      <c r="N522" s="8"/>
      <c r="O522" s="18"/>
    </row>
    <row r="523" spans="1:15" s="10" customFormat="1" ht="15" x14ac:dyDescent="0.2">
      <c r="A523" s="92"/>
      <c r="B523" s="92"/>
      <c r="E523" s="7"/>
      <c r="F523" s="7"/>
      <c r="G523" s="7"/>
      <c r="H523" s="7"/>
      <c r="I523" s="7"/>
      <c r="J523" s="7"/>
      <c r="K523" s="7"/>
      <c r="L523" s="8"/>
      <c r="M523" s="8"/>
      <c r="N523" s="8"/>
      <c r="O523" s="18"/>
    </row>
    <row r="524" spans="1:15" s="10" customFormat="1" ht="15" x14ac:dyDescent="0.2">
      <c r="A524" s="92"/>
      <c r="B524" s="92"/>
      <c r="E524" s="7"/>
      <c r="F524" s="7"/>
      <c r="G524" s="7"/>
      <c r="H524" s="7"/>
      <c r="I524" s="7"/>
      <c r="J524" s="7"/>
      <c r="K524" s="7"/>
      <c r="L524" s="8"/>
      <c r="M524" s="8"/>
      <c r="N524" s="8"/>
      <c r="O524" s="18"/>
    </row>
    <row r="525" spans="1:15" s="10" customFormat="1" ht="15" x14ac:dyDescent="0.2">
      <c r="A525" s="92"/>
      <c r="B525" s="92"/>
      <c r="E525" s="7"/>
      <c r="F525" s="7"/>
      <c r="G525" s="7"/>
      <c r="H525" s="7"/>
      <c r="I525" s="7"/>
      <c r="J525" s="7"/>
      <c r="K525" s="7"/>
      <c r="L525" s="8"/>
      <c r="M525" s="8"/>
      <c r="N525" s="8"/>
      <c r="O525" s="18"/>
    </row>
    <row r="526" spans="1:15" s="10" customFormat="1" ht="15" x14ac:dyDescent="0.2">
      <c r="A526" s="92"/>
      <c r="B526" s="92"/>
      <c r="E526" s="7"/>
      <c r="F526" s="7"/>
      <c r="G526" s="7"/>
      <c r="H526" s="7"/>
      <c r="I526" s="7"/>
      <c r="J526" s="7"/>
      <c r="K526" s="7"/>
      <c r="L526" s="8"/>
      <c r="M526" s="8"/>
      <c r="N526" s="8"/>
      <c r="O526" s="18"/>
    </row>
    <row r="527" spans="1:15" s="10" customFormat="1" ht="15" x14ac:dyDescent="0.2">
      <c r="A527" s="92"/>
      <c r="B527" s="92"/>
      <c r="E527" s="7"/>
      <c r="F527" s="7"/>
      <c r="G527" s="7"/>
      <c r="H527" s="7"/>
      <c r="I527" s="7"/>
      <c r="J527" s="7"/>
      <c r="K527" s="7"/>
      <c r="L527" s="8"/>
      <c r="M527" s="8"/>
      <c r="N527" s="8"/>
      <c r="O527" s="18"/>
    </row>
    <row r="528" spans="1:15" s="10" customFormat="1" ht="15" x14ac:dyDescent="0.2">
      <c r="A528" s="92"/>
      <c r="B528" s="92"/>
      <c r="E528" s="7"/>
      <c r="F528" s="7"/>
      <c r="G528" s="7"/>
      <c r="H528" s="7"/>
      <c r="I528" s="7"/>
      <c r="J528" s="7"/>
      <c r="K528" s="7"/>
      <c r="L528" s="8"/>
      <c r="M528" s="8"/>
      <c r="N528" s="8"/>
      <c r="O528" s="18"/>
    </row>
    <row r="529" spans="1:15" s="10" customFormat="1" ht="15" x14ac:dyDescent="0.2">
      <c r="A529" s="92"/>
      <c r="B529" s="92"/>
      <c r="E529" s="7"/>
      <c r="F529" s="7"/>
      <c r="G529" s="7"/>
      <c r="H529" s="7"/>
      <c r="I529" s="7"/>
      <c r="J529" s="7"/>
      <c r="K529" s="7"/>
      <c r="L529" s="8"/>
      <c r="M529" s="8"/>
      <c r="N529" s="8"/>
      <c r="O529" s="18"/>
    </row>
    <row r="530" spans="1:15" s="10" customFormat="1" ht="15" x14ac:dyDescent="0.2">
      <c r="A530" s="92"/>
      <c r="B530" s="92"/>
      <c r="E530" s="7"/>
      <c r="F530" s="7"/>
      <c r="G530" s="7"/>
      <c r="H530" s="7"/>
      <c r="I530" s="7"/>
      <c r="J530" s="7"/>
      <c r="K530" s="7"/>
      <c r="L530" s="8"/>
      <c r="M530" s="8"/>
      <c r="N530" s="8"/>
      <c r="O530" s="18"/>
    </row>
    <row r="531" spans="1:15" s="10" customFormat="1" ht="15" x14ac:dyDescent="0.2">
      <c r="A531" s="92"/>
      <c r="B531" s="92"/>
      <c r="E531" s="7"/>
      <c r="F531" s="7"/>
      <c r="G531" s="7"/>
      <c r="H531" s="7"/>
      <c r="I531" s="7"/>
      <c r="J531" s="7"/>
      <c r="K531" s="7"/>
      <c r="L531" s="8"/>
      <c r="M531" s="8"/>
      <c r="N531" s="8"/>
      <c r="O531" s="18"/>
    </row>
    <row r="532" spans="1:15" s="10" customFormat="1" ht="15" x14ac:dyDescent="0.2">
      <c r="A532" s="92"/>
      <c r="B532" s="92"/>
      <c r="E532" s="7"/>
      <c r="F532" s="7"/>
      <c r="G532" s="7"/>
      <c r="H532" s="7"/>
      <c r="I532" s="7"/>
      <c r="J532" s="7"/>
      <c r="K532" s="7"/>
      <c r="L532" s="8"/>
      <c r="M532" s="8"/>
      <c r="N532" s="8"/>
      <c r="O532" s="18"/>
    </row>
    <row r="533" spans="1:15" s="10" customFormat="1" ht="15" x14ac:dyDescent="0.2">
      <c r="A533" s="92"/>
      <c r="B533" s="92"/>
      <c r="E533" s="7"/>
      <c r="F533" s="7"/>
      <c r="G533" s="7"/>
      <c r="H533" s="7"/>
      <c r="I533" s="7"/>
      <c r="J533" s="7"/>
      <c r="K533" s="7"/>
      <c r="L533" s="8"/>
      <c r="M533" s="8"/>
      <c r="N533" s="8"/>
      <c r="O533" s="18"/>
    </row>
    <row r="534" spans="1:15" s="10" customFormat="1" ht="15" x14ac:dyDescent="0.2">
      <c r="A534" s="92"/>
      <c r="B534" s="92"/>
      <c r="E534" s="7"/>
      <c r="F534" s="7"/>
      <c r="G534" s="7"/>
      <c r="H534" s="7"/>
      <c r="I534" s="7"/>
      <c r="J534" s="7"/>
      <c r="K534" s="7"/>
      <c r="L534" s="8"/>
      <c r="M534" s="8"/>
      <c r="N534" s="8"/>
      <c r="O534" s="18"/>
    </row>
    <row r="535" spans="1:15" s="10" customFormat="1" ht="15" x14ac:dyDescent="0.2">
      <c r="A535" s="92"/>
      <c r="B535" s="92"/>
      <c r="E535" s="7"/>
      <c r="F535" s="7"/>
      <c r="G535" s="7"/>
      <c r="H535" s="7"/>
      <c r="I535" s="7"/>
      <c r="J535" s="7"/>
      <c r="K535" s="7"/>
      <c r="L535" s="8"/>
      <c r="M535" s="8"/>
      <c r="N535" s="8"/>
      <c r="O535" s="18"/>
    </row>
    <row r="536" spans="1:15" s="10" customFormat="1" ht="15" x14ac:dyDescent="0.2">
      <c r="A536" s="92"/>
      <c r="B536" s="92"/>
      <c r="E536" s="7"/>
      <c r="F536" s="7"/>
      <c r="G536" s="7"/>
      <c r="H536" s="7"/>
      <c r="I536" s="7"/>
      <c r="J536" s="7"/>
      <c r="K536" s="7"/>
      <c r="L536" s="8"/>
      <c r="M536" s="8"/>
      <c r="N536" s="8"/>
      <c r="O536" s="18"/>
    </row>
    <row r="537" spans="1:15" s="10" customFormat="1" ht="15" x14ac:dyDescent="0.2">
      <c r="A537" s="92"/>
      <c r="B537" s="92"/>
      <c r="E537" s="7"/>
      <c r="F537" s="7"/>
      <c r="G537" s="7"/>
      <c r="H537" s="7"/>
      <c r="I537" s="7"/>
      <c r="J537" s="7"/>
      <c r="K537" s="7"/>
      <c r="L537" s="8"/>
      <c r="M537" s="8"/>
      <c r="N537" s="8"/>
      <c r="O537" s="18"/>
    </row>
    <row r="538" spans="1:15" s="10" customFormat="1" ht="15" x14ac:dyDescent="0.2">
      <c r="A538" s="92"/>
      <c r="B538" s="92"/>
      <c r="E538" s="7"/>
      <c r="F538" s="7"/>
      <c r="G538" s="7"/>
      <c r="H538" s="7"/>
      <c r="I538" s="7"/>
      <c r="J538" s="7"/>
      <c r="K538" s="7"/>
      <c r="L538" s="8"/>
      <c r="M538" s="8"/>
      <c r="N538" s="8"/>
      <c r="O538" s="18"/>
    </row>
    <row r="539" spans="1:15" s="10" customFormat="1" ht="15" x14ac:dyDescent="0.2">
      <c r="A539" s="92"/>
      <c r="B539" s="92"/>
      <c r="E539" s="7"/>
      <c r="F539" s="7"/>
      <c r="G539" s="7"/>
      <c r="H539" s="7"/>
      <c r="I539" s="7"/>
      <c r="J539" s="7"/>
      <c r="K539" s="7"/>
      <c r="L539" s="8"/>
      <c r="M539" s="8"/>
      <c r="N539" s="8"/>
      <c r="O539" s="18"/>
    </row>
    <row r="540" spans="1:15" s="10" customFormat="1" ht="15" x14ac:dyDescent="0.2">
      <c r="A540" s="92"/>
      <c r="B540" s="92"/>
      <c r="E540" s="7"/>
      <c r="F540" s="7"/>
      <c r="G540" s="7"/>
      <c r="H540" s="7"/>
      <c r="I540" s="7"/>
      <c r="J540" s="7"/>
      <c r="K540" s="7"/>
      <c r="L540" s="8"/>
      <c r="M540" s="8"/>
      <c r="N540" s="8"/>
      <c r="O540" s="18"/>
    </row>
    <row r="541" spans="1:15" s="10" customFormat="1" ht="15" x14ac:dyDescent="0.2">
      <c r="A541" s="92"/>
      <c r="B541" s="92"/>
      <c r="E541" s="7"/>
      <c r="F541" s="7"/>
      <c r="G541" s="7"/>
      <c r="H541" s="7"/>
      <c r="I541" s="7"/>
      <c r="J541" s="7"/>
      <c r="K541" s="7"/>
      <c r="L541" s="8"/>
      <c r="M541" s="8"/>
      <c r="N541" s="8"/>
      <c r="O541" s="18"/>
    </row>
    <row r="542" spans="1:15" s="10" customFormat="1" ht="15" x14ac:dyDescent="0.2">
      <c r="A542" s="92"/>
      <c r="B542" s="92"/>
      <c r="E542" s="7"/>
      <c r="F542" s="7"/>
      <c r="G542" s="7"/>
      <c r="H542" s="7"/>
      <c r="I542" s="7"/>
      <c r="J542" s="7"/>
      <c r="K542" s="7"/>
      <c r="L542" s="8"/>
      <c r="M542" s="8"/>
      <c r="N542" s="8"/>
      <c r="O542" s="18"/>
    </row>
    <row r="543" spans="1:15" s="10" customFormat="1" ht="15" x14ac:dyDescent="0.2">
      <c r="A543" s="92"/>
      <c r="B543" s="92"/>
      <c r="E543" s="7"/>
      <c r="F543" s="7"/>
      <c r="G543" s="7"/>
      <c r="H543" s="7"/>
      <c r="I543" s="7"/>
      <c r="J543" s="7"/>
      <c r="K543" s="7"/>
      <c r="L543" s="8"/>
      <c r="M543" s="8"/>
      <c r="N543" s="8"/>
      <c r="O543" s="18"/>
    </row>
    <row r="544" spans="1:15" s="10" customFormat="1" ht="15" x14ac:dyDescent="0.2">
      <c r="A544" s="92"/>
      <c r="B544" s="92"/>
      <c r="E544" s="7"/>
      <c r="F544" s="7"/>
      <c r="G544" s="7"/>
      <c r="H544" s="7"/>
      <c r="I544" s="7"/>
      <c r="J544" s="7"/>
      <c r="K544" s="7"/>
      <c r="L544" s="8"/>
      <c r="M544" s="8"/>
      <c r="N544" s="8"/>
      <c r="O544" s="18"/>
    </row>
    <row r="545" spans="1:15" s="10" customFormat="1" ht="15" x14ac:dyDescent="0.2">
      <c r="A545" s="92"/>
      <c r="B545" s="92"/>
      <c r="E545" s="7"/>
      <c r="F545" s="7"/>
      <c r="G545" s="7"/>
      <c r="H545" s="7"/>
      <c r="I545" s="7"/>
      <c r="J545" s="7"/>
      <c r="K545" s="7"/>
      <c r="L545" s="8"/>
      <c r="M545" s="8"/>
      <c r="N545" s="8"/>
      <c r="O545" s="18"/>
    </row>
    <row r="546" spans="1:15" s="10" customFormat="1" ht="15" x14ac:dyDescent="0.2">
      <c r="A546" s="92"/>
      <c r="B546" s="92"/>
      <c r="E546" s="7"/>
      <c r="F546" s="7"/>
      <c r="G546" s="7"/>
      <c r="H546" s="7"/>
      <c r="I546" s="7"/>
      <c r="J546" s="7"/>
      <c r="K546" s="7"/>
      <c r="L546" s="8"/>
      <c r="M546" s="8"/>
      <c r="N546" s="8"/>
      <c r="O546" s="18"/>
    </row>
    <row r="547" spans="1:15" s="10" customFormat="1" ht="15" x14ac:dyDescent="0.2">
      <c r="A547" s="92"/>
      <c r="B547" s="92"/>
      <c r="E547" s="7"/>
      <c r="F547" s="7"/>
      <c r="G547" s="7"/>
      <c r="H547" s="7"/>
      <c r="I547" s="7"/>
      <c r="J547" s="7"/>
      <c r="K547" s="7"/>
      <c r="L547" s="8"/>
      <c r="M547" s="8"/>
      <c r="N547" s="8"/>
      <c r="O547" s="18"/>
    </row>
    <row r="548" spans="1:15" s="10" customFormat="1" ht="15" x14ac:dyDescent="0.2">
      <c r="A548" s="92"/>
      <c r="B548" s="92"/>
      <c r="E548" s="7"/>
      <c r="F548" s="7"/>
      <c r="G548" s="7"/>
      <c r="H548" s="7"/>
      <c r="I548" s="7"/>
      <c r="J548" s="7"/>
      <c r="K548" s="7"/>
      <c r="L548" s="8"/>
      <c r="M548" s="8"/>
      <c r="N548" s="8"/>
      <c r="O548" s="18"/>
    </row>
    <row r="549" spans="1:15" s="10" customFormat="1" ht="15" x14ac:dyDescent="0.2">
      <c r="A549" s="92"/>
      <c r="B549" s="92"/>
      <c r="E549" s="7"/>
      <c r="F549" s="7"/>
      <c r="G549" s="7"/>
      <c r="H549" s="7"/>
      <c r="I549" s="7"/>
      <c r="J549" s="7"/>
      <c r="K549" s="7"/>
      <c r="L549" s="8"/>
      <c r="M549" s="8"/>
      <c r="N549" s="8"/>
      <c r="O549" s="18"/>
    </row>
    <row r="550" spans="1:15" s="10" customFormat="1" ht="15" x14ac:dyDescent="0.2">
      <c r="A550" s="92"/>
      <c r="B550" s="92"/>
      <c r="E550" s="7"/>
      <c r="F550" s="7"/>
      <c r="G550" s="7"/>
      <c r="H550" s="7"/>
      <c r="I550" s="7"/>
      <c r="J550" s="7"/>
      <c r="K550" s="7"/>
      <c r="L550" s="8"/>
      <c r="M550" s="8"/>
      <c r="N550" s="8"/>
      <c r="O550" s="18"/>
    </row>
    <row r="551" spans="1:15" s="10" customFormat="1" ht="15" x14ac:dyDescent="0.2">
      <c r="A551" s="92"/>
      <c r="B551" s="92"/>
      <c r="E551" s="7"/>
      <c r="F551" s="7"/>
      <c r="G551" s="7"/>
      <c r="H551" s="7"/>
      <c r="I551" s="7"/>
      <c r="J551" s="7"/>
      <c r="K551" s="7"/>
      <c r="L551" s="8"/>
      <c r="M551" s="8"/>
      <c r="N551" s="8"/>
      <c r="O551" s="18"/>
    </row>
    <row r="552" spans="1:15" s="10" customFormat="1" ht="15" x14ac:dyDescent="0.2">
      <c r="A552" s="92"/>
      <c r="B552" s="92"/>
      <c r="E552" s="7"/>
      <c r="F552" s="7"/>
      <c r="G552" s="7"/>
      <c r="H552" s="7"/>
      <c r="I552" s="7"/>
      <c r="J552" s="7"/>
      <c r="K552" s="7"/>
      <c r="L552" s="8"/>
      <c r="M552" s="8"/>
      <c r="N552" s="8"/>
      <c r="O552" s="18"/>
    </row>
    <row r="553" spans="1:15" s="10" customFormat="1" ht="15" x14ac:dyDescent="0.2">
      <c r="A553" s="92"/>
      <c r="B553" s="92"/>
      <c r="E553" s="7"/>
      <c r="F553" s="7"/>
      <c r="G553" s="7"/>
      <c r="H553" s="7"/>
      <c r="I553" s="7"/>
      <c r="J553" s="7"/>
      <c r="K553" s="7"/>
      <c r="L553" s="8"/>
      <c r="M553" s="8"/>
      <c r="N553" s="8"/>
      <c r="O553" s="18"/>
    </row>
    <row r="554" spans="1:15" s="10" customFormat="1" ht="15" x14ac:dyDescent="0.2">
      <c r="A554" s="92"/>
      <c r="B554" s="92"/>
      <c r="E554" s="7"/>
      <c r="F554" s="7"/>
      <c r="G554" s="7"/>
      <c r="H554" s="7"/>
      <c r="I554" s="7"/>
      <c r="J554" s="7"/>
      <c r="K554" s="7"/>
      <c r="L554" s="8"/>
      <c r="M554" s="8"/>
      <c r="N554" s="8"/>
      <c r="O554" s="18"/>
    </row>
    <row r="555" spans="1:15" s="10" customFormat="1" ht="15" x14ac:dyDescent="0.2">
      <c r="A555" s="92"/>
      <c r="B555" s="92"/>
      <c r="E555" s="7"/>
      <c r="F555" s="7"/>
      <c r="G555" s="7"/>
      <c r="H555" s="7"/>
      <c r="I555" s="7"/>
      <c r="J555" s="7"/>
      <c r="K555" s="7"/>
      <c r="L555" s="8"/>
      <c r="M555" s="8"/>
      <c r="N555" s="8"/>
      <c r="O555" s="18"/>
    </row>
    <row r="556" spans="1:15" s="10" customFormat="1" ht="15" x14ac:dyDescent="0.2">
      <c r="A556" s="92"/>
      <c r="B556" s="92"/>
      <c r="E556" s="7"/>
      <c r="F556" s="7"/>
      <c r="G556" s="7"/>
      <c r="H556" s="7"/>
      <c r="I556" s="7"/>
      <c r="J556" s="7"/>
      <c r="K556" s="7"/>
      <c r="L556" s="8"/>
      <c r="M556" s="8"/>
      <c r="N556" s="8"/>
      <c r="O556" s="18"/>
    </row>
    <row r="557" spans="1:15" s="10" customFormat="1" ht="15" x14ac:dyDescent="0.2">
      <c r="A557" s="92"/>
      <c r="B557" s="92"/>
      <c r="E557" s="7"/>
      <c r="F557" s="7"/>
      <c r="G557" s="7"/>
      <c r="H557" s="7"/>
      <c r="I557" s="7"/>
      <c r="J557" s="7"/>
      <c r="K557" s="7"/>
      <c r="L557" s="8"/>
      <c r="M557" s="8"/>
      <c r="N557" s="8"/>
      <c r="O557" s="18"/>
    </row>
    <row r="558" spans="1:15" s="10" customFormat="1" ht="15" x14ac:dyDescent="0.2">
      <c r="A558" s="92"/>
      <c r="B558" s="92"/>
      <c r="E558" s="7"/>
      <c r="F558" s="7"/>
      <c r="G558" s="7"/>
      <c r="H558" s="7"/>
      <c r="I558" s="7"/>
      <c r="J558" s="7"/>
      <c r="K558" s="7"/>
      <c r="L558" s="8"/>
      <c r="M558" s="8"/>
      <c r="N558" s="8"/>
      <c r="O558" s="18"/>
    </row>
    <row r="559" spans="1:15" s="10" customFormat="1" ht="15" x14ac:dyDescent="0.2">
      <c r="A559" s="92"/>
      <c r="B559" s="92"/>
      <c r="E559" s="7"/>
      <c r="F559" s="7"/>
      <c r="G559" s="7"/>
      <c r="H559" s="7"/>
      <c r="I559" s="7"/>
      <c r="J559" s="7"/>
      <c r="K559" s="7"/>
      <c r="L559" s="8"/>
      <c r="M559" s="8"/>
      <c r="N559" s="8"/>
      <c r="O559" s="18"/>
    </row>
    <row r="560" spans="1:15" s="10" customFormat="1" ht="15" x14ac:dyDescent="0.2">
      <c r="A560" s="92"/>
      <c r="B560" s="92"/>
      <c r="E560" s="7"/>
      <c r="F560" s="7"/>
      <c r="G560" s="7"/>
      <c r="H560" s="7"/>
      <c r="I560" s="7"/>
      <c r="J560" s="7"/>
      <c r="K560" s="7"/>
      <c r="L560" s="8"/>
      <c r="M560" s="8"/>
      <c r="N560" s="8"/>
      <c r="O560" s="18"/>
    </row>
    <row r="561" spans="1:15" s="10" customFormat="1" ht="15" x14ac:dyDescent="0.2">
      <c r="A561" s="92"/>
      <c r="B561" s="92"/>
      <c r="E561" s="7"/>
      <c r="F561" s="7"/>
      <c r="G561" s="7"/>
      <c r="H561" s="7"/>
      <c r="I561" s="7"/>
      <c r="J561" s="7"/>
      <c r="K561" s="7"/>
      <c r="L561" s="8"/>
      <c r="M561" s="8"/>
      <c r="N561" s="8"/>
      <c r="O561" s="18"/>
    </row>
    <row r="562" spans="1:15" s="10" customFormat="1" ht="15" x14ac:dyDescent="0.2">
      <c r="A562" s="92"/>
      <c r="B562" s="92"/>
      <c r="E562" s="7"/>
      <c r="F562" s="7"/>
      <c r="G562" s="7"/>
      <c r="H562" s="7"/>
      <c r="I562" s="7"/>
      <c r="J562" s="7"/>
      <c r="K562" s="7"/>
      <c r="L562" s="8"/>
      <c r="M562" s="8"/>
      <c r="N562" s="8"/>
      <c r="O562" s="18"/>
    </row>
    <row r="563" spans="1:15" s="10" customFormat="1" ht="15" x14ac:dyDescent="0.2">
      <c r="A563" s="92"/>
      <c r="B563" s="92"/>
      <c r="E563" s="7"/>
      <c r="F563" s="7"/>
      <c r="G563" s="7"/>
      <c r="H563" s="7"/>
      <c r="I563" s="7"/>
      <c r="J563" s="7"/>
      <c r="K563" s="7"/>
      <c r="L563" s="8"/>
      <c r="M563" s="8"/>
      <c r="N563" s="8"/>
      <c r="O563" s="18"/>
    </row>
    <row r="564" spans="1:15" s="10" customFormat="1" ht="15" x14ac:dyDescent="0.2">
      <c r="A564" s="92"/>
      <c r="B564" s="92"/>
      <c r="E564" s="7"/>
      <c r="F564" s="7"/>
      <c r="G564" s="7"/>
      <c r="H564" s="7"/>
      <c r="I564" s="7"/>
      <c r="J564" s="7"/>
      <c r="K564" s="7"/>
      <c r="L564" s="8"/>
      <c r="M564" s="8"/>
      <c r="N564" s="8"/>
      <c r="O564" s="18"/>
    </row>
    <row r="565" spans="1:15" s="10" customFormat="1" ht="15" x14ac:dyDescent="0.2">
      <c r="A565" s="92"/>
      <c r="B565" s="92"/>
      <c r="E565" s="7"/>
      <c r="F565" s="7"/>
      <c r="G565" s="7"/>
      <c r="H565" s="7"/>
      <c r="I565" s="7"/>
      <c r="J565" s="7"/>
      <c r="K565" s="7"/>
      <c r="L565" s="8"/>
      <c r="M565" s="8"/>
      <c r="N565" s="8"/>
      <c r="O565" s="18"/>
    </row>
    <row r="566" spans="1:15" s="10" customFormat="1" ht="15" x14ac:dyDescent="0.2">
      <c r="A566" s="92"/>
      <c r="B566" s="92"/>
      <c r="E566" s="7"/>
      <c r="F566" s="7"/>
      <c r="G566" s="7"/>
      <c r="H566" s="7"/>
      <c r="I566" s="7"/>
      <c r="J566" s="7"/>
      <c r="K566" s="7"/>
      <c r="L566" s="8"/>
      <c r="M566" s="8"/>
      <c r="N566" s="8"/>
      <c r="O566" s="18"/>
    </row>
    <row r="567" spans="1:15" s="10" customFormat="1" ht="15" x14ac:dyDescent="0.2">
      <c r="A567" s="92"/>
      <c r="B567" s="92"/>
      <c r="E567" s="7"/>
      <c r="F567" s="7"/>
      <c r="G567" s="7"/>
      <c r="H567" s="7"/>
      <c r="I567" s="7"/>
      <c r="J567" s="7"/>
      <c r="K567" s="7"/>
      <c r="L567" s="8"/>
      <c r="M567" s="8"/>
      <c r="N567" s="8"/>
      <c r="O567" s="18"/>
    </row>
    <row r="568" spans="1:15" s="10" customFormat="1" ht="15" x14ac:dyDescent="0.2">
      <c r="A568" s="92"/>
      <c r="B568" s="92"/>
      <c r="E568" s="7"/>
      <c r="F568" s="7"/>
      <c r="G568" s="7"/>
      <c r="H568" s="7"/>
      <c r="I568" s="7"/>
      <c r="J568" s="7"/>
      <c r="K568" s="7"/>
      <c r="L568" s="8"/>
      <c r="M568" s="8"/>
      <c r="N568" s="8"/>
      <c r="O568" s="18"/>
    </row>
    <row r="569" spans="1:15" s="10" customFormat="1" ht="15" x14ac:dyDescent="0.2">
      <c r="A569" s="92"/>
      <c r="B569" s="92"/>
      <c r="E569" s="7"/>
      <c r="F569" s="7"/>
      <c r="G569" s="7"/>
      <c r="H569" s="7"/>
      <c r="I569" s="7"/>
      <c r="J569" s="7"/>
      <c r="K569" s="7"/>
      <c r="L569" s="8"/>
      <c r="M569" s="8"/>
      <c r="N569" s="8"/>
      <c r="O569" s="18"/>
    </row>
    <row r="570" spans="1:15" s="10" customFormat="1" ht="15" x14ac:dyDescent="0.2">
      <c r="A570" s="92"/>
      <c r="B570" s="92"/>
      <c r="E570" s="7"/>
      <c r="F570" s="7"/>
      <c r="G570" s="7"/>
      <c r="H570" s="7"/>
      <c r="I570" s="7"/>
      <c r="J570" s="7"/>
      <c r="K570" s="7"/>
      <c r="L570" s="8"/>
      <c r="M570" s="8"/>
      <c r="N570" s="8"/>
      <c r="O570" s="18"/>
    </row>
    <row r="571" spans="1:15" s="10" customFormat="1" ht="15" x14ac:dyDescent="0.2">
      <c r="A571" s="92"/>
      <c r="B571" s="92"/>
      <c r="E571" s="7"/>
      <c r="F571" s="7"/>
      <c r="G571" s="7"/>
      <c r="H571" s="7"/>
      <c r="I571" s="7"/>
      <c r="J571" s="7"/>
      <c r="K571" s="7"/>
      <c r="L571" s="8"/>
      <c r="M571" s="8"/>
      <c r="N571" s="8"/>
      <c r="O571" s="18"/>
    </row>
    <row r="572" spans="1:15" s="10" customFormat="1" ht="15" x14ac:dyDescent="0.2">
      <c r="A572" s="92"/>
      <c r="B572" s="92"/>
      <c r="E572" s="7"/>
      <c r="F572" s="7"/>
      <c r="G572" s="7"/>
      <c r="H572" s="7"/>
      <c r="I572" s="7"/>
      <c r="J572" s="7"/>
      <c r="K572" s="7"/>
      <c r="L572" s="8"/>
      <c r="M572" s="8"/>
      <c r="N572" s="8"/>
      <c r="O572" s="18"/>
    </row>
    <row r="573" spans="1:15" s="10" customFormat="1" ht="15" x14ac:dyDescent="0.2">
      <c r="A573" s="92"/>
      <c r="B573" s="92"/>
      <c r="E573" s="7"/>
      <c r="F573" s="7"/>
      <c r="G573" s="7"/>
      <c r="H573" s="7"/>
      <c r="I573" s="7"/>
      <c r="J573" s="7"/>
      <c r="K573" s="7"/>
      <c r="L573" s="8"/>
      <c r="M573" s="8"/>
      <c r="N573" s="8"/>
      <c r="O573" s="18"/>
    </row>
    <row r="574" spans="1:15" s="10" customFormat="1" ht="15" x14ac:dyDescent="0.2">
      <c r="A574" s="92"/>
      <c r="B574" s="92"/>
      <c r="E574" s="7"/>
      <c r="F574" s="7"/>
      <c r="G574" s="7"/>
      <c r="H574" s="7"/>
      <c r="I574" s="7"/>
      <c r="J574" s="7"/>
      <c r="K574" s="7"/>
      <c r="L574" s="8"/>
      <c r="M574" s="8"/>
      <c r="N574" s="8"/>
      <c r="O574" s="18"/>
    </row>
    <row r="575" spans="1:15" s="10" customFormat="1" ht="15" x14ac:dyDescent="0.2">
      <c r="A575" s="92"/>
      <c r="B575" s="92"/>
      <c r="E575" s="7"/>
      <c r="F575" s="7"/>
      <c r="G575" s="7"/>
      <c r="H575" s="7"/>
      <c r="I575" s="7"/>
      <c r="J575" s="7"/>
      <c r="K575" s="7"/>
      <c r="L575" s="8"/>
      <c r="M575" s="8"/>
      <c r="N575" s="8"/>
      <c r="O575" s="18"/>
    </row>
    <row r="576" spans="1:15" s="10" customFormat="1" ht="15" x14ac:dyDescent="0.2">
      <c r="A576" s="92"/>
      <c r="B576" s="92"/>
      <c r="E576" s="7"/>
      <c r="F576" s="7"/>
      <c r="G576" s="7"/>
      <c r="H576" s="7"/>
      <c r="I576" s="7"/>
      <c r="J576" s="7"/>
      <c r="K576" s="7"/>
      <c r="L576" s="8"/>
      <c r="M576" s="8"/>
      <c r="N576" s="8"/>
      <c r="O576" s="18"/>
    </row>
    <row r="577" spans="1:15" s="10" customFormat="1" ht="15" x14ac:dyDescent="0.2">
      <c r="A577" s="92"/>
      <c r="B577" s="92"/>
      <c r="E577" s="7"/>
      <c r="F577" s="7"/>
      <c r="G577" s="7"/>
      <c r="H577" s="7"/>
      <c r="I577" s="7"/>
      <c r="J577" s="7"/>
      <c r="K577" s="7"/>
      <c r="L577" s="8"/>
      <c r="M577" s="8"/>
      <c r="N577" s="8"/>
      <c r="O577" s="18"/>
    </row>
    <row r="578" spans="1:15" s="10" customFormat="1" ht="15" x14ac:dyDescent="0.2">
      <c r="A578" s="92"/>
      <c r="B578" s="92"/>
      <c r="E578" s="7"/>
      <c r="F578" s="7"/>
      <c r="G578" s="7"/>
      <c r="H578" s="7"/>
      <c r="I578" s="7"/>
      <c r="J578" s="7"/>
      <c r="K578" s="7"/>
      <c r="L578" s="8"/>
      <c r="M578" s="8"/>
      <c r="N578" s="8"/>
      <c r="O578" s="18"/>
    </row>
    <row r="579" spans="1:15" s="10" customFormat="1" ht="15" x14ac:dyDescent="0.2">
      <c r="A579" s="92"/>
      <c r="B579" s="92"/>
      <c r="E579" s="7"/>
      <c r="F579" s="7"/>
      <c r="G579" s="7"/>
      <c r="H579" s="7"/>
      <c r="I579" s="7"/>
      <c r="J579" s="7"/>
      <c r="K579" s="7"/>
      <c r="L579" s="8"/>
      <c r="M579" s="8"/>
      <c r="N579" s="8"/>
      <c r="O579" s="18"/>
    </row>
    <row r="580" spans="1:15" s="10" customFormat="1" ht="15" x14ac:dyDescent="0.2">
      <c r="A580" s="92"/>
      <c r="B580" s="92"/>
      <c r="E580" s="7"/>
      <c r="F580" s="7"/>
      <c r="G580" s="7"/>
      <c r="H580" s="7"/>
      <c r="I580" s="7"/>
      <c r="J580" s="7"/>
      <c r="K580" s="7"/>
      <c r="L580" s="8"/>
      <c r="M580" s="8"/>
      <c r="N580" s="8"/>
      <c r="O580" s="18"/>
    </row>
    <row r="581" spans="1:15" s="10" customFormat="1" ht="15" x14ac:dyDescent="0.2">
      <c r="A581" s="92"/>
      <c r="B581" s="92"/>
      <c r="E581" s="7"/>
      <c r="F581" s="7"/>
      <c r="G581" s="7"/>
      <c r="H581" s="7"/>
      <c r="I581" s="7"/>
      <c r="J581" s="7"/>
      <c r="K581" s="7"/>
      <c r="L581" s="8"/>
      <c r="M581" s="8"/>
      <c r="N581" s="8"/>
      <c r="O581" s="18"/>
    </row>
    <row r="582" spans="1:15" s="10" customFormat="1" ht="15" x14ac:dyDescent="0.2">
      <c r="A582" s="92"/>
      <c r="B582" s="92"/>
      <c r="E582" s="7"/>
      <c r="F582" s="7"/>
      <c r="G582" s="7"/>
      <c r="H582" s="7"/>
      <c r="I582" s="7"/>
      <c r="J582" s="7"/>
      <c r="K582" s="7"/>
      <c r="L582" s="8"/>
      <c r="M582" s="8"/>
      <c r="N582" s="8"/>
      <c r="O582" s="18"/>
    </row>
    <row r="583" spans="1:15" s="10" customFormat="1" ht="15" x14ac:dyDescent="0.2">
      <c r="A583" s="92"/>
      <c r="B583" s="92"/>
      <c r="E583" s="7"/>
      <c r="F583" s="7"/>
      <c r="G583" s="7"/>
      <c r="H583" s="7"/>
      <c r="I583" s="7"/>
      <c r="J583" s="7"/>
      <c r="K583" s="7"/>
      <c r="L583" s="8"/>
      <c r="M583" s="8"/>
      <c r="N583" s="8"/>
      <c r="O583" s="18"/>
    </row>
    <row r="584" spans="1:15" s="10" customFormat="1" ht="15" x14ac:dyDescent="0.2">
      <c r="A584" s="92"/>
      <c r="B584" s="92"/>
      <c r="E584" s="7"/>
      <c r="F584" s="7"/>
      <c r="G584" s="7"/>
      <c r="H584" s="7"/>
      <c r="I584" s="7"/>
      <c r="J584" s="7"/>
      <c r="K584" s="7"/>
      <c r="L584" s="8"/>
      <c r="M584" s="8"/>
      <c r="N584" s="8"/>
      <c r="O584" s="18"/>
    </row>
    <row r="585" spans="1:15" s="10" customFormat="1" ht="15" x14ac:dyDescent="0.2">
      <c r="A585" s="92"/>
      <c r="B585" s="92"/>
      <c r="E585" s="7"/>
      <c r="F585" s="7"/>
      <c r="G585" s="7"/>
      <c r="H585" s="7"/>
      <c r="I585" s="7"/>
      <c r="J585" s="7"/>
      <c r="K585" s="7"/>
      <c r="L585" s="8"/>
      <c r="M585" s="8"/>
      <c r="N585" s="8"/>
      <c r="O585" s="18"/>
    </row>
    <row r="586" spans="1:15" s="10" customFormat="1" ht="15" x14ac:dyDescent="0.2">
      <c r="A586" s="92"/>
      <c r="B586" s="92"/>
      <c r="E586" s="7"/>
      <c r="F586" s="7"/>
      <c r="G586" s="7"/>
      <c r="H586" s="7"/>
      <c r="I586" s="7"/>
      <c r="J586" s="7"/>
      <c r="K586" s="7"/>
      <c r="L586" s="8"/>
      <c r="M586" s="8"/>
      <c r="N586" s="8"/>
      <c r="O586" s="18"/>
    </row>
    <row r="587" spans="1:15" s="10" customFormat="1" ht="15" x14ac:dyDescent="0.2">
      <c r="A587" s="92"/>
      <c r="B587" s="92"/>
      <c r="E587" s="7"/>
      <c r="F587" s="7"/>
      <c r="G587" s="7"/>
      <c r="H587" s="7"/>
      <c r="I587" s="7"/>
      <c r="J587" s="7"/>
      <c r="K587" s="7"/>
      <c r="L587" s="8"/>
      <c r="M587" s="8"/>
      <c r="N587" s="8"/>
      <c r="O587" s="18"/>
    </row>
    <row r="588" spans="1:15" s="10" customFormat="1" ht="15" x14ac:dyDescent="0.2">
      <c r="A588" s="92"/>
      <c r="B588" s="92"/>
      <c r="E588" s="7"/>
      <c r="F588" s="7"/>
      <c r="G588" s="7"/>
      <c r="H588" s="7"/>
      <c r="I588" s="7"/>
      <c r="J588" s="7"/>
      <c r="K588" s="7"/>
      <c r="L588" s="8"/>
      <c r="M588" s="8"/>
      <c r="N588" s="8"/>
      <c r="O588" s="18"/>
    </row>
    <row r="589" spans="1:15" s="10" customFormat="1" ht="15" x14ac:dyDescent="0.2">
      <c r="A589" s="92"/>
      <c r="B589" s="92"/>
      <c r="E589" s="7"/>
      <c r="F589" s="7"/>
      <c r="G589" s="7"/>
      <c r="H589" s="7"/>
      <c r="I589" s="7"/>
      <c r="J589" s="7"/>
      <c r="K589" s="7"/>
      <c r="L589" s="8"/>
      <c r="M589" s="8"/>
      <c r="N589" s="8"/>
      <c r="O589" s="18"/>
    </row>
    <row r="590" spans="1:15" s="10" customFormat="1" ht="15" x14ac:dyDescent="0.2">
      <c r="A590" s="92"/>
      <c r="B590" s="92"/>
      <c r="E590" s="7"/>
      <c r="F590" s="7"/>
      <c r="G590" s="7"/>
      <c r="H590" s="7"/>
      <c r="I590" s="7"/>
      <c r="J590" s="7"/>
      <c r="K590" s="7"/>
      <c r="L590" s="8"/>
      <c r="M590" s="8"/>
      <c r="N590" s="8"/>
      <c r="O590" s="18"/>
    </row>
    <row r="591" spans="1:15" s="10" customFormat="1" ht="15" x14ac:dyDescent="0.2">
      <c r="A591" s="92"/>
      <c r="B591" s="92"/>
      <c r="E591" s="7"/>
      <c r="F591" s="7"/>
      <c r="G591" s="7"/>
      <c r="H591" s="7"/>
      <c r="I591" s="7"/>
      <c r="J591" s="7"/>
      <c r="K591" s="7"/>
      <c r="L591" s="8"/>
      <c r="M591" s="8"/>
      <c r="N591" s="8"/>
      <c r="O591" s="18"/>
    </row>
    <row r="592" spans="1:15" s="10" customFormat="1" ht="15" x14ac:dyDescent="0.2">
      <c r="A592" s="92"/>
      <c r="B592" s="92"/>
      <c r="E592" s="7"/>
      <c r="F592" s="7"/>
      <c r="G592" s="7"/>
      <c r="H592" s="7"/>
      <c r="I592" s="7"/>
      <c r="J592" s="7"/>
      <c r="K592" s="7"/>
      <c r="L592" s="8"/>
      <c r="M592" s="8"/>
      <c r="N592" s="8"/>
      <c r="O592" s="18"/>
    </row>
    <row r="593" spans="1:15" s="10" customFormat="1" ht="15" x14ac:dyDescent="0.2">
      <c r="A593" s="92"/>
      <c r="B593" s="92"/>
      <c r="E593" s="7"/>
      <c r="F593" s="7"/>
      <c r="G593" s="7"/>
      <c r="H593" s="7"/>
      <c r="I593" s="7"/>
      <c r="J593" s="7"/>
      <c r="K593" s="7"/>
      <c r="L593" s="8"/>
      <c r="M593" s="8"/>
      <c r="N593" s="8"/>
      <c r="O593" s="18"/>
    </row>
    <row r="594" spans="1:15" s="10" customFormat="1" ht="15" x14ac:dyDescent="0.2">
      <c r="A594" s="92"/>
      <c r="B594" s="92"/>
      <c r="E594" s="7"/>
      <c r="F594" s="7"/>
      <c r="G594" s="7"/>
      <c r="H594" s="7"/>
      <c r="I594" s="7"/>
      <c r="J594" s="7"/>
      <c r="K594" s="7"/>
      <c r="L594" s="8"/>
      <c r="M594" s="8"/>
      <c r="N594" s="8"/>
      <c r="O594" s="18"/>
    </row>
    <row r="595" spans="1:15" s="10" customFormat="1" ht="15" x14ac:dyDescent="0.2">
      <c r="A595" s="92"/>
      <c r="B595" s="92"/>
      <c r="E595" s="7"/>
      <c r="F595" s="7"/>
      <c r="G595" s="7"/>
      <c r="H595" s="7"/>
      <c r="I595" s="7"/>
      <c r="J595" s="7"/>
      <c r="K595" s="7"/>
      <c r="L595" s="8"/>
      <c r="M595" s="8"/>
      <c r="N595" s="8"/>
      <c r="O595" s="18"/>
    </row>
    <row r="596" spans="1:15" s="10" customFormat="1" ht="15" x14ac:dyDescent="0.2">
      <c r="A596" s="92"/>
      <c r="B596" s="92"/>
      <c r="E596" s="7"/>
      <c r="F596" s="7"/>
      <c r="G596" s="7"/>
      <c r="H596" s="7"/>
      <c r="I596" s="7"/>
      <c r="J596" s="7"/>
      <c r="K596" s="7"/>
      <c r="L596" s="8"/>
      <c r="M596" s="8"/>
      <c r="N596" s="8"/>
      <c r="O596" s="18"/>
    </row>
    <row r="597" spans="1:15" s="10" customFormat="1" ht="15" x14ac:dyDescent="0.2">
      <c r="A597" s="92"/>
      <c r="B597" s="92"/>
      <c r="E597" s="7"/>
      <c r="F597" s="7"/>
      <c r="G597" s="7"/>
      <c r="H597" s="7"/>
      <c r="I597" s="7"/>
      <c r="J597" s="7"/>
      <c r="K597" s="7"/>
      <c r="L597" s="8"/>
      <c r="M597" s="8"/>
      <c r="N597" s="8"/>
      <c r="O597" s="18"/>
    </row>
    <row r="598" spans="1:15" s="10" customFormat="1" ht="15" x14ac:dyDescent="0.2">
      <c r="A598" s="92"/>
      <c r="B598" s="92"/>
      <c r="E598" s="7"/>
      <c r="F598" s="7"/>
      <c r="G598" s="7"/>
      <c r="H598" s="7"/>
      <c r="I598" s="7"/>
      <c r="J598" s="7"/>
      <c r="K598" s="7"/>
      <c r="L598" s="8"/>
      <c r="M598" s="8"/>
      <c r="N598" s="8"/>
      <c r="O598" s="18"/>
    </row>
    <row r="599" spans="1:15" s="10" customFormat="1" ht="15" x14ac:dyDescent="0.2">
      <c r="A599" s="92"/>
      <c r="B599" s="92"/>
      <c r="E599" s="7"/>
      <c r="F599" s="7"/>
      <c r="G599" s="7"/>
      <c r="H599" s="7"/>
      <c r="I599" s="7"/>
      <c r="J599" s="7"/>
      <c r="K599" s="7"/>
      <c r="L599" s="8"/>
      <c r="M599" s="8"/>
      <c r="N599" s="8"/>
      <c r="O599" s="18"/>
    </row>
    <row r="600" spans="1:15" s="10" customFormat="1" ht="15" x14ac:dyDescent="0.2">
      <c r="A600" s="92"/>
      <c r="B600" s="92"/>
      <c r="E600" s="7"/>
      <c r="F600" s="7"/>
      <c r="G600" s="7"/>
      <c r="H600" s="7"/>
      <c r="I600" s="7"/>
      <c r="J600" s="7"/>
      <c r="K600" s="7"/>
      <c r="L600" s="8"/>
      <c r="M600" s="8"/>
      <c r="N600" s="8"/>
      <c r="O600" s="18"/>
    </row>
    <row r="601" spans="1:15" s="10" customFormat="1" ht="15" x14ac:dyDescent="0.2">
      <c r="A601" s="92"/>
      <c r="B601" s="92"/>
      <c r="E601" s="7"/>
      <c r="F601" s="7"/>
      <c r="G601" s="7"/>
      <c r="H601" s="7"/>
      <c r="I601" s="7"/>
      <c r="J601" s="7"/>
      <c r="K601" s="7"/>
      <c r="L601" s="8"/>
      <c r="M601" s="8"/>
      <c r="N601" s="8"/>
      <c r="O601" s="18"/>
    </row>
    <row r="602" spans="1:15" s="10" customFormat="1" ht="15" x14ac:dyDescent="0.2">
      <c r="A602" s="92"/>
      <c r="B602" s="92"/>
      <c r="E602" s="7"/>
      <c r="F602" s="7"/>
      <c r="G602" s="7"/>
      <c r="H602" s="7"/>
      <c r="I602" s="7"/>
      <c r="J602" s="7"/>
      <c r="K602" s="7"/>
      <c r="L602" s="8"/>
      <c r="M602" s="8"/>
      <c r="N602" s="8"/>
      <c r="O602" s="18"/>
    </row>
    <row r="603" spans="1:15" s="10" customFormat="1" ht="15" x14ac:dyDescent="0.2">
      <c r="A603" s="92"/>
      <c r="B603" s="92"/>
      <c r="E603" s="7"/>
      <c r="F603" s="7"/>
      <c r="G603" s="7"/>
      <c r="H603" s="7"/>
      <c r="I603" s="7"/>
      <c r="J603" s="7"/>
      <c r="K603" s="7"/>
      <c r="L603" s="8"/>
      <c r="M603" s="8"/>
      <c r="N603" s="8"/>
      <c r="O603" s="18"/>
    </row>
    <row r="604" spans="1:15" s="10" customFormat="1" ht="15" x14ac:dyDescent="0.2">
      <c r="A604" s="92"/>
      <c r="B604" s="92"/>
      <c r="E604" s="7"/>
      <c r="F604" s="7"/>
      <c r="G604" s="7"/>
      <c r="H604" s="7"/>
      <c r="I604" s="7"/>
      <c r="J604" s="7"/>
      <c r="K604" s="7"/>
      <c r="L604" s="8"/>
      <c r="M604" s="8"/>
      <c r="N604" s="8"/>
      <c r="O604" s="18"/>
    </row>
    <row r="605" spans="1:15" s="10" customFormat="1" ht="15" x14ac:dyDescent="0.2">
      <c r="A605" s="92"/>
      <c r="B605" s="92"/>
      <c r="E605" s="7"/>
      <c r="F605" s="7"/>
      <c r="G605" s="7"/>
      <c r="H605" s="7"/>
      <c r="I605" s="7"/>
      <c r="J605" s="7"/>
      <c r="K605" s="7"/>
      <c r="L605" s="8"/>
      <c r="M605" s="8"/>
      <c r="N605" s="8"/>
      <c r="O605" s="18"/>
    </row>
    <row r="606" spans="1:15" s="10" customFormat="1" ht="15" x14ac:dyDescent="0.2">
      <c r="A606" s="92"/>
      <c r="B606" s="92"/>
      <c r="E606" s="7"/>
      <c r="F606" s="7"/>
      <c r="G606" s="7"/>
      <c r="H606" s="7"/>
      <c r="I606" s="7"/>
      <c r="J606" s="7"/>
      <c r="K606" s="7"/>
      <c r="L606" s="8"/>
      <c r="M606" s="8"/>
      <c r="N606" s="8"/>
      <c r="O606" s="18"/>
    </row>
    <row r="607" spans="1:15" s="10" customFormat="1" ht="15" x14ac:dyDescent="0.2">
      <c r="A607" s="92"/>
      <c r="B607" s="92"/>
      <c r="E607" s="7"/>
      <c r="F607" s="7"/>
      <c r="G607" s="7"/>
      <c r="H607" s="7"/>
      <c r="I607" s="7"/>
      <c r="J607" s="7"/>
      <c r="K607" s="7"/>
      <c r="L607" s="8"/>
      <c r="M607" s="8"/>
      <c r="N607" s="8"/>
      <c r="O607" s="18"/>
    </row>
    <row r="608" spans="1:15" s="10" customFormat="1" ht="15" x14ac:dyDescent="0.2">
      <c r="A608" s="92"/>
      <c r="B608" s="92"/>
      <c r="E608" s="7"/>
      <c r="F608" s="7"/>
      <c r="G608" s="7"/>
      <c r="H608" s="7"/>
      <c r="I608" s="7"/>
      <c r="J608" s="7"/>
      <c r="K608" s="7"/>
      <c r="L608" s="8"/>
      <c r="M608" s="8"/>
      <c r="N608" s="8"/>
      <c r="O608" s="18"/>
    </row>
    <row r="609" spans="1:15" s="10" customFormat="1" ht="15" x14ac:dyDescent="0.2">
      <c r="A609" s="92"/>
      <c r="B609" s="92"/>
      <c r="E609" s="7"/>
      <c r="F609" s="7"/>
      <c r="G609" s="7"/>
      <c r="H609" s="7"/>
      <c r="I609" s="7"/>
      <c r="J609" s="7"/>
      <c r="K609" s="7"/>
      <c r="L609" s="8"/>
      <c r="M609" s="8"/>
      <c r="N609" s="8"/>
      <c r="O609" s="18"/>
    </row>
    <row r="610" spans="1:15" s="10" customFormat="1" ht="15" x14ac:dyDescent="0.2">
      <c r="A610" s="92"/>
      <c r="B610" s="92"/>
      <c r="E610" s="7"/>
      <c r="F610" s="7"/>
      <c r="G610" s="7"/>
      <c r="H610" s="7"/>
      <c r="I610" s="7"/>
      <c r="J610" s="7"/>
      <c r="K610" s="7"/>
      <c r="L610" s="8"/>
      <c r="M610" s="8"/>
      <c r="N610" s="8"/>
      <c r="O610" s="18"/>
    </row>
    <row r="611" spans="1:15" s="10" customFormat="1" ht="15" x14ac:dyDescent="0.2">
      <c r="A611" s="92"/>
      <c r="B611" s="92"/>
      <c r="E611" s="7"/>
      <c r="F611" s="7"/>
      <c r="G611" s="7"/>
      <c r="H611" s="7"/>
      <c r="I611" s="7"/>
      <c r="J611" s="7"/>
      <c r="K611" s="7"/>
      <c r="L611" s="8"/>
      <c r="M611" s="8"/>
      <c r="N611" s="8"/>
      <c r="O611" s="18"/>
    </row>
    <row r="612" spans="1:15" s="10" customFormat="1" ht="15" x14ac:dyDescent="0.2">
      <c r="A612" s="92"/>
      <c r="B612" s="92"/>
      <c r="E612" s="7"/>
      <c r="F612" s="7"/>
      <c r="G612" s="7"/>
      <c r="H612" s="7"/>
      <c r="I612" s="7"/>
      <c r="J612" s="7"/>
      <c r="K612" s="7"/>
      <c r="L612" s="8"/>
      <c r="M612" s="8"/>
      <c r="N612" s="8"/>
      <c r="O612" s="18"/>
    </row>
    <row r="613" spans="1:15" s="10" customFormat="1" ht="15" x14ac:dyDescent="0.2">
      <c r="A613" s="92"/>
      <c r="B613" s="92"/>
      <c r="E613" s="7"/>
      <c r="F613" s="7"/>
      <c r="G613" s="7"/>
      <c r="H613" s="7"/>
      <c r="I613" s="7"/>
      <c r="J613" s="7"/>
      <c r="K613" s="7"/>
      <c r="L613" s="8"/>
      <c r="M613" s="8"/>
      <c r="N613" s="8"/>
      <c r="O613" s="18"/>
    </row>
    <row r="614" spans="1:15" s="10" customFormat="1" ht="15" x14ac:dyDescent="0.2">
      <c r="A614" s="92"/>
      <c r="B614" s="92"/>
      <c r="E614" s="7"/>
      <c r="F614" s="7"/>
      <c r="G614" s="7"/>
      <c r="H614" s="7"/>
      <c r="I614" s="7"/>
      <c r="J614" s="7"/>
      <c r="K614" s="7"/>
      <c r="L614" s="8"/>
      <c r="M614" s="8"/>
      <c r="N614" s="8"/>
      <c r="O614" s="18"/>
    </row>
    <row r="615" spans="1:15" s="10" customFormat="1" ht="15" x14ac:dyDescent="0.2">
      <c r="A615" s="92"/>
      <c r="B615" s="92"/>
      <c r="E615" s="7"/>
      <c r="F615" s="7"/>
      <c r="G615" s="7"/>
      <c r="H615" s="7"/>
      <c r="I615" s="7"/>
      <c r="J615" s="7"/>
      <c r="K615" s="7"/>
      <c r="L615" s="8"/>
      <c r="M615" s="8"/>
      <c r="N615" s="8"/>
      <c r="O615" s="18"/>
    </row>
    <row r="616" spans="1:15" s="10" customFormat="1" ht="15" x14ac:dyDescent="0.2">
      <c r="A616" s="92"/>
      <c r="B616" s="92"/>
      <c r="E616" s="7"/>
      <c r="F616" s="7"/>
      <c r="G616" s="7"/>
      <c r="H616" s="7"/>
      <c r="I616" s="7"/>
      <c r="J616" s="7"/>
      <c r="K616" s="7"/>
      <c r="L616" s="8"/>
      <c r="M616" s="8"/>
      <c r="N616" s="8"/>
      <c r="O616" s="18"/>
    </row>
    <row r="617" spans="1:15" s="10" customFormat="1" ht="15" x14ac:dyDescent="0.2">
      <c r="A617" s="92"/>
      <c r="B617" s="92"/>
      <c r="E617" s="7"/>
      <c r="F617" s="7"/>
      <c r="G617" s="7"/>
      <c r="H617" s="7"/>
      <c r="I617" s="7"/>
      <c r="J617" s="7"/>
      <c r="K617" s="7"/>
      <c r="L617" s="8"/>
      <c r="M617" s="8"/>
      <c r="N617" s="8"/>
      <c r="O617" s="18"/>
    </row>
    <row r="618" spans="1:15" s="10" customFormat="1" ht="15" x14ac:dyDescent="0.2">
      <c r="A618" s="92"/>
      <c r="B618" s="92"/>
      <c r="E618" s="7"/>
      <c r="F618" s="7"/>
      <c r="G618" s="7"/>
      <c r="H618" s="7"/>
      <c r="I618" s="7"/>
      <c r="J618" s="7"/>
      <c r="K618" s="7"/>
      <c r="L618" s="8"/>
      <c r="M618" s="8"/>
      <c r="N618" s="8"/>
      <c r="O618" s="18"/>
    </row>
    <row r="619" spans="1:15" s="10" customFormat="1" ht="15" x14ac:dyDescent="0.2">
      <c r="A619" s="92"/>
      <c r="B619" s="92"/>
      <c r="E619" s="7"/>
      <c r="F619" s="7"/>
      <c r="G619" s="7"/>
      <c r="H619" s="7"/>
      <c r="I619" s="7"/>
      <c r="J619" s="7"/>
      <c r="K619" s="7"/>
      <c r="L619" s="8"/>
      <c r="M619" s="8"/>
      <c r="N619" s="8"/>
      <c r="O619" s="18"/>
    </row>
    <row r="620" spans="1:15" s="10" customFormat="1" ht="15" x14ac:dyDescent="0.2">
      <c r="A620" s="92"/>
      <c r="B620" s="92"/>
      <c r="E620" s="7"/>
      <c r="F620" s="7"/>
      <c r="G620" s="7"/>
      <c r="H620" s="7"/>
      <c r="I620" s="7"/>
      <c r="J620" s="7"/>
      <c r="K620" s="7"/>
      <c r="L620" s="8"/>
      <c r="M620" s="8"/>
      <c r="N620" s="8"/>
      <c r="O620" s="18"/>
    </row>
    <row r="621" spans="1:15" s="10" customFormat="1" ht="15" x14ac:dyDescent="0.2">
      <c r="A621" s="92"/>
      <c r="B621" s="92"/>
      <c r="E621" s="7"/>
      <c r="F621" s="7"/>
      <c r="G621" s="7"/>
      <c r="H621" s="7"/>
      <c r="I621" s="7"/>
      <c r="J621" s="7"/>
      <c r="K621" s="7"/>
      <c r="L621" s="8"/>
      <c r="M621" s="8"/>
      <c r="N621" s="8"/>
      <c r="O621" s="18"/>
    </row>
    <row r="622" spans="1:15" s="10" customFormat="1" ht="15" x14ac:dyDescent="0.2">
      <c r="A622" s="92"/>
      <c r="B622" s="92"/>
      <c r="E622" s="7"/>
      <c r="F622" s="7"/>
      <c r="G622" s="7"/>
      <c r="H622" s="7"/>
      <c r="I622" s="7"/>
      <c r="J622" s="7"/>
      <c r="K622" s="7"/>
      <c r="L622" s="8"/>
      <c r="M622" s="8"/>
      <c r="N622" s="8"/>
      <c r="O622" s="18"/>
    </row>
    <row r="623" spans="1:15" s="10" customFormat="1" ht="15" x14ac:dyDescent="0.2">
      <c r="A623" s="92"/>
      <c r="B623" s="92"/>
      <c r="E623" s="7"/>
      <c r="F623" s="7"/>
      <c r="G623" s="7"/>
      <c r="H623" s="7"/>
      <c r="I623" s="7"/>
      <c r="J623" s="7"/>
      <c r="K623" s="7"/>
      <c r="L623" s="8"/>
      <c r="M623" s="8"/>
      <c r="N623" s="8"/>
      <c r="O623" s="18"/>
    </row>
    <row r="624" spans="1:15" s="10" customFormat="1" ht="15" x14ac:dyDescent="0.2">
      <c r="A624" s="92"/>
      <c r="B624" s="92"/>
      <c r="E624" s="7"/>
      <c r="F624" s="7"/>
      <c r="G624" s="7"/>
      <c r="H624" s="7"/>
      <c r="I624" s="7"/>
      <c r="J624" s="7"/>
      <c r="K624" s="7"/>
      <c r="L624" s="8"/>
      <c r="M624" s="8"/>
      <c r="N624" s="8"/>
      <c r="O624" s="18"/>
    </row>
    <row r="625" spans="1:15" s="10" customFormat="1" ht="15" x14ac:dyDescent="0.2">
      <c r="A625" s="92"/>
      <c r="B625" s="92"/>
      <c r="E625" s="7"/>
      <c r="F625" s="7"/>
      <c r="G625" s="7"/>
      <c r="H625" s="7"/>
      <c r="I625" s="7"/>
      <c r="J625" s="7"/>
      <c r="K625" s="7"/>
      <c r="L625" s="8"/>
      <c r="M625" s="8"/>
      <c r="N625" s="8"/>
      <c r="O625" s="18"/>
    </row>
    <row r="626" spans="1:15" s="10" customFormat="1" ht="15" x14ac:dyDescent="0.2">
      <c r="A626" s="92"/>
      <c r="B626" s="92"/>
      <c r="E626" s="7"/>
      <c r="F626" s="7"/>
      <c r="G626" s="7"/>
      <c r="H626" s="7"/>
      <c r="I626" s="7"/>
      <c r="J626" s="7"/>
      <c r="K626" s="7"/>
      <c r="L626" s="8"/>
      <c r="M626" s="8"/>
      <c r="N626" s="8"/>
      <c r="O626" s="18"/>
    </row>
    <row r="627" spans="1:15" s="10" customFormat="1" ht="15" x14ac:dyDescent="0.2">
      <c r="A627" s="92"/>
      <c r="B627" s="92"/>
      <c r="E627" s="7"/>
      <c r="F627" s="7"/>
      <c r="G627" s="7"/>
      <c r="H627" s="7"/>
      <c r="I627" s="7"/>
      <c r="J627" s="7"/>
      <c r="K627" s="7"/>
      <c r="L627" s="8"/>
      <c r="M627" s="8"/>
      <c r="N627" s="8"/>
      <c r="O627" s="18"/>
    </row>
    <row r="628" spans="1:15" s="10" customFormat="1" ht="15" x14ac:dyDescent="0.2">
      <c r="A628" s="92"/>
      <c r="B628" s="92"/>
      <c r="E628" s="7"/>
      <c r="F628" s="7"/>
      <c r="G628" s="7"/>
      <c r="H628" s="7"/>
      <c r="I628" s="7"/>
      <c r="J628" s="7"/>
      <c r="K628" s="7"/>
      <c r="L628" s="8"/>
      <c r="M628" s="8"/>
      <c r="N628" s="8"/>
      <c r="O628" s="18"/>
    </row>
    <row r="629" spans="1:15" s="10" customFormat="1" ht="15" x14ac:dyDescent="0.2">
      <c r="A629" s="92"/>
      <c r="B629" s="92"/>
      <c r="E629" s="7"/>
      <c r="F629" s="7"/>
      <c r="G629" s="7"/>
      <c r="H629" s="7"/>
      <c r="I629" s="7"/>
      <c r="J629" s="7"/>
      <c r="K629" s="7"/>
      <c r="L629" s="8"/>
      <c r="M629" s="8"/>
      <c r="N629" s="8"/>
      <c r="O629" s="18"/>
    </row>
    <row r="630" spans="1:15" s="10" customFormat="1" ht="15" x14ac:dyDescent="0.2">
      <c r="A630" s="92"/>
      <c r="B630" s="92"/>
      <c r="E630" s="7"/>
      <c r="F630" s="7"/>
      <c r="G630" s="7"/>
      <c r="H630" s="7"/>
      <c r="I630" s="7"/>
      <c r="J630" s="7"/>
      <c r="K630" s="7"/>
      <c r="L630" s="8"/>
      <c r="M630" s="8"/>
      <c r="N630" s="8"/>
      <c r="O630" s="18"/>
    </row>
    <row r="631" spans="1:15" s="10" customFormat="1" ht="15" x14ac:dyDescent="0.2">
      <c r="A631" s="92"/>
      <c r="B631" s="92"/>
      <c r="E631" s="7"/>
      <c r="F631" s="7"/>
      <c r="G631" s="7"/>
      <c r="H631" s="7"/>
      <c r="I631" s="7"/>
      <c r="J631" s="7"/>
      <c r="K631" s="7"/>
      <c r="L631" s="8"/>
      <c r="M631" s="8"/>
      <c r="N631" s="8"/>
      <c r="O631" s="18"/>
    </row>
    <row r="632" spans="1:15" s="10" customFormat="1" ht="15" x14ac:dyDescent="0.2">
      <c r="A632" s="92"/>
      <c r="B632" s="92"/>
      <c r="E632" s="7"/>
      <c r="F632" s="7"/>
      <c r="G632" s="7"/>
      <c r="H632" s="7"/>
      <c r="I632" s="7"/>
      <c r="J632" s="7"/>
      <c r="K632" s="7"/>
      <c r="L632" s="8"/>
      <c r="M632" s="8"/>
      <c r="N632" s="8"/>
      <c r="O632" s="18"/>
    </row>
    <row r="633" spans="1:15" s="10" customFormat="1" ht="15" x14ac:dyDescent="0.2">
      <c r="A633" s="92"/>
      <c r="B633" s="92"/>
      <c r="E633" s="7"/>
      <c r="F633" s="7"/>
      <c r="G633" s="7"/>
      <c r="H633" s="7"/>
      <c r="I633" s="7"/>
      <c r="J633" s="7"/>
      <c r="K633" s="7"/>
      <c r="L633" s="8"/>
      <c r="M633" s="8"/>
      <c r="N633" s="8"/>
      <c r="O633" s="18"/>
    </row>
    <row r="634" spans="1:15" s="10" customFormat="1" ht="15" x14ac:dyDescent="0.2">
      <c r="A634" s="92"/>
      <c r="B634" s="92"/>
      <c r="E634" s="7"/>
      <c r="F634" s="7"/>
      <c r="G634" s="7"/>
      <c r="H634" s="7"/>
      <c r="I634" s="7"/>
      <c r="J634" s="7"/>
      <c r="K634" s="7"/>
      <c r="L634" s="8"/>
      <c r="M634" s="8"/>
      <c r="N634" s="8"/>
      <c r="O634" s="18"/>
    </row>
    <row r="635" spans="1:15" s="10" customFormat="1" ht="15" x14ac:dyDescent="0.2">
      <c r="A635" s="92"/>
      <c r="B635" s="92"/>
      <c r="E635" s="7"/>
      <c r="F635" s="7"/>
      <c r="G635" s="7"/>
      <c r="H635" s="7"/>
      <c r="I635" s="7"/>
      <c r="J635" s="7"/>
      <c r="K635" s="7"/>
      <c r="L635" s="8"/>
      <c r="M635" s="8"/>
      <c r="N635" s="8"/>
      <c r="O635" s="18"/>
    </row>
    <row r="636" spans="1:15" s="10" customFormat="1" ht="15" x14ac:dyDescent="0.2">
      <c r="A636" s="92"/>
      <c r="B636" s="92"/>
      <c r="E636" s="7"/>
      <c r="F636" s="7"/>
      <c r="G636" s="7"/>
      <c r="H636" s="7"/>
      <c r="I636" s="7"/>
      <c r="J636" s="7"/>
      <c r="K636" s="7"/>
      <c r="L636" s="8"/>
      <c r="M636" s="8"/>
      <c r="N636" s="8"/>
      <c r="O636" s="18"/>
    </row>
    <row r="637" spans="1:15" s="10" customFormat="1" ht="15" x14ac:dyDescent="0.2">
      <c r="A637" s="92"/>
      <c r="B637" s="92"/>
      <c r="E637" s="7"/>
      <c r="F637" s="7"/>
      <c r="G637" s="7"/>
      <c r="H637" s="7"/>
      <c r="I637" s="7"/>
      <c r="J637" s="7"/>
      <c r="K637" s="7"/>
      <c r="L637" s="8"/>
      <c r="M637" s="8"/>
      <c r="N637" s="8"/>
      <c r="O637" s="18"/>
    </row>
    <row r="638" spans="1:15" s="10" customFormat="1" ht="15" x14ac:dyDescent="0.2">
      <c r="A638" s="92"/>
      <c r="B638" s="92"/>
      <c r="E638" s="7"/>
      <c r="F638" s="7"/>
      <c r="G638" s="7"/>
      <c r="H638" s="7"/>
      <c r="I638" s="7"/>
      <c r="J638" s="7"/>
      <c r="K638" s="7"/>
      <c r="L638" s="8"/>
      <c r="M638" s="8"/>
      <c r="N638" s="8"/>
      <c r="O638" s="18"/>
    </row>
    <row r="639" spans="1:15" s="10" customFormat="1" ht="15" x14ac:dyDescent="0.2">
      <c r="A639" s="92"/>
      <c r="B639" s="92"/>
      <c r="E639" s="7"/>
      <c r="F639" s="7"/>
      <c r="G639" s="7"/>
      <c r="H639" s="7"/>
      <c r="I639" s="7"/>
      <c r="J639" s="7"/>
      <c r="K639" s="7"/>
      <c r="L639" s="8"/>
      <c r="M639" s="8"/>
      <c r="N639" s="8"/>
      <c r="O639" s="18"/>
    </row>
    <row r="640" spans="1:15" s="10" customFormat="1" ht="15" x14ac:dyDescent="0.2">
      <c r="A640" s="92"/>
      <c r="B640" s="92"/>
      <c r="E640" s="7"/>
      <c r="F640" s="7"/>
      <c r="G640" s="7"/>
      <c r="H640" s="7"/>
      <c r="I640" s="7"/>
      <c r="J640" s="7"/>
      <c r="K640" s="7"/>
      <c r="L640" s="8"/>
      <c r="M640" s="8"/>
      <c r="N640" s="8"/>
      <c r="O640" s="18"/>
    </row>
    <row r="641" spans="1:15" s="10" customFormat="1" ht="15" x14ac:dyDescent="0.2">
      <c r="A641" s="92"/>
      <c r="B641" s="92"/>
      <c r="E641" s="7"/>
      <c r="F641" s="7"/>
      <c r="G641" s="7"/>
      <c r="H641" s="7"/>
      <c r="I641" s="7"/>
      <c r="J641" s="7"/>
      <c r="K641" s="7"/>
      <c r="L641" s="8"/>
      <c r="M641" s="8"/>
      <c r="N641" s="8"/>
      <c r="O641" s="18"/>
    </row>
  </sheetData>
  <mergeCells count="14">
    <mergeCell ref="A1:H1"/>
    <mergeCell ref="O11:O12"/>
    <mergeCell ref="P11:P12"/>
    <mergeCell ref="A47:B47"/>
    <mergeCell ref="A48:N49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5" priority="8" operator="greaterThan">
      <formula>80</formula>
    </cfRule>
  </conditionalFormatting>
  <conditionalFormatting sqref="P13:P15">
    <cfRule type="cellIs" dxfId="4" priority="5" operator="greaterThan">
      <formula>80</formula>
    </cfRule>
  </conditionalFormatting>
  <conditionalFormatting sqref="P17:P24">
    <cfRule type="cellIs" dxfId="3" priority="4" operator="greaterThan">
      <formula>80</formula>
    </cfRule>
  </conditionalFormatting>
  <conditionalFormatting sqref="P16">
    <cfRule type="cellIs" dxfId="2" priority="3" operator="greaterThan">
      <formula>80</formula>
    </cfRule>
  </conditionalFormatting>
  <conditionalFormatting sqref="P25:P32">
    <cfRule type="cellIs" dxfId="1" priority="2" operator="greaterThan">
      <formula>80</formula>
    </cfRule>
  </conditionalFormatting>
  <conditionalFormatting sqref="P33">
    <cfRule type="cellIs" dxfId="0" priority="1" operator="greaterThan">
      <formula>80</formula>
    </cfRule>
  </conditionalFormatting>
  <pageMargins left="0.39370078740157483" right="0" top="0.59055118110236227" bottom="0" header="0.51181102362204722" footer="0"/>
  <pageSetup paperSize="9" scale="75" firstPageNumber="146" orientation="landscape" useFirstPageNumber="1" r:id="rId1"/>
  <headerFooter alignWithMargins="0">
    <oddFooter>&amp;L&amp;"Arial,Kurzíva"&amp;11Zastupitelstvo Olomouckého kraje 21. 6. 2021
11.1. - Rozpočet Olomouckého kraje 2020 - závěrečný účet
Příloha č. 14: Financování hospodaření příspěvkových organizací Olomouckého kraje&amp;R&amp;"Arial,Kurzíva"&amp;11Strana &amp;P (celkem 306)</oddFooter>
  </headerFooter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5" width="9.140625" style="4"/>
    <col min="16" max="16" width="10.140625" style="4" bestFit="1" customWidth="1"/>
    <col min="17" max="17" width="9.140625" style="4"/>
    <col min="18" max="18" width="10.140625" style="4" bestFit="1" customWidth="1"/>
    <col min="19" max="20" width="9.140625" style="4"/>
    <col min="21" max="21" width="13.28515625" style="4" customWidth="1"/>
    <col min="22" max="16384" width="9.140625" style="4"/>
  </cols>
  <sheetData>
    <row r="1" spans="1:18" ht="19.5" x14ac:dyDescent="0.4">
      <c r="A1" s="48" t="s">
        <v>0</v>
      </c>
      <c r="B1" s="21"/>
      <c r="C1" s="21"/>
      <c r="D1" s="21"/>
      <c r="I1" s="141"/>
    </row>
    <row r="2" spans="1:18" ht="19.5" x14ac:dyDescent="0.4">
      <c r="A2" s="320" t="s">
        <v>1</v>
      </c>
      <c r="B2" s="320"/>
      <c r="C2" s="320"/>
      <c r="D2" s="320"/>
      <c r="E2" s="321" t="s">
        <v>156</v>
      </c>
      <c r="F2" s="321"/>
      <c r="G2" s="321"/>
      <c r="H2" s="321"/>
      <c r="I2" s="321"/>
      <c r="J2" s="22"/>
      <c r="P2" s="248"/>
      <c r="R2" s="248"/>
    </row>
    <row r="3" spans="1:18" ht="9.75" customHeight="1" x14ac:dyDescent="0.4">
      <c r="A3" s="204"/>
      <c r="B3" s="204"/>
      <c r="C3" s="204"/>
      <c r="D3" s="204"/>
      <c r="E3" s="319" t="s">
        <v>23</v>
      </c>
      <c r="F3" s="319"/>
      <c r="G3" s="319"/>
      <c r="H3" s="319"/>
      <c r="I3" s="319"/>
      <c r="J3" s="22"/>
      <c r="P3" s="248"/>
      <c r="R3" s="248"/>
    </row>
    <row r="4" spans="1:18" ht="15.75" x14ac:dyDescent="0.25">
      <c r="A4" s="23" t="s">
        <v>2</v>
      </c>
      <c r="E4" s="322" t="s">
        <v>157</v>
      </c>
      <c r="F4" s="322"/>
      <c r="G4" s="322"/>
      <c r="H4" s="322"/>
      <c r="I4" s="322"/>
      <c r="P4" s="248"/>
      <c r="R4" s="248"/>
    </row>
    <row r="5" spans="1:18" ht="7.5" customHeight="1" x14ac:dyDescent="0.3">
      <c r="A5" s="24"/>
      <c r="E5" s="319" t="s">
        <v>23</v>
      </c>
      <c r="F5" s="319"/>
      <c r="G5" s="319"/>
      <c r="H5" s="319"/>
      <c r="I5" s="319"/>
      <c r="P5" s="248"/>
      <c r="R5" s="248"/>
    </row>
    <row r="6" spans="1:18" ht="19.5" x14ac:dyDescent="0.4">
      <c r="A6" s="22" t="s">
        <v>34</v>
      </c>
      <c r="C6" s="142"/>
      <c r="D6" s="142"/>
      <c r="E6" s="324">
        <v>843105</v>
      </c>
      <c r="F6" s="325"/>
      <c r="G6" s="143" t="s">
        <v>3</v>
      </c>
      <c r="H6" s="323">
        <v>1137</v>
      </c>
      <c r="I6" s="323"/>
      <c r="P6" s="248"/>
      <c r="R6" s="248"/>
    </row>
    <row r="7" spans="1:18" ht="8.25" customHeight="1" x14ac:dyDescent="0.4">
      <c r="A7" s="22"/>
      <c r="E7" s="319" t="s">
        <v>24</v>
      </c>
      <c r="F7" s="319"/>
      <c r="G7" s="319"/>
      <c r="H7" s="319"/>
      <c r="I7" s="319"/>
      <c r="P7" s="248"/>
    </row>
    <row r="8" spans="1:18" ht="19.5" hidden="1" x14ac:dyDescent="0.4">
      <c r="A8" s="22"/>
      <c r="E8" s="144"/>
      <c r="F8" s="144"/>
      <c r="G8" s="144"/>
      <c r="H8" s="25"/>
      <c r="I8" s="144"/>
      <c r="P8" s="248"/>
    </row>
    <row r="9" spans="1:18" ht="30.75" customHeight="1" x14ac:dyDescent="0.4">
      <c r="A9" s="22"/>
      <c r="E9" s="144"/>
      <c r="F9" s="144"/>
      <c r="G9" s="144"/>
      <c r="H9" s="25"/>
      <c r="I9" s="144"/>
      <c r="P9" s="248"/>
      <c r="R9" s="248"/>
    </row>
    <row r="10" spans="1:18" x14ac:dyDescent="0.2">
      <c r="P10" s="248"/>
      <c r="R10" s="248"/>
    </row>
    <row r="11" spans="1:18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  <c r="P11" s="248"/>
      <c r="R11" s="248"/>
    </row>
    <row r="12" spans="1:18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  <c r="P12" s="248"/>
      <c r="R12" s="248"/>
    </row>
    <row r="13" spans="1:18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  <c r="P13" s="248"/>
      <c r="R13" s="248"/>
    </row>
    <row r="14" spans="1:18" ht="12.75" customHeight="1" x14ac:dyDescent="0.2">
      <c r="A14" s="29"/>
      <c r="B14" s="29"/>
      <c r="C14" s="29"/>
      <c r="D14" s="29"/>
      <c r="E14" s="28"/>
      <c r="F14" s="28"/>
      <c r="G14" s="50"/>
      <c r="H14" s="207"/>
      <c r="I14" s="207"/>
      <c r="J14" s="27"/>
      <c r="K14" s="4"/>
      <c r="P14" s="248"/>
      <c r="R14" s="248"/>
    </row>
    <row r="15" spans="1:18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  <c r="O15" s="270"/>
      <c r="P15" s="271"/>
      <c r="R15" s="248"/>
    </row>
    <row r="16" spans="1:18" ht="19.5" x14ac:dyDescent="0.4">
      <c r="A16" s="32" t="s">
        <v>71</v>
      </c>
      <c r="B16" s="30"/>
      <c r="C16" s="31"/>
      <c r="D16" s="30"/>
      <c r="E16" s="331">
        <v>36697000</v>
      </c>
      <c r="F16" s="332"/>
      <c r="G16" s="6">
        <v>47455499.740000002</v>
      </c>
      <c r="H16" s="43">
        <v>44242890.350000001</v>
      </c>
      <c r="I16" s="43">
        <v>3212609.3899999997</v>
      </c>
      <c r="J16" s="27"/>
      <c r="K16" s="4"/>
      <c r="R16" s="271"/>
    </row>
    <row r="17" spans="1:20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20" ht="19.5" x14ac:dyDescent="0.4">
      <c r="A18" s="32" t="s">
        <v>72</v>
      </c>
      <c r="B18" s="3"/>
      <c r="C18" s="3"/>
      <c r="D18" s="3"/>
      <c r="E18" s="331">
        <v>36842000</v>
      </c>
      <c r="F18" s="332"/>
      <c r="G18" s="6">
        <v>47774795.860000007</v>
      </c>
      <c r="H18" s="43">
        <v>44469212.340000004</v>
      </c>
      <c r="I18" s="43">
        <v>3305583.52</v>
      </c>
      <c r="J18" s="27"/>
      <c r="K18" s="4"/>
    </row>
    <row r="19" spans="1:20" ht="19.5" x14ac:dyDescent="0.4">
      <c r="A19" s="32"/>
      <c r="B19" s="3"/>
      <c r="C19" s="3"/>
      <c r="D19" s="3"/>
      <c r="E19" s="205"/>
      <c r="F19" s="206"/>
      <c r="G19" s="5"/>
      <c r="H19" s="43"/>
      <c r="I19" s="43"/>
      <c r="J19" s="214"/>
      <c r="K19" s="4"/>
    </row>
    <row r="20" spans="1:20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319296.12000000477</v>
      </c>
      <c r="H20" s="147">
        <f>H18-H16+H17</f>
        <v>226321.99000000209</v>
      </c>
      <c r="I20" s="147">
        <f>I18-I16+I17</f>
        <v>92974.130000000354</v>
      </c>
      <c r="J20" s="253"/>
      <c r="K20" s="250"/>
    </row>
    <row r="21" spans="1:20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319296.12000000477</v>
      </c>
      <c r="H21" s="147">
        <f>H20-H17</f>
        <v>226321.99000000209</v>
      </c>
      <c r="I21" s="147">
        <f>I20-I17</f>
        <v>92974.130000000354</v>
      </c>
      <c r="J21" s="253"/>
      <c r="K21" s="252"/>
      <c r="L21" s="166"/>
      <c r="M21" s="338"/>
      <c r="N21" s="338"/>
      <c r="O21" s="338"/>
      <c r="P21" s="338"/>
      <c r="Q21" s="338"/>
      <c r="R21" s="167"/>
      <c r="S21" s="166"/>
      <c r="T21" s="166"/>
    </row>
    <row r="22" spans="1:20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  <c r="L22" s="339"/>
      <c r="M22" s="339"/>
      <c r="N22" s="339"/>
      <c r="O22" s="339"/>
      <c r="P22" s="339"/>
      <c r="Q22" s="339"/>
      <c r="R22" s="339"/>
      <c r="S22" s="339"/>
      <c r="T22" s="339"/>
    </row>
    <row r="23" spans="1:20" ht="19.5" x14ac:dyDescent="0.4">
      <c r="J23" s="253"/>
      <c r="K23" s="252"/>
      <c r="L23" s="295"/>
      <c r="M23" s="295"/>
      <c r="N23" s="295"/>
      <c r="O23" s="295"/>
      <c r="P23" s="295"/>
      <c r="Q23" s="295"/>
      <c r="R23" s="295"/>
      <c r="S23" s="295"/>
      <c r="T23" s="295"/>
    </row>
    <row r="24" spans="1:20" ht="19.5" x14ac:dyDescent="0.4">
      <c r="A24" s="30" t="s">
        <v>75</v>
      </c>
      <c r="B24" s="34"/>
      <c r="C24" s="31"/>
      <c r="D24" s="34"/>
      <c r="E24" s="34"/>
      <c r="J24" s="253"/>
      <c r="K24" s="252"/>
      <c r="L24" s="295"/>
      <c r="M24" s="295"/>
      <c r="N24" s="295"/>
      <c r="O24" s="295"/>
      <c r="P24" s="295"/>
      <c r="Q24" s="295"/>
      <c r="R24" s="295"/>
      <c r="S24" s="295"/>
      <c r="T24" s="295"/>
    </row>
    <row r="25" spans="1:20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201492.12000000477</v>
      </c>
      <c r="H25" s="151">
        <f>H21-H26</f>
        <v>108517.99000000209</v>
      </c>
      <c r="I25" s="151">
        <f>I21-I26</f>
        <v>92974.130000000354</v>
      </c>
      <c r="L25" s="295"/>
      <c r="M25" s="295"/>
      <c r="N25" s="295"/>
      <c r="O25" s="295"/>
      <c r="P25" s="295"/>
      <c r="Q25" s="295"/>
      <c r="R25" s="295"/>
      <c r="S25" s="295"/>
      <c r="T25" s="295"/>
    </row>
    <row r="26" spans="1:20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117804</v>
      </c>
      <c r="H26" s="151">
        <v>117804</v>
      </c>
      <c r="I26" s="151">
        <v>0</v>
      </c>
      <c r="J26" s="262"/>
      <c r="K26" s="252"/>
      <c r="L26" s="295"/>
      <c r="M26" s="295"/>
      <c r="N26" s="295"/>
      <c r="O26" s="295"/>
      <c r="P26" s="295"/>
      <c r="Q26" s="295"/>
      <c r="R26" s="295"/>
      <c r="S26" s="295"/>
      <c r="T26" s="295"/>
    </row>
    <row r="27" spans="1:20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20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  <c r="L28" s="339"/>
      <c r="M28" s="340"/>
      <c r="N28" s="340"/>
      <c r="O28" s="340"/>
      <c r="P28" s="340"/>
      <c r="Q28" s="340"/>
      <c r="R28" s="340"/>
      <c r="S28" s="340"/>
      <c r="T28" s="340"/>
    </row>
    <row r="29" spans="1:20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201492.12</v>
      </c>
      <c r="H29" s="155"/>
      <c r="I29" s="154"/>
      <c r="J29" s="256"/>
      <c r="K29" s="252"/>
      <c r="L29" s="340"/>
      <c r="M29" s="340"/>
      <c r="N29" s="340"/>
      <c r="O29" s="340"/>
      <c r="P29" s="340"/>
      <c r="Q29" s="340"/>
      <c r="R29" s="340"/>
      <c r="S29" s="340"/>
      <c r="T29" s="340"/>
    </row>
    <row r="30" spans="1:20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  <c r="L30" s="295"/>
      <c r="M30" s="295"/>
      <c r="N30" s="295"/>
      <c r="O30" s="295"/>
      <c r="P30" s="295"/>
      <c r="Q30" s="295"/>
      <c r="R30" s="295"/>
      <c r="S30" s="295"/>
      <c r="T30" s="295"/>
    </row>
    <row r="31" spans="1:20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f>40298.42+161193.7</f>
        <v>201492.12</v>
      </c>
      <c r="H31" s="155"/>
      <c r="I31" s="154"/>
      <c r="J31" s="257"/>
      <c r="K31" s="257"/>
      <c r="L31" s="295"/>
      <c r="M31" s="295"/>
      <c r="N31" s="295"/>
      <c r="O31" s="295"/>
      <c r="P31" s="295"/>
      <c r="Q31" s="295"/>
      <c r="R31" s="295"/>
      <c r="S31" s="295"/>
      <c r="T31" s="295"/>
    </row>
    <row r="32" spans="1:20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117804</v>
      </c>
      <c r="H32" s="155"/>
      <c r="I32" s="154"/>
      <c r="J32" s="258"/>
      <c r="K32" s="250"/>
      <c r="L32" s="295"/>
      <c r="M32" s="295"/>
      <c r="N32" s="295"/>
      <c r="O32" s="295"/>
      <c r="P32" s="295"/>
      <c r="Q32" s="295"/>
      <c r="R32" s="295"/>
      <c r="S32" s="295"/>
      <c r="T32" s="295"/>
    </row>
    <row r="33" spans="1:20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819819</v>
      </c>
      <c r="H33" s="166"/>
      <c r="I33" s="166"/>
      <c r="J33" s="274"/>
      <c r="K33" s="248"/>
      <c r="L33" s="295"/>
      <c r="M33" s="295"/>
      <c r="N33" s="295"/>
      <c r="O33" s="295"/>
      <c r="P33" s="295"/>
      <c r="Q33" s="295"/>
      <c r="R33" s="295"/>
      <c r="S33" s="295"/>
      <c r="T33" s="295"/>
    </row>
    <row r="34" spans="1:20" ht="38.25" customHeight="1" x14ac:dyDescent="0.2">
      <c r="A34" s="339" t="s">
        <v>139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  <c r="R34" s="251"/>
    </row>
    <row r="35" spans="1:20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20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20" ht="16.5" x14ac:dyDescent="0.35">
      <c r="A37" s="53" t="s">
        <v>22</v>
      </c>
      <c r="B37" s="37"/>
      <c r="C37" s="2"/>
      <c r="D37" s="37"/>
      <c r="E37" s="52"/>
      <c r="F37" s="54">
        <v>44000</v>
      </c>
      <c r="G37" s="54">
        <v>41169</v>
      </c>
      <c r="H37" s="55"/>
      <c r="I37" s="169">
        <f>IF(F37=0,"nerozp.",G37/F37)</f>
        <v>0.93565909090909094</v>
      </c>
      <c r="J37" s="18"/>
    </row>
    <row r="38" spans="1:20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20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20" ht="16.5" x14ac:dyDescent="0.35">
      <c r="A40" s="53" t="s">
        <v>62</v>
      </c>
      <c r="B40" s="37"/>
      <c r="C40" s="2"/>
      <c r="D40" s="56"/>
      <c r="E40" s="56"/>
      <c r="F40" s="54">
        <v>0.13</v>
      </c>
      <c r="G40" s="54">
        <v>0.13</v>
      </c>
      <c r="H40" s="55"/>
      <c r="I40" s="169">
        <f>IF(F40=0,"nerozp.",G40/F40)</f>
        <v>1</v>
      </c>
      <c r="J40" s="8"/>
    </row>
    <row r="41" spans="1:20" ht="16.5" x14ac:dyDescent="0.35">
      <c r="A41" s="53" t="s">
        <v>59</v>
      </c>
      <c r="B41" s="37"/>
      <c r="C41" s="2"/>
      <c r="D41" s="52"/>
      <c r="E41" s="52"/>
      <c r="F41" s="54">
        <v>2995899</v>
      </c>
      <c r="G41" s="54">
        <v>2995899</v>
      </c>
      <c r="H41" s="55"/>
      <c r="I41" s="169">
        <f>IF(F41=0,"nerozp.",G41/F41)</f>
        <v>1</v>
      </c>
      <c r="J41" s="8"/>
    </row>
    <row r="42" spans="1:20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20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20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20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20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20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20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39969</v>
      </c>
      <c r="F50" s="182">
        <v>0</v>
      </c>
      <c r="G50" s="183">
        <v>0</v>
      </c>
      <c r="H50" s="183">
        <f>E50+F50-G50</f>
        <v>39969</v>
      </c>
      <c r="I50" s="184">
        <v>39969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167600.26999999999</v>
      </c>
      <c r="F51" s="187">
        <v>449904.06</v>
      </c>
      <c r="G51" s="121">
        <v>315626.40000000002</v>
      </c>
      <c r="H51" s="121">
        <f>E51+F51-G51</f>
        <v>301877.92999999993</v>
      </c>
      <c r="I51" s="188">
        <v>255921.37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1475722.97</v>
      </c>
      <c r="F52" s="187">
        <v>536783.53</v>
      </c>
      <c r="G52" s="121">
        <v>439185.1</v>
      </c>
      <c r="H52" s="121">
        <f>E52+F52-G52</f>
        <v>1573321.4</v>
      </c>
      <c r="I52" s="188">
        <v>1573321.4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319707.15999999997</v>
      </c>
      <c r="F53" s="187">
        <v>3707632</v>
      </c>
      <c r="G53" s="121">
        <v>3767038.9499999997</v>
      </c>
      <c r="H53" s="121">
        <f>E53+F53-G53</f>
        <v>260300.21000000043</v>
      </c>
      <c r="I53" s="188">
        <v>260300.21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2002999.4</v>
      </c>
      <c r="F54" s="68">
        <f>F50+F51+F52+F53</f>
        <v>4694319.59</v>
      </c>
      <c r="G54" s="67">
        <f>G50+G51+G52+G53</f>
        <v>4521850.4499999993</v>
      </c>
      <c r="H54" s="67">
        <f>H50+H51+H52+H53</f>
        <v>2175468.54</v>
      </c>
      <c r="I54" s="189">
        <f>SUM(I50:I53)</f>
        <v>2129511.98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/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30"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G56:I56"/>
    <mergeCell ref="G57:I57"/>
    <mergeCell ref="G58:I58"/>
    <mergeCell ref="E16:F16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J48:K48"/>
    <mergeCell ref="M21:Q21"/>
    <mergeCell ref="L22:T26"/>
    <mergeCell ref="L28:T33"/>
    <mergeCell ref="G55:I5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colBreaks count="1" manualBreakCount="1">
    <brk id="9" max="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20" ht="19.5" x14ac:dyDescent="0.4">
      <c r="A1" s="48" t="s">
        <v>0</v>
      </c>
      <c r="B1" s="21"/>
      <c r="C1" s="21"/>
      <c r="D1" s="21"/>
      <c r="I1" s="141"/>
    </row>
    <row r="2" spans="1:20" ht="19.5" x14ac:dyDescent="0.4">
      <c r="A2" s="320" t="s">
        <v>1</v>
      </c>
      <c r="B2" s="320"/>
      <c r="C2" s="320"/>
      <c r="D2" s="320"/>
      <c r="E2" s="321" t="s">
        <v>103</v>
      </c>
      <c r="F2" s="321"/>
      <c r="G2" s="321"/>
      <c r="H2" s="321"/>
      <c r="I2" s="321"/>
      <c r="J2" s="22"/>
    </row>
    <row r="3" spans="1:20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20" ht="15.75" x14ac:dyDescent="0.25">
      <c r="A4" s="23" t="s">
        <v>2</v>
      </c>
      <c r="E4" s="322" t="s">
        <v>158</v>
      </c>
      <c r="F4" s="322"/>
      <c r="G4" s="322"/>
      <c r="H4" s="322"/>
      <c r="I4" s="322"/>
    </row>
    <row r="5" spans="1:20" ht="7.5" customHeight="1" x14ac:dyDescent="0.3">
      <c r="A5" s="24"/>
      <c r="E5" s="319" t="s">
        <v>23</v>
      </c>
      <c r="F5" s="319"/>
      <c r="G5" s="319"/>
      <c r="H5" s="319"/>
      <c r="I5" s="319"/>
    </row>
    <row r="6" spans="1:20" ht="19.5" x14ac:dyDescent="0.4">
      <c r="A6" s="22" t="s">
        <v>34</v>
      </c>
      <c r="C6" s="142"/>
      <c r="D6" s="142"/>
      <c r="E6" s="324" t="s">
        <v>159</v>
      </c>
      <c r="F6" s="325"/>
      <c r="G6" s="143" t="s">
        <v>3</v>
      </c>
      <c r="H6" s="323">
        <v>1138</v>
      </c>
      <c r="I6" s="323"/>
    </row>
    <row r="7" spans="1:20" ht="8.25" customHeight="1" x14ac:dyDescent="0.4">
      <c r="A7" s="22"/>
      <c r="E7" s="319" t="s">
        <v>24</v>
      </c>
      <c r="F7" s="319"/>
      <c r="G7" s="319"/>
      <c r="H7" s="319"/>
      <c r="I7" s="319"/>
    </row>
    <row r="8" spans="1:20" ht="19.5" hidden="1" x14ac:dyDescent="0.4">
      <c r="A8" s="22"/>
      <c r="E8" s="144"/>
      <c r="F8" s="144"/>
      <c r="G8" s="144"/>
      <c r="H8" s="25"/>
      <c r="I8" s="144"/>
    </row>
    <row r="9" spans="1:20" ht="30.75" customHeight="1" x14ac:dyDescent="0.4">
      <c r="A9" s="22"/>
      <c r="E9" s="144"/>
      <c r="F9" s="144"/>
      <c r="G9" s="144"/>
      <c r="H9" s="25"/>
      <c r="I9" s="144"/>
    </row>
    <row r="11" spans="1:20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20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20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20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20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  <c r="L15" s="268"/>
      <c r="M15" s="267"/>
      <c r="N15" s="267"/>
      <c r="O15" s="267"/>
      <c r="P15" s="267"/>
      <c r="Q15" s="267"/>
      <c r="R15" s="267"/>
      <c r="S15" s="267"/>
      <c r="T15" s="267"/>
    </row>
    <row r="16" spans="1:20" ht="19.5" x14ac:dyDescent="0.4">
      <c r="A16" s="32" t="s">
        <v>71</v>
      </c>
      <c r="B16" s="30"/>
      <c r="C16" s="31"/>
      <c r="D16" s="30"/>
      <c r="E16" s="331">
        <v>33842000</v>
      </c>
      <c r="F16" s="332"/>
      <c r="G16" s="6">
        <v>47082500.689999998</v>
      </c>
      <c r="H16" s="43">
        <v>45940862.119999997</v>
      </c>
      <c r="I16" s="43">
        <v>1141638.5699999998</v>
      </c>
      <c r="J16" s="27"/>
      <c r="K16" s="4"/>
      <c r="L16" s="341"/>
      <c r="M16" s="341"/>
      <c r="N16" s="341"/>
      <c r="O16" s="341"/>
      <c r="P16" s="341"/>
      <c r="Q16" s="341"/>
      <c r="R16" s="341"/>
      <c r="S16" s="341"/>
      <c r="T16" s="341"/>
    </row>
    <row r="17" spans="1:20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  <c r="L17" s="342"/>
      <c r="M17" s="342"/>
      <c r="N17" s="342"/>
      <c r="O17" s="342"/>
      <c r="P17" s="342"/>
      <c r="Q17" s="342"/>
      <c r="R17" s="342"/>
      <c r="S17" s="342"/>
      <c r="T17" s="342"/>
    </row>
    <row r="18" spans="1:20" ht="19.5" x14ac:dyDescent="0.4">
      <c r="A18" s="32" t="s">
        <v>72</v>
      </c>
      <c r="B18" s="3"/>
      <c r="C18" s="3"/>
      <c r="D18" s="3"/>
      <c r="E18" s="331">
        <v>33960000</v>
      </c>
      <c r="F18" s="332"/>
      <c r="G18" s="6">
        <v>47065311.449999996</v>
      </c>
      <c r="H18" s="43">
        <v>45865219.409999996</v>
      </c>
      <c r="I18" s="43">
        <v>1200092.04</v>
      </c>
      <c r="J18" s="27"/>
      <c r="K18" s="4"/>
      <c r="L18" s="342"/>
      <c r="M18" s="342"/>
      <c r="N18" s="342"/>
      <c r="O18" s="342"/>
      <c r="P18" s="342"/>
      <c r="Q18" s="342"/>
      <c r="R18" s="342"/>
      <c r="S18" s="342"/>
      <c r="T18" s="342"/>
    </row>
    <row r="19" spans="1:20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69"/>
      <c r="K19" s="4"/>
      <c r="L19" s="342"/>
      <c r="M19" s="342"/>
      <c r="N19" s="342"/>
      <c r="O19" s="342"/>
      <c r="P19" s="342"/>
      <c r="Q19" s="342"/>
      <c r="R19" s="342"/>
      <c r="S19" s="342"/>
      <c r="T19" s="342"/>
    </row>
    <row r="20" spans="1:20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-17189.240000002086</v>
      </c>
      <c r="H20" s="147">
        <f>H18-H16+H17</f>
        <v>-75642.710000000894</v>
      </c>
      <c r="I20" s="147">
        <f>I18-I16+I17</f>
        <v>58453.470000000205</v>
      </c>
      <c r="J20" s="253"/>
      <c r="K20" s="250"/>
    </row>
    <row r="21" spans="1:20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-17189.240000002086</v>
      </c>
      <c r="H21" s="147">
        <f>H20-H17</f>
        <v>-75642.710000000894</v>
      </c>
      <c r="I21" s="147">
        <f>I20-I17</f>
        <v>58453.470000000205</v>
      </c>
      <c r="J21" s="253"/>
      <c r="K21" s="252"/>
    </row>
    <row r="22" spans="1:20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20" ht="19.5" x14ac:dyDescent="0.4">
      <c r="J23" s="253"/>
      <c r="K23" s="252"/>
    </row>
    <row r="24" spans="1:20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20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-240041.24000000209</v>
      </c>
      <c r="H25" s="151">
        <f>H21-H26</f>
        <v>-282558.71000000089</v>
      </c>
      <c r="I25" s="151">
        <f>I21-I26</f>
        <v>42517.470000000205</v>
      </c>
    </row>
    <row r="26" spans="1:20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222852</v>
      </c>
      <c r="H26" s="151">
        <v>206916</v>
      </c>
      <c r="I26" s="151">
        <v>15936</v>
      </c>
      <c r="J26" s="274"/>
      <c r="K26" s="252"/>
    </row>
    <row r="27" spans="1:20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20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20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0</v>
      </c>
      <c r="H29" s="155"/>
      <c r="I29" s="154"/>
      <c r="J29" s="256"/>
      <c r="K29" s="252"/>
    </row>
    <row r="30" spans="1:20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20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0</v>
      </c>
      <c r="H31" s="155"/>
      <c r="I31" s="154"/>
      <c r="J31" s="257"/>
      <c r="K31" s="257"/>
    </row>
    <row r="32" spans="1:20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222852</v>
      </c>
      <c r="H32" s="155"/>
      <c r="I32" s="154"/>
      <c r="J32" s="258"/>
      <c r="K32" s="250"/>
    </row>
    <row r="33" spans="1:13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160058.26</v>
      </c>
      <c r="H33" s="166"/>
      <c r="I33" s="166"/>
      <c r="J33" s="274"/>
      <c r="K33" s="247"/>
      <c r="L33" s="267"/>
      <c r="M33" s="267"/>
    </row>
    <row r="34" spans="1:13" ht="43.9" customHeight="1" x14ac:dyDescent="0.2">
      <c r="A34" s="343" t="s">
        <v>132</v>
      </c>
      <c r="B34" s="344"/>
      <c r="C34" s="344"/>
      <c r="D34" s="344"/>
      <c r="E34" s="344"/>
      <c r="F34" s="344"/>
      <c r="G34" s="344"/>
      <c r="H34" s="344"/>
      <c r="I34" s="344"/>
      <c r="J34" s="274"/>
      <c r="K34" s="247"/>
      <c r="L34" s="267"/>
    </row>
    <row r="35" spans="1:13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3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  <c r="K36" s="247"/>
      <c r="L36" s="267"/>
    </row>
    <row r="37" spans="1:13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3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3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3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3" ht="16.5" x14ac:dyDescent="0.35">
      <c r="A41" s="53" t="s">
        <v>59</v>
      </c>
      <c r="B41" s="37"/>
      <c r="C41" s="2"/>
      <c r="D41" s="52"/>
      <c r="E41" s="52"/>
      <c r="F41" s="54">
        <v>1184787</v>
      </c>
      <c r="G41" s="54">
        <v>1184787</v>
      </c>
      <c r="H41" s="55"/>
      <c r="I41" s="169">
        <f>IF(F41=0,"nerozp.",G41/F41)</f>
        <v>1</v>
      </c>
      <c r="J41" s="8"/>
    </row>
    <row r="42" spans="1:13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3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3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3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3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3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3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12200</v>
      </c>
      <c r="F50" s="182">
        <v>0</v>
      </c>
      <c r="G50" s="183">
        <v>0</v>
      </c>
      <c r="H50" s="183">
        <f>E50+F50-G50</f>
        <v>12200</v>
      </c>
      <c r="I50" s="184">
        <v>12200</v>
      </c>
      <c r="J50" s="275"/>
      <c r="K50" s="275"/>
    </row>
    <row r="51" spans="1:11" x14ac:dyDescent="0.2">
      <c r="A51" s="185"/>
      <c r="B51" s="105"/>
      <c r="C51" s="105" t="s">
        <v>20</v>
      </c>
      <c r="D51" s="105"/>
      <c r="E51" s="186">
        <v>55970.74</v>
      </c>
      <c r="F51" s="187">
        <v>470386</v>
      </c>
      <c r="G51" s="121">
        <v>323533.2</v>
      </c>
      <c r="H51" s="121">
        <f>E51+F51-G51</f>
        <v>202823.53999999998</v>
      </c>
      <c r="I51" s="188">
        <v>142057.54</v>
      </c>
      <c r="J51" s="275"/>
      <c r="K51" s="264"/>
    </row>
    <row r="52" spans="1:11" x14ac:dyDescent="0.2">
      <c r="A52" s="185"/>
      <c r="B52" s="105"/>
      <c r="C52" s="105" t="s">
        <v>63</v>
      </c>
      <c r="D52" s="105"/>
      <c r="E52" s="186">
        <v>3064360</v>
      </c>
      <c r="F52" s="187">
        <v>1810883.4700000002</v>
      </c>
      <c r="G52" s="121">
        <v>2576732.63</v>
      </c>
      <c r="H52" s="121">
        <f>E52+F52-G52</f>
        <v>2298510.8400000008</v>
      </c>
      <c r="I52" s="188">
        <v>1852183.47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119504.19</v>
      </c>
      <c r="F53" s="187">
        <v>1383563</v>
      </c>
      <c r="G53" s="121">
        <v>1387987.7</v>
      </c>
      <c r="H53" s="121">
        <f>E53+F53-G53</f>
        <v>115079.48999999999</v>
      </c>
      <c r="I53" s="188">
        <v>115079.49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3252034.93</v>
      </c>
      <c r="F54" s="68">
        <f>F50+F51+F52+F53</f>
        <v>3664832.47</v>
      </c>
      <c r="G54" s="67">
        <f>G50+G51+G52+G53</f>
        <v>4288253.53</v>
      </c>
      <c r="H54" s="67">
        <f>H50+H51+H52+H53</f>
        <v>2628613.870000001</v>
      </c>
      <c r="I54" s="189">
        <f>SUM(I50:I53)</f>
        <v>2121520.5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8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L16:T19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105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160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 t="s">
        <v>161</v>
      </c>
      <c r="F6" s="325"/>
      <c r="G6" s="143" t="s">
        <v>3</v>
      </c>
      <c r="H6" s="323">
        <v>1140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69914000</v>
      </c>
      <c r="F16" s="332"/>
      <c r="G16" s="6">
        <v>81334988.340000004</v>
      </c>
      <c r="H16" s="43">
        <v>80571111.99000001</v>
      </c>
      <c r="I16" s="43">
        <v>763876.34999999986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71318000</v>
      </c>
      <c r="F18" s="332"/>
      <c r="G18" s="6">
        <v>82929554.409999996</v>
      </c>
      <c r="H18" s="43">
        <v>82036730.289999992</v>
      </c>
      <c r="I18" s="43">
        <v>892824.12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1594566.0699999928</v>
      </c>
      <c r="H20" s="147">
        <f>H18-H16+H17</f>
        <v>1465618.2999999821</v>
      </c>
      <c r="I20" s="147">
        <f>I18-I16+I17</f>
        <v>128947.77000000014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1594566.0699999928</v>
      </c>
      <c r="H21" s="147">
        <f>H20-H17</f>
        <v>1465618.2999999821</v>
      </c>
      <c r="I21" s="147">
        <f>I20-I17</f>
        <v>128947.77000000014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179458.06999999285</v>
      </c>
      <c r="H25" s="151">
        <f>H21-H26</f>
        <v>50510.299999982119</v>
      </c>
      <c r="I25" s="151">
        <f>I21-I26</f>
        <v>128947.77000000014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1415108</v>
      </c>
      <c r="H26" s="151">
        <v>1415108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179458.07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179458.07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1415108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8385148.0800000001</v>
      </c>
      <c r="H33" s="166"/>
      <c r="I33" s="166"/>
      <c r="J33" s="262"/>
      <c r="K33" s="248"/>
    </row>
    <row r="34" spans="1:11" ht="38.25" customHeight="1" x14ac:dyDescent="0.2">
      <c r="A34" s="339" t="s">
        <v>140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850000</v>
      </c>
      <c r="G37" s="54">
        <v>193724</v>
      </c>
      <c r="H37" s="55"/>
      <c r="I37" s="169">
        <f>IF(F37=0,"nerozp.",G37/F37)</f>
        <v>0.22791058823529411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2557654</v>
      </c>
      <c r="G41" s="54">
        <v>2557654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78628</v>
      </c>
      <c r="F50" s="182">
        <v>5000</v>
      </c>
      <c r="G50" s="183">
        <v>1700</v>
      </c>
      <c r="H50" s="183">
        <f>E50+F50-G50</f>
        <v>81928</v>
      </c>
      <c r="I50" s="184">
        <v>81928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318920.09999999998</v>
      </c>
      <c r="F51" s="187">
        <v>953588.4</v>
      </c>
      <c r="G51" s="121">
        <v>989520.35</v>
      </c>
      <c r="H51" s="121">
        <f>E51+F51-G51</f>
        <v>282988.15000000002</v>
      </c>
      <c r="I51" s="188">
        <v>241439.89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2648587.4700000002</v>
      </c>
      <c r="F52" s="187">
        <v>291710.79000000004</v>
      </c>
      <c r="G52" s="121">
        <v>1536074.85</v>
      </c>
      <c r="H52" s="121">
        <f>E52+F52-G52</f>
        <v>1404223.4100000001</v>
      </c>
      <c r="I52" s="188">
        <v>1404223.41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551066.51</v>
      </c>
      <c r="F53" s="187">
        <v>3791756</v>
      </c>
      <c r="G53" s="121">
        <v>4084394.5700000003</v>
      </c>
      <c r="H53" s="121">
        <f>E53+F53-G53</f>
        <v>258427.93999999948</v>
      </c>
      <c r="I53" s="188">
        <v>258427.94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3597202.08</v>
      </c>
      <c r="F54" s="68">
        <f>F50+F51+F52+F53</f>
        <v>5042055.1899999995</v>
      </c>
      <c r="G54" s="67">
        <f>G50+G51+G52+G53</f>
        <v>6611689.7700000005</v>
      </c>
      <c r="H54" s="67">
        <f>H50+H51+H52+H53</f>
        <v>2027567.4999999995</v>
      </c>
      <c r="I54" s="189">
        <f>SUM(I50:I53)</f>
        <v>1986019.2399999998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162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163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>
        <v>49589679</v>
      </c>
      <c r="F6" s="325"/>
      <c r="G6" s="143" t="s">
        <v>3</v>
      </c>
      <c r="H6" s="323">
        <v>1154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18297000</v>
      </c>
      <c r="F16" s="332"/>
      <c r="G16" s="6">
        <v>21651099.870000001</v>
      </c>
      <c r="H16" s="43">
        <v>21529875.77</v>
      </c>
      <c r="I16" s="43">
        <v>121224.09999999999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18297000</v>
      </c>
      <c r="F18" s="332"/>
      <c r="G18" s="6">
        <v>21676500.119999997</v>
      </c>
      <c r="H18" s="43">
        <v>21507759.289999999</v>
      </c>
      <c r="I18" s="43">
        <v>168740.83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25400.249999996275</v>
      </c>
      <c r="H20" s="147">
        <f>H18-H16+H17</f>
        <v>-22116.480000000447</v>
      </c>
      <c r="I20" s="147">
        <f>I18-I16+I17</f>
        <v>47516.729999999996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25400.249999996275</v>
      </c>
      <c r="H21" s="147">
        <f>H20-H17</f>
        <v>-22116.480000000447</v>
      </c>
      <c r="I21" s="147">
        <f>I20-I17</f>
        <v>47516.729999999996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20105.249999996275</v>
      </c>
      <c r="H25" s="151">
        <f>H21-H26</f>
        <v>-27411.480000000447</v>
      </c>
      <c r="I25" s="151">
        <f>I21-I26</f>
        <v>47516.729999999996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5295</v>
      </c>
      <c r="H26" s="151">
        <v>5295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20105.25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20105.25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5295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0</v>
      </c>
      <c r="H33" s="166"/>
      <c r="I33" s="166"/>
      <c r="J33" s="262"/>
      <c r="K33" s="248"/>
    </row>
    <row r="34" spans="1:11" ht="38.25" customHeight="1" x14ac:dyDescent="0.2">
      <c r="A34" s="339" t="s">
        <v>141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175000</v>
      </c>
      <c r="G37" s="54">
        <v>166088</v>
      </c>
      <c r="H37" s="55"/>
      <c r="I37" s="169">
        <f>IF(F37=0,"nerozp.",G37/F37)</f>
        <v>0.94907428571428576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329687</v>
      </c>
      <c r="G41" s="54">
        <v>329687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86031</v>
      </c>
      <c r="F50" s="182">
        <v>0</v>
      </c>
      <c r="G50" s="183">
        <v>0</v>
      </c>
      <c r="H50" s="183">
        <f>E50+F50-G50</f>
        <v>86031</v>
      </c>
      <c r="I50" s="184">
        <v>86031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129945.94</v>
      </c>
      <c r="F51" s="187">
        <v>266792.36</v>
      </c>
      <c r="G51" s="121">
        <v>144265</v>
      </c>
      <c r="H51" s="121">
        <f>E51+F51-G51</f>
        <v>252473.3</v>
      </c>
      <c r="I51" s="188">
        <v>220747.12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664273.14</v>
      </c>
      <c r="F52" s="187">
        <v>172267</v>
      </c>
      <c r="G52" s="121">
        <v>196023.2</v>
      </c>
      <c r="H52" s="121">
        <f>E52+F52-G52</f>
        <v>640516.93999999994</v>
      </c>
      <c r="I52" s="188">
        <v>640516.93999999994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170765.74</v>
      </c>
      <c r="F53" s="187">
        <v>507669</v>
      </c>
      <c r="G53" s="121">
        <v>523612.5</v>
      </c>
      <c r="H53" s="121">
        <f>E53+F53-G53</f>
        <v>154822.24</v>
      </c>
      <c r="I53" s="188">
        <v>154822.24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1051015.82</v>
      </c>
      <c r="F54" s="68">
        <f>F50+F51+F52+F53</f>
        <v>946728.36</v>
      </c>
      <c r="G54" s="67">
        <f>G50+G51+G52+G53</f>
        <v>863900.7</v>
      </c>
      <c r="H54" s="67">
        <f>H50+H51+H52+H53</f>
        <v>1133843.48</v>
      </c>
      <c r="I54" s="189">
        <f>SUM(I50:I53)</f>
        <v>1102117.2999999998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L25" sqref="L2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109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164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 t="s">
        <v>165</v>
      </c>
      <c r="F6" s="325"/>
      <c r="G6" s="143" t="s">
        <v>3</v>
      </c>
      <c r="H6" s="323">
        <v>1163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28174000</v>
      </c>
      <c r="F16" s="332"/>
      <c r="G16" s="6">
        <v>31929325.330000002</v>
      </c>
      <c r="H16" s="43">
        <v>31666105.880000003</v>
      </c>
      <c r="I16" s="43">
        <v>263219.45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28237000</v>
      </c>
      <c r="F18" s="332"/>
      <c r="G18" s="6">
        <v>32030220.68</v>
      </c>
      <c r="H18" s="43">
        <v>31695776.050000001</v>
      </c>
      <c r="I18" s="43">
        <v>334444.63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100895.34999999776</v>
      </c>
      <c r="H20" s="147">
        <f>H18-H16+H17</f>
        <v>29670.169999998063</v>
      </c>
      <c r="I20" s="147">
        <f>I18-I16+I17</f>
        <v>71225.179999999993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100895.34999999776</v>
      </c>
      <c r="H21" s="147">
        <f>H20-H17</f>
        <v>29670.169999998063</v>
      </c>
      <c r="I21" s="147">
        <f>I20-I17</f>
        <v>71225.179999999993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92207.349999997765</v>
      </c>
      <c r="H25" s="151">
        <f>H21-H26</f>
        <v>20982.169999998063</v>
      </c>
      <c r="I25" s="151">
        <f>I21-I26</f>
        <v>71225.179999999993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8688</v>
      </c>
      <c r="H26" s="151">
        <v>8688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92207.35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7000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85207.35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8688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49956</v>
      </c>
      <c r="H33" s="166"/>
      <c r="I33" s="166"/>
      <c r="J33" s="262"/>
      <c r="K33" s="248"/>
    </row>
    <row r="34" spans="1:11" ht="38.25" customHeight="1" x14ac:dyDescent="0.2">
      <c r="A34" s="339" t="s">
        <v>142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89734</v>
      </c>
      <c r="G41" s="54">
        <v>89734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9700</v>
      </c>
      <c r="F50" s="182">
        <v>12000</v>
      </c>
      <c r="G50" s="183">
        <v>11400</v>
      </c>
      <c r="H50" s="183">
        <f>E50+F50-G50</f>
        <v>10300</v>
      </c>
      <c r="I50" s="184">
        <v>10300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299786.61</v>
      </c>
      <c r="F51" s="187">
        <v>410698.26</v>
      </c>
      <c r="G51" s="121">
        <v>166267.22</v>
      </c>
      <c r="H51" s="121">
        <f>E51+F51-G51</f>
        <v>544217.65</v>
      </c>
      <c r="I51" s="188">
        <v>487061.31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1049197.2</v>
      </c>
      <c r="F52" s="187">
        <v>117612.72</v>
      </c>
      <c r="G52" s="121">
        <v>385594.4</v>
      </c>
      <c r="H52" s="121">
        <f>E52+F52-G52</f>
        <v>781215.5199999999</v>
      </c>
      <c r="I52" s="188">
        <v>781215.52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30910.21</v>
      </c>
      <c r="F53" s="187">
        <v>301705.3</v>
      </c>
      <c r="G53" s="121">
        <v>324063</v>
      </c>
      <c r="H53" s="121">
        <f>E53+F53-G53</f>
        <v>8552.5100000000093</v>
      </c>
      <c r="I53" s="188">
        <v>8552.51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1389594.02</v>
      </c>
      <c r="F54" s="68">
        <f>F50+F51+F52+F53</f>
        <v>842016.28</v>
      </c>
      <c r="G54" s="67">
        <f>G50+G51+G52+G53</f>
        <v>887324.62</v>
      </c>
      <c r="H54" s="67">
        <f>H50+H51+H52+H53</f>
        <v>1344285.68</v>
      </c>
      <c r="I54" s="189">
        <f>SUM(I50:I53)</f>
        <v>1287129.3400000001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111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166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 t="s">
        <v>167</v>
      </c>
      <c r="F6" s="325"/>
      <c r="G6" s="143" t="s">
        <v>3</v>
      </c>
      <c r="H6" s="323">
        <v>1174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28382000</v>
      </c>
      <c r="F16" s="332"/>
      <c r="G16" s="6">
        <v>31490176.75</v>
      </c>
      <c r="H16" s="43">
        <v>31206783.43</v>
      </c>
      <c r="I16" s="43">
        <v>283393.32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30100000</v>
      </c>
      <c r="F18" s="332"/>
      <c r="G18" s="6">
        <v>33196445.430000003</v>
      </c>
      <c r="H18" s="43">
        <v>32760348.630000003</v>
      </c>
      <c r="I18" s="43">
        <v>436096.8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1706268.6800000034</v>
      </c>
      <c r="H20" s="147">
        <f>H18-H16+H17</f>
        <v>1553565.200000003</v>
      </c>
      <c r="I20" s="147">
        <f>I18-I16+I17</f>
        <v>152703.47999999998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1706268.6800000034</v>
      </c>
      <c r="H21" s="147">
        <f>H20-H17</f>
        <v>1553565.200000003</v>
      </c>
      <c r="I21" s="147">
        <f>I20-I17</f>
        <v>152703.47999999998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206005.0400000033</v>
      </c>
      <c r="H25" s="151">
        <f>H21-H26</f>
        <v>53301.56000000285</v>
      </c>
      <c r="I25" s="151">
        <f>I21-I26</f>
        <v>152703.47999999998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1500263.6400000001</v>
      </c>
      <c r="H26" s="151">
        <v>1500263.6400000001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206005.04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5000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201005.04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1500263.6400000001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4548698.75</v>
      </c>
      <c r="H33" s="166"/>
      <c r="I33" s="166"/>
      <c r="J33" s="262"/>
      <c r="K33" s="248"/>
    </row>
    <row r="34" spans="1:11" ht="43.15" customHeight="1" x14ac:dyDescent="0.2">
      <c r="A34" s="339" t="s">
        <v>143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10000</v>
      </c>
      <c r="G37" s="54">
        <v>2025</v>
      </c>
      <c r="H37" s="55"/>
      <c r="I37" s="169">
        <f>IF(F37=0,"nerozp.",G37/F37)</f>
        <v>0.20250000000000001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2742785</v>
      </c>
      <c r="G41" s="54">
        <v>2742785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2080</v>
      </c>
      <c r="F50" s="182">
        <v>1400</v>
      </c>
      <c r="G50" s="183">
        <v>3480</v>
      </c>
      <c r="H50" s="183">
        <f>E50+F50-G50</f>
        <v>0</v>
      </c>
      <c r="I50" s="184">
        <v>0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78163.91</v>
      </c>
      <c r="F51" s="187">
        <v>329384</v>
      </c>
      <c r="G51" s="121">
        <v>279376.17000000004</v>
      </c>
      <c r="H51" s="121">
        <f>E51+F51-G51</f>
        <v>128171.73999999999</v>
      </c>
      <c r="I51" s="188">
        <v>101733.74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1524203.7000000002</v>
      </c>
      <c r="F52" s="187">
        <v>443.7</v>
      </c>
      <c r="G52" s="121">
        <v>845637.8</v>
      </c>
      <c r="H52" s="121">
        <f>E52+F52-G52</f>
        <v>679009.60000000009</v>
      </c>
      <c r="I52" s="188">
        <v>679009.6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511558.56</v>
      </c>
      <c r="F53" s="187">
        <v>3237054</v>
      </c>
      <c r="G53" s="121">
        <v>3416465.3</v>
      </c>
      <c r="H53" s="121">
        <f>E53+F53-G53</f>
        <v>332147.26000000024</v>
      </c>
      <c r="I53" s="188">
        <v>456906.26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2116006.17</v>
      </c>
      <c r="F54" s="68">
        <f>F50+F51+F52+F53</f>
        <v>3568281.7</v>
      </c>
      <c r="G54" s="67">
        <f>G50+G51+G52+G53</f>
        <v>4544959.2699999996</v>
      </c>
      <c r="H54" s="67">
        <f>H50+H51+H52+H53</f>
        <v>1139328.6000000003</v>
      </c>
      <c r="I54" s="189">
        <f>SUM(I50:I53)</f>
        <v>1237649.6000000001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/>
      <c r="H57" s="284"/>
      <c r="I57" s="284"/>
      <c r="J57" s="4"/>
    </row>
    <row r="58" spans="1:11" x14ac:dyDescent="0.2">
      <c r="G58" s="328"/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113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168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>
        <v>62353179</v>
      </c>
      <c r="F6" s="325"/>
      <c r="G6" s="143" t="s">
        <v>3</v>
      </c>
      <c r="H6" s="323">
        <v>1222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22265000</v>
      </c>
      <c r="F16" s="332"/>
      <c r="G16" s="6">
        <v>22298572.699999999</v>
      </c>
      <c r="H16" s="43">
        <v>22298572.699999999</v>
      </c>
      <c r="I16" s="43">
        <v>0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22265000</v>
      </c>
      <c r="F18" s="332"/>
      <c r="G18" s="6">
        <v>22320002.699999999</v>
      </c>
      <c r="H18" s="43">
        <v>22320002.699999999</v>
      </c>
      <c r="I18" s="43">
        <v>0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21430</v>
      </c>
      <c r="H20" s="147">
        <f>H18-H16+H17</f>
        <v>21430</v>
      </c>
      <c r="I20" s="147">
        <f>I18-I16+I17</f>
        <v>0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21430</v>
      </c>
      <c r="H21" s="147">
        <f>H20-H17</f>
        <v>21430</v>
      </c>
      <c r="I21" s="147">
        <f>I20-I17</f>
        <v>0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21430</v>
      </c>
      <c r="H25" s="151">
        <f>H21-H26</f>
        <v>21430</v>
      </c>
      <c r="I25" s="151">
        <f>I21-I26</f>
        <v>0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0</v>
      </c>
      <c r="H26" s="151">
        <v>0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21430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21430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0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0</v>
      </c>
      <c r="H33" s="166"/>
      <c r="I33" s="166"/>
      <c r="J33" s="262"/>
      <c r="K33" s="248"/>
    </row>
    <row r="34" spans="1:11" ht="38.25" customHeight="1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60000</v>
      </c>
      <c r="G37" s="54">
        <v>18838</v>
      </c>
      <c r="H37" s="55"/>
      <c r="I37" s="169">
        <f>IF(F37=0,"nerozp.",G37/F37)</f>
        <v>0.31396666666666667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35726</v>
      </c>
      <c r="G41" s="54">
        <v>35726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49476</v>
      </c>
      <c r="F50" s="182">
        <v>0</v>
      </c>
      <c r="G50" s="183">
        <v>0</v>
      </c>
      <c r="H50" s="183">
        <f>E50+F50-G50</f>
        <v>49476</v>
      </c>
      <c r="I50" s="184">
        <v>49476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176186.92</v>
      </c>
      <c r="F51" s="187">
        <v>301685.26</v>
      </c>
      <c r="G51" s="121">
        <v>140649.20000000001</v>
      </c>
      <c r="H51" s="121">
        <f>E51+F51-G51</f>
        <v>337222.98000000004</v>
      </c>
      <c r="I51" s="188">
        <v>312094.96000000002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151079.4</v>
      </c>
      <c r="F52" s="187">
        <v>47749</v>
      </c>
      <c r="G52" s="121">
        <v>0</v>
      </c>
      <c r="H52" s="121">
        <f>E52+F52-G52</f>
        <v>198828.4</v>
      </c>
      <c r="I52" s="188">
        <v>198828.4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18063.740000000002</v>
      </c>
      <c r="F53" s="187">
        <v>39696</v>
      </c>
      <c r="G53" s="121">
        <v>35726</v>
      </c>
      <c r="H53" s="121">
        <f>E53+F53-G53</f>
        <v>22033.740000000005</v>
      </c>
      <c r="I53" s="188">
        <v>22033.74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394806.06</v>
      </c>
      <c r="F54" s="68">
        <f>F50+F51+F52+F53</f>
        <v>389130.26</v>
      </c>
      <c r="G54" s="67">
        <f>G50+G51+G52+G53</f>
        <v>176375.2</v>
      </c>
      <c r="H54" s="67">
        <f>H50+H51+H52+H53</f>
        <v>607561.12</v>
      </c>
      <c r="I54" s="189">
        <f>SUM(I50:I53)</f>
        <v>582433.1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topLeftCell="A4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169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170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 t="s">
        <v>171</v>
      </c>
      <c r="F6" s="325"/>
      <c r="G6" s="143" t="s">
        <v>3</v>
      </c>
      <c r="H6" s="323">
        <v>1223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47100000</v>
      </c>
      <c r="F16" s="332"/>
      <c r="G16" s="6">
        <v>55304654.440000013</v>
      </c>
      <c r="H16" s="43">
        <v>54534685.350000009</v>
      </c>
      <c r="I16" s="43">
        <v>769969.08999999985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47443000</v>
      </c>
      <c r="F18" s="332"/>
      <c r="G18" s="6">
        <v>55318061.789999999</v>
      </c>
      <c r="H18" s="43">
        <v>54502524.549999997</v>
      </c>
      <c r="I18" s="43">
        <v>815537.24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13407.349999986589</v>
      </c>
      <c r="H20" s="147">
        <f>H18-H16+H17</f>
        <v>-32160.800000011921</v>
      </c>
      <c r="I20" s="147">
        <f>I18-I16+I17</f>
        <v>45568.15000000014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13407.349999986589</v>
      </c>
      <c r="H21" s="147">
        <f>H20-H17</f>
        <v>-32160.800000011921</v>
      </c>
      <c r="I21" s="147">
        <f>I20-I17</f>
        <v>45568.15000000014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-148984.57000001339</v>
      </c>
      <c r="H25" s="151">
        <f>H21-H26</f>
        <v>-194552.7200000119</v>
      </c>
      <c r="I25" s="151">
        <f>I21-I26</f>
        <v>45568.15000000014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162391.91999999998</v>
      </c>
      <c r="H26" s="151">
        <v>162391.91999999998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0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0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162391.91999999998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702070.88</v>
      </c>
      <c r="H33" s="166"/>
      <c r="I33" s="166"/>
      <c r="J33" s="262"/>
      <c r="K33" s="248"/>
    </row>
    <row r="34" spans="1:11" ht="45" customHeight="1" x14ac:dyDescent="0.2">
      <c r="A34" s="343" t="s">
        <v>133</v>
      </c>
      <c r="B34" s="345"/>
      <c r="C34" s="345"/>
      <c r="D34" s="345"/>
      <c r="E34" s="345"/>
      <c r="F34" s="345"/>
      <c r="G34" s="345"/>
      <c r="H34" s="345"/>
      <c r="I34" s="345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55000</v>
      </c>
      <c r="G37" s="54">
        <v>12744</v>
      </c>
      <c r="H37" s="55"/>
      <c r="I37" s="169">
        <f>IF(F37=0,"nerozp.",G37/F37)</f>
        <v>0.23170909090909092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992945</v>
      </c>
      <c r="G41" s="54">
        <v>992945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36533.120000000003</v>
      </c>
      <c r="F50" s="182">
        <v>0</v>
      </c>
      <c r="G50" s="183">
        <v>0</v>
      </c>
      <c r="H50" s="183">
        <f>E50+F50-G50</f>
        <v>36533.120000000003</v>
      </c>
      <c r="I50" s="184">
        <v>36533.120000000003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150557.72</v>
      </c>
      <c r="F51" s="187">
        <v>701114.84</v>
      </c>
      <c r="G51" s="121">
        <v>615318.81000000006</v>
      </c>
      <c r="H51" s="121">
        <f>E51+F51-G51</f>
        <v>236353.74999999988</v>
      </c>
      <c r="I51" s="188">
        <v>210412.5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3904484.6</v>
      </c>
      <c r="F52" s="187">
        <v>43624.639999999999</v>
      </c>
      <c r="G52" s="121">
        <v>1135662.53</v>
      </c>
      <c r="H52" s="121">
        <f>E52+F52-G52</f>
        <v>2812446.71</v>
      </c>
      <c r="I52" s="188">
        <v>2812446.71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660799.25</v>
      </c>
      <c r="F53" s="187">
        <v>1389270</v>
      </c>
      <c r="G53" s="121">
        <v>1291232</v>
      </c>
      <c r="H53" s="121">
        <f>E53+F53-G53</f>
        <v>758837.25</v>
      </c>
      <c r="I53" s="188">
        <v>758837.25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4752374.6899999995</v>
      </c>
      <c r="F54" s="68">
        <f>F50+F51+F52+F53</f>
        <v>2134009.48</v>
      </c>
      <c r="G54" s="67">
        <f>G50+G51+G52+G53</f>
        <v>3042213.34</v>
      </c>
      <c r="H54" s="67">
        <f>H50+H51+H52+H53</f>
        <v>3844170.83</v>
      </c>
      <c r="I54" s="189">
        <f>SUM(I50:I53)</f>
        <v>3818229.58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172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173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 t="s">
        <v>174</v>
      </c>
      <c r="F6" s="325"/>
      <c r="G6" s="143" t="s">
        <v>3</v>
      </c>
      <c r="H6" s="323">
        <v>1311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11000000</v>
      </c>
      <c r="F16" s="332"/>
      <c r="G16" s="6">
        <v>13997060.440000001</v>
      </c>
      <c r="H16" s="43">
        <v>13992710.440000001</v>
      </c>
      <c r="I16" s="43">
        <v>4350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11000000</v>
      </c>
      <c r="F18" s="332"/>
      <c r="G18" s="6">
        <v>14206947</v>
      </c>
      <c r="H18" s="43">
        <v>14202457</v>
      </c>
      <c r="I18" s="43">
        <v>4490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209886.55999999866</v>
      </c>
      <c r="H20" s="147">
        <f>H18-H16+H17</f>
        <v>209746.55999999866</v>
      </c>
      <c r="I20" s="147">
        <f>I18-I16+I17</f>
        <v>140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209886.55999999866</v>
      </c>
      <c r="H21" s="147">
        <f>H20-H17</f>
        <v>209746.55999999866</v>
      </c>
      <c r="I21" s="147">
        <f>I20-I17</f>
        <v>140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209886.55999999866</v>
      </c>
      <c r="H25" s="151">
        <f>H21-H26</f>
        <v>209746.55999999866</v>
      </c>
      <c r="I25" s="151">
        <f>I21-I26</f>
        <v>140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0</v>
      </c>
      <c r="H26" s="151">
        <v>0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209886.56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f>20000+189886.56</f>
        <v>209886.56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0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0</v>
      </c>
      <c r="H33" s="166"/>
      <c r="I33" s="166"/>
      <c r="J33" s="262"/>
      <c r="K33" s="248"/>
    </row>
    <row r="34" spans="1:11" ht="38.25" customHeight="1" x14ac:dyDescent="0.2">
      <c r="A34" s="316"/>
      <c r="B34" s="317"/>
      <c r="C34" s="317"/>
      <c r="D34" s="317"/>
      <c r="E34" s="317"/>
      <c r="F34" s="317"/>
      <c r="G34" s="317"/>
      <c r="H34" s="317"/>
      <c r="I34" s="317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72241</v>
      </c>
      <c r="G41" s="54">
        <v>72241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42387</v>
      </c>
      <c r="F50" s="182">
        <v>0</v>
      </c>
      <c r="G50" s="183">
        <v>0</v>
      </c>
      <c r="H50" s="183">
        <f>E50+F50-G50</f>
        <v>42387</v>
      </c>
      <c r="I50" s="184">
        <v>42387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141117.76000000001</v>
      </c>
      <c r="F51" s="187">
        <v>183880.06</v>
      </c>
      <c r="G51" s="121">
        <v>37561</v>
      </c>
      <c r="H51" s="121">
        <f>E51+F51-G51</f>
        <v>287436.82</v>
      </c>
      <c r="I51" s="188">
        <v>252920.92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1227085.8500000001</v>
      </c>
      <c r="F52" s="187">
        <v>292399.35999999999</v>
      </c>
      <c r="G52" s="121">
        <v>259043</v>
      </c>
      <c r="H52" s="121">
        <f>E52+F52-G52</f>
        <v>1260442.21</v>
      </c>
      <c r="I52" s="188">
        <v>1260442.21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36188.300000000003</v>
      </c>
      <c r="F53" s="187">
        <v>80088</v>
      </c>
      <c r="G53" s="121">
        <v>72241</v>
      </c>
      <c r="H53" s="121">
        <f>E53+F53-G53</f>
        <v>44035.3</v>
      </c>
      <c r="I53" s="188">
        <v>44035.3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1446778.9100000001</v>
      </c>
      <c r="F54" s="68">
        <f>F50+F51+F52+F53</f>
        <v>556367.41999999993</v>
      </c>
      <c r="G54" s="67">
        <f>G50+G51+G52+G53</f>
        <v>368845</v>
      </c>
      <c r="H54" s="67">
        <f>H50+H51+H52+H53</f>
        <v>1634301.33</v>
      </c>
      <c r="I54" s="189">
        <f>SUM(I50:I53)</f>
        <v>1599785.43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175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176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 t="s">
        <v>177</v>
      </c>
      <c r="F6" s="325"/>
      <c r="G6" s="143" t="s">
        <v>3</v>
      </c>
      <c r="H6" s="323">
        <v>1312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20365000</v>
      </c>
      <c r="F16" s="332"/>
      <c r="G16" s="6">
        <v>22628195.640000001</v>
      </c>
      <c r="H16" s="43">
        <v>22583774.640000001</v>
      </c>
      <c r="I16" s="43">
        <v>44421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20365000</v>
      </c>
      <c r="F18" s="332"/>
      <c r="G18" s="6">
        <v>22768346.98</v>
      </c>
      <c r="H18" s="43">
        <v>22722730.98</v>
      </c>
      <c r="I18" s="43">
        <v>45616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140151.33999999985</v>
      </c>
      <c r="H20" s="147">
        <f>H18-H16+H17</f>
        <v>138956.33999999985</v>
      </c>
      <c r="I20" s="147">
        <f>I18-I16+I17</f>
        <v>1195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140151.33999999985</v>
      </c>
      <c r="H21" s="147">
        <f>H20-H17</f>
        <v>138956.33999999985</v>
      </c>
      <c r="I21" s="147">
        <f>I20-I17</f>
        <v>1195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140151.33999999985</v>
      </c>
      <c r="H25" s="151">
        <f>H21-H26</f>
        <v>138956.33999999985</v>
      </c>
      <c r="I25" s="151">
        <f>I21-I26</f>
        <v>1195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0</v>
      </c>
      <c r="H26" s="151">
        <v>0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140151.34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140151.34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0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0</v>
      </c>
      <c r="H33" s="166"/>
      <c r="I33" s="166"/>
      <c r="J33" s="262"/>
      <c r="K33" s="248"/>
    </row>
    <row r="34" spans="1:11" ht="38.25" customHeight="1" x14ac:dyDescent="0.2">
      <c r="A34" s="316"/>
      <c r="B34" s="317"/>
      <c r="C34" s="317"/>
      <c r="D34" s="317"/>
      <c r="E34" s="317"/>
      <c r="F34" s="317"/>
      <c r="G34" s="317"/>
      <c r="H34" s="317"/>
      <c r="I34" s="317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19513</v>
      </c>
      <c r="G41" s="54">
        <v>19513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69261.149999999994</v>
      </c>
      <c r="F50" s="182">
        <v>0</v>
      </c>
      <c r="G50" s="183">
        <v>0</v>
      </c>
      <c r="H50" s="183">
        <f>E50+F50-G50</f>
        <v>69261.149999999994</v>
      </c>
      <c r="I50" s="184">
        <v>69261.149999999994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410795.6</v>
      </c>
      <c r="F51" s="187">
        <v>300110</v>
      </c>
      <c r="G51" s="121">
        <v>76199.92</v>
      </c>
      <c r="H51" s="121">
        <f>E51+F51-G51</f>
        <v>634705.67999999993</v>
      </c>
      <c r="I51" s="188">
        <v>537389.68000000005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1249209.25</v>
      </c>
      <c r="F52" s="187">
        <v>107972.11</v>
      </c>
      <c r="G52" s="121">
        <v>354913.98</v>
      </c>
      <c r="H52" s="121">
        <f>E52+F52-G52</f>
        <v>1002267.3800000001</v>
      </c>
      <c r="I52" s="188">
        <v>1014679.3799999999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56977.3</v>
      </c>
      <c r="F53" s="187">
        <v>21459</v>
      </c>
      <c r="G53" s="121">
        <v>19513</v>
      </c>
      <c r="H53" s="121">
        <f>E53+F53-G53</f>
        <v>58923.3</v>
      </c>
      <c r="I53" s="188">
        <v>58923.3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1786243.3</v>
      </c>
      <c r="F54" s="68">
        <f>F50+F51+F52+F53</f>
        <v>429541.11</v>
      </c>
      <c r="G54" s="67">
        <f>G50+G51+G52+G53</f>
        <v>450626.89999999997</v>
      </c>
      <c r="H54" s="67">
        <f>H50+H51+H52+H53</f>
        <v>1765157.51</v>
      </c>
      <c r="I54" s="189">
        <f>SUM(I50:I53)</f>
        <v>1680253.51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topLeftCell="A7" zoomScaleNormal="100" workbookViewId="0">
      <selection sqref="A1:H1"/>
    </sheetView>
  </sheetViews>
  <sheetFormatPr defaultColWidth="9.140625" defaultRowHeight="12.75" x14ac:dyDescent="0.2"/>
  <cols>
    <col min="1" max="1" width="7.42578125" style="27" customWidth="1"/>
    <col min="2" max="2" width="2.42578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42578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81</v>
      </c>
      <c r="F2" s="321"/>
      <c r="G2" s="321"/>
      <c r="H2" s="321"/>
      <c r="I2" s="321"/>
      <c r="J2" s="22"/>
    </row>
    <row r="3" spans="1:11" ht="9.9499999999999993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144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>
        <v>70626561</v>
      </c>
      <c r="F6" s="325"/>
      <c r="G6" s="143" t="s">
        <v>3</v>
      </c>
      <c r="H6" s="323">
        <v>1022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3989000</v>
      </c>
      <c r="F16" s="332"/>
      <c r="G16" s="6">
        <v>4414419.28</v>
      </c>
      <c r="H16" s="43">
        <v>4414419.28</v>
      </c>
      <c r="I16" s="43">
        <v>0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3989000</v>
      </c>
      <c r="F18" s="332"/>
      <c r="G18" s="6">
        <v>4414419.28</v>
      </c>
      <c r="H18" s="43">
        <v>4414419.28</v>
      </c>
      <c r="I18" s="43">
        <v>0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0</v>
      </c>
      <c r="H20" s="147">
        <f>H18-H16+H17</f>
        <v>0</v>
      </c>
      <c r="I20" s="147">
        <f>I18-I16+I17</f>
        <v>0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0</v>
      </c>
      <c r="H21" s="147">
        <f>H20-H17</f>
        <v>0</v>
      </c>
      <c r="I21" s="147">
        <f>I20-I17</f>
        <v>0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9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0</v>
      </c>
      <c r="H25" s="151">
        <f>H21-H26</f>
        <v>0</v>
      </c>
      <c r="I25" s="151">
        <f>I21-I26</f>
        <v>0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0</v>
      </c>
      <c r="H26" s="151">
        <v>0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0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0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0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0</v>
      </c>
      <c r="H33" s="166"/>
      <c r="I33" s="166"/>
      <c r="J33" s="262"/>
      <c r="K33" s="248"/>
    </row>
    <row r="34" spans="1:11" ht="38.25" customHeight="1" x14ac:dyDescent="0.2">
      <c r="A34" s="316"/>
      <c r="B34" s="317"/>
      <c r="C34" s="317"/>
      <c r="D34" s="317"/>
      <c r="E34" s="317"/>
      <c r="F34" s="317"/>
      <c r="G34" s="317"/>
      <c r="H34" s="317"/>
      <c r="I34" s="317"/>
      <c r="J34" s="262"/>
      <c r="K34" s="18"/>
    </row>
    <row r="35" spans="1:11" ht="18.9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0</v>
      </c>
      <c r="G41" s="54">
        <v>0</v>
      </c>
      <c r="H41" s="55"/>
      <c r="I41" s="169" t="str">
        <f>IF(F41=0,"nerozp.",G41/F41)</f>
        <v>nerozp.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8000</v>
      </c>
      <c r="F50" s="182">
        <v>0</v>
      </c>
      <c r="G50" s="183">
        <v>0</v>
      </c>
      <c r="H50" s="183">
        <f>E50+F50-G50</f>
        <v>8000</v>
      </c>
      <c r="I50" s="184">
        <v>8000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31094.68</v>
      </c>
      <c r="F51" s="187">
        <v>57962.2</v>
      </c>
      <c r="G51" s="121">
        <v>49730</v>
      </c>
      <c r="H51" s="121">
        <f>E51+F51-G51</f>
        <v>39326.880000000005</v>
      </c>
      <c r="I51" s="188">
        <v>33955.68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915842.27</v>
      </c>
      <c r="F52" s="187">
        <v>418947</v>
      </c>
      <c r="G52" s="121">
        <v>607680</v>
      </c>
      <c r="H52" s="121">
        <f>E52+F52-G52</f>
        <v>727109.27</v>
      </c>
      <c r="I52" s="188">
        <v>727109.27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25782.1</v>
      </c>
      <c r="F53" s="187">
        <v>0</v>
      </c>
      <c r="G53" s="121">
        <v>0</v>
      </c>
      <c r="H53" s="121">
        <f>E53+F53-G53</f>
        <v>25782.1</v>
      </c>
      <c r="I53" s="188">
        <v>25782.1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980719.05</v>
      </c>
      <c r="F54" s="68">
        <f>F50+F51+F52+F53</f>
        <v>476909.2</v>
      </c>
      <c r="G54" s="67">
        <f>G50+G51+G52+G53</f>
        <v>657410</v>
      </c>
      <c r="H54" s="67">
        <f>H50+H51+H52+H53</f>
        <v>800218.25</v>
      </c>
      <c r="I54" s="189">
        <f>SUM(I50:I53)</f>
        <v>794847.05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J48:K48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122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178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>
        <v>64095151</v>
      </c>
      <c r="F6" s="325"/>
      <c r="G6" s="143" t="s">
        <v>3</v>
      </c>
      <c r="H6" s="323">
        <v>1313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24317000</v>
      </c>
      <c r="F16" s="332"/>
      <c r="G16" s="6">
        <v>27430656.959999997</v>
      </c>
      <c r="H16" s="43">
        <v>27402470.939999998</v>
      </c>
      <c r="I16" s="43">
        <v>28186.02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24322000</v>
      </c>
      <c r="F18" s="332"/>
      <c r="G18" s="6">
        <v>27691062.670000002</v>
      </c>
      <c r="H18" s="43">
        <v>27639972.670000002</v>
      </c>
      <c r="I18" s="43">
        <v>51090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260405.71000000462</v>
      </c>
      <c r="H20" s="147">
        <f>H18-H16+H17</f>
        <v>237501.73000000417</v>
      </c>
      <c r="I20" s="147">
        <f>I18-I16+I17</f>
        <v>22903.98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260405.71000000462</v>
      </c>
      <c r="H21" s="147">
        <f>H20-H17</f>
        <v>237501.73000000417</v>
      </c>
      <c r="I21" s="147">
        <f>I20-I17</f>
        <v>22903.98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260405.71000000462</v>
      </c>
      <c r="H25" s="151">
        <f>H21-H26</f>
        <v>237501.73000000417</v>
      </c>
      <c r="I25" s="151">
        <f>I21-I26</f>
        <v>22903.98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0</v>
      </c>
      <c r="H26" s="151">
        <v>0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260405.71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260405.71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0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0</v>
      </c>
      <c r="H33" s="166"/>
      <c r="I33" s="166"/>
      <c r="J33" s="262"/>
      <c r="K33" s="248"/>
    </row>
    <row r="34" spans="1:11" ht="38.25" customHeight="1" x14ac:dyDescent="0.2">
      <c r="A34" s="316"/>
      <c r="B34" s="317"/>
      <c r="C34" s="317"/>
      <c r="D34" s="317"/>
      <c r="E34" s="317"/>
      <c r="F34" s="317"/>
      <c r="G34" s="317"/>
      <c r="H34" s="317"/>
      <c r="I34" s="317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26703</v>
      </c>
      <c r="G41" s="54">
        <v>26703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138419</v>
      </c>
      <c r="F50" s="182">
        <v>0</v>
      </c>
      <c r="G50" s="183">
        <v>0</v>
      </c>
      <c r="H50" s="183">
        <f>E50+F50-G50</f>
        <v>138419</v>
      </c>
      <c r="I50" s="184">
        <v>138419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869248.42</v>
      </c>
      <c r="F51" s="187">
        <v>368097.96</v>
      </c>
      <c r="G51" s="121">
        <v>298329</v>
      </c>
      <c r="H51" s="121">
        <f>E51+F51-G51</f>
        <v>939017.38000000012</v>
      </c>
      <c r="I51" s="188">
        <v>906818.42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1674779.66</v>
      </c>
      <c r="F52" s="187">
        <v>1227997.3999999999</v>
      </c>
      <c r="G52" s="121">
        <v>1239304</v>
      </c>
      <c r="H52" s="121">
        <f>E52+F52-G52</f>
        <v>1663473.0599999996</v>
      </c>
      <c r="I52" s="188">
        <v>1663473.06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214596.1</v>
      </c>
      <c r="F53" s="187">
        <v>29892</v>
      </c>
      <c r="G53" s="121">
        <v>126286</v>
      </c>
      <c r="H53" s="121">
        <f>E53+F53-G53</f>
        <v>118202.1</v>
      </c>
      <c r="I53" s="188">
        <v>118202.1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2897043.18</v>
      </c>
      <c r="F54" s="68">
        <f>F50+F51+F52+F53</f>
        <v>1625987.3599999999</v>
      </c>
      <c r="G54" s="67">
        <f>G50+G51+G52+G53</f>
        <v>1663919</v>
      </c>
      <c r="H54" s="67">
        <f>H50+H51+H52+H53</f>
        <v>2859111.5399999996</v>
      </c>
      <c r="I54" s="189">
        <f>SUM(I50:I53)</f>
        <v>2826912.58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tabSelected="1" zoomScaleNormal="100" workbookViewId="0">
      <selection activeCell="N19" sqref="N19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124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179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 t="s">
        <v>180</v>
      </c>
      <c r="F6" s="325"/>
      <c r="G6" s="143" t="s">
        <v>3</v>
      </c>
      <c r="H6" s="323">
        <v>1354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6913000</v>
      </c>
      <c r="F16" s="332"/>
      <c r="G16" s="6">
        <v>8706385.5099999998</v>
      </c>
      <c r="H16" s="43">
        <v>8706385.5099999998</v>
      </c>
      <c r="I16" s="43">
        <v>0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6913000</v>
      </c>
      <c r="F18" s="332"/>
      <c r="G18" s="6">
        <v>8714311.9700000007</v>
      </c>
      <c r="H18" s="43">
        <v>8714311.9700000007</v>
      </c>
      <c r="I18" s="43">
        <v>0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7926.4600000008941</v>
      </c>
      <c r="H20" s="147">
        <f>H18-H16+H17</f>
        <v>7926.4600000008941</v>
      </c>
      <c r="I20" s="147">
        <f>I18-I16+I17</f>
        <v>0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7926.4600000008941</v>
      </c>
      <c r="H21" s="147">
        <f>H20-H17</f>
        <v>7926.4600000008941</v>
      </c>
      <c r="I21" s="147">
        <f>I20-I17</f>
        <v>0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7926.4600000008941</v>
      </c>
      <c r="H25" s="151">
        <f>H21-H26</f>
        <v>7926.4600000008941</v>
      </c>
      <c r="I25" s="151">
        <f>I21-I26</f>
        <v>0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0</v>
      </c>
      <c r="H26" s="151">
        <v>0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7926.46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7926.46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0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0</v>
      </c>
      <c r="H33" s="166"/>
      <c r="I33" s="166"/>
      <c r="J33" s="262"/>
      <c r="K33" s="248"/>
    </row>
    <row r="34" spans="1:11" ht="38.25" customHeight="1" x14ac:dyDescent="0.2">
      <c r="A34" s="316"/>
      <c r="B34" s="317"/>
      <c r="C34" s="317"/>
      <c r="D34" s="317"/>
      <c r="E34" s="317"/>
      <c r="F34" s="317"/>
      <c r="G34" s="317"/>
      <c r="H34" s="317"/>
      <c r="I34" s="317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350000</v>
      </c>
      <c r="G37" s="54">
        <v>61750</v>
      </c>
      <c r="H37" s="55"/>
      <c r="I37" s="169">
        <f>IF(F37=0,"nerozp.",G37/F37)</f>
        <v>0.17642857142857143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6910</v>
      </c>
      <c r="G41" s="54">
        <v>6910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40195</v>
      </c>
      <c r="F50" s="182">
        <v>0</v>
      </c>
      <c r="G50" s="183">
        <v>0</v>
      </c>
      <c r="H50" s="183">
        <f>E50+F50-G50</f>
        <v>40195</v>
      </c>
      <c r="I50" s="184">
        <v>40195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115601.16</v>
      </c>
      <c r="F51" s="187">
        <v>88717</v>
      </c>
      <c r="G51" s="121">
        <v>33684</v>
      </c>
      <c r="H51" s="121">
        <f>E51+F51-G51</f>
        <v>170634.16</v>
      </c>
      <c r="I51" s="188">
        <v>150649.16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970859.7</v>
      </c>
      <c r="F52" s="187">
        <v>1618167.61</v>
      </c>
      <c r="G52" s="121">
        <v>96113</v>
      </c>
      <c r="H52" s="121">
        <f>E52+F52-G52</f>
        <v>2492914.31</v>
      </c>
      <c r="I52" s="188">
        <v>2492914.31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14370.78</v>
      </c>
      <c r="F53" s="187">
        <v>7900</v>
      </c>
      <c r="G53" s="121">
        <v>6910</v>
      </c>
      <c r="H53" s="121">
        <f>E53+F53-G53</f>
        <v>15360.779999999999</v>
      </c>
      <c r="I53" s="188">
        <v>15360.78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1141026.6399999999</v>
      </c>
      <c r="F54" s="68">
        <f>F50+F51+F52+F53</f>
        <v>1714784.61</v>
      </c>
      <c r="G54" s="67">
        <f>G50+G51+G52+G53</f>
        <v>136707</v>
      </c>
      <c r="H54" s="67">
        <f>H50+H51+H52+H53</f>
        <v>2719104.25</v>
      </c>
      <c r="I54" s="189">
        <f>SUM(I50:I53)</f>
        <v>2699119.25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topLeftCell="A4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84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145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>
        <v>60341777</v>
      </c>
      <c r="F6" s="325"/>
      <c r="G6" s="143" t="s">
        <v>3</v>
      </c>
      <c r="H6" s="323">
        <v>1024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17283000</v>
      </c>
      <c r="F16" s="332"/>
      <c r="G16" s="6">
        <v>18025827.919999998</v>
      </c>
      <c r="H16" s="43">
        <v>17996417.509999998</v>
      </c>
      <c r="I16" s="43">
        <v>29410.41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17283000</v>
      </c>
      <c r="F18" s="332"/>
      <c r="G18" s="6">
        <v>18097931.059999999</v>
      </c>
      <c r="H18" s="43">
        <v>18068221.219999999</v>
      </c>
      <c r="I18" s="43">
        <v>29709.84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72103.140000000596</v>
      </c>
      <c r="H20" s="147">
        <f>H18-H16+H17</f>
        <v>71803.710000000894</v>
      </c>
      <c r="I20" s="147">
        <f>I18-I16+I17</f>
        <v>299.43000000000029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72103.140000000596</v>
      </c>
      <c r="H21" s="147">
        <f>H20-H17</f>
        <v>71803.710000000894</v>
      </c>
      <c r="I21" s="147">
        <f>I20-I17</f>
        <v>299.43000000000029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72103.140000000596</v>
      </c>
      <c r="H25" s="151">
        <f>H21-H26</f>
        <v>71803.710000000894</v>
      </c>
      <c r="I25" s="151">
        <f>I21-I26</f>
        <v>299.43000000000029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0</v>
      </c>
      <c r="H26" s="151">
        <v>0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72103.14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72103.14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0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0</v>
      </c>
      <c r="H33" s="166"/>
      <c r="I33" s="166"/>
      <c r="J33" s="262"/>
      <c r="K33" s="248"/>
    </row>
    <row r="34" spans="1:11" ht="38.25" customHeight="1" x14ac:dyDescent="0.2">
      <c r="A34" s="316"/>
      <c r="B34" s="317"/>
      <c r="C34" s="317"/>
      <c r="D34" s="317"/>
      <c r="E34" s="317"/>
      <c r="F34" s="317"/>
      <c r="G34" s="317"/>
      <c r="H34" s="317"/>
      <c r="I34" s="317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98923</v>
      </c>
      <c r="G41" s="54">
        <v>98923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68179</v>
      </c>
      <c r="F50" s="182">
        <v>0</v>
      </c>
      <c r="G50" s="183">
        <v>0</v>
      </c>
      <c r="H50" s="183">
        <f>E50+F50-G50</f>
        <v>68179</v>
      </c>
      <c r="I50" s="184">
        <v>68179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515193.18</v>
      </c>
      <c r="F51" s="187">
        <v>240787.28</v>
      </c>
      <c r="G51" s="121">
        <v>186447</v>
      </c>
      <c r="H51" s="121">
        <f>E51+F51-G51</f>
        <v>569533.46</v>
      </c>
      <c r="I51" s="188">
        <v>571699.22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974792.63</v>
      </c>
      <c r="F52" s="187">
        <v>229890</v>
      </c>
      <c r="G52" s="121">
        <v>490934.5</v>
      </c>
      <c r="H52" s="121">
        <f>E52+F52-G52</f>
        <v>713748.12999999989</v>
      </c>
      <c r="I52" s="188">
        <v>713748.13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468700.88</v>
      </c>
      <c r="F53" s="187">
        <v>109914</v>
      </c>
      <c r="G53" s="121">
        <v>98923</v>
      </c>
      <c r="H53" s="121">
        <f>E53+F53-G53</f>
        <v>479691.88</v>
      </c>
      <c r="I53" s="188">
        <v>479691.88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2026865.69</v>
      </c>
      <c r="F54" s="68">
        <f>F50+F51+F52+F53</f>
        <v>580591.28</v>
      </c>
      <c r="G54" s="67">
        <f>G50+G51+G52+G53</f>
        <v>776304.5</v>
      </c>
      <c r="H54" s="67">
        <f>H50+H51+H52+H53</f>
        <v>1831152.4699999997</v>
      </c>
      <c r="I54" s="189">
        <f>SUM(I50:I53)</f>
        <v>1833318.23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J48:K48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topLeftCell="A7" zoomScale="110" zoomScaleNormal="11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87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146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>
        <v>49589768</v>
      </c>
      <c r="F6" s="325"/>
      <c r="G6" s="143" t="s">
        <v>3</v>
      </c>
      <c r="H6" s="323">
        <v>1040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47471000</v>
      </c>
      <c r="F16" s="332"/>
      <c r="G16" s="6">
        <v>46664556.280000001</v>
      </c>
      <c r="H16" s="43">
        <v>46656447.939999998</v>
      </c>
      <c r="I16" s="43">
        <v>8108.34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47498000</v>
      </c>
      <c r="F18" s="332"/>
      <c r="G18" s="6">
        <v>46693670.960000001</v>
      </c>
      <c r="H18" s="43">
        <v>46679234.960000001</v>
      </c>
      <c r="I18" s="43">
        <v>14436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29114.679999999702</v>
      </c>
      <c r="H20" s="147">
        <f>H18-H16+H17</f>
        <v>22787.020000003278</v>
      </c>
      <c r="I20" s="147">
        <f>I18-I16+I17</f>
        <v>6327.66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29114.679999999702</v>
      </c>
      <c r="H21" s="147">
        <f>H20-H17</f>
        <v>22787.020000003278</v>
      </c>
      <c r="I21" s="147">
        <f>I20-I17</f>
        <v>6327.66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1682.679999999702</v>
      </c>
      <c r="H25" s="151">
        <f>H21-H26</f>
        <v>-4644.9799999967217</v>
      </c>
      <c r="I25" s="151">
        <f>I21-I26</f>
        <v>6327.66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27432</v>
      </c>
      <c r="H26" s="151">
        <v>27432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1682.68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1682.68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27432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68190</v>
      </c>
      <c r="H33" s="166"/>
      <c r="I33" s="166"/>
      <c r="J33" s="262"/>
      <c r="K33" s="248"/>
    </row>
    <row r="34" spans="1:11" ht="43.15" customHeight="1" x14ac:dyDescent="0.2">
      <c r="A34" s="339" t="s">
        <v>134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74248</v>
      </c>
      <c r="G41" s="54">
        <v>74248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198004.58</v>
      </c>
      <c r="F50" s="182">
        <v>0</v>
      </c>
      <c r="G50" s="183">
        <v>0</v>
      </c>
      <c r="H50" s="183">
        <f>E50+F50-G50</f>
        <v>198004.58</v>
      </c>
      <c r="I50" s="184">
        <v>198004.58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502592.09</v>
      </c>
      <c r="F51" s="187">
        <v>637916</v>
      </c>
      <c r="G51" s="121">
        <v>592645</v>
      </c>
      <c r="H51" s="121">
        <f>E51+F51-G51</f>
        <v>547863.09000000008</v>
      </c>
      <c r="I51" s="188">
        <v>493058.09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848264.82000000007</v>
      </c>
      <c r="F52" s="187">
        <v>35854.869999999995</v>
      </c>
      <c r="G52" s="121">
        <v>293411.95999999996</v>
      </c>
      <c r="H52" s="121">
        <f>E52+F52-G52</f>
        <v>590707.7300000001</v>
      </c>
      <c r="I52" s="188">
        <v>590707.73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27384.12</v>
      </c>
      <c r="F53" s="187">
        <v>215328.27000000002</v>
      </c>
      <c r="G53" s="121">
        <v>226692.27</v>
      </c>
      <c r="H53" s="121">
        <f>E53+F53-G53</f>
        <v>16020.120000000024</v>
      </c>
      <c r="I53" s="188">
        <v>16020.12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1576245.6100000003</v>
      </c>
      <c r="F54" s="68">
        <f>F50+F51+F52+F53</f>
        <v>889099.14</v>
      </c>
      <c r="G54" s="67">
        <f>G50+G51+G52+G53</f>
        <v>1112749.23</v>
      </c>
      <c r="H54" s="67">
        <f>H50+H51+H52+H53</f>
        <v>1352595.5200000003</v>
      </c>
      <c r="I54" s="189">
        <f>SUM(I50:I53)</f>
        <v>1297790.52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90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147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>
        <v>49589725</v>
      </c>
      <c r="F6" s="325"/>
      <c r="G6" s="143" t="s">
        <v>3</v>
      </c>
      <c r="H6" s="323">
        <v>1041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54201000</v>
      </c>
      <c r="F16" s="332"/>
      <c r="G16" s="6">
        <v>62858584.449999996</v>
      </c>
      <c r="H16" s="43">
        <v>62508671.219999999</v>
      </c>
      <c r="I16" s="43">
        <v>349913.23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54253000</v>
      </c>
      <c r="F18" s="332"/>
      <c r="G18" s="6">
        <v>62867499.859999999</v>
      </c>
      <c r="H18" s="43">
        <v>62508573.859999999</v>
      </c>
      <c r="I18" s="43">
        <v>358926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8915.4100000038743</v>
      </c>
      <c r="H20" s="147">
        <f>H18-H16+H17</f>
        <v>-97.359999999403954</v>
      </c>
      <c r="I20" s="147">
        <f>I18-I16+I17</f>
        <v>9012.7700000000186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8915.4100000038743</v>
      </c>
      <c r="H21" s="147">
        <f>H20-H17</f>
        <v>-97.359999999403954</v>
      </c>
      <c r="I21" s="147">
        <f>I20-I17</f>
        <v>9012.7700000000186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8915.4100000038743</v>
      </c>
      <c r="H25" s="151">
        <f>H21-H26</f>
        <v>-97.359999999403954</v>
      </c>
      <c r="I25" s="151">
        <f>I21-I26</f>
        <v>9012.7700000000186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0</v>
      </c>
      <c r="H26" s="151">
        <v>0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8915.41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8915.41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0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0</v>
      </c>
      <c r="H33" s="166"/>
      <c r="I33" s="166"/>
      <c r="J33" s="262"/>
      <c r="K33" s="248"/>
    </row>
    <row r="34" spans="1:11" ht="38.25" customHeight="1" x14ac:dyDescent="0.2">
      <c r="A34" s="316"/>
      <c r="B34" s="317"/>
      <c r="C34" s="317"/>
      <c r="D34" s="317"/>
      <c r="E34" s="317"/>
      <c r="F34" s="317"/>
      <c r="G34" s="317"/>
      <c r="H34" s="317"/>
      <c r="I34" s="317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910563</v>
      </c>
      <c r="G41" s="54">
        <v>910563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58700</v>
      </c>
      <c r="F50" s="182">
        <v>0</v>
      </c>
      <c r="G50" s="183">
        <v>5000</v>
      </c>
      <c r="H50" s="183">
        <f>E50+F50-G50</f>
        <v>53700</v>
      </c>
      <c r="I50" s="184">
        <v>53700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802355.64</v>
      </c>
      <c r="F51" s="187">
        <v>779291</v>
      </c>
      <c r="G51" s="121">
        <v>1014127</v>
      </c>
      <c r="H51" s="121">
        <f>E51+F51-G51</f>
        <v>567519.64000000013</v>
      </c>
      <c r="I51" s="188">
        <v>488138.64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1534571.53</v>
      </c>
      <c r="F52" s="187">
        <v>418601.72</v>
      </c>
      <c r="G52" s="121">
        <v>521329</v>
      </c>
      <c r="H52" s="121">
        <f>E52+F52-G52</f>
        <v>1431844.25</v>
      </c>
      <c r="I52" s="188">
        <v>1295074.25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556776.41</v>
      </c>
      <c r="F53" s="187">
        <v>1025159</v>
      </c>
      <c r="G53" s="121">
        <v>910563</v>
      </c>
      <c r="H53" s="121">
        <f>E53+F53-G53</f>
        <v>671372.41000000015</v>
      </c>
      <c r="I53" s="188">
        <v>671372.41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2952403.58</v>
      </c>
      <c r="F54" s="68">
        <f>F50+F51+F52+F53</f>
        <v>2223051.7199999997</v>
      </c>
      <c r="G54" s="67">
        <f>G50+G51+G52+G53</f>
        <v>2451019</v>
      </c>
      <c r="H54" s="67">
        <f>H50+H51+H52+H53</f>
        <v>2724436.3000000003</v>
      </c>
      <c r="I54" s="189">
        <f>SUM(I50:I53)</f>
        <v>2508285.3000000003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 t="s">
        <v>79</v>
      </c>
    </row>
    <row r="2" spans="1:11" ht="19.5" x14ac:dyDescent="0.4">
      <c r="A2" s="320" t="s">
        <v>1</v>
      </c>
      <c r="B2" s="320"/>
      <c r="C2" s="320"/>
      <c r="D2" s="320"/>
      <c r="E2" s="321" t="s">
        <v>93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148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>
        <v>49589792</v>
      </c>
      <c r="F6" s="325"/>
      <c r="G6" s="143" t="s">
        <v>3</v>
      </c>
      <c r="H6" s="323">
        <v>1111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44893000</v>
      </c>
      <c r="F16" s="332"/>
      <c r="G16" s="6">
        <v>51786271.019999996</v>
      </c>
      <c r="H16" s="43">
        <v>51303338.289999999</v>
      </c>
      <c r="I16" s="43">
        <v>482932.73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45379000</v>
      </c>
      <c r="F18" s="332"/>
      <c r="G18" s="6">
        <v>52313555.890000001</v>
      </c>
      <c r="H18" s="43">
        <v>51880841.509999998</v>
      </c>
      <c r="I18" s="43">
        <v>432714.38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527284.87000000477</v>
      </c>
      <c r="H20" s="147">
        <f>H18-H16+H17</f>
        <v>577503.21999999881</v>
      </c>
      <c r="I20" s="147">
        <f>I18-I16+I17</f>
        <v>-50218.349999999977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527284.87000000477</v>
      </c>
      <c r="H21" s="147">
        <f>H20-H17</f>
        <v>577503.21999999881</v>
      </c>
      <c r="I21" s="147">
        <f>I20-I17</f>
        <v>-50218.349999999977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41760.430000004766</v>
      </c>
      <c r="H25" s="151">
        <f>H21-H26</f>
        <v>114108.15999999881</v>
      </c>
      <c r="I25" s="151">
        <f>I21-I26</f>
        <v>-72347.729999999981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485524.44</v>
      </c>
      <c r="H26" s="151">
        <v>463395.06</v>
      </c>
      <c r="I26" s="151">
        <v>22129.379999999997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41760.43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41760.43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485524.44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4401069.82</v>
      </c>
      <c r="H33" s="166"/>
      <c r="I33" s="166"/>
      <c r="J33" s="262"/>
      <c r="K33" s="248"/>
    </row>
    <row r="34" spans="1:11" ht="38.25" customHeight="1" x14ac:dyDescent="0.2">
      <c r="A34" s="339" t="s">
        <v>135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1213730</v>
      </c>
      <c r="G41" s="54">
        <v>1213730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5000</v>
      </c>
      <c r="F50" s="182">
        <v>0</v>
      </c>
      <c r="G50" s="183">
        <v>0</v>
      </c>
      <c r="H50" s="183">
        <f>E50+F50-G50</f>
        <v>5000</v>
      </c>
      <c r="I50" s="184">
        <v>5000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536272.4</v>
      </c>
      <c r="F51" s="187">
        <v>660213.54</v>
      </c>
      <c r="G51" s="121">
        <v>236901.36</v>
      </c>
      <c r="H51" s="121">
        <f>E51+F51-G51</f>
        <v>959584.58</v>
      </c>
      <c r="I51" s="188">
        <v>889163.42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1902315.37</v>
      </c>
      <c r="F52" s="187">
        <v>79784.03</v>
      </c>
      <c r="G52" s="121">
        <v>499691.52000000002</v>
      </c>
      <c r="H52" s="121">
        <f>E52+F52-G52</f>
        <v>1482407.8800000001</v>
      </c>
      <c r="I52" s="188">
        <v>1089641.3600000001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215400.66</v>
      </c>
      <c r="F53" s="187">
        <v>1406208</v>
      </c>
      <c r="G53" s="121">
        <v>1213730</v>
      </c>
      <c r="H53" s="121">
        <f>E53+F53-G53</f>
        <v>407878.65999999992</v>
      </c>
      <c r="I53" s="188">
        <v>407878.66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2658988.4300000002</v>
      </c>
      <c r="F54" s="68">
        <f>F50+F51+F52+F53</f>
        <v>2146205.5700000003</v>
      </c>
      <c r="G54" s="67">
        <f>G50+G51+G52+G53</f>
        <v>1950322.88</v>
      </c>
      <c r="H54" s="67">
        <f>H50+H51+H52+H53</f>
        <v>2854871.12</v>
      </c>
      <c r="I54" s="189">
        <f>SUM(I50:I53)</f>
        <v>2391683.4400000004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95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149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>
        <v>49589687</v>
      </c>
      <c r="F6" s="325"/>
      <c r="G6" s="143" t="s">
        <v>3</v>
      </c>
      <c r="H6" s="323">
        <v>1112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27337000</v>
      </c>
      <c r="F16" s="332"/>
      <c r="G16" s="6">
        <v>32311902.599999998</v>
      </c>
      <c r="H16" s="43">
        <v>32089757.099999998</v>
      </c>
      <c r="I16" s="43">
        <v>222145.5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27761000</v>
      </c>
      <c r="F18" s="332"/>
      <c r="G18" s="6">
        <v>32737713.52</v>
      </c>
      <c r="H18" s="43">
        <v>32321931.52</v>
      </c>
      <c r="I18" s="43">
        <v>415782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425810.92000000179</v>
      </c>
      <c r="H20" s="147">
        <f>H18-H16+H17</f>
        <v>232174.42000000179</v>
      </c>
      <c r="I20" s="147">
        <f>I18-I16+I17</f>
        <v>193636.5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425810.92000000179</v>
      </c>
      <c r="H21" s="147">
        <f>H20-H17</f>
        <v>232174.42000000179</v>
      </c>
      <c r="I21" s="147">
        <f>I20-I17</f>
        <v>193636.5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258509.80000000179</v>
      </c>
      <c r="H25" s="151">
        <f>H21-H26</f>
        <v>64873.300000001793</v>
      </c>
      <c r="I25" s="151">
        <f>I21-I26</f>
        <v>193636.5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167301.12</v>
      </c>
      <c r="H26" s="151">
        <v>167301.12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258509.8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258509.8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167301.12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1284821.6599999999</v>
      </c>
      <c r="H33" s="166"/>
      <c r="I33" s="166"/>
      <c r="J33" s="262"/>
      <c r="K33" s="248"/>
    </row>
    <row r="34" spans="1:11" ht="38.25" customHeight="1" x14ac:dyDescent="0.2">
      <c r="A34" s="339" t="s">
        <v>136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401666</v>
      </c>
      <c r="G41" s="54">
        <v>401666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15000</v>
      </c>
      <c r="F50" s="182">
        <v>5000</v>
      </c>
      <c r="G50" s="183">
        <v>5000</v>
      </c>
      <c r="H50" s="183">
        <f>E50+F50-G50</f>
        <v>15000</v>
      </c>
      <c r="I50" s="184">
        <v>15000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1165146.9099999999</v>
      </c>
      <c r="F51" s="187">
        <v>405172</v>
      </c>
      <c r="G51" s="121">
        <v>152822</v>
      </c>
      <c r="H51" s="121">
        <f>E51+F51-G51</f>
        <v>1417496.91</v>
      </c>
      <c r="I51" s="188">
        <v>1364453.91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892034.27</v>
      </c>
      <c r="F52" s="187">
        <v>1020580.39</v>
      </c>
      <c r="G52" s="121">
        <v>0</v>
      </c>
      <c r="H52" s="121">
        <f>E52+F52-G52</f>
        <v>1912614.6600000001</v>
      </c>
      <c r="I52" s="188">
        <v>951606.6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279112.05</v>
      </c>
      <c r="F53" s="187">
        <v>502020</v>
      </c>
      <c r="G53" s="121">
        <v>401666</v>
      </c>
      <c r="H53" s="121">
        <f>E53+F53-G53</f>
        <v>379466.05000000005</v>
      </c>
      <c r="I53" s="188">
        <v>204537.63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2351293.23</v>
      </c>
      <c r="F54" s="68">
        <f>F50+F51+F52+F53</f>
        <v>1932772.3900000001</v>
      </c>
      <c r="G54" s="67">
        <f>G50+G51+G52+G53</f>
        <v>559488</v>
      </c>
      <c r="H54" s="67">
        <f>H50+H51+H52+H53</f>
        <v>3724577.62</v>
      </c>
      <c r="I54" s="189">
        <f>SUM(I50:I53)</f>
        <v>2535598.1399999997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/>
      <c r="H57" s="284"/>
      <c r="I57" s="284"/>
      <c r="J57" s="4"/>
    </row>
    <row r="58" spans="1:11" x14ac:dyDescent="0.2">
      <c r="G58" s="328"/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150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151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 t="s">
        <v>152</v>
      </c>
      <c r="F6" s="325"/>
      <c r="G6" s="143" t="s">
        <v>3</v>
      </c>
      <c r="H6" s="323">
        <v>1135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78432000</v>
      </c>
      <c r="F16" s="332"/>
      <c r="G16" s="6">
        <v>80787558.409999996</v>
      </c>
      <c r="H16" s="43">
        <v>80257048.129999995</v>
      </c>
      <c r="I16" s="43">
        <v>530510.28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79149000</v>
      </c>
      <c r="F18" s="332"/>
      <c r="G18" s="6">
        <v>81544478.939999998</v>
      </c>
      <c r="H18" s="43">
        <v>80957983.959999993</v>
      </c>
      <c r="I18" s="43">
        <v>586494.98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756920.53000000119</v>
      </c>
      <c r="H20" s="147">
        <f>H18-H16+H17</f>
        <v>700935.82999999821</v>
      </c>
      <c r="I20" s="147">
        <f>I18-I16+I17</f>
        <v>55984.699999999953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756920.53000000119</v>
      </c>
      <c r="H21" s="147">
        <f>H20-H17</f>
        <v>700935.82999999821</v>
      </c>
      <c r="I21" s="147">
        <f>I20-I17</f>
        <v>55984.699999999953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56362.210000001127</v>
      </c>
      <c r="H25" s="151">
        <f>H21-H26</f>
        <v>377.50999999814667</v>
      </c>
      <c r="I25" s="151">
        <f>I21-I26</f>
        <v>55984.699999999953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700558.32000000007</v>
      </c>
      <c r="H26" s="151">
        <v>700558.32000000007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56362.21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56362.21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700558.32000000007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2431446.1800000002</v>
      </c>
      <c r="H33" s="166"/>
      <c r="I33" s="166"/>
      <c r="J33" s="262"/>
      <c r="K33" s="248"/>
    </row>
    <row r="34" spans="1:11" ht="38.25" customHeight="1" x14ac:dyDescent="0.2">
      <c r="A34" s="339" t="s">
        <v>137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69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2680731</v>
      </c>
      <c r="G41" s="54">
        <v>2680731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189941</v>
      </c>
      <c r="F50" s="182">
        <v>15000</v>
      </c>
      <c r="G50" s="183">
        <v>15000</v>
      </c>
      <c r="H50" s="183">
        <f>E50+F50-G50</f>
        <v>189941</v>
      </c>
      <c r="I50" s="184">
        <v>189941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542499.68999999994</v>
      </c>
      <c r="F51" s="187">
        <v>947512.31999999995</v>
      </c>
      <c r="G51" s="121">
        <v>751840.5</v>
      </c>
      <c r="H51" s="121">
        <f>E51+F51-G51</f>
        <v>738171.50999999978</v>
      </c>
      <c r="I51" s="188">
        <v>665862.31000000006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1320064.0799999998</v>
      </c>
      <c r="F52" s="187">
        <v>281785.77</v>
      </c>
      <c r="G52" s="121">
        <v>719532.8</v>
      </c>
      <c r="H52" s="121">
        <f>E52+F52-G52</f>
        <v>882317.04999999981</v>
      </c>
      <c r="I52" s="188">
        <v>882317.04999999993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382788.36</v>
      </c>
      <c r="F53" s="187">
        <v>3377359.8</v>
      </c>
      <c r="G53" s="121">
        <v>3325079.43</v>
      </c>
      <c r="H53" s="121">
        <f>E53+F53-G53</f>
        <v>435068.72999999952</v>
      </c>
      <c r="I53" s="188">
        <v>435068.73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2435293.13</v>
      </c>
      <c r="F54" s="68">
        <f>F50+F51+F52+F53</f>
        <v>4621657.8899999997</v>
      </c>
      <c r="G54" s="67">
        <f>G50+G51+G52+G53</f>
        <v>4811452.7300000004</v>
      </c>
      <c r="H54" s="67">
        <f>H50+H51+H52+H53</f>
        <v>2245498.2899999991</v>
      </c>
      <c r="I54" s="189">
        <f>SUM(I50:I53)</f>
        <v>2173189.09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 t="str">
        <f>IF(ROUND(I50,2)=ROUND(H50,2),"","Zdůvodnit rozdíl mezi fin. krytím a stavem fondu odměn, popř. vyplnit tab. č. 2.3.Fondu odměn")</f>
        <v/>
      </c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 t="str">
        <f>IF(ROUND(I53,2)=ROUND(H53,2),"","Zdůvodnit rozdíl mezi fin. krytím a stavem fondu investic, popř. vyplnit tab. č. 2.1. Fond investic")</f>
        <v/>
      </c>
      <c r="H57" s="284"/>
      <c r="I57" s="284"/>
      <c r="J57" s="4"/>
    </row>
    <row r="58" spans="1:11" x14ac:dyDescent="0.2">
      <c r="G58" s="328" t="str">
        <f>IF(ROUND(I53,2)=ROUND(H53,2),"","Zdůvodnit rozdíl mezi fin. krytím a stavem fondu investic, popř. vyplnit tab. č. 2.1. Fond investic")</f>
        <v/>
      </c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9"/>
  <sheetViews>
    <sheetView showGridLines="0" zoomScaleNormal="100" workbookViewId="0">
      <selection activeCell="E4" sqref="E4:I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46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1"/>
    </row>
    <row r="2" spans="1:11" ht="19.5" x14ac:dyDescent="0.4">
      <c r="A2" s="320" t="s">
        <v>1</v>
      </c>
      <c r="B2" s="320"/>
      <c r="C2" s="320"/>
      <c r="D2" s="320"/>
      <c r="E2" s="321" t="s">
        <v>153</v>
      </c>
      <c r="F2" s="321"/>
      <c r="G2" s="321"/>
      <c r="H2" s="321"/>
      <c r="I2" s="321"/>
      <c r="J2" s="22"/>
    </row>
    <row r="3" spans="1:11" ht="9.75" customHeight="1" x14ac:dyDescent="0.4">
      <c r="A3" s="135"/>
      <c r="B3" s="135"/>
      <c r="C3" s="135"/>
      <c r="D3" s="135"/>
      <c r="E3" s="319" t="s">
        <v>23</v>
      </c>
      <c r="F3" s="319"/>
      <c r="G3" s="319"/>
      <c r="H3" s="319"/>
      <c r="I3" s="319"/>
      <c r="J3" s="22"/>
    </row>
    <row r="4" spans="1:11" ht="15.75" x14ac:dyDescent="0.25">
      <c r="A4" s="23" t="s">
        <v>2</v>
      </c>
      <c r="E4" s="322" t="s">
        <v>154</v>
      </c>
      <c r="F4" s="322"/>
      <c r="G4" s="322"/>
      <c r="H4" s="322"/>
      <c r="I4" s="322"/>
    </row>
    <row r="5" spans="1:11" ht="7.5" customHeight="1" x14ac:dyDescent="0.3">
      <c r="A5" s="24"/>
      <c r="E5" s="319" t="s">
        <v>23</v>
      </c>
      <c r="F5" s="319"/>
      <c r="G5" s="319"/>
      <c r="H5" s="319"/>
      <c r="I5" s="319"/>
    </row>
    <row r="6" spans="1:11" ht="19.5" x14ac:dyDescent="0.4">
      <c r="A6" s="22" t="s">
        <v>34</v>
      </c>
      <c r="C6" s="142"/>
      <c r="D6" s="142"/>
      <c r="E6" s="324" t="s">
        <v>155</v>
      </c>
      <c r="F6" s="325"/>
      <c r="G6" s="143" t="s">
        <v>3</v>
      </c>
      <c r="H6" s="323">
        <v>1136</v>
      </c>
      <c r="I6" s="323"/>
    </row>
    <row r="7" spans="1:11" ht="8.25" customHeight="1" x14ac:dyDescent="0.4">
      <c r="A7" s="22"/>
      <c r="E7" s="319" t="s">
        <v>24</v>
      </c>
      <c r="F7" s="319"/>
      <c r="G7" s="319"/>
      <c r="H7" s="319"/>
      <c r="I7" s="319"/>
    </row>
    <row r="8" spans="1:11" ht="19.5" hidden="1" x14ac:dyDescent="0.4">
      <c r="A8" s="22"/>
      <c r="E8" s="144"/>
      <c r="F8" s="144"/>
      <c r="G8" s="144"/>
      <c r="H8" s="25"/>
      <c r="I8" s="144"/>
    </row>
    <row r="9" spans="1:11" ht="30.75" customHeight="1" x14ac:dyDescent="0.4">
      <c r="A9" s="22"/>
      <c r="E9" s="144"/>
      <c r="F9" s="144"/>
      <c r="G9" s="144"/>
      <c r="H9" s="25"/>
      <c r="I9" s="144"/>
    </row>
    <row r="11" spans="1:11" ht="15" customHeight="1" x14ac:dyDescent="0.4">
      <c r="A11" s="26"/>
      <c r="E11" s="329" t="s">
        <v>4</v>
      </c>
      <c r="F11" s="330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329" t="s">
        <v>7</v>
      </c>
      <c r="F12" s="330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29" t="s">
        <v>11</v>
      </c>
      <c r="F13" s="330"/>
      <c r="G13" s="50"/>
      <c r="H13" s="335" t="s">
        <v>36</v>
      </c>
      <c r="I13" s="335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6"/>
      <c r="I14" s="13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31">
        <v>37190000</v>
      </c>
      <c r="F16" s="332"/>
      <c r="G16" s="6">
        <v>40441320.329999998</v>
      </c>
      <c r="H16" s="43">
        <v>40240291.579999998</v>
      </c>
      <c r="I16" s="43">
        <v>201028.75</v>
      </c>
      <c r="J16" s="27"/>
      <c r="K16" s="4"/>
    </row>
    <row r="17" spans="1:11" ht="18" x14ac:dyDescent="0.35">
      <c r="A17" s="122" t="s">
        <v>6</v>
      </c>
      <c r="B17" s="3"/>
      <c r="C17" s="123" t="s">
        <v>26</v>
      </c>
      <c r="D17" s="3"/>
      <c r="E17" s="3"/>
      <c r="F17" s="3"/>
      <c r="G17" s="120">
        <v>0</v>
      </c>
      <c r="H17" s="120">
        <v>0</v>
      </c>
      <c r="I17" s="120">
        <v>0</v>
      </c>
      <c r="J17" s="261"/>
      <c r="K17" s="249"/>
    </row>
    <row r="18" spans="1:11" ht="19.5" x14ac:dyDescent="0.4">
      <c r="A18" s="32" t="s">
        <v>72</v>
      </c>
      <c r="B18" s="3"/>
      <c r="C18" s="3"/>
      <c r="D18" s="3"/>
      <c r="E18" s="331">
        <v>37884000</v>
      </c>
      <c r="F18" s="332"/>
      <c r="G18" s="6">
        <v>41537545.219999999</v>
      </c>
      <c r="H18" s="43">
        <v>41304456.219999999</v>
      </c>
      <c r="I18" s="43">
        <v>233089</v>
      </c>
      <c r="J18" s="27"/>
      <c r="K18" s="4"/>
    </row>
    <row r="19" spans="1:11" ht="19.5" x14ac:dyDescent="0.4">
      <c r="A19" s="32"/>
      <c r="B19" s="3"/>
      <c r="C19" s="3"/>
      <c r="D19" s="3"/>
      <c r="E19" s="133"/>
      <c r="F19" s="134"/>
      <c r="G19" s="5"/>
      <c r="H19" s="43"/>
      <c r="I19" s="43"/>
      <c r="J19" s="214"/>
      <c r="K19" s="4"/>
    </row>
    <row r="20" spans="1:11" s="148" customFormat="1" ht="19.5" x14ac:dyDescent="0.4">
      <c r="A20" s="145" t="s">
        <v>73</v>
      </c>
      <c r="B20" s="145"/>
      <c r="C20" s="146"/>
      <c r="D20" s="145"/>
      <c r="E20" s="145"/>
      <c r="F20" s="145"/>
      <c r="G20" s="147">
        <f>G18-G16+G17</f>
        <v>1096224.8900000006</v>
      </c>
      <c r="H20" s="147">
        <f>H18-H16+H17</f>
        <v>1064164.6400000006</v>
      </c>
      <c r="I20" s="147">
        <f>I18-I16+I17</f>
        <v>32060.25</v>
      </c>
      <c r="J20" s="253"/>
      <c r="K20" s="250"/>
    </row>
    <row r="21" spans="1:11" s="148" customFormat="1" ht="19.5" x14ac:dyDescent="0.4">
      <c r="A21" s="145" t="s">
        <v>74</v>
      </c>
      <c r="B21" s="145"/>
      <c r="C21" s="146"/>
      <c r="D21" s="145"/>
      <c r="E21" s="145"/>
      <c r="F21" s="145"/>
      <c r="G21" s="147">
        <f>G20-G17</f>
        <v>1096224.8900000006</v>
      </c>
      <c r="H21" s="147">
        <f>H20-H17</f>
        <v>1064164.6400000006</v>
      </c>
      <c r="I21" s="147">
        <f>I20-I17</f>
        <v>32060.25</v>
      </c>
      <c r="J21" s="253"/>
      <c r="K21" s="25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53"/>
      <c r="K22" s="252"/>
    </row>
    <row r="23" spans="1:11" ht="19.5" x14ac:dyDescent="0.4">
      <c r="J23" s="253"/>
      <c r="K23" s="252"/>
    </row>
    <row r="24" spans="1:11" ht="19.5" x14ac:dyDescent="0.4">
      <c r="A24" s="30" t="s">
        <v>75</v>
      </c>
      <c r="B24" s="34"/>
      <c r="C24" s="31"/>
      <c r="D24" s="34"/>
      <c r="E24" s="34"/>
      <c r="J24" s="253"/>
      <c r="K24" s="252"/>
    </row>
    <row r="25" spans="1:11" s="148" customFormat="1" ht="18.75" customHeight="1" x14ac:dyDescent="0.3">
      <c r="A25" s="149" t="s">
        <v>43</v>
      </c>
      <c r="B25" s="146"/>
      <c r="C25" s="146"/>
      <c r="D25" s="146"/>
      <c r="E25" s="146"/>
      <c r="F25" s="146"/>
      <c r="G25" s="150">
        <f>G21-G26</f>
        <v>448829.81000000064</v>
      </c>
      <c r="H25" s="151">
        <f>H21-H26</f>
        <v>416769.56000000064</v>
      </c>
      <c r="I25" s="151">
        <f>I21-I26</f>
        <v>32060.25</v>
      </c>
    </row>
    <row r="26" spans="1:11" s="148" customFormat="1" ht="15" x14ac:dyDescent="0.3">
      <c r="A26" s="149" t="s">
        <v>38</v>
      </c>
      <c r="B26" s="146"/>
      <c r="C26" s="146"/>
      <c r="D26" s="146"/>
      <c r="E26" s="146"/>
      <c r="F26" s="146"/>
      <c r="G26" s="150">
        <f>H26+I26</f>
        <v>647395.07999999996</v>
      </c>
      <c r="H26" s="151">
        <v>647395.07999999996</v>
      </c>
      <c r="I26" s="151">
        <v>0</v>
      </c>
      <c r="J26" s="262"/>
      <c r="K26" s="252"/>
    </row>
    <row r="27" spans="1:11" s="148" customForma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254"/>
      <c r="K27" s="255"/>
    </row>
    <row r="28" spans="1:11" s="148" customFormat="1" ht="16.5" x14ac:dyDescent="0.35">
      <c r="A28" s="145" t="s">
        <v>39</v>
      </c>
      <c r="B28" s="145" t="s">
        <v>40</v>
      </c>
      <c r="C28" s="145"/>
      <c r="D28" s="153"/>
      <c r="E28" s="153"/>
      <c r="F28" s="154"/>
      <c r="G28" s="147"/>
      <c r="H28" s="155"/>
      <c r="I28" s="154"/>
      <c r="J28" s="256"/>
      <c r="K28" s="252"/>
    </row>
    <row r="29" spans="1:11" s="148" customFormat="1" ht="16.5" customHeight="1" x14ac:dyDescent="0.3">
      <c r="A29" s="145"/>
      <c r="B29" s="145"/>
      <c r="C29" s="334" t="s">
        <v>14</v>
      </c>
      <c r="D29" s="334"/>
      <c r="E29" s="334"/>
      <c r="F29" s="154"/>
      <c r="G29" s="156">
        <f>G30+G31</f>
        <v>0</v>
      </c>
      <c r="H29" s="155"/>
      <c r="I29" s="154"/>
      <c r="J29" s="256"/>
      <c r="K29" s="252"/>
    </row>
    <row r="30" spans="1:11" s="148" customFormat="1" ht="18.75" x14ac:dyDescent="0.4">
      <c r="A30" s="157"/>
      <c r="B30" s="157"/>
      <c r="C30" s="158"/>
      <c r="D30" s="159"/>
      <c r="E30" s="160" t="s">
        <v>44</v>
      </c>
      <c r="F30" s="161" t="s">
        <v>15</v>
      </c>
      <c r="G30" s="162">
        <v>0</v>
      </c>
      <c r="H30" s="155"/>
      <c r="I30" s="154"/>
      <c r="J30" s="250"/>
      <c r="K30" s="250"/>
    </row>
    <row r="31" spans="1:11" s="148" customFormat="1" ht="18.75" x14ac:dyDescent="0.4">
      <c r="A31" s="157"/>
      <c r="B31" s="157"/>
      <c r="C31" s="163"/>
      <c r="D31" s="159"/>
      <c r="E31" s="164"/>
      <c r="F31" s="161" t="s">
        <v>63</v>
      </c>
      <c r="G31" s="162">
        <v>0</v>
      </c>
      <c r="H31" s="155"/>
      <c r="I31" s="154"/>
      <c r="J31" s="257"/>
      <c r="K31" s="257"/>
    </row>
    <row r="32" spans="1:11" s="148" customFormat="1" ht="18.75" x14ac:dyDescent="0.4">
      <c r="A32" s="157"/>
      <c r="B32" s="165"/>
      <c r="C32" s="334" t="s">
        <v>45</v>
      </c>
      <c r="D32" s="334"/>
      <c r="E32" s="334"/>
      <c r="F32" s="334"/>
      <c r="G32" s="156">
        <f>G26</f>
        <v>647395.07999999996</v>
      </c>
      <c r="H32" s="155"/>
      <c r="I32" s="154"/>
      <c r="J32" s="258"/>
      <c r="K32" s="250"/>
    </row>
    <row r="33" spans="1:11" ht="20.25" customHeight="1" x14ac:dyDescent="0.3">
      <c r="A33" s="166"/>
      <c r="B33" s="338" t="s">
        <v>80</v>
      </c>
      <c r="C33" s="338"/>
      <c r="D33" s="338"/>
      <c r="E33" s="338"/>
      <c r="F33" s="338"/>
      <c r="G33" s="167">
        <v>4046866.68</v>
      </c>
      <c r="H33" s="166"/>
      <c r="I33" s="166"/>
      <c r="J33" s="262"/>
      <c r="K33" s="248"/>
    </row>
    <row r="34" spans="1:11" ht="38.25" customHeight="1" x14ac:dyDescent="0.2">
      <c r="A34" s="339" t="s">
        <v>138</v>
      </c>
      <c r="B34" s="339"/>
      <c r="C34" s="339"/>
      <c r="D34" s="339"/>
      <c r="E34" s="339"/>
      <c r="F34" s="339"/>
      <c r="G34" s="339"/>
      <c r="H34" s="339"/>
      <c r="I34" s="339"/>
      <c r="J34" s="262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54"/>
      <c r="K35" s="25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68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3000</v>
      </c>
      <c r="G37" s="54">
        <v>1900</v>
      </c>
      <c r="H37" s="55"/>
      <c r="I37" s="169">
        <f>IF(F37=0,"nerozp.",G37/F37)</f>
        <v>0.6333333333333333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69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69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69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1458731</v>
      </c>
      <c r="G41" s="54">
        <v>1458731</v>
      </c>
      <c r="H41" s="55"/>
      <c r="I41" s="169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69" t="str">
        <f>IF(F42=0,"nerozp.",G42/F42)</f>
        <v>nerozp.</v>
      </c>
      <c r="J42" s="8"/>
    </row>
    <row r="43" spans="1:11" hidden="1" x14ac:dyDescent="0.2">
      <c r="A43" s="336" t="s">
        <v>58</v>
      </c>
      <c r="B43" s="337"/>
      <c r="C43" s="337"/>
      <c r="D43" s="337"/>
      <c r="E43" s="337"/>
      <c r="F43" s="337"/>
      <c r="G43" s="337"/>
      <c r="H43" s="337"/>
      <c r="I43" s="337"/>
      <c r="J43" s="8"/>
    </row>
    <row r="44" spans="1:11" ht="27" customHeight="1" x14ac:dyDescent="0.2">
      <c r="A44" s="170" t="s">
        <v>58</v>
      </c>
      <c r="B44" s="318"/>
      <c r="C44" s="318"/>
      <c r="D44" s="318"/>
      <c r="E44" s="318"/>
      <c r="F44" s="318"/>
      <c r="G44" s="318"/>
      <c r="H44" s="318"/>
      <c r="I44" s="318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35" t="s">
        <v>29</v>
      </c>
      <c r="I45" s="335"/>
      <c r="J45" s="8"/>
    </row>
    <row r="46" spans="1:11" ht="18.75" thickTop="1" x14ac:dyDescent="0.35">
      <c r="A46" s="57"/>
      <c r="B46" s="171"/>
      <c r="C46" s="172"/>
      <c r="D46" s="171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73"/>
      <c r="B47" s="174"/>
      <c r="C47" s="174"/>
      <c r="D47" s="174"/>
      <c r="E47" s="70"/>
      <c r="F47" s="333"/>
      <c r="G47" s="61"/>
      <c r="H47" s="62">
        <v>44196</v>
      </c>
      <c r="I47" s="63">
        <v>44196</v>
      </c>
      <c r="J47" s="8"/>
    </row>
    <row r="48" spans="1:11" x14ac:dyDescent="0.2">
      <c r="A48" s="173"/>
      <c r="B48" s="174"/>
      <c r="C48" s="174"/>
      <c r="D48" s="174"/>
      <c r="E48" s="70"/>
      <c r="F48" s="333"/>
      <c r="G48" s="64"/>
      <c r="H48" s="64"/>
      <c r="I48" s="65"/>
      <c r="J48" s="314"/>
      <c r="K48" s="315"/>
    </row>
    <row r="49" spans="1:11" ht="13.5" thickBot="1" x14ac:dyDescent="0.25">
      <c r="A49" s="175"/>
      <c r="B49" s="176"/>
      <c r="C49" s="176"/>
      <c r="D49" s="176"/>
      <c r="E49" s="70"/>
      <c r="F49" s="177"/>
      <c r="G49" s="177"/>
      <c r="H49" s="177"/>
      <c r="I49" s="178"/>
    </row>
    <row r="50" spans="1:11" ht="13.5" thickTop="1" x14ac:dyDescent="0.2">
      <c r="A50" s="179"/>
      <c r="B50" s="180"/>
      <c r="C50" s="180" t="s">
        <v>15</v>
      </c>
      <c r="D50" s="180"/>
      <c r="E50" s="181">
        <v>82900</v>
      </c>
      <c r="F50" s="182">
        <v>5000</v>
      </c>
      <c r="G50" s="183">
        <v>5000</v>
      </c>
      <c r="H50" s="183">
        <f>E50+F50-G50</f>
        <v>82900</v>
      </c>
      <c r="I50" s="184">
        <v>74300</v>
      </c>
      <c r="J50" s="263"/>
      <c r="K50" s="263"/>
    </row>
    <row r="51" spans="1:11" x14ac:dyDescent="0.2">
      <c r="A51" s="185"/>
      <c r="B51" s="105"/>
      <c r="C51" s="105" t="s">
        <v>20</v>
      </c>
      <c r="D51" s="105"/>
      <c r="E51" s="186">
        <v>143334.10999999999</v>
      </c>
      <c r="F51" s="187">
        <v>454892</v>
      </c>
      <c r="G51" s="121">
        <v>383520</v>
      </c>
      <c r="H51" s="121">
        <f>E51+F51-G51</f>
        <v>214706.11</v>
      </c>
      <c r="I51" s="188">
        <v>225670.11</v>
      </c>
      <c r="J51" s="263"/>
      <c r="K51" s="264"/>
    </row>
    <row r="52" spans="1:11" x14ac:dyDescent="0.2">
      <c r="A52" s="185"/>
      <c r="B52" s="105"/>
      <c r="C52" s="105" t="s">
        <v>63</v>
      </c>
      <c r="D52" s="105"/>
      <c r="E52" s="186">
        <v>2430389.2199999997</v>
      </c>
      <c r="F52" s="187">
        <v>158505.4</v>
      </c>
      <c r="G52" s="121">
        <v>562546.19999999995</v>
      </c>
      <c r="H52" s="121">
        <f>E52+F52-G52</f>
        <v>2026348.4199999997</v>
      </c>
      <c r="I52" s="188">
        <v>1804390.8</v>
      </c>
      <c r="J52" s="264"/>
      <c r="K52" s="264"/>
    </row>
    <row r="53" spans="1:11" x14ac:dyDescent="0.2">
      <c r="A53" s="185"/>
      <c r="B53" s="105"/>
      <c r="C53" s="105" t="s">
        <v>61</v>
      </c>
      <c r="D53" s="105"/>
      <c r="E53" s="186">
        <v>345834.82</v>
      </c>
      <c r="F53" s="187">
        <v>1625812</v>
      </c>
      <c r="G53" s="121">
        <v>1519110</v>
      </c>
      <c r="H53" s="121">
        <f>E53+F53-G53</f>
        <v>452536.82000000007</v>
      </c>
      <c r="I53" s="188">
        <v>228353.47</v>
      </c>
      <c r="J53" s="265"/>
      <c r="K53" s="265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3002458.1499999994</v>
      </c>
      <c r="F54" s="68">
        <f>F50+F51+F52+F53</f>
        <v>2244209.4</v>
      </c>
      <c r="G54" s="67">
        <f>G50+G51+G52+G53</f>
        <v>2470176.2000000002</v>
      </c>
      <c r="H54" s="67">
        <f>H50+H51+H52+H53</f>
        <v>2776491.3499999996</v>
      </c>
      <c r="I54" s="189">
        <f>SUM(I50:I53)</f>
        <v>2332714.3800000004</v>
      </c>
      <c r="J54" s="266"/>
      <c r="K54" s="266"/>
    </row>
    <row r="55" spans="1:11" ht="18.75" thickTop="1" x14ac:dyDescent="0.35">
      <c r="A55" s="40"/>
      <c r="B55" s="3"/>
      <c r="C55" s="3"/>
      <c r="D55" s="52"/>
      <c r="E55" s="52"/>
      <c r="F55" s="29"/>
      <c r="G55" s="326"/>
      <c r="H55" s="327"/>
      <c r="I55" s="327"/>
      <c r="J55" s="4"/>
    </row>
    <row r="56" spans="1:11" ht="18" x14ac:dyDescent="0.35">
      <c r="A56" s="40"/>
      <c r="B56" s="3"/>
      <c r="C56" s="3"/>
      <c r="D56" s="52"/>
      <c r="E56" s="52"/>
      <c r="F56" s="29"/>
      <c r="G56" s="328"/>
      <c r="H56" s="284"/>
      <c r="I56" s="284"/>
      <c r="J56" s="4"/>
    </row>
    <row r="57" spans="1:11" x14ac:dyDescent="0.2">
      <c r="A57" s="190"/>
      <c r="B57" s="190"/>
      <c r="C57" s="190"/>
      <c r="D57" s="190"/>
      <c r="E57" s="190"/>
      <c r="F57" s="190"/>
      <c r="G57" s="328"/>
      <c r="H57" s="284"/>
      <c r="I57" s="284"/>
      <c r="J57" s="4"/>
    </row>
    <row r="58" spans="1:11" x14ac:dyDescent="0.2">
      <c r="G58" s="328"/>
      <c r="H58" s="284"/>
      <c r="I58" s="284"/>
      <c r="J58" s="4"/>
    </row>
    <row r="59" spans="1:11" x14ac:dyDescent="0.2">
      <c r="G59" s="191"/>
    </row>
    <row r="60" spans="1:11" x14ac:dyDescent="0.2">
      <c r="G60" s="191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23</vt:i4>
      </vt:variant>
    </vt:vector>
  </HeadingPairs>
  <TitlesOfParts>
    <vt:vector size="44" baseType="lpstr">
      <vt:lpstr>Rekapitulace dle oblasti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1154</vt:lpstr>
      <vt:lpstr>1163</vt:lpstr>
      <vt:lpstr>1174</vt:lpstr>
      <vt:lpstr>1222</vt:lpstr>
      <vt:lpstr>1223</vt:lpstr>
      <vt:lpstr>1311</vt:lpstr>
      <vt:lpstr>1312</vt:lpstr>
      <vt:lpstr>1313</vt:lpstr>
      <vt:lpstr>1354</vt:lpstr>
      <vt:lpstr>'Rekapitulace dle oblasti'!A</vt:lpstr>
      <vt:lpstr>'Rekapitulace dle oblasti'!Názvy_tisku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'1154'!Oblast_tisku</vt:lpstr>
      <vt:lpstr>'1163'!Oblast_tisku</vt:lpstr>
      <vt:lpstr>'1174'!Oblast_tisku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2021-05-27T07:03:54Z</cp:lastPrinted>
  <dcterms:created xsi:type="dcterms:W3CDTF">2008-01-24T08:46:29Z</dcterms:created>
  <dcterms:modified xsi:type="dcterms:W3CDTF">2021-06-02T07:22:34Z</dcterms:modified>
</cp:coreProperties>
</file>