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>
    <definedName name="_xlnm.Print_Area" localSheetId="0">'List1'!$A$1:$H$196</definedName>
  </definedNames>
  <calcPr fullCalcOnLoad="1"/>
</workbook>
</file>

<file path=xl/sharedStrings.xml><?xml version="1.0" encoding="utf-8"?>
<sst xmlns="http://schemas.openxmlformats.org/spreadsheetml/2006/main" count="309" uniqueCount="138">
  <si>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</si>
  <si>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</si>
  <si>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</si>
  <si>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</si>
  <si>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</si>
  <si>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</si>
  <si>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</si>
  <si>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</si>
  <si>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</si>
  <si>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</si>
  <si>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</si>
  <si>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</si>
  <si>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</si>
  <si>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Finanční vypořádání s Ministerstvem životního prostředí</t>
  </si>
  <si>
    <t>vráceno v průběhu roku MŽP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</si>
  <si>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</si>
  <si>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</si>
  <si>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</si>
  <si>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</si>
  <si>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</si>
  <si>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</si>
  <si>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</si>
  <si>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</si>
  <si>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</si>
  <si>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</si>
  <si>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Finanční vypořádání s Ministerstvem vnitra</t>
  </si>
  <si>
    <t>vráceno v průběhu roku MV</t>
  </si>
  <si>
    <t>Podpora koordinátorů romských poradců</t>
  </si>
  <si>
    <t>04001</t>
  </si>
  <si>
    <t>Ministerstvo financí</t>
  </si>
  <si>
    <t>Podpora terénní sociální práce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</si>
  <si>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</si>
  <si>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</si>
  <si>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Finanční vypořádání s Ministerstvem dopravy</t>
  </si>
  <si>
    <t>vráceno v průběhu roku MD</t>
  </si>
  <si>
    <t>27355</t>
  </si>
  <si>
    <t>Program prevence kriminality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</si>
  <si>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</si>
  <si>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</si>
  <si>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</si>
  <si>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</si>
  <si>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</si>
  <si>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</si>
  <si>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Vratky do SR:</t>
  </si>
  <si>
    <t xml:space="preserve"> </t>
  </si>
  <si>
    <t>Excelence středních škol</t>
  </si>
  <si>
    <t>Transfery na SP zřiz. zařízení pro děti vyžadující okamžitou pomoc</t>
  </si>
  <si>
    <t xml:space="preserve">Soutěže </t>
  </si>
  <si>
    <t>Přímé náklady na vzdělávání</t>
  </si>
  <si>
    <t>29015</t>
  </si>
  <si>
    <t>29096</t>
  </si>
  <si>
    <t xml:space="preserve">b) Obce Olomouckého kraje </t>
  </si>
  <si>
    <t>Příspěvek na výkon soc. práce</t>
  </si>
  <si>
    <t>Neinv. nedávkové transfery - soc. služby</t>
  </si>
  <si>
    <t>UZ 13015 Příspěvek na výkon soc. práce</t>
  </si>
  <si>
    <t>Spolupráce s franc., vlámskými a španělskými školami</t>
  </si>
  <si>
    <t>Dotace dvojjazyč. gymnáziím s výukou franc.</t>
  </si>
  <si>
    <t>Veřejné informační služby knihoven - neinv.</t>
  </si>
  <si>
    <t>Dotace pro JSDH obcí</t>
  </si>
  <si>
    <t>Veřejné informační služby knihoven - inv.</t>
  </si>
  <si>
    <t>Dotace pro Moravskou filharmonii a Moravské divadlo Olomouc</t>
  </si>
  <si>
    <t>Příspěvek na ekolog. a k přírodě šetrné technologie</t>
  </si>
  <si>
    <t>Příspěvek na podporu ohrožených druhů zvířat</t>
  </si>
  <si>
    <t>Dotace na výkon činnosti obcí s rozšířenou působností v oblasti sociálně-právní ochrany dětí</t>
  </si>
  <si>
    <t xml:space="preserve">UZ 13013 "OP Zaměstnanost" se vypořádává až po ukončení projektu </t>
  </si>
  <si>
    <t>UZ 33063  "OP Výzkum, vývoj a vzdělávání"  se vypořádává až po ukončení projektu</t>
  </si>
  <si>
    <t>Ministerstvo školství, mládeže a tělovýchovy</t>
  </si>
  <si>
    <t>29014</t>
  </si>
  <si>
    <t>Centra odborné přípravy</t>
  </si>
  <si>
    <t>29501</t>
  </si>
  <si>
    <t>Podpora výuky plavání v ZŠ</t>
  </si>
  <si>
    <t>Vzdělávací programy paměťových institucí do škol</t>
  </si>
  <si>
    <t>Protiradonová opatření</t>
  </si>
  <si>
    <t>Rozvoj výukových kapacit MŠ a ZŠ zřizovaných ÚSC</t>
  </si>
  <si>
    <t>Ministerstvo vnitra</t>
  </si>
  <si>
    <t>Ministerstvo kultury</t>
  </si>
  <si>
    <t>Podpora zavádění diagnostických nástrojů</t>
  </si>
  <si>
    <t>Přímé náklady na vzdělávání-sportovní gymnázia</t>
  </si>
  <si>
    <t>04428</t>
  </si>
  <si>
    <t xml:space="preserve">Podpora MTZ sportu </t>
  </si>
  <si>
    <t>Dotace na rozvoj infrastruktury obce a na úhradu čistého nájemného</t>
  </si>
  <si>
    <t>Podpora expozičních a výstavních projektů</t>
  </si>
  <si>
    <t>Vzdělávání cizinců ve školách</t>
  </si>
  <si>
    <t xml:space="preserve">                                                                                                                                                                                </t>
  </si>
  <si>
    <t>Ministerstvo zdravotnictví</t>
  </si>
  <si>
    <t>a) Obce Olomouckého kraje</t>
  </si>
  <si>
    <t>poskytnuto                         k 31.12.2020</t>
  </si>
  <si>
    <t>použito                               k 31.12.2020</t>
  </si>
  <si>
    <t>zůstatek na účtě Olomouckého kraje k 31.12.2020</t>
  </si>
  <si>
    <t>poukázáno od příspěvkových organizací v roce 2021</t>
  </si>
  <si>
    <t>poukázáno od obcí  v roce 2021</t>
  </si>
  <si>
    <t>poukázáno od příspěvkových orgranizací v roce 2021</t>
  </si>
  <si>
    <t>poukázáno od obcí    v roce 2021</t>
  </si>
  <si>
    <t>poukázáno od obcí v roce 2021</t>
  </si>
  <si>
    <t>Finanční vypořádání s Ministerstvem průmyslu a obchodu</t>
  </si>
  <si>
    <t>vráceno v průběhu roku MPO</t>
  </si>
  <si>
    <t>Program podpory vybavení zařízení soc. služeb prostřednictvím finanční podpory kraje-přechod na vysílací standard DVB-T2</t>
  </si>
  <si>
    <t>vráceno v průběhu roku MZD</t>
  </si>
  <si>
    <t>Řešení naléhavých potřeb při zabezpečení soc. služeb</t>
  </si>
  <si>
    <t>poukázáno od obcí   v roce 2021</t>
  </si>
  <si>
    <t>poukázáno od dopravců v roce 2021</t>
  </si>
  <si>
    <t>Na ochranné chemické prostředky a ochranné pomůcky pro dopravce veřejné dopravy v závazku veřejné služby</t>
  </si>
  <si>
    <t>29030</t>
  </si>
  <si>
    <t>Zmírnění dopadů kůrovcové kalamity v lesích</t>
  </si>
  <si>
    <t>Krizové situace 2020</t>
  </si>
  <si>
    <t>Náhrady škod způsobené zvláště chrán. živočichy</t>
  </si>
  <si>
    <t>vráceno v průběhu roku MZE</t>
  </si>
  <si>
    <t>Finanční vypořádání s Ministerstvem kultury</t>
  </si>
  <si>
    <t>Podpora výchovně vzdělávacích aktivit v muzejnictví</t>
  </si>
  <si>
    <t>ISO II/C Výkupy předmětů kulturní hodnoty - inv.</t>
  </si>
  <si>
    <t>Peněžní náhrady za výkon prac. povinnosti v době krizového stavu</t>
  </si>
  <si>
    <t>ZZSOK - automatický systém pro kompresi hrudníku - 2019</t>
  </si>
  <si>
    <t>Mimořádné finanční ohodnocení zaměstnanců poskytovatelů lůžkové péče v souvislosti s epidemií COVID-19 - DC Ostrůvek  Olomouc</t>
  </si>
  <si>
    <t>Mimořádné finanční ohodnocení zaměstnanců poskytovatelů lůžkové péče v souvislosti s epidemií COVID-19 - OLÚ Paseka</t>
  </si>
  <si>
    <t>Program na podporu mim. finančního ohodnocení zdravotnických pracovníků v soc. službách - COVID-19</t>
  </si>
  <si>
    <t>UZ 13351 Zabezpečení provozu soc. služeb COVID-19</t>
  </si>
  <si>
    <t xml:space="preserve">UZ  04001 Podpora koordinátorů rom. poradců  </t>
  </si>
  <si>
    <t>SLDB 2021</t>
  </si>
  <si>
    <t>Dotace pro poskyt.soc.služeb - COVID</t>
  </si>
  <si>
    <t>Integrace cizinců</t>
  </si>
  <si>
    <t>Dotace na obnovu krajiny</t>
  </si>
  <si>
    <t>Program protidrogové politiky</t>
  </si>
  <si>
    <t>Čestný sloup nejsvětější Trojice</t>
  </si>
  <si>
    <t>Program na ochranu měkkých cílů v obl.kultury</t>
  </si>
  <si>
    <t>UZ 34026 vratka dotace ve výši 4 760 Kč byla v roce 2020 odvedena obcí přímo na účet MK</t>
  </si>
  <si>
    <t>poukázáno od příspěvkových  orgranizací v roce 2021</t>
  </si>
  <si>
    <t>Volby do 1/3 Senátu Parlamentu ČR a zast. krajů</t>
  </si>
  <si>
    <t xml:space="preserve">Mim. odměny pro soc. pracovníky KÚ vykonávající činnosti v oblasti sociálně právní ochrany dětí </t>
  </si>
  <si>
    <t>UZ 98193 Volby do 1/3 Senátu PČR a zast. krajů</t>
  </si>
  <si>
    <t>Ke krytí nákladů OK na kompenzace dopravcům ve veřejné železniční osobní dopravě v roce 2020</t>
  </si>
  <si>
    <t>Příspěvek na obnovu, zajištění a výchovu porostů</t>
  </si>
  <si>
    <t xml:space="preserve">Podpora financování přímé pedagogické činnosti </t>
  </si>
  <si>
    <t>Mimořádné odměny zaměstnanců DD - COVID-19</t>
  </si>
  <si>
    <t>ISO II/D Preventivní ochrana - neinv.</t>
  </si>
  <si>
    <t>Financování připravenosti poskytovatele ZZS na řešení</t>
  </si>
  <si>
    <t>mimořádných událostí a krizových situací - neinv.</t>
  </si>
  <si>
    <t>11. Vyúčtování finančních vztahů ke státnímu rozpočtu za rok 2020</t>
  </si>
  <si>
    <t>v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</si>
</sst>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6" borderId="12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" fontId="3" fillId="36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33" borderId="17" xfId="0" applyFont="1" applyFill="1" applyBorder="1" applyAlignment="1">
      <alignment vertical="center"/>
    </xf>
    <xf numFmtId="4" fontId="0" fillId="0" borderId="12" xfId="0" applyNumberFormat="1" applyFont="1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/>
    </xf>
    <xf numFmtId="4" fontId="0" fillId="36" borderId="18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4" fontId="8" fillId="34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18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0" fillId="0" borderId="21" xfId="0" applyBorder="1" applyAlignment="1">
      <alignment wrapText="1"/>
    </xf>
    <xf numFmtId="4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tabSelected="1" view="pageBreakPreview" zoomScaleNormal="90" zoomScaleSheetLayoutView="100" zoomScalePageLayoutView="0" workbookViewId="0" topLeftCell="A52">
      <selection activeCell="N163" sqref="N163"/>
    </sheetView>
  </sheetViews>
  <sheetFormatPr defaultColWidth="9.140625" defaultRowHeight="12.75"/>
  <cols>
    <col min="1" max="1" width="45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5.421875" style="0" customWidth="1"/>
    <col min="8" max="8" width="19.28125" style="0" customWidth="1"/>
    <col min="9" max="9" width="11.00390625" style="0" bestFit="1" customWidth="1"/>
  </cols>
  <sheetData>
    <row r="1" spans="1:8" ht="18">
      <c r="A1" s="17" t="s">
        <v>136</v>
      </c>
      <c r="B1" s="18"/>
      <c r="C1" s="18"/>
      <c r="D1" s="18"/>
      <c r="E1" s="18"/>
      <c r="F1" s="18"/>
      <c r="G1" s="18"/>
      <c r="H1" s="18"/>
    </row>
    <row r="2" s="117" customFormat="1" ht="15">
      <c r="A2" s="116" t="s">
        <v>23</v>
      </c>
    </row>
    <row r="3" spans="1:8" s="117" customFormat="1" ht="15">
      <c r="A3" s="10" t="s">
        <v>17</v>
      </c>
      <c r="H3" s="119" t="s">
        <v>137</v>
      </c>
    </row>
    <row r="4" spans="1:8" ht="45" customHeight="1">
      <c r="A4" s="1" t="s">
        <v>0</v>
      </c>
      <c r="B4" s="2" t="s">
        <v>1</v>
      </c>
      <c r="C4" s="3" t="s">
        <v>86</v>
      </c>
      <c r="D4" s="3" t="s">
        <v>87</v>
      </c>
      <c r="E4" s="3" t="s">
        <v>24</v>
      </c>
      <c r="F4" s="3" t="s">
        <v>88</v>
      </c>
      <c r="G4" s="3" t="s">
        <v>89</v>
      </c>
      <c r="H4" s="3" t="s">
        <v>2</v>
      </c>
    </row>
    <row r="5" spans="1:8" ht="12.75">
      <c r="A5" s="33" t="s">
        <v>27</v>
      </c>
      <c r="B5" s="35" t="s">
        <v>28</v>
      </c>
      <c r="C5" s="24">
        <v>494937</v>
      </c>
      <c r="D5" s="24">
        <v>474417</v>
      </c>
      <c r="E5" s="24"/>
      <c r="F5" s="25">
        <v>20520</v>
      </c>
      <c r="G5" s="24">
        <v>0</v>
      </c>
      <c r="H5" s="24">
        <v>20520</v>
      </c>
    </row>
    <row r="6" spans="1:8" ht="15">
      <c r="A6" s="122" t="s">
        <v>4</v>
      </c>
      <c r="B6" s="123"/>
      <c r="C6" s="9">
        <f aca="true" t="shared" si="0" ref="C6:H6">SUM(C5:C5)</f>
        <v>494937</v>
      </c>
      <c r="D6" s="9">
        <f t="shared" si="0"/>
        <v>474417</v>
      </c>
      <c r="E6" s="9">
        <f t="shared" si="0"/>
        <v>0</v>
      </c>
      <c r="F6" s="9">
        <f t="shared" si="0"/>
        <v>20520</v>
      </c>
      <c r="G6" s="9">
        <f t="shared" si="0"/>
        <v>0</v>
      </c>
      <c r="H6" s="9">
        <f t="shared" si="0"/>
        <v>20520</v>
      </c>
    </row>
    <row r="7" s="117" customFormat="1" ht="17.25" customHeight="1">
      <c r="A7" s="116"/>
    </row>
    <row r="8" spans="1:8" s="117" customFormat="1" ht="15">
      <c r="A8" s="10" t="s">
        <v>18</v>
      </c>
      <c r="H8" s="119" t="s">
        <v>137</v>
      </c>
    </row>
    <row r="9" spans="1:8" ht="45" customHeight="1">
      <c r="A9" s="1" t="s">
        <v>0</v>
      </c>
      <c r="B9" s="2" t="s">
        <v>1</v>
      </c>
      <c r="C9" s="3" t="s">
        <v>86</v>
      </c>
      <c r="D9" s="3" t="s">
        <v>87</v>
      </c>
      <c r="E9" s="3" t="s">
        <v>24</v>
      </c>
      <c r="F9" s="3" t="s">
        <v>88</v>
      </c>
      <c r="G9" s="3" t="s">
        <v>90</v>
      </c>
      <c r="H9" s="3" t="s">
        <v>2</v>
      </c>
    </row>
    <row r="10" spans="1:8" ht="12.75">
      <c r="A10" s="33" t="s">
        <v>30</v>
      </c>
      <c r="B10" s="93" t="s">
        <v>78</v>
      </c>
      <c r="C10" s="24">
        <v>1035000</v>
      </c>
      <c r="D10" s="24">
        <v>926610</v>
      </c>
      <c r="E10" s="24">
        <v>0</v>
      </c>
      <c r="F10" s="25">
        <v>0</v>
      </c>
      <c r="G10" s="24">
        <v>108390</v>
      </c>
      <c r="H10" s="24">
        <f>C10-D10</f>
        <v>108390</v>
      </c>
    </row>
    <row r="11" spans="1:8" ht="15">
      <c r="A11" s="122" t="s">
        <v>4</v>
      </c>
      <c r="B11" s="123"/>
      <c r="C11" s="9">
        <f aca="true" t="shared" si="1" ref="C11:H11">SUM(C10:C10)</f>
        <v>1035000</v>
      </c>
      <c r="D11" s="9">
        <f t="shared" si="1"/>
        <v>926610</v>
      </c>
      <c r="E11" s="9">
        <f t="shared" si="1"/>
        <v>0</v>
      </c>
      <c r="F11" s="9">
        <f t="shared" si="1"/>
        <v>0</v>
      </c>
      <c r="G11" s="9">
        <f t="shared" si="1"/>
        <v>108390</v>
      </c>
      <c r="H11" s="9">
        <f t="shared" si="1"/>
        <v>108390</v>
      </c>
    </row>
    <row r="13" spans="1:6" s="117" customFormat="1" ht="15">
      <c r="A13" s="116" t="s">
        <v>6</v>
      </c>
      <c r="F13" s="118"/>
    </row>
    <row r="14" spans="1:8" s="117" customFormat="1" ht="15" customHeight="1">
      <c r="A14" s="10" t="s">
        <v>17</v>
      </c>
      <c r="H14" s="119" t="s">
        <v>137</v>
      </c>
    </row>
    <row r="15" spans="1:8" s="4" customFormat="1" ht="48">
      <c r="A15" s="1" t="s">
        <v>0</v>
      </c>
      <c r="B15" s="2" t="s">
        <v>1</v>
      </c>
      <c r="C15" s="3" t="s">
        <v>86</v>
      </c>
      <c r="D15" s="3" t="s">
        <v>87</v>
      </c>
      <c r="E15" s="3" t="s">
        <v>10</v>
      </c>
      <c r="F15" s="3" t="s">
        <v>88</v>
      </c>
      <c r="G15" s="83" t="s">
        <v>89</v>
      </c>
      <c r="H15" s="3" t="s">
        <v>2</v>
      </c>
    </row>
    <row r="16" spans="1:8" s="4" customFormat="1" ht="15" customHeight="1">
      <c r="A16" s="55" t="s">
        <v>104</v>
      </c>
      <c r="B16" s="19">
        <v>98022</v>
      </c>
      <c r="C16" s="20">
        <v>10000000</v>
      </c>
      <c r="D16" s="20">
        <v>10000000</v>
      </c>
      <c r="E16" s="20">
        <v>0</v>
      </c>
      <c r="F16" s="21">
        <v>0</v>
      </c>
      <c r="G16" s="20">
        <v>0</v>
      </c>
      <c r="H16" s="20">
        <v>0</v>
      </c>
    </row>
    <row r="17" spans="1:8" s="4" customFormat="1" ht="15" customHeight="1">
      <c r="A17" s="51" t="s">
        <v>126</v>
      </c>
      <c r="B17" s="19">
        <v>98193</v>
      </c>
      <c r="C17" s="20">
        <v>910000</v>
      </c>
      <c r="D17" s="20">
        <v>335103.2</v>
      </c>
      <c r="E17" s="20">
        <v>0</v>
      </c>
      <c r="F17" s="21">
        <v>574896.8</v>
      </c>
      <c r="G17" s="20">
        <v>0</v>
      </c>
      <c r="H17" s="20">
        <v>574896.8</v>
      </c>
    </row>
    <row r="18" spans="1:8" s="13" customFormat="1" ht="14.25" customHeight="1">
      <c r="A18" s="82" t="s">
        <v>105</v>
      </c>
      <c r="B18" s="42">
        <v>98278</v>
      </c>
      <c r="C18" s="15">
        <v>8577717.3</v>
      </c>
      <c r="D18" s="15">
        <v>8577717.3</v>
      </c>
      <c r="E18" s="15">
        <v>0</v>
      </c>
      <c r="F18" s="16">
        <v>0</v>
      </c>
      <c r="G18" s="15">
        <v>0</v>
      </c>
      <c r="H18" s="15">
        <v>0</v>
      </c>
    </row>
    <row r="19" spans="1:8" s="10" customFormat="1" ht="15">
      <c r="A19" s="122" t="s">
        <v>4</v>
      </c>
      <c r="B19" s="123"/>
      <c r="C19" s="9">
        <f aca="true" t="shared" si="2" ref="C19:H19">SUM(C16:C18)</f>
        <v>19487717.3</v>
      </c>
      <c r="D19" s="9">
        <f t="shared" si="2"/>
        <v>18912820.5</v>
      </c>
      <c r="E19" s="9">
        <f t="shared" si="2"/>
        <v>0</v>
      </c>
      <c r="F19" s="9">
        <f t="shared" si="2"/>
        <v>574896.8</v>
      </c>
      <c r="G19" s="9">
        <f t="shared" si="2"/>
        <v>0</v>
      </c>
      <c r="H19" s="9">
        <f t="shared" si="2"/>
        <v>574896.8</v>
      </c>
    </row>
    <row r="20" spans="1:8" s="10" customFormat="1" ht="15">
      <c r="A20" s="53"/>
      <c r="B20" s="53"/>
      <c r="C20" s="54"/>
      <c r="D20" s="54"/>
      <c r="E20" s="54"/>
      <c r="F20" s="54"/>
      <c r="G20" s="54"/>
      <c r="H20" s="54"/>
    </row>
    <row r="21" spans="1:8" s="117" customFormat="1" ht="15">
      <c r="A21" s="10" t="s">
        <v>18</v>
      </c>
      <c r="H21" s="119" t="s">
        <v>137</v>
      </c>
    </row>
    <row r="22" spans="1:8" ht="45" customHeight="1">
      <c r="A22" s="1" t="s">
        <v>0</v>
      </c>
      <c r="B22" s="2" t="s">
        <v>1</v>
      </c>
      <c r="C22" s="3" t="s">
        <v>86</v>
      </c>
      <c r="D22" s="3" t="s">
        <v>87</v>
      </c>
      <c r="E22" s="3" t="s">
        <v>10</v>
      </c>
      <c r="F22" s="3" t="s">
        <v>88</v>
      </c>
      <c r="G22" s="3" t="s">
        <v>90</v>
      </c>
      <c r="H22" s="3" t="s">
        <v>2</v>
      </c>
    </row>
    <row r="23" spans="1:8" ht="12.75" customHeight="1">
      <c r="A23" s="51" t="s">
        <v>126</v>
      </c>
      <c r="B23" s="23">
        <v>98193</v>
      </c>
      <c r="C23" s="20">
        <v>35864000</v>
      </c>
      <c r="D23" s="20">
        <v>33820899.73</v>
      </c>
      <c r="E23" s="20">
        <v>0</v>
      </c>
      <c r="F23" s="21">
        <v>0</v>
      </c>
      <c r="G23" s="20">
        <f>C23-D23</f>
        <v>2043100.2700000033</v>
      </c>
      <c r="H23" s="20">
        <v>2043100.27</v>
      </c>
    </row>
    <row r="24" spans="1:8" ht="12.75" customHeight="1">
      <c r="A24" s="51" t="s">
        <v>117</v>
      </c>
      <c r="B24" s="19">
        <v>98018</v>
      </c>
      <c r="C24" s="20">
        <v>597414.4</v>
      </c>
      <c r="D24" s="20">
        <v>527436.56</v>
      </c>
      <c r="E24" s="20">
        <v>0</v>
      </c>
      <c r="F24" s="21">
        <v>0</v>
      </c>
      <c r="G24" s="20">
        <f>C24-D24</f>
        <v>69977.83999999997</v>
      </c>
      <c r="H24" s="20">
        <v>69977.84</v>
      </c>
    </row>
    <row r="25" spans="1:8" ht="12.75" customHeight="1">
      <c r="A25" s="51" t="s">
        <v>72</v>
      </c>
      <c r="B25" s="19">
        <v>98035</v>
      </c>
      <c r="C25" s="20">
        <v>469980</v>
      </c>
      <c r="D25" s="20">
        <v>469980</v>
      </c>
      <c r="E25" s="20">
        <v>0</v>
      </c>
      <c r="F25" s="21">
        <v>0</v>
      </c>
      <c r="G25" s="20">
        <f>C25-D25</f>
        <v>0</v>
      </c>
      <c r="H25" s="20">
        <v>0</v>
      </c>
    </row>
    <row r="26" spans="1:8" ht="14.25" customHeight="1">
      <c r="A26" s="71" t="s">
        <v>117</v>
      </c>
      <c r="B26" s="57">
        <v>98030</v>
      </c>
      <c r="C26" s="20">
        <v>128310</v>
      </c>
      <c r="D26" s="20">
        <v>101815</v>
      </c>
      <c r="E26" s="20">
        <v>0</v>
      </c>
      <c r="F26" s="21">
        <v>0</v>
      </c>
      <c r="G26" s="20">
        <f>C26-D26</f>
        <v>26495</v>
      </c>
      <c r="H26" s="20">
        <v>26495</v>
      </c>
    </row>
    <row r="27" spans="1:8" ht="15">
      <c r="A27" s="122" t="s">
        <v>4</v>
      </c>
      <c r="B27" s="123"/>
      <c r="C27" s="9">
        <f aca="true" t="shared" si="3" ref="C27:H27">SUM(C23:C26)</f>
        <v>37059704.4</v>
      </c>
      <c r="D27" s="9">
        <f t="shared" si="3"/>
        <v>34920131.29</v>
      </c>
      <c r="E27" s="9">
        <f t="shared" si="3"/>
        <v>0</v>
      </c>
      <c r="F27" s="9">
        <f t="shared" si="3"/>
        <v>0</v>
      </c>
      <c r="G27" s="9">
        <f t="shared" si="3"/>
        <v>2139573.110000003</v>
      </c>
      <c r="H27" s="9">
        <f t="shared" si="3"/>
        <v>2139573.11</v>
      </c>
    </row>
    <row r="28" ht="12.75">
      <c r="A28" s="81"/>
    </row>
    <row r="29" s="117" customFormat="1" ht="15">
      <c r="A29" s="116" t="s">
        <v>21</v>
      </c>
    </row>
    <row r="30" spans="1:8" s="117" customFormat="1" ht="15">
      <c r="A30" s="10" t="s">
        <v>17</v>
      </c>
      <c r="H30" s="119" t="s">
        <v>137</v>
      </c>
    </row>
    <row r="31" spans="1:8" ht="48">
      <c r="A31" s="91" t="s">
        <v>0</v>
      </c>
      <c r="B31" s="2" t="s">
        <v>1</v>
      </c>
      <c r="C31" s="3" t="s">
        <v>86</v>
      </c>
      <c r="D31" s="3" t="s">
        <v>87</v>
      </c>
      <c r="E31" s="3" t="s">
        <v>22</v>
      </c>
      <c r="F31" s="3" t="s">
        <v>88</v>
      </c>
      <c r="G31" s="3" t="s">
        <v>91</v>
      </c>
      <c r="H31" s="3" t="s">
        <v>2</v>
      </c>
    </row>
    <row r="32" spans="1:8" ht="12.75" customHeight="1">
      <c r="A32" s="67" t="s">
        <v>53</v>
      </c>
      <c r="B32" s="72">
        <v>13305</v>
      </c>
      <c r="C32" s="68">
        <v>1374357855</v>
      </c>
      <c r="D32" s="68">
        <v>1374357855</v>
      </c>
      <c r="E32" s="68">
        <v>0</v>
      </c>
      <c r="F32" s="74">
        <v>0</v>
      </c>
      <c r="G32" s="68">
        <v>3592356.27</v>
      </c>
      <c r="H32" s="68">
        <v>3592356.27</v>
      </c>
    </row>
    <row r="33" spans="1:8" ht="24.75" customHeight="1">
      <c r="A33" s="65" t="s">
        <v>46</v>
      </c>
      <c r="B33" s="19">
        <v>13307</v>
      </c>
      <c r="C33" s="60">
        <v>10098644</v>
      </c>
      <c r="D33" s="60">
        <v>8670604</v>
      </c>
      <c r="E33" s="20">
        <v>0</v>
      </c>
      <c r="F33" s="21">
        <v>1428040</v>
      </c>
      <c r="G33" s="20">
        <v>0</v>
      </c>
      <c r="H33" s="20">
        <v>1428040</v>
      </c>
    </row>
    <row r="34" spans="1:8" ht="12.75" customHeight="1">
      <c r="A34" s="65" t="s">
        <v>52</v>
      </c>
      <c r="B34" s="59">
        <v>13015</v>
      </c>
      <c r="C34" s="66">
        <v>868230</v>
      </c>
      <c r="D34" s="60">
        <v>835089.06</v>
      </c>
      <c r="E34" s="20">
        <v>0</v>
      </c>
      <c r="F34" s="21">
        <v>33140.94</v>
      </c>
      <c r="G34" s="20">
        <v>0</v>
      </c>
      <c r="H34" s="20">
        <v>33140.94</v>
      </c>
    </row>
    <row r="35" spans="1:8" ht="27" customHeight="1">
      <c r="A35" s="100" t="s">
        <v>127</v>
      </c>
      <c r="B35" s="59">
        <v>13019</v>
      </c>
      <c r="C35" s="66">
        <v>224147.91</v>
      </c>
      <c r="D35" s="60">
        <v>224147.91</v>
      </c>
      <c r="E35" s="20">
        <v>0</v>
      </c>
      <c r="F35" s="21">
        <v>0</v>
      </c>
      <c r="G35" s="20">
        <v>0</v>
      </c>
      <c r="H35" s="20">
        <v>0</v>
      </c>
    </row>
    <row r="36" spans="1:8" ht="12.75" customHeight="1">
      <c r="A36" s="100" t="s">
        <v>98</v>
      </c>
      <c r="B36" s="94">
        <v>13351</v>
      </c>
      <c r="C36" s="66">
        <v>100703051</v>
      </c>
      <c r="D36" s="60">
        <v>99237870.5</v>
      </c>
      <c r="E36" s="20">
        <v>0</v>
      </c>
      <c r="F36" s="21">
        <v>1465180.5</v>
      </c>
      <c r="G36" s="20">
        <v>192884.92</v>
      </c>
      <c r="H36" s="20">
        <v>1658065.42</v>
      </c>
    </row>
    <row r="37" spans="1:8" ht="15">
      <c r="A37" s="122" t="s">
        <v>4</v>
      </c>
      <c r="B37" s="123"/>
      <c r="C37" s="9">
        <f aca="true" t="shared" si="4" ref="C37:H37">SUM(C32:C36)</f>
        <v>1486251927.91</v>
      </c>
      <c r="D37" s="9">
        <f t="shared" si="4"/>
        <v>1483325566.47</v>
      </c>
      <c r="E37" s="9">
        <f t="shared" si="4"/>
        <v>0</v>
      </c>
      <c r="F37" s="9">
        <f t="shared" si="4"/>
        <v>2926361.44</v>
      </c>
      <c r="G37" s="9">
        <f t="shared" si="4"/>
        <v>3785241.19</v>
      </c>
      <c r="H37" s="9">
        <f t="shared" si="4"/>
        <v>6711602.63</v>
      </c>
    </row>
    <row r="38" spans="1:3" ht="12.75">
      <c r="A38" s="73" t="s">
        <v>31</v>
      </c>
      <c r="C38" s="12"/>
    </row>
    <row r="39" spans="1:8" ht="15">
      <c r="A39" s="39" t="s">
        <v>64</v>
      </c>
      <c r="B39" s="28"/>
      <c r="C39" s="26"/>
      <c r="D39" s="26"/>
      <c r="E39" s="26"/>
      <c r="F39" s="26"/>
      <c r="G39" s="26"/>
      <c r="H39" s="26"/>
    </row>
    <row r="40" spans="1:6" ht="12.75">
      <c r="A40" s="39"/>
      <c r="B40" s="39"/>
      <c r="C40" s="89"/>
      <c r="D40" s="39"/>
      <c r="E40" s="39"/>
      <c r="F40" s="39"/>
    </row>
    <row r="41" spans="1:8" s="117" customFormat="1" ht="15">
      <c r="A41" s="10" t="s">
        <v>51</v>
      </c>
      <c r="H41" s="119" t="s">
        <v>137</v>
      </c>
    </row>
    <row r="42" spans="1:8" ht="45" customHeight="1">
      <c r="A42" s="1" t="s">
        <v>0</v>
      </c>
      <c r="B42" s="2" t="s">
        <v>1</v>
      </c>
      <c r="C42" s="3" t="s">
        <v>86</v>
      </c>
      <c r="D42" s="3" t="s">
        <v>87</v>
      </c>
      <c r="E42" s="3" t="s">
        <v>22</v>
      </c>
      <c r="F42" s="3" t="s">
        <v>88</v>
      </c>
      <c r="G42" s="3" t="s">
        <v>92</v>
      </c>
      <c r="H42" s="3" t="s">
        <v>2</v>
      </c>
    </row>
    <row r="43" spans="1:8" ht="25.5" customHeight="1">
      <c r="A43" s="65" t="s">
        <v>63</v>
      </c>
      <c r="B43" s="59">
        <v>13011</v>
      </c>
      <c r="C43" s="61">
        <v>97188485.87</v>
      </c>
      <c r="D43" s="61">
        <v>95492693.3</v>
      </c>
      <c r="E43" s="61">
        <v>0</v>
      </c>
      <c r="F43" s="61">
        <v>0</v>
      </c>
      <c r="G43" s="61">
        <f>C43-D43</f>
        <v>1695792.5700000077</v>
      </c>
      <c r="H43" s="61">
        <v>1695792.57</v>
      </c>
    </row>
    <row r="44" spans="1:8" ht="15" customHeight="1">
      <c r="A44" s="65" t="s">
        <v>118</v>
      </c>
      <c r="B44" s="59">
        <v>13351</v>
      </c>
      <c r="C44" s="61">
        <v>40395402</v>
      </c>
      <c r="D44" s="61">
        <v>39514951.79</v>
      </c>
      <c r="E44" s="61">
        <v>0</v>
      </c>
      <c r="F44" s="61">
        <v>0</v>
      </c>
      <c r="G44" s="61">
        <f>C44-D44</f>
        <v>880450.2100000009</v>
      </c>
      <c r="H44" s="61">
        <v>880450.21</v>
      </c>
    </row>
    <row r="45" spans="1:8" ht="12.75" customHeight="1">
      <c r="A45" s="65" t="s">
        <v>52</v>
      </c>
      <c r="B45" s="59">
        <v>13015</v>
      </c>
      <c r="C45" s="61">
        <v>24412284</v>
      </c>
      <c r="D45" s="61">
        <v>24409190</v>
      </c>
      <c r="E45" s="61">
        <v>0</v>
      </c>
      <c r="F45" s="61">
        <v>0</v>
      </c>
      <c r="G45" s="61">
        <f>C45-D45</f>
        <v>3094</v>
      </c>
      <c r="H45" s="61">
        <v>3094</v>
      </c>
    </row>
    <row r="46" spans="1:8" ht="15">
      <c r="A46" s="122" t="s">
        <v>4</v>
      </c>
      <c r="B46" s="123"/>
      <c r="C46" s="9">
        <f aca="true" t="shared" si="5" ref="C46:H46">SUM(C43:C45)</f>
        <v>161996171.87</v>
      </c>
      <c r="D46" s="9">
        <f t="shared" si="5"/>
        <v>159416835.09</v>
      </c>
      <c r="E46" s="9">
        <f t="shared" si="5"/>
        <v>0</v>
      </c>
      <c r="F46" s="9">
        <f t="shared" si="5"/>
        <v>0</v>
      </c>
      <c r="G46" s="9">
        <f t="shared" si="5"/>
        <v>2579336.7800000086</v>
      </c>
      <c r="H46" s="9">
        <f t="shared" si="5"/>
        <v>2579336.7800000003</v>
      </c>
    </row>
    <row r="47" spans="1:7" ht="12.75">
      <c r="A47" s="39" t="s">
        <v>64</v>
      </c>
      <c r="C47" s="12"/>
      <c r="G47" s="12"/>
    </row>
    <row r="48" spans="3:7" ht="12.75">
      <c r="C48" s="12"/>
      <c r="G48" s="12"/>
    </row>
    <row r="49" s="117" customFormat="1" ht="15">
      <c r="A49" s="116" t="s">
        <v>25</v>
      </c>
    </row>
    <row r="50" spans="1:8" s="117" customFormat="1" ht="15">
      <c r="A50" s="10" t="s">
        <v>17</v>
      </c>
      <c r="H50" s="119" t="s">
        <v>137</v>
      </c>
    </row>
    <row r="51" spans="1:8" ht="48">
      <c r="A51" s="1" t="s">
        <v>0</v>
      </c>
      <c r="B51" s="2" t="s">
        <v>1</v>
      </c>
      <c r="C51" s="3" t="s">
        <v>86</v>
      </c>
      <c r="D51" s="3" t="s">
        <v>87</v>
      </c>
      <c r="E51" s="3" t="s">
        <v>26</v>
      </c>
      <c r="F51" s="3" t="s">
        <v>88</v>
      </c>
      <c r="G51" s="3" t="s">
        <v>125</v>
      </c>
      <c r="H51" s="3" t="s">
        <v>2</v>
      </c>
    </row>
    <row r="52" spans="1:8" ht="12.75">
      <c r="A52" s="45" t="s">
        <v>36</v>
      </c>
      <c r="B52" s="57">
        <v>14032</v>
      </c>
      <c r="C52" s="20">
        <v>18000</v>
      </c>
      <c r="D52" s="20">
        <v>6000</v>
      </c>
      <c r="E52" s="20">
        <v>12000</v>
      </c>
      <c r="F52" s="20">
        <v>0</v>
      </c>
      <c r="G52" s="20">
        <v>0</v>
      </c>
      <c r="H52" s="20">
        <v>0</v>
      </c>
    </row>
    <row r="53" spans="1:8" ht="15">
      <c r="A53" s="122" t="s">
        <v>4</v>
      </c>
      <c r="B53" s="123"/>
      <c r="C53" s="9">
        <f aca="true" t="shared" si="6" ref="C53:H53">SUM(C52:C52)</f>
        <v>18000</v>
      </c>
      <c r="D53" s="9">
        <f t="shared" si="6"/>
        <v>6000</v>
      </c>
      <c r="E53" s="9">
        <f t="shared" si="6"/>
        <v>12000</v>
      </c>
      <c r="F53" s="9">
        <f t="shared" si="6"/>
        <v>0</v>
      </c>
      <c r="G53" s="9">
        <f t="shared" si="6"/>
        <v>0</v>
      </c>
      <c r="H53" s="9">
        <f t="shared" si="6"/>
        <v>0</v>
      </c>
    </row>
    <row r="54" spans="1:8" ht="15">
      <c r="A54" s="53"/>
      <c r="B54" s="53"/>
      <c r="C54" s="54"/>
      <c r="D54" s="54"/>
      <c r="E54" s="54"/>
      <c r="F54" s="54"/>
      <c r="G54" s="54"/>
      <c r="H54" s="54"/>
    </row>
    <row r="55" spans="1:8" ht="15">
      <c r="A55" s="53"/>
      <c r="B55" s="53"/>
      <c r="C55" s="54"/>
      <c r="D55" s="54"/>
      <c r="E55" s="54"/>
      <c r="F55" s="54"/>
      <c r="G55" s="54"/>
      <c r="H55" s="54"/>
    </row>
    <row r="56" spans="1:8" s="117" customFormat="1" ht="15">
      <c r="A56" s="10" t="s">
        <v>18</v>
      </c>
      <c r="H56" s="119" t="s">
        <v>137</v>
      </c>
    </row>
    <row r="57" spans="1:8" ht="45" customHeight="1">
      <c r="A57" s="1" t="s">
        <v>0</v>
      </c>
      <c r="B57" s="2" t="s">
        <v>1</v>
      </c>
      <c r="C57" s="3" t="s">
        <v>86</v>
      </c>
      <c r="D57" s="3" t="s">
        <v>87</v>
      </c>
      <c r="E57" s="3" t="s">
        <v>26</v>
      </c>
      <c r="F57" s="3" t="s">
        <v>88</v>
      </c>
      <c r="G57" s="3" t="s">
        <v>93</v>
      </c>
      <c r="H57" s="3" t="s">
        <v>2</v>
      </c>
    </row>
    <row r="58" spans="1:9" ht="12.75">
      <c r="A58" s="40" t="s">
        <v>36</v>
      </c>
      <c r="B58" s="19">
        <v>14032</v>
      </c>
      <c r="C58" s="20">
        <f>4181734+237600</f>
        <v>4419334</v>
      </c>
      <c r="D58" s="20">
        <f>4106909.69</f>
        <v>4106909.69</v>
      </c>
      <c r="E58" s="20">
        <v>237600</v>
      </c>
      <c r="F58" s="21">
        <v>0</v>
      </c>
      <c r="G58" s="20">
        <f>C58-D58-E58</f>
        <v>74824.31000000006</v>
      </c>
      <c r="H58" s="20">
        <v>74824.31</v>
      </c>
      <c r="I58" s="12"/>
    </row>
    <row r="59" spans="1:9" ht="12.75">
      <c r="A59" s="45" t="s">
        <v>58</v>
      </c>
      <c r="B59" s="19">
        <v>14004</v>
      </c>
      <c r="C59" s="20">
        <v>9832709</v>
      </c>
      <c r="D59" s="20">
        <v>9736987</v>
      </c>
      <c r="E59" s="20">
        <v>75000</v>
      </c>
      <c r="F59" s="21">
        <v>0</v>
      </c>
      <c r="G59" s="20">
        <f>C59-D59-E59</f>
        <v>20722</v>
      </c>
      <c r="H59" s="20">
        <v>20722</v>
      </c>
      <c r="I59" s="12"/>
    </row>
    <row r="60" spans="1:9" ht="12.75">
      <c r="A60" s="45" t="s">
        <v>119</v>
      </c>
      <c r="B60" s="19">
        <v>14007</v>
      </c>
      <c r="C60" s="20">
        <v>158850</v>
      </c>
      <c r="D60" s="20">
        <v>76227.21</v>
      </c>
      <c r="E60" s="20">
        <v>0</v>
      </c>
      <c r="F60" s="21">
        <v>0</v>
      </c>
      <c r="G60" s="20">
        <f>C60-D60-E60</f>
        <v>82622.79</v>
      </c>
      <c r="H60" s="20">
        <v>82622.79</v>
      </c>
      <c r="I60" s="12"/>
    </row>
    <row r="61" spans="1:8" ht="25.5">
      <c r="A61" s="71" t="s">
        <v>80</v>
      </c>
      <c r="B61" s="19">
        <v>14336</v>
      </c>
      <c r="C61" s="20">
        <v>429600</v>
      </c>
      <c r="D61" s="99">
        <v>429600</v>
      </c>
      <c r="E61" s="20">
        <v>0</v>
      </c>
      <c r="F61" s="21">
        <v>0</v>
      </c>
      <c r="G61" s="20">
        <f>C61-D61-E61</f>
        <v>0</v>
      </c>
      <c r="H61" s="20">
        <v>0</v>
      </c>
    </row>
    <row r="62" spans="1:8" ht="15">
      <c r="A62" s="122" t="s">
        <v>4</v>
      </c>
      <c r="B62" s="123"/>
      <c r="C62" s="9">
        <f aca="true" t="shared" si="7" ref="C62:H62">SUM(C58:C61)</f>
        <v>14840493</v>
      </c>
      <c r="D62" s="9">
        <f t="shared" si="7"/>
        <v>14349723.9</v>
      </c>
      <c r="E62" s="9">
        <f t="shared" si="7"/>
        <v>312600</v>
      </c>
      <c r="F62" s="9">
        <f t="shared" si="7"/>
        <v>0</v>
      </c>
      <c r="G62" s="9">
        <f t="shared" si="7"/>
        <v>178169.10000000003</v>
      </c>
      <c r="H62" s="9">
        <f t="shared" si="7"/>
        <v>178169.09999999998</v>
      </c>
    </row>
    <row r="63" spans="1:3" ht="12.75">
      <c r="A63" s="39"/>
      <c r="C63" s="12"/>
    </row>
    <row r="64" spans="1:3" ht="12.75">
      <c r="A64" s="39"/>
      <c r="C64" s="12"/>
    </row>
    <row r="65" s="117" customFormat="1" ht="15">
      <c r="A65" s="116" t="s">
        <v>13</v>
      </c>
    </row>
    <row r="66" spans="1:8" s="117" customFormat="1" ht="15" customHeight="1">
      <c r="A66" s="10" t="s">
        <v>85</v>
      </c>
      <c r="H66" s="119" t="s">
        <v>137</v>
      </c>
    </row>
    <row r="67" spans="1:8" ht="45" customHeight="1">
      <c r="A67" s="1" t="s">
        <v>0</v>
      </c>
      <c r="B67" s="2" t="s">
        <v>1</v>
      </c>
      <c r="C67" s="3" t="s">
        <v>86</v>
      </c>
      <c r="D67" s="3" t="s">
        <v>87</v>
      </c>
      <c r="E67" s="3" t="s">
        <v>14</v>
      </c>
      <c r="F67" s="3" t="s">
        <v>88</v>
      </c>
      <c r="G67" s="3" t="s">
        <v>99</v>
      </c>
      <c r="H67" s="3" t="s">
        <v>2</v>
      </c>
    </row>
    <row r="68" spans="1:8" ht="14.25" customHeight="1">
      <c r="A68" s="40" t="s">
        <v>15</v>
      </c>
      <c r="B68" s="23">
        <v>15091</v>
      </c>
      <c r="C68" s="20">
        <v>2963891</v>
      </c>
      <c r="D68" s="20">
        <v>2963891</v>
      </c>
      <c r="E68" s="20">
        <v>0</v>
      </c>
      <c r="F68" s="21">
        <v>0</v>
      </c>
      <c r="G68" s="20">
        <f>C68-D68</f>
        <v>0</v>
      </c>
      <c r="H68" s="20">
        <v>0</v>
      </c>
    </row>
    <row r="69" spans="1:8" ht="14.25" customHeight="1">
      <c r="A69" s="45" t="s">
        <v>120</v>
      </c>
      <c r="B69" s="19">
        <v>15015</v>
      </c>
      <c r="C69" s="20">
        <v>236784</v>
      </c>
      <c r="D69" s="20">
        <v>236784</v>
      </c>
      <c r="E69" s="20">
        <v>0</v>
      </c>
      <c r="F69" s="21">
        <v>0</v>
      </c>
      <c r="G69" s="20">
        <f>C69-D69</f>
        <v>0</v>
      </c>
      <c r="H69" s="20">
        <v>0</v>
      </c>
    </row>
    <row r="70" spans="1:8" ht="14.25" customHeight="1">
      <c r="A70" s="40" t="s">
        <v>32</v>
      </c>
      <c r="B70" s="19">
        <v>15065</v>
      </c>
      <c r="C70" s="20">
        <v>1021647</v>
      </c>
      <c r="D70" s="20">
        <v>1021647</v>
      </c>
      <c r="E70" s="20">
        <v>0</v>
      </c>
      <c r="F70" s="21">
        <v>0</v>
      </c>
      <c r="G70" s="20">
        <f>C70-D70</f>
        <v>0</v>
      </c>
      <c r="H70" s="20">
        <v>0</v>
      </c>
    </row>
    <row r="71" spans="1:8" ht="15">
      <c r="A71" s="122" t="s">
        <v>4</v>
      </c>
      <c r="B71" s="123"/>
      <c r="C71" s="9">
        <f aca="true" t="shared" si="8" ref="C71:H71">SUM(C68:C70)</f>
        <v>4222322</v>
      </c>
      <c r="D71" s="9">
        <f t="shared" si="8"/>
        <v>4222322</v>
      </c>
      <c r="E71" s="9">
        <f t="shared" si="8"/>
        <v>0</v>
      </c>
      <c r="F71" s="9">
        <f t="shared" si="8"/>
        <v>0</v>
      </c>
      <c r="G71" s="9">
        <f t="shared" si="8"/>
        <v>0</v>
      </c>
      <c r="H71" s="9">
        <f t="shared" si="8"/>
        <v>0</v>
      </c>
    </row>
    <row r="72" ht="12.75">
      <c r="A72" s="39"/>
    </row>
    <row r="73" ht="12.75">
      <c r="A73" s="39"/>
    </row>
    <row r="74" s="117" customFormat="1" ht="15">
      <c r="A74" s="116" t="s">
        <v>33</v>
      </c>
    </row>
    <row r="75" spans="1:8" s="117" customFormat="1" ht="15">
      <c r="A75" s="10" t="s">
        <v>17</v>
      </c>
      <c r="E75" s="117" t="s">
        <v>44</v>
      </c>
      <c r="H75" s="119" t="s">
        <v>137</v>
      </c>
    </row>
    <row r="76" spans="1:8" ht="45" customHeight="1">
      <c r="A76" s="104" t="s">
        <v>0</v>
      </c>
      <c r="B76" s="101" t="s">
        <v>1</v>
      </c>
      <c r="C76" s="105" t="s">
        <v>86</v>
      </c>
      <c r="D76" s="102" t="s">
        <v>87</v>
      </c>
      <c r="E76" s="105" t="s">
        <v>34</v>
      </c>
      <c r="F76" s="102" t="s">
        <v>88</v>
      </c>
      <c r="G76" s="105" t="s">
        <v>100</v>
      </c>
      <c r="H76" s="102" t="s">
        <v>2</v>
      </c>
    </row>
    <row r="77" spans="1:8" ht="39.75" customHeight="1">
      <c r="A77" s="111" t="s">
        <v>101</v>
      </c>
      <c r="B77" s="112">
        <v>27009</v>
      </c>
      <c r="C77" s="113">
        <v>6504000</v>
      </c>
      <c r="D77" s="114">
        <v>6405293.77</v>
      </c>
      <c r="E77" s="113">
        <v>98706.23</v>
      </c>
      <c r="F77" s="114">
        <v>0</v>
      </c>
      <c r="G77" s="113">
        <v>0</v>
      </c>
      <c r="H77" s="114">
        <v>0</v>
      </c>
    </row>
    <row r="78" spans="1:8" ht="12.75" customHeight="1">
      <c r="A78" s="127" t="s">
        <v>129</v>
      </c>
      <c r="B78" s="131" t="s">
        <v>35</v>
      </c>
      <c r="C78" s="134">
        <v>205134824</v>
      </c>
      <c r="D78" s="129">
        <v>205134824</v>
      </c>
      <c r="E78" s="136">
        <v>0</v>
      </c>
      <c r="F78" s="133">
        <v>0</v>
      </c>
      <c r="G78" s="136">
        <v>0</v>
      </c>
      <c r="H78" s="133">
        <v>0</v>
      </c>
    </row>
    <row r="79" spans="1:8" ht="12.75" customHeight="1">
      <c r="A79" s="128"/>
      <c r="B79" s="132"/>
      <c r="C79" s="135"/>
      <c r="D79" s="130"/>
      <c r="E79" s="137"/>
      <c r="F79" s="130"/>
      <c r="G79" s="137"/>
      <c r="H79" s="130"/>
    </row>
    <row r="80" spans="1:8" ht="15">
      <c r="A80" s="122" t="s">
        <v>4</v>
      </c>
      <c r="B80" s="123"/>
      <c r="C80" s="106">
        <f aca="true" t="shared" si="9" ref="C80:H80">SUM(C77:C79)</f>
        <v>211638824</v>
      </c>
      <c r="D80" s="9">
        <f t="shared" si="9"/>
        <v>211540117.77</v>
      </c>
      <c r="E80" s="107">
        <f t="shared" si="9"/>
        <v>98706.23</v>
      </c>
      <c r="F80" s="9">
        <f t="shared" si="9"/>
        <v>0</v>
      </c>
      <c r="G80" s="107">
        <f t="shared" si="9"/>
        <v>0</v>
      </c>
      <c r="H80" s="9">
        <f t="shared" si="9"/>
        <v>0</v>
      </c>
    </row>
    <row r="81" spans="1:8" ht="15">
      <c r="A81" s="53"/>
      <c r="B81" s="53"/>
      <c r="C81" s="54"/>
      <c r="D81" s="54"/>
      <c r="E81" s="54"/>
      <c r="F81" s="54"/>
      <c r="G81" s="54"/>
      <c r="H81" s="54"/>
    </row>
    <row r="82" s="117" customFormat="1" ht="15">
      <c r="A82" s="116" t="s">
        <v>5</v>
      </c>
    </row>
    <row r="83" spans="1:8" s="117" customFormat="1" ht="15">
      <c r="A83" s="10" t="s">
        <v>17</v>
      </c>
      <c r="H83" s="119" t="s">
        <v>137</v>
      </c>
    </row>
    <row r="84" spans="1:8" ht="48">
      <c r="A84" s="1" t="s">
        <v>0</v>
      </c>
      <c r="B84" s="2" t="s">
        <v>1</v>
      </c>
      <c r="C84" s="3" t="s">
        <v>86</v>
      </c>
      <c r="D84" s="3" t="s">
        <v>87</v>
      </c>
      <c r="E84" s="3" t="s">
        <v>106</v>
      </c>
      <c r="F84" s="3" t="s">
        <v>88</v>
      </c>
      <c r="G84" s="3" t="s">
        <v>89</v>
      </c>
      <c r="H84" s="3" t="s">
        <v>2</v>
      </c>
    </row>
    <row r="85" spans="1:8" ht="12.75" customHeight="1">
      <c r="A85" s="58" t="s">
        <v>130</v>
      </c>
      <c r="B85" s="36" t="s">
        <v>67</v>
      </c>
      <c r="C85" s="7">
        <v>3560671</v>
      </c>
      <c r="D85" s="7">
        <v>3560671</v>
      </c>
      <c r="E85" s="7">
        <v>0</v>
      </c>
      <c r="F85" s="8">
        <v>0</v>
      </c>
      <c r="G85" s="7">
        <v>0</v>
      </c>
      <c r="H85" s="7">
        <v>0</v>
      </c>
    </row>
    <row r="86" spans="1:8" ht="12.75">
      <c r="A86" s="58" t="s">
        <v>61</v>
      </c>
      <c r="B86" s="41" t="s">
        <v>49</v>
      </c>
      <c r="C86" s="7">
        <v>452967</v>
      </c>
      <c r="D86" s="7">
        <v>452967</v>
      </c>
      <c r="E86" s="7">
        <v>0</v>
      </c>
      <c r="F86" s="8">
        <v>0</v>
      </c>
      <c r="G86" s="7">
        <v>0</v>
      </c>
      <c r="H86" s="7">
        <v>0</v>
      </c>
    </row>
    <row r="87" spans="1:8" ht="12.75">
      <c r="A87" s="58" t="s">
        <v>62</v>
      </c>
      <c r="B87" s="41" t="s">
        <v>50</v>
      </c>
      <c r="C87" s="7">
        <v>6880</v>
      </c>
      <c r="D87" s="7">
        <v>6880</v>
      </c>
      <c r="E87" s="7">
        <v>0</v>
      </c>
      <c r="F87" s="8">
        <v>0</v>
      </c>
      <c r="G87" s="7">
        <v>0</v>
      </c>
      <c r="H87" s="7">
        <v>0</v>
      </c>
    </row>
    <row r="88" spans="1:8" ht="12.75" customHeight="1">
      <c r="A88" s="70" t="s">
        <v>103</v>
      </c>
      <c r="B88" s="103" t="s">
        <v>102</v>
      </c>
      <c r="C88" s="95">
        <v>7220226</v>
      </c>
      <c r="D88" s="96">
        <v>7220226</v>
      </c>
      <c r="E88" s="96">
        <v>0</v>
      </c>
      <c r="F88" s="97">
        <v>0</v>
      </c>
      <c r="G88" s="96">
        <v>0</v>
      </c>
      <c r="H88" s="96">
        <v>0</v>
      </c>
    </row>
    <row r="89" spans="1:8" ht="12.75">
      <c r="A89" s="58" t="s">
        <v>68</v>
      </c>
      <c r="B89" s="41" t="s">
        <v>69</v>
      </c>
      <c r="C89" s="7">
        <v>6443593</v>
      </c>
      <c r="D89" s="7">
        <v>6443593</v>
      </c>
      <c r="E89" s="7">
        <v>0</v>
      </c>
      <c r="F89" s="8">
        <v>0</v>
      </c>
      <c r="G89" s="7">
        <v>0</v>
      </c>
      <c r="H89" s="7">
        <v>0</v>
      </c>
    </row>
    <row r="90" spans="1:8" ht="15">
      <c r="A90" s="122" t="s">
        <v>4</v>
      </c>
      <c r="B90" s="123"/>
      <c r="C90" s="9">
        <f aca="true" t="shared" si="10" ref="C90:H90">SUM(C85:C89)</f>
        <v>17684337</v>
      </c>
      <c r="D90" s="9">
        <f t="shared" si="10"/>
        <v>17684337</v>
      </c>
      <c r="E90" s="9">
        <f t="shared" si="10"/>
        <v>0</v>
      </c>
      <c r="F90" s="9">
        <f t="shared" si="10"/>
        <v>0</v>
      </c>
      <c r="G90" s="9">
        <f t="shared" si="10"/>
        <v>0</v>
      </c>
      <c r="H90" s="9">
        <f t="shared" si="10"/>
        <v>0</v>
      </c>
    </row>
    <row r="91" spans="1:8" ht="15">
      <c r="A91" s="53"/>
      <c r="B91" s="53"/>
      <c r="C91" s="54"/>
      <c r="D91" s="54"/>
      <c r="E91" s="54"/>
      <c r="F91" s="54"/>
      <c r="G91" s="54"/>
      <c r="H91" s="54"/>
    </row>
    <row r="92" spans="1:8" ht="14.25" customHeight="1">
      <c r="A92" s="53"/>
      <c r="B92" s="53"/>
      <c r="C92" s="54"/>
      <c r="D92" s="54"/>
      <c r="E92" s="54"/>
      <c r="F92" s="54"/>
      <c r="G92" s="54"/>
      <c r="H92" s="54"/>
    </row>
    <row r="93" s="117" customFormat="1" ht="14.25" customHeight="1">
      <c r="A93" s="116" t="s">
        <v>7</v>
      </c>
    </row>
    <row r="94" spans="1:8" s="117" customFormat="1" ht="14.25" customHeight="1">
      <c r="A94" s="10" t="s">
        <v>17</v>
      </c>
      <c r="H94" s="119" t="s">
        <v>137</v>
      </c>
    </row>
    <row r="95" spans="1:8" ht="46.5" customHeight="1">
      <c r="A95" s="1" t="s">
        <v>0</v>
      </c>
      <c r="B95" s="2" t="s">
        <v>1</v>
      </c>
      <c r="C95" s="3" t="s">
        <v>86</v>
      </c>
      <c r="D95" s="3" t="s">
        <v>87</v>
      </c>
      <c r="E95" s="3" t="s">
        <v>9</v>
      </c>
      <c r="F95" s="3" t="s">
        <v>88</v>
      </c>
      <c r="G95" s="3" t="s">
        <v>89</v>
      </c>
      <c r="H95" s="3" t="s">
        <v>2</v>
      </c>
    </row>
    <row r="96" spans="1:8" ht="12.75">
      <c r="A96" s="49" t="s">
        <v>56</v>
      </c>
      <c r="B96" s="19">
        <v>33035</v>
      </c>
      <c r="C96" s="20">
        <v>96000</v>
      </c>
      <c r="D96" s="20">
        <v>96000</v>
      </c>
      <c r="E96" s="20">
        <v>0</v>
      </c>
      <c r="F96" s="21">
        <v>0</v>
      </c>
      <c r="G96" s="20">
        <v>0</v>
      </c>
      <c r="H96" s="20">
        <v>0</v>
      </c>
    </row>
    <row r="97" spans="1:8" ht="12.75">
      <c r="A97" s="49" t="s">
        <v>45</v>
      </c>
      <c r="B97" s="19">
        <v>33038</v>
      </c>
      <c r="C97" s="20">
        <v>1616020</v>
      </c>
      <c r="D97" s="20">
        <v>1616020</v>
      </c>
      <c r="E97" s="20">
        <v>0</v>
      </c>
      <c r="F97" s="21">
        <v>0</v>
      </c>
      <c r="G97" s="20">
        <v>13.08</v>
      </c>
      <c r="H97" s="20">
        <v>13.08</v>
      </c>
    </row>
    <row r="98" spans="1:10" ht="12.75">
      <c r="A98" s="49" t="s">
        <v>76</v>
      </c>
      <c r="B98" s="19">
        <v>33040</v>
      </c>
      <c r="C98" s="20">
        <v>627661</v>
      </c>
      <c r="D98" s="20">
        <v>600801</v>
      </c>
      <c r="E98" s="20">
        <v>26860</v>
      </c>
      <c r="F98" s="21">
        <v>0</v>
      </c>
      <c r="G98" s="20">
        <v>0</v>
      </c>
      <c r="H98" s="99">
        <v>0</v>
      </c>
      <c r="I98" s="109"/>
      <c r="J98" s="64"/>
    </row>
    <row r="99" spans="1:8" ht="15" customHeight="1">
      <c r="A99" s="56" t="s">
        <v>70</v>
      </c>
      <c r="B99" s="59">
        <v>33070</v>
      </c>
      <c r="C99" s="61">
        <v>4099769</v>
      </c>
      <c r="D99" s="61">
        <v>2943495.33</v>
      </c>
      <c r="E99" s="20">
        <v>1156273.67</v>
      </c>
      <c r="F99" s="21">
        <v>0</v>
      </c>
      <c r="G99" s="20">
        <v>924566.6</v>
      </c>
      <c r="H99" s="20">
        <v>924566.6</v>
      </c>
    </row>
    <row r="100" spans="1:8" ht="15" customHeight="1">
      <c r="A100" s="56" t="s">
        <v>71</v>
      </c>
      <c r="B100" s="59">
        <v>33071</v>
      </c>
      <c r="C100" s="61">
        <v>735000</v>
      </c>
      <c r="D100" s="61">
        <v>15000</v>
      </c>
      <c r="E100" s="20">
        <v>720000</v>
      </c>
      <c r="F100" s="21">
        <v>0</v>
      </c>
      <c r="G100" s="20">
        <v>0</v>
      </c>
      <c r="H100" s="20">
        <v>0</v>
      </c>
    </row>
    <row r="101" spans="1:8" ht="15" customHeight="1">
      <c r="A101" s="56" t="s">
        <v>82</v>
      </c>
      <c r="B101" s="59">
        <v>33075</v>
      </c>
      <c r="C101" s="61">
        <v>549139</v>
      </c>
      <c r="D101" s="61">
        <v>293662</v>
      </c>
      <c r="E101" s="20">
        <v>255477</v>
      </c>
      <c r="F101" s="21">
        <v>0</v>
      </c>
      <c r="G101" s="20">
        <v>0.8</v>
      </c>
      <c r="H101" s="20">
        <v>0.8</v>
      </c>
    </row>
    <row r="102" spans="1:8" ht="15" customHeight="1">
      <c r="A102" s="56" t="s">
        <v>131</v>
      </c>
      <c r="B102" s="59">
        <v>33079</v>
      </c>
      <c r="C102" s="61">
        <v>16430462</v>
      </c>
      <c r="D102" s="61">
        <v>16430462</v>
      </c>
      <c r="E102" s="20">
        <v>0</v>
      </c>
      <c r="F102" s="21">
        <v>0</v>
      </c>
      <c r="G102" s="20">
        <v>2498768.67</v>
      </c>
      <c r="H102" s="20">
        <v>2498768.67</v>
      </c>
    </row>
    <row r="103" spans="1:8" ht="15" customHeight="1">
      <c r="A103" s="56" t="s">
        <v>132</v>
      </c>
      <c r="B103" s="59">
        <v>33080</v>
      </c>
      <c r="C103" s="61">
        <v>9090672</v>
      </c>
      <c r="D103" s="61">
        <v>9090672</v>
      </c>
      <c r="E103" s="20">
        <v>0</v>
      </c>
      <c r="F103" s="21">
        <v>0</v>
      </c>
      <c r="G103" s="20">
        <v>0.44</v>
      </c>
      <c r="H103" s="20">
        <v>0.44</v>
      </c>
    </row>
    <row r="104" spans="1:10" ht="12.75" customHeight="1">
      <c r="A104" s="5" t="s">
        <v>3</v>
      </c>
      <c r="B104" s="6">
        <v>33155</v>
      </c>
      <c r="C104" s="7">
        <v>447660000</v>
      </c>
      <c r="D104" s="7">
        <v>447254933.8</v>
      </c>
      <c r="E104" s="7">
        <v>405066.2</v>
      </c>
      <c r="F104" s="8">
        <v>0</v>
      </c>
      <c r="G104" s="7">
        <v>0</v>
      </c>
      <c r="H104" s="7">
        <v>0</v>
      </c>
      <c r="I104" s="110"/>
      <c r="J104" s="64"/>
    </row>
    <row r="105" spans="1:8" ht="12.75" customHeight="1">
      <c r="A105" s="5" t="s">
        <v>8</v>
      </c>
      <c r="B105" s="6">
        <v>33160</v>
      </c>
      <c r="C105" s="7">
        <v>754559</v>
      </c>
      <c r="D105" s="7">
        <v>459425</v>
      </c>
      <c r="E105" s="7">
        <v>295134</v>
      </c>
      <c r="F105" s="92">
        <v>0</v>
      </c>
      <c r="G105" s="7">
        <v>51032</v>
      </c>
      <c r="H105" s="7">
        <v>51032</v>
      </c>
    </row>
    <row r="106" spans="1:8" ht="12.75">
      <c r="A106" s="46" t="s">
        <v>47</v>
      </c>
      <c r="B106" s="6">
        <v>33166</v>
      </c>
      <c r="C106" s="7">
        <v>2986000</v>
      </c>
      <c r="D106" s="7">
        <v>708326.82</v>
      </c>
      <c r="E106" s="7">
        <v>2277673.18</v>
      </c>
      <c r="F106" s="8">
        <v>0</v>
      </c>
      <c r="G106" s="7">
        <v>21189.4</v>
      </c>
      <c r="H106" s="7">
        <v>21189.4</v>
      </c>
    </row>
    <row r="107" spans="1:10" ht="12.75" customHeight="1">
      <c r="A107" s="69" t="s">
        <v>55</v>
      </c>
      <c r="B107" s="59">
        <v>33192</v>
      </c>
      <c r="C107" s="15">
        <v>75770</v>
      </c>
      <c r="D107" s="15">
        <v>67351</v>
      </c>
      <c r="E107" s="15">
        <v>8419</v>
      </c>
      <c r="F107" s="16">
        <v>0</v>
      </c>
      <c r="G107" s="15">
        <v>0</v>
      </c>
      <c r="H107" s="15">
        <v>0</v>
      </c>
      <c r="I107" s="63"/>
      <c r="J107" s="64"/>
    </row>
    <row r="108" spans="1:8" ht="12.75">
      <c r="A108" s="46" t="s">
        <v>48</v>
      </c>
      <c r="B108" s="6">
        <v>33353</v>
      </c>
      <c r="C108" s="7">
        <v>9403164965</v>
      </c>
      <c r="D108" s="7">
        <v>9335508530</v>
      </c>
      <c r="E108" s="7">
        <v>67656435</v>
      </c>
      <c r="F108" s="92">
        <v>0</v>
      </c>
      <c r="G108" s="7">
        <v>4789925.81</v>
      </c>
      <c r="H108" s="7">
        <v>4789925.81</v>
      </c>
    </row>
    <row r="109" spans="1:8" ht="12.75">
      <c r="A109" s="85" t="s">
        <v>77</v>
      </c>
      <c r="B109" s="6">
        <v>33354</v>
      </c>
      <c r="C109" s="7">
        <v>1499000</v>
      </c>
      <c r="D109" s="84">
        <v>1499000</v>
      </c>
      <c r="E109" s="7">
        <v>0</v>
      </c>
      <c r="F109" s="8">
        <v>0</v>
      </c>
      <c r="G109" s="7">
        <v>0</v>
      </c>
      <c r="H109" s="7">
        <v>0</v>
      </c>
    </row>
    <row r="110" spans="1:8" ht="15">
      <c r="A110" s="122" t="s">
        <v>4</v>
      </c>
      <c r="B110" s="123"/>
      <c r="C110" s="9">
        <f aca="true" t="shared" si="11" ref="C110:H110">SUM(C96:C109)</f>
        <v>9889385017</v>
      </c>
      <c r="D110" s="9">
        <f t="shared" si="11"/>
        <v>9816583678.95</v>
      </c>
      <c r="E110" s="9">
        <f t="shared" si="11"/>
        <v>72801338.05</v>
      </c>
      <c r="F110" s="9">
        <f t="shared" si="11"/>
        <v>0</v>
      </c>
      <c r="G110" s="9">
        <f t="shared" si="11"/>
        <v>8285496.799999999</v>
      </c>
      <c r="H110" s="9">
        <f t="shared" si="11"/>
        <v>8285496.799999999</v>
      </c>
    </row>
    <row r="111" spans="1:8" ht="12.75">
      <c r="A111" s="39" t="s">
        <v>65</v>
      </c>
      <c r="C111" s="12"/>
      <c r="D111" s="27"/>
      <c r="E111" s="12"/>
      <c r="F111" s="12"/>
      <c r="G111" s="12"/>
      <c r="H111" s="12"/>
    </row>
    <row r="112" spans="1:8" ht="12.75">
      <c r="A112" s="62"/>
      <c r="B112" s="37"/>
      <c r="C112" s="12"/>
      <c r="D112" s="12"/>
      <c r="E112" s="12"/>
      <c r="F112" s="12"/>
      <c r="G112" s="12"/>
      <c r="H112" s="12"/>
    </row>
    <row r="113" spans="1:10" ht="12.75">
      <c r="A113" s="62"/>
      <c r="B113" s="37"/>
      <c r="C113" s="12"/>
      <c r="D113" s="12"/>
      <c r="E113" s="12"/>
      <c r="F113" s="12"/>
      <c r="G113" s="12"/>
      <c r="H113" s="12"/>
      <c r="J113" t="s">
        <v>83</v>
      </c>
    </row>
    <row r="114" spans="1:8" ht="12.75">
      <c r="A114" s="62"/>
      <c r="B114" s="37"/>
      <c r="C114" s="12"/>
      <c r="D114" s="12"/>
      <c r="E114" s="12"/>
      <c r="F114" s="12"/>
      <c r="G114" s="12"/>
      <c r="H114" s="12"/>
    </row>
    <row r="115" spans="1:8" s="117" customFormat="1" ht="15">
      <c r="A115" s="120" t="s">
        <v>18</v>
      </c>
      <c r="H115" s="119" t="s">
        <v>137</v>
      </c>
    </row>
    <row r="116" spans="1:8" ht="45" customHeight="1">
      <c r="A116" s="1" t="s">
        <v>0</v>
      </c>
      <c r="B116" s="2" t="s">
        <v>1</v>
      </c>
      <c r="C116" s="3" t="s">
        <v>86</v>
      </c>
      <c r="D116" s="3" t="s">
        <v>87</v>
      </c>
      <c r="E116" s="3" t="s">
        <v>9</v>
      </c>
      <c r="F116" s="3" t="s">
        <v>88</v>
      </c>
      <c r="G116" s="3" t="s">
        <v>90</v>
      </c>
      <c r="H116" s="3" t="s">
        <v>2</v>
      </c>
    </row>
    <row r="117" spans="1:8" ht="12.75">
      <c r="A117" s="46" t="s">
        <v>121</v>
      </c>
      <c r="B117" s="72">
        <v>33163</v>
      </c>
      <c r="C117" s="68">
        <v>50000</v>
      </c>
      <c r="D117" s="68">
        <v>18600</v>
      </c>
      <c r="E117" s="68">
        <v>0</v>
      </c>
      <c r="F117" s="74">
        <v>0</v>
      </c>
      <c r="G117" s="68">
        <f>C117-D117</f>
        <v>31400</v>
      </c>
      <c r="H117" s="68">
        <v>31400</v>
      </c>
    </row>
    <row r="118" spans="1:8" ht="12.75">
      <c r="A118" s="46" t="s">
        <v>79</v>
      </c>
      <c r="B118" s="6">
        <v>33502</v>
      </c>
      <c r="C118" s="20">
        <v>58093171</v>
      </c>
      <c r="D118" s="20">
        <v>58093171</v>
      </c>
      <c r="E118" s="20">
        <v>0</v>
      </c>
      <c r="F118" s="21">
        <v>0</v>
      </c>
      <c r="G118" s="68">
        <f>C118-D118</f>
        <v>0</v>
      </c>
      <c r="H118" s="20">
        <v>0</v>
      </c>
    </row>
    <row r="119" spans="1:10" ht="12.75" customHeight="1">
      <c r="A119" s="70" t="s">
        <v>73</v>
      </c>
      <c r="B119" s="57">
        <v>33966</v>
      </c>
      <c r="C119" s="20">
        <v>4915143</v>
      </c>
      <c r="D119" s="20">
        <v>4915143</v>
      </c>
      <c r="E119" s="20">
        <v>0</v>
      </c>
      <c r="F119" s="21">
        <v>0</v>
      </c>
      <c r="G119" s="68">
        <f>C119-D119</f>
        <v>0</v>
      </c>
      <c r="H119" s="20">
        <v>0</v>
      </c>
      <c r="I119" s="74"/>
      <c r="J119" s="64"/>
    </row>
    <row r="120" spans="1:8" ht="15">
      <c r="A120" s="122" t="s">
        <v>4</v>
      </c>
      <c r="B120" s="123"/>
      <c r="C120" s="9">
        <f aca="true" t="shared" si="12" ref="C120:H120">SUM(C117:C119)</f>
        <v>63058314</v>
      </c>
      <c r="D120" s="9">
        <f t="shared" si="12"/>
        <v>63026914</v>
      </c>
      <c r="E120" s="9">
        <f t="shared" si="12"/>
        <v>0</v>
      </c>
      <c r="F120" s="9">
        <f t="shared" si="12"/>
        <v>0</v>
      </c>
      <c r="G120" s="9">
        <f t="shared" si="12"/>
        <v>31400</v>
      </c>
      <c r="H120" s="9">
        <f t="shared" si="12"/>
        <v>31400</v>
      </c>
    </row>
    <row r="121" spans="1:8" ht="12.75">
      <c r="A121" s="39" t="s">
        <v>65</v>
      </c>
      <c r="B121" s="11"/>
      <c r="C121" s="12"/>
      <c r="D121" s="12"/>
      <c r="E121" s="12"/>
      <c r="F121" s="12"/>
      <c r="G121" s="12"/>
      <c r="H121" s="12"/>
    </row>
    <row r="122" spans="1:4" ht="12.75">
      <c r="A122" s="39"/>
      <c r="C122" s="12"/>
      <c r="D122" s="27"/>
    </row>
    <row r="123" spans="1:4" s="117" customFormat="1" ht="15">
      <c r="A123" s="116" t="s">
        <v>107</v>
      </c>
      <c r="C123" s="118"/>
      <c r="D123" s="121"/>
    </row>
    <row r="124" spans="1:8" s="117" customFormat="1" ht="15">
      <c r="A124" s="10" t="s">
        <v>17</v>
      </c>
      <c r="H124" s="119" t="s">
        <v>137</v>
      </c>
    </row>
    <row r="125" spans="1:8" ht="48">
      <c r="A125" s="91" t="s">
        <v>0</v>
      </c>
      <c r="B125" s="2" t="s">
        <v>1</v>
      </c>
      <c r="C125" s="3" t="s">
        <v>86</v>
      </c>
      <c r="D125" s="3" t="s">
        <v>87</v>
      </c>
      <c r="E125" s="3" t="s">
        <v>12</v>
      </c>
      <c r="F125" s="3" t="s">
        <v>88</v>
      </c>
      <c r="G125" s="3" t="s">
        <v>89</v>
      </c>
      <c r="H125" s="3" t="s">
        <v>2</v>
      </c>
    </row>
    <row r="126" spans="1:8" ht="12.75" customHeight="1">
      <c r="A126" s="48" t="s">
        <v>108</v>
      </c>
      <c r="B126" s="42">
        <v>34019</v>
      </c>
      <c r="C126" s="47">
        <v>77000</v>
      </c>
      <c r="D126" s="75">
        <v>77000</v>
      </c>
      <c r="E126" s="76">
        <v>0</v>
      </c>
      <c r="F126" s="75">
        <v>0</v>
      </c>
      <c r="G126" s="75">
        <v>0</v>
      </c>
      <c r="H126" s="75">
        <v>0</v>
      </c>
    </row>
    <row r="127" spans="1:8" ht="12.75" customHeight="1">
      <c r="A127" s="48" t="s">
        <v>81</v>
      </c>
      <c r="B127" s="42">
        <v>34021</v>
      </c>
      <c r="C127" s="47">
        <v>60000</v>
      </c>
      <c r="D127" s="75">
        <v>60000</v>
      </c>
      <c r="E127" s="76">
        <v>0</v>
      </c>
      <c r="F127" s="75">
        <v>0</v>
      </c>
      <c r="G127" s="75">
        <v>29117</v>
      </c>
      <c r="H127" s="75">
        <v>29117</v>
      </c>
    </row>
    <row r="128" spans="1:8" ht="12.75" customHeight="1">
      <c r="A128" s="48" t="s">
        <v>133</v>
      </c>
      <c r="B128" s="42">
        <v>34031</v>
      </c>
      <c r="C128" s="47">
        <v>388000</v>
      </c>
      <c r="D128" s="75">
        <v>388000</v>
      </c>
      <c r="E128" s="76">
        <v>0</v>
      </c>
      <c r="F128" s="75">
        <v>0</v>
      </c>
      <c r="G128" s="75">
        <v>630</v>
      </c>
      <c r="H128" s="75">
        <v>630</v>
      </c>
    </row>
    <row r="129" spans="1:8" ht="12.75" customHeight="1">
      <c r="A129" s="48" t="s">
        <v>57</v>
      </c>
      <c r="B129" s="42">
        <v>34053</v>
      </c>
      <c r="C129" s="47">
        <v>665000</v>
      </c>
      <c r="D129" s="75">
        <v>665000</v>
      </c>
      <c r="E129" s="76">
        <v>0</v>
      </c>
      <c r="F129" s="75">
        <v>0</v>
      </c>
      <c r="G129" s="75">
        <v>2090</v>
      </c>
      <c r="H129" s="75">
        <v>2090</v>
      </c>
    </row>
    <row r="130" spans="1:8" ht="12.75" customHeight="1">
      <c r="A130" s="38" t="s">
        <v>11</v>
      </c>
      <c r="B130" s="42">
        <v>34070</v>
      </c>
      <c r="C130" s="22">
        <v>172000</v>
      </c>
      <c r="D130" s="77">
        <v>110000</v>
      </c>
      <c r="E130" s="77">
        <v>62000</v>
      </c>
      <c r="F130" s="77">
        <v>0</v>
      </c>
      <c r="G130" s="77">
        <v>0</v>
      </c>
      <c r="H130" s="77">
        <v>0</v>
      </c>
    </row>
    <row r="131" spans="1:10" ht="12.75">
      <c r="A131" s="48" t="s">
        <v>109</v>
      </c>
      <c r="B131" s="42">
        <v>34505</v>
      </c>
      <c r="C131" s="22">
        <v>98000</v>
      </c>
      <c r="D131" s="77">
        <v>98000</v>
      </c>
      <c r="E131" s="77">
        <v>0</v>
      </c>
      <c r="F131" s="77">
        <v>0</v>
      </c>
      <c r="G131" s="77">
        <v>0</v>
      </c>
      <c r="H131" s="77">
        <v>0</v>
      </c>
      <c r="I131" s="63"/>
      <c r="J131" s="64"/>
    </row>
    <row r="132" spans="1:8" ht="15">
      <c r="A132" s="122" t="s">
        <v>4</v>
      </c>
      <c r="B132" s="123"/>
      <c r="C132" s="9">
        <f aca="true" t="shared" si="13" ref="C132:H132">SUM(C126:C131)</f>
        <v>1460000</v>
      </c>
      <c r="D132" s="9">
        <f t="shared" si="13"/>
        <v>1398000</v>
      </c>
      <c r="E132" s="9">
        <f t="shared" si="13"/>
        <v>62000</v>
      </c>
      <c r="F132" s="9">
        <f t="shared" si="13"/>
        <v>0</v>
      </c>
      <c r="G132" s="9">
        <f t="shared" si="13"/>
        <v>31837</v>
      </c>
      <c r="H132" s="9">
        <f t="shared" si="13"/>
        <v>31837</v>
      </c>
    </row>
    <row r="133" spans="1:8" ht="15">
      <c r="A133" s="53"/>
      <c r="B133" s="53"/>
      <c r="C133" s="54"/>
      <c r="D133" s="54"/>
      <c r="E133" s="54"/>
      <c r="F133" s="54"/>
      <c r="G133" s="54"/>
      <c r="H133" s="54"/>
    </row>
    <row r="134" spans="1:8" s="117" customFormat="1" ht="15">
      <c r="A134" s="10" t="s">
        <v>18</v>
      </c>
      <c r="H134" s="119" t="s">
        <v>137</v>
      </c>
    </row>
    <row r="135" spans="1:8" ht="45" customHeight="1">
      <c r="A135" s="1" t="s">
        <v>0</v>
      </c>
      <c r="B135" s="2" t="s">
        <v>1</v>
      </c>
      <c r="C135" s="3" t="s">
        <v>86</v>
      </c>
      <c r="D135" s="3" t="s">
        <v>87</v>
      </c>
      <c r="E135" s="3" t="s">
        <v>12</v>
      </c>
      <c r="F135" s="3" t="s">
        <v>88</v>
      </c>
      <c r="G135" s="3" t="s">
        <v>90</v>
      </c>
      <c r="H135" s="3" t="s">
        <v>2</v>
      </c>
    </row>
    <row r="136" spans="1:8" ht="12.75">
      <c r="A136" s="48" t="s">
        <v>57</v>
      </c>
      <c r="B136" s="42">
        <v>34053</v>
      </c>
      <c r="C136" s="47">
        <v>791000</v>
      </c>
      <c r="D136" s="15">
        <v>791000</v>
      </c>
      <c r="E136" s="47">
        <v>0</v>
      </c>
      <c r="F136" s="87">
        <v>0</v>
      </c>
      <c r="G136" s="47">
        <f>C136-D136</f>
        <v>0</v>
      </c>
      <c r="H136" s="15">
        <v>0</v>
      </c>
    </row>
    <row r="137" spans="1:8" ht="12.75">
      <c r="A137" s="14" t="s">
        <v>11</v>
      </c>
      <c r="B137" s="42">
        <v>34070</v>
      </c>
      <c r="C137" s="15">
        <v>717000</v>
      </c>
      <c r="D137" s="15">
        <v>633686</v>
      </c>
      <c r="E137" s="15">
        <v>68500</v>
      </c>
      <c r="F137" s="15">
        <v>0</v>
      </c>
      <c r="G137" s="47">
        <f aca="true" t="shared" si="14" ref="G137:G142">C137-D137-E137</f>
        <v>14814</v>
      </c>
      <c r="H137" s="15">
        <v>14814</v>
      </c>
    </row>
    <row r="138" spans="1:8" ht="12.75">
      <c r="A138" s="82" t="s">
        <v>59</v>
      </c>
      <c r="B138" s="42">
        <v>34544</v>
      </c>
      <c r="C138" s="15">
        <v>581000</v>
      </c>
      <c r="D138" s="15">
        <v>581000</v>
      </c>
      <c r="E138" s="15">
        <v>0</v>
      </c>
      <c r="F138" s="15">
        <v>0</v>
      </c>
      <c r="G138" s="47">
        <f t="shared" si="14"/>
        <v>0</v>
      </c>
      <c r="H138" s="15">
        <v>0</v>
      </c>
    </row>
    <row r="139" spans="1:8" ht="12.75">
      <c r="A139" s="48" t="s">
        <v>81</v>
      </c>
      <c r="B139" s="42">
        <v>34021</v>
      </c>
      <c r="C139" s="15">
        <v>100000</v>
      </c>
      <c r="D139" s="15">
        <v>100000</v>
      </c>
      <c r="E139" s="15">
        <v>0</v>
      </c>
      <c r="F139" s="15">
        <v>0</v>
      </c>
      <c r="G139" s="47">
        <f t="shared" si="14"/>
        <v>0</v>
      </c>
      <c r="H139" s="15">
        <v>0</v>
      </c>
    </row>
    <row r="140" spans="1:8" ht="12.75">
      <c r="A140" s="48" t="s">
        <v>122</v>
      </c>
      <c r="B140" s="42">
        <v>34001</v>
      </c>
      <c r="C140" s="15">
        <v>224000</v>
      </c>
      <c r="D140" s="15">
        <v>224000</v>
      </c>
      <c r="E140" s="15">
        <v>0</v>
      </c>
      <c r="F140" s="15">
        <v>0</v>
      </c>
      <c r="G140" s="47">
        <f t="shared" si="14"/>
        <v>0</v>
      </c>
      <c r="H140" s="15">
        <v>0</v>
      </c>
    </row>
    <row r="141" spans="1:8" ht="12.75">
      <c r="A141" s="48" t="s">
        <v>123</v>
      </c>
      <c r="B141" s="42">
        <v>34026</v>
      </c>
      <c r="C141" s="15">
        <v>1400000</v>
      </c>
      <c r="D141" s="15">
        <v>1327640</v>
      </c>
      <c r="E141" s="15">
        <v>67600</v>
      </c>
      <c r="F141" s="15">
        <v>0</v>
      </c>
      <c r="G141" s="47">
        <f t="shared" si="14"/>
        <v>4760</v>
      </c>
      <c r="H141" s="15">
        <v>4760</v>
      </c>
    </row>
    <row r="142" spans="1:8" ht="25.5">
      <c r="A142" s="86" t="s">
        <v>60</v>
      </c>
      <c r="B142" s="42">
        <v>34352</v>
      </c>
      <c r="C142" s="15">
        <v>23200000</v>
      </c>
      <c r="D142" s="15">
        <v>23200000</v>
      </c>
      <c r="E142" s="15">
        <v>0</v>
      </c>
      <c r="F142" s="88">
        <v>0</v>
      </c>
      <c r="G142" s="47">
        <f t="shared" si="14"/>
        <v>0</v>
      </c>
      <c r="H142" s="15">
        <v>0</v>
      </c>
    </row>
    <row r="143" spans="1:8" ht="15">
      <c r="A143" s="138" t="s">
        <v>4</v>
      </c>
      <c r="B143" s="139"/>
      <c r="C143" s="9">
        <f aca="true" t="shared" si="15" ref="C143:H143">SUM(C136:C142)</f>
        <v>27013000</v>
      </c>
      <c r="D143" s="29">
        <f t="shared" si="15"/>
        <v>26857326</v>
      </c>
      <c r="E143" s="29">
        <f t="shared" si="15"/>
        <v>136100</v>
      </c>
      <c r="F143" s="29">
        <f t="shared" si="15"/>
        <v>0</v>
      </c>
      <c r="G143" s="29">
        <f t="shared" si="15"/>
        <v>19574</v>
      </c>
      <c r="H143" s="29">
        <f t="shared" si="15"/>
        <v>19574</v>
      </c>
    </row>
    <row r="144" spans="1:4" ht="13.5" customHeight="1">
      <c r="A144" s="126" t="s">
        <v>124</v>
      </c>
      <c r="B144" s="126"/>
      <c r="C144" s="126"/>
      <c r="D144" s="126"/>
    </row>
    <row r="146" s="117" customFormat="1" ht="15">
      <c r="A146" s="116" t="s">
        <v>37</v>
      </c>
    </row>
    <row r="147" spans="1:8" s="117" customFormat="1" ht="15">
      <c r="A147" s="10" t="s">
        <v>17</v>
      </c>
      <c r="H147" s="119" t="s">
        <v>137</v>
      </c>
    </row>
    <row r="148" spans="1:8" ht="48">
      <c r="A148" s="1" t="s">
        <v>0</v>
      </c>
      <c r="B148" s="2" t="s">
        <v>1</v>
      </c>
      <c r="C148" s="3" t="s">
        <v>86</v>
      </c>
      <c r="D148" s="3" t="s">
        <v>87</v>
      </c>
      <c r="E148" s="3" t="s">
        <v>97</v>
      </c>
      <c r="F148" s="3" t="s">
        <v>88</v>
      </c>
      <c r="G148" s="3" t="s">
        <v>89</v>
      </c>
      <c r="H148" s="3" t="s">
        <v>2</v>
      </c>
    </row>
    <row r="149" spans="1:8" ht="12.75" customHeight="1">
      <c r="A149" s="115" t="s">
        <v>134</v>
      </c>
      <c r="B149" s="140">
        <v>35018</v>
      </c>
      <c r="C149" s="124">
        <v>57313094</v>
      </c>
      <c r="D149" s="124">
        <v>57313094</v>
      </c>
      <c r="E149" s="124">
        <v>0</v>
      </c>
      <c r="F149" s="124">
        <v>0</v>
      </c>
      <c r="G149" s="124">
        <v>3120954.5</v>
      </c>
      <c r="H149" s="124">
        <v>3120954.5</v>
      </c>
    </row>
    <row r="150" spans="1:8" ht="12.75" customHeight="1">
      <c r="A150" s="52" t="s">
        <v>135</v>
      </c>
      <c r="B150" s="141"/>
      <c r="C150" s="125"/>
      <c r="D150" s="125"/>
      <c r="E150" s="125"/>
      <c r="F150" s="125"/>
      <c r="G150" s="125"/>
      <c r="H150" s="125"/>
    </row>
    <row r="151" spans="1:8" ht="30" customHeight="1">
      <c r="A151" s="52" t="s">
        <v>110</v>
      </c>
      <c r="B151" s="59">
        <v>35024</v>
      </c>
      <c r="C151" s="98">
        <v>424212.5</v>
      </c>
      <c r="D151" s="98">
        <v>424212.5</v>
      </c>
      <c r="E151" s="98">
        <v>0</v>
      </c>
      <c r="F151" s="98">
        <v>0</v>
      </c>
      <c r="G151" s="98">
        <v>0</v>
      </c>
      <c r="H151" s="98">
        <v>0</v>
      </c>
    </row>
    <row r="152" spans="1:8" ht="45" customHeight="1">
      <c r="A152" s="52" t="s">
        <v>112</v>
      </c>
      <c r="B152" s="59">
        <v>35025</v>
      </c>
      <c r="C152" s="98">
        <v>5219236.72</v>
      </c>
      <c r="D152" s="98">
        <v>5219236.72</v>
      </c>
      <c r="E152" s="98">
        <v>0</v>
      </c>
      <c r="F152" s="98">
        <v>0</v>
      </c>
      <c r="G152" s="98">
        <v>115329.08</v>
      </c>
      <c r="H152" s="98">
        <v>115329.08</v>
      </c>
    </row>
    <row r="153" spans="1:8" ht="45" customHeight="1">
      <c r="A153" s="52" t="s">
        <v>113</v>
      </c>
      <c r="B153" s="59">
        <v>35025</v>
      </c>
      <c r="C153" s="98">
        <v>27338392.62</v>
      </c>
      <c r="D153" s="98">
        <v>27338392.62</v>
      </c>
      <c r="E153" s="98">
        <v>0</v>
      </c>
      <c r="F153" s="98">
        <v>0</v>
      </c>
      <c r="G153" s="98">
        <v>43343.62</v>
      </c>
      <c r="H153" s="98">
        <v>43343.62</v>
      </c>
    </row>
    <row r="154" spans="1:8" ht="30" customHeight="1">
      <c r="A154" s="52" t="s">
        <v>114</v>
      </c>
      <c r="B154" s="59">
        <v>35442</v>
      </c>
      <c r="C154" s="98">
        <v>14230668.19</v>
      </c>
      <c r="D154" s="98">
        <v>14230667.19</v>
      </c>
      <c r="E154" s="98">
        <v>1</v>
      </c>
      <c r="F154" s="98">
        <v>0</v>
      </c>
      <c r="G154" s="98">
        <v>1096.44</v>
      </c>
      <c r="H154" s="98">
        <v>1096.44</v>
      </c>
    </row>
    <row r="155" spans="1:8" ht="30" customHeight="1">
      <c r="A155" s="52" t="s">
        <v>111</v>
      </c>
      <c r="B155" s="94">
        <v>35500</v>
      </c>
      <c r="C155" s="98">
        <v>1205886</v>
      </c>
      <c r="D155" s="98">
        <v>1205886</v>
      </c>
      <c r="E155" s="98">
        <v>0</v>
      </c>
      <c r="F155" s="98">
        <v>0</v>
      </c>
      <c r="G155" s="98">
        <v>0</v>
      </c>
      <c r="H155" s="98">
        <v>0</v>
      </c>
    </row>
    <row r="156" spans="1:8" ht="15">
      <c r="A156" s="122" t="s">
        <v>4</v>
      </c>
      <c r="B156" s="123"/>
      <c r="C156" s="29">
        <f aca="true" t="shared" si="16" ref="C156:H156">SUM(C149:C155)</f>
        <v>105731490.03</v>
      </c>
      <c r="D156" s="29">
        <f t="shared" si="16"/>
        <v>105731489.03</v>
      </c>
      <c r="E156" s="29">
        <f t="shared" si="16"/>
        <v>1</v>
      </c>
      <c r="F156" s="29">
        <f t="shared" si="16"/>
        <v>0</v>
      </c>
      <c r="G156" s="29">
        <f t="shared" si="16"/>
        <v>3280723.64</v>
      </c>
      <c r="H156" s="29">
        <f t="shared" si="16"/>
        <v>3280723.64</v>
      </c>
    </row>
    <row r="158" ht="12.75">
      <c r="A158" s="34"/>
    </row>
    <row r="159" s="117" customFormat="1" ht="15">
      <c r="A159" s="116" t="s">
        <v>94</v>
      </c>
    </row>
    <row r="160" spans="1:8" s="117" customFormat="1" ht="15">
      <c r="A160" s="10" t="s">
        <v>17</v>
      </c>
      <c r="H160" s="119" t="s">
        <v>137</v>
      </c>
    </row>
    <row r="161" spans="1:8" ht="48">
      <c r="A161" s="1" t="s">
        <v>0</v>
      </c>
      <c r="B161" s="2" t="s">
        <v>1</v>
      </c>
      <c r="C161" s="3" t="s">
        <v>86</v>
      </c>
      <c r="D161" s="3" t="s">
        <v>87</v>
      </c>
      <c r="E161" s="3" t="s">
        <v>95</v>
      </c>
      <c r="F161" s="3" t="s">
        <v>88</v>
      </c>
      <c r="G161" s="3" t="s">
        <v>89</v>
      </c>
      <c r="H161" s="3" t="s">
        <v>2</v>
      </c>
    </row>
    <row r="162" spans="1:8" ht="39.75" customHeight="1">
      <c r="A162" s="48" t="s">
        <v>96</v>
      </c>
      <c r="B162" s="59">
        <v>22011</v>
      </c>
      <c r="C162" s="98">
        <v>583138.55</v>
      </c>
      <c r="D162" s="98">
        <v>583138.55</v>
      </c>
      <c r="E162" s="98">
        <v>0</v>
      </c>
      <c r="F162" s="98">
        <v>0</v>
      </c>
      <c r="G162" s="98">
        <v>0</v>
      </c>
      <c r="H162" s="98">
        <v>0</v>
      </c>
    </row>
    <row r="163" spans="1:8" ht="15">
      <c r="A163" s="122" t="s">
        <v>4</v>
      </c>
      <c r="B163" s="123"/>
      <c r="C163" s="29">
        <f aca="true" t="shared" si="17" ref="C163:H163">SUM(C162:C162)</f>
        <v>583138.55</v>
      </c>
      <c r="D163" s="29">
        <f t="shared" si="17"/>
        <v>583138.55</v>
      </c>
      <c r="E163" s="29">
        <f t="shared" si="17"/>
        <v>0</v>
      </c>
      <c r="F163" s="29">
        <f t="shared" si="17"/>
        <v>0</v>
      </c>
      <c r="G163" s="29">
        <f t="shared" si="17"/>
        <v>0</v>
      </c>
      <c r="H163" s="29">
        <f t="shared" si="17"/>
        <v>0</v>
      </c>
    </row>
    <row r="164" spans="1:8" ht="15">
      <c r="A164" s="53"/>
      <c r="B164" s="53"/>
      <c r="C164" s="108"/>
      <c r="D164" s="108"/>
      <c r="E164" s="108"/>
      <c r="F164" s="108"/>
      <c r="G164" s="108"/>
      <c r="H164" s="108"/>
    </row>
    <row r="165" spans="1:8" ht="15">
      <c r="A165" s="53"/>
      <c r="B165" s="53"/>
      <c r="C165" s="108"/>
      <c r="D165" s="108"/>
      <c r="E165" s="108"/>
      <c r="F165" s="108"/>
      <c r="G165" s="108"/>
      <c r="H165" s="108"/>
    </row>
    <row r="166" spans="1:8" ht="15">
      <c r="A166" s="53"/>
      <c r="B166" s="53"/>
      <c r="C166" s="108"/>
      <c r="D166" s="108"/>
      <c r="E166" s="108"/>
      <c r="F166" s="108"/>
      <c r="G166" s="108"/>
      <c r="H166" s="108"/>
    </row>
    <row r="167" spans="1:8" ht="15">
      <c r="A167" s="10" t="s">
        <v>19</v>
      </c>
      <c r="F167" s="12"/>
      <c r="G167" s="12"/>
      <c r="H167" s="12"/>
    </row>
    <row r="168" spans="1:8" ht="20.25" customHeight="1">
      <c r="A168" s="30" t="s">
        <v>16</v>
      </c>
      <c r="B168" s="31"/>
      <c r="C168" s="32">
        <f aca="true" t="shared" si="18" ref="C168:H168">C6+C19+C37+C53+C80+C90+C110+C132+C156+C163</f>
        <v>11732735388.789999</v>
      </c>
      <c r="D168" s="32">
        <f t="shared" si="18"/>
        <v>11656239565.27</v>
      </c>
      <c r="E168" s="32">
        <f t="shared" si="18"/>
        <v>72974045.28</v>
      </c>
      <c r="F168" s="32">
        <f t="shared" si="18"/>
        <v>3521778.24</v>
      </c>
      <c r="G168" s="32">
        <f t="shared" si="18"/>
        <v>15383298.629999999</v>
      </c>
      <c r="H168" s="32">
        <f t="shared" si="18"/>
        <v>18905076.869999997</v>
      </c>
    </row>
    <row r="169" spans="1:8" ht="20.25" customHeight="1">
      <c r="A169" s="78"/>
      <c r="B169" s="79"/>
      <c r="C169" s="80"/>
      <c r="D169" s="80"/>
      <c r="E169" s="80"/>
      <c r="F169" s="80"/>
      <c r="G169" s="80"/>
      <c r="H169" s="80"/>
    </row>
    <row r="170" ht="12.75">
      <c r="G170" s="12"/>
    </row>
    <row r="171" spans="1:7" ht="12.75">
      <c r="A171" t="s">
        <v>38</v>
      </c>
      <c r="G171" s="12"/>
    </row>
    <row r="172" spans="1:7" ht="12.75">
      <c r="A172" t="s">
        <v>116</v>
      </c>
      <c r="C172" s="43">
        <v>20520</v>
      </c>
      <c r="G172" s="12"/>
    </row>
    <row r="173" spans="1:7" ht="12.75">
      <c r="A173" s="50" t="s">
        <v>54</v>
      </c>
      <c r="C173" s="43">
        <v>33140.94</v>
      </c>
      <c r="G173" s="12"/>
    </row>
    <row r="174" spans="1:7" ht="12.75">
      <c r="A174" t="s">
        <v>39</v>
      </c>
      <c r="C174" s="43">
        <v>1428040</v>
      </c>
      <c r="G174" s="12"/>
    </row>
    <row r="175" spans="1:7" ht="12.75">
      <c r="A175" t="s">
        <v>115</v>
      </c>
      <c r="C175" s="43">
        <v>1465180.5</v>
      </c>
      <c r="G175" s="12"/>
    </row>
    <row r="176" spans="1:7" ht="12.75">
      <c r="A176" t="s">
        <v>128</v>
      </c>
      <c r="C176" s="43">
        <v>574896.8</v>
      </c>
      <c r="G176" s="12"/>
    </row>
    <row r="177" ht="12.75">
      <c r="G177" s="12"/>
    </row>
    <row r="178" spans="1:7" ht="12.75">
      <c r="A178" t="s">
        <v>40</v>
      </c>
      <c r="G178" s="12"/>
    </row>
    <row r="179" spans="1:7" ht="12.75">
      <c r="A179" t="s">
        <v>41</v>
      </c>
      <c r="C179" s="44">
        <v>20520</v>
      </c>
      <c r="G179" s="12"/>
    </row>
    <row r="180" spans="1:7" ht="12.75">
      <c r="A180" t="s">
        <v>42</v>
      </c>
      <c r="C180" s="90">
        <v>6711602.63</v>
      </c>
      <c r="G180" s="12"/>
    </row>
    <row r="181" spans="1:7" ht="12.75">
      <c r="A181" t="s">
        <v>29</v>
      </c>
      <c r="C181" s="43">
        <v>574896.8</v>
      </c>
      <c r="D181" s="50"/>
      <c r="G181" s="12"/>
    </row>
    <row r="182" spans="1:7" ht="12.75">
      <c r="A182" t="s">
        <v>66</v>
      </c>
      <c r="C182" s="43">
        <v>8285496.8</v>
      </c>
      <c r="G182" s="12"/>
    </row>
    <row r="183" spans="1:7" ht="12.75">
      <c r="A183" s="50" t="s">
        <v>75</v>
      </c>
      <c r="C183" s="44">
        <v>31837</v>
      </c>
      <c r="G183" s="12"/>
    </row>
    <row r="184" spans="1:7" ht="12.75">
      <c r="A184" s="50" t="s">
        <v>84</v>
      </c>
      <c r="C184" s="44">
        <v>3280723.64</v>
      </c>
      <c r="G184" s="12"/>
    </row>
    <row r="185" spans="1:7" ht="12.75">
      <c r="A185" s="50"/>
      <c r="C185" s="44"/>
      <c r="G185" s="12"/>
    </row>
    <row r="186" spans="1:7" ht="12.75">
      <c r="A186" s="50"/>
      <c r="C186" s="44"/>
      <c r="G186" s="12"/>
    </row>
    <row r="187" ht="15">
      <c r="A187" s="10" t="s">
        <v>20</v>
      </c>
    </row>
    <row r="188" spans="1:8" ht="15">
      <c r="A188" s="30" t="s">
        <v>16</v>
      </c>
      <c r="B188" s="31"/>
      <c r="C188" s="32">
        <f aca="true" t="shared" si="19" ref="C188:H188">C11+C27+C46+C62+C71+C120+C143</f>
        <v>309225005.27</v>
      </c>
      <c r="D188" s="32">
        <f t="shared" si="19"/>
        <v>303719862.28</v>
      </c>
      <c r="E188" s="32">
        <f t="shared" si="19"/>
        <v>448700</v>
      </c>
      <c r="F188" s="32">
        <f t="shared" si="19"/>
        <v>0</v>
      </c>
      <c r="G188" s="32">
        <f t="shared" si="19"/>
        <v>5056442.990000011</v>
      </c>
      <c r="H188" s="32">
        <f t="shared" si="19"/>
        <v>5056442.99</v>
      </c>
    </row>
    <row r="189" spans="3:7" ht="12.75">
      <c r="C189" s="44"/>
      <c r="G189" s="12"/>
    </row>
    <row r="190" spans="1:7" ht="12.75">
      <c r="A190" t="s">
        <v>43</v>
      </c>
      <c r="G190" s="12"/>
    </row>
    <row r="191" spans="1:8" ht="12.75">
      <c r="A191" t="s">
        <v>41</v>
      </c>
      <c r="C191" s="44">
        <f>H11</f>
        <v>108390</v>
      </c>
      <c r="G191" s="12"/>
      <c r="H191" s="12"/>
    </row>
    <row r="192" spans="1:7" ht="12.75">
      <c r="A192" t="s">
        <v>29</v>
      </c>
      <c r="C192" s="44">
        <f>H27</f>
        <v>2139573.11</v>
      </c>
      <c r="D192" s="50"/>
      <c r="G192" s="12"/>
    </row>
    <row r="193" spans="1:7" ht="12.75">
      <c r="A193" t="s">
        <v>42</v>
      </c>
      <c r="C193" s="44">
        <f>H46</f>
        <v>2579336.7800000003</v>
      </c>
      <c r="G193" s="12"/>
    </row>
    <row r="194" spans="1:7" ht="12.75">
      <c r="A194" s="50" t="s">
        <v>74</v>
      </c>
      <c r="C194" s="44">
        <f>H62</f>
        <v>178169.09999999998</v>
      </c>
      <c r="G194" s="12"/>
    </row>
    <row r="195" spans="1:7" ht="12.75">
      <c r="A195" t="s">
        <v>66</v>
      </c>
      <c r="C195" s="44">
        <f>H120</f>
        <v>31400</v>
      </c>
      <c r="G195" s="12"/>
    </row>
    <row r="196" spans="1:7" ht="12.75">
      <c r="A196" t="s">
        <v>75</v>
      </c>
      <c r="C196" s="44">
        <f>H143</f>
        <v>19574</v>
      </c>
      <c r="G196" s="12"/>
    </row>
    <row r="197" spans="1:7" ht="12.75">
      <c r="A197" s="81"/>
      <c r="C197" s="44"/>
      <c r="G197" s="12"/>
    </row>
    <row r="198" spans="3:7" ht="12.75">
      <c r="C198" s="44"/>
      <c r="G198" s="12"/>
    </row>
    <row r="199" ht="12.75">
      <c r="C199" s="44"/>
    </row>
    <row r="200" ht="12.75">
      <c r="C200" s="44"/>
    </row>
  </sheetData>
  <sheetProtection/>
  <mergeCells count="33">
    <mergeCell ref="A163:B163"/>
    <mergeCell ref="H149:H150"/>
    <mergeCell ref="F149:F150"/>
    <mergeCell ref="D149:D150"/>
    <mergeCell ref="A90:B90"/>
    <mergeCell ref="A143:B143"/>
    <mergeCell ref="A156:B156"/>
    <mergeCell ref="B149:B150"/>
    <mergeCell ref="G149:G150"/>
    <mergeCell ref="A110:B110"/>
    <mergeCell ref="H78:H79"/>
    <mergeCell ref="C78:C79"/>
    <mergeCell ref="A80:B80"/>
    <mergeCell ref="E78:E79"/>
    <mergeCell ref="F78:F79"/>
    <mergeCell ref="G78:G79"/>
    <mergeCell ref="A120:B120"/>
    <mergeCell ref="E149:E150"/>
    <mergeCell ref="A132:B132"/>
    <mergeCell ref="C149:C150"/>
    <mergeCell ref="A144:D144"/>
    <mergeCell ref="A78:A79"/>
    <mergeCell ref="D78:D79"/>
    <mergeCell ref="B78:B79"/>
    <mergeCell ref="A6:B6"/>
    <mergeCell ref="A11:B11"/>
    <mergeCell ref="A19:B19"/>
    <mergeCell ref="A53:B53"/>
    <mergeCell ref="A71:B71"/>
    <mergeCell ref="A62:B62"/>
    <mergeCell ref="A27:B27"/>
    <mergeCell ref="A37:B37"/>
    <mergeCell ref="A46:B46"/>
  </mergeCells>
  <printOptions/>
  <pageMargins left="0.5905511811023623" right="0.1968503937007874" top="0.9448818897637796" bottom="0.984251968503937" header="0.5118110236220472" footer="0.5118110236220472"/>
  <pageSetup firstPageNumber="54" useFirstPageNumber="1" horizontalDpi="600" verticalDpi="600" orientation="landscape" paperSize="9" scale="90" r:id="rId1"/>
  <headerFooter alignWithMargins="0">
    <oddFooter>&amp;L&amp;"Arial,Kurzíva"Zastupitelstvo Olomouckého kraje 21. 6. 2021
11.1. - Rozpočet Olomouckého kraje 2020-závěrečný účet
Příloha č. 11: Vyúčtování finančních vztahů ke státnímu rozpočtu za rok 2020&amp;R&amp;"Arial,Kurzíva"Strana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2021-05-27T07:27:03Z</cp:lastPrinted>
  <dcterms:created xsi:type="dcterms:W3CDTF">2003-04-14T15:02:19Z</dcterms:created>
  <dcterms:modified xsi:type="dcterms:W3CDTF">2021-06-02T08:22:32Z</dcterms:modified>
  <cp:category/>
  <cp:version/>
  <cp:contentType/>
  <cp:contentStatus/>
</cp:coreProperties>
</file>