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360" yWindow="345" windowWidth="8460" windowHeight="8280"/>
  </bookViews>
  <sheets>
    <sheet name="1. Bilance příjmů a výdajů" sheetId="2" r:id="rId1"/>
  </sheets>
  <definedNames>
    <definedName name="_xlnm.Print_Area" localSheetId="0">'1. Bilance příjmů a výdajů'!$A$1:$E$54</definedName>
  </definedNames>
  <calcPr calcId="162913"/>
</workbook>
</file>

<file path=xl/calcChain.xml><?xml version="1.0" encoding="utf-8"?>
<calcChain xmlns="http://schemas.openxmlformats.org/spreadsheetml/2006/main">
  <c r="F52" i="2" l="1"/>
  <c r="D54" i="2" l="1"/>
  <c r="D32" i="2" l="1"/>
  <c r="C32" i="2"/>
  <c r="B32" i="2"/>
  <c r="D20" i="2"/>
  <c r="D4" i="2" l="1"/>
  <c r="D33" i="2"/>
  <c r="C33" i="2"/>
  <c r="E29" i="2"/>
  <c r="E28" i="2"/>
  <c r="E27" i="2"/>
  <c r="E19" i="2"/>
  <c r="E32" i="2" l="1"/>
  <c r="B33" i="2" l="1"/>
  <c r="E9" i="2"/>
  <c r="E8" i="2"/>
  <c r="E7" i="2"/>
  <c r="C11" i="2"/>
  <c r="C20" i="2" l="1"/>
  <c r="C22" i="2" s="1"/>
  <c r="E10" i="2" l="1"/>
  <c r="E21" i="2" l="1"/>
  <c r="B20" i="2" l="1"/>
  <c r="D22" i="2"/>
  <c r="E18" i="2"/>
  <c r="B22" i="2" l="1"/>
  <c r="E20" i="2"/>
  <c r="E22" i="2" l="1"/>
  <c r="B11" i="2" l="1"/>
  <c r="B13" i="2" s="1"/>
  <c r="D11" i="2" l="1"/>
  <c r="D13" i="2" s="1"/>
  <c r="D35" i="2" s="1"/>
  <c r="D38" i="2" l="1"/>
  <c r="E11" i="2"/>
  <c r="E33" i="2" l="1"/>
  <c r="C13" i="2" l="1"/>
  <c r="E12" i="2" l="1"/>
  <c r="E13" i="2" l="1"/>
</calcChain>
</file>

<file path=xl/sharedStrings.xml><?xml version="1.0" encoding="utf-8"?>
<sst xmlns="http://schemas.openxmlformats.org/spreadsheetml/2006/main" count="65" uniqueCount="52">
  <si>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</si>
  <si>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</si>
  <si>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</si>
  <si>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</si>
  <si>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</si>
  <si>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</si>
  <si>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</si>
  <si>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</si>
  <si>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</si>
  <si>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</si>
  <si>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</si>
  <si>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</si>
  <si>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</si>
  <si>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</si>
  <si>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</si>
  <si>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</si>
  <si>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</si>
  <si>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</si>
  <si>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>• Kapitálové výdaje</t>
  </si>
  <si>
    <t>FINANCOVÁNÍ</t>
  </si>
  <si>
    <t>Financování</t>
  </si>
  <si>
    <t xml:space="preserve">• Změna stavu krátkodobých prostředků na bankovních účtech </t>
  </si>
  <si>
    <t>• Splátky úvěrů</t>
  </si>
  <si>
    <t>Financování celkem</t>
  </si>
  <si>
    <t>• Krátkodobé přijaté půjčené prostředky</t>
  </si>
  <si>
    <t>• Kurzové rozdíly na devizových účtech</t>
  </si>
  <si>
    <t xml:space="preserve">• Operace z peněžních účtů 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</si>
  <si>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</si>
  <si>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</si>
  <si>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</si>
  <si>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r>
      <t>•</t>
    </r>
    <r>
      <rPr>
        <sz val="13.5"/>
        <rFont val="Arial CE"/>
        <charset val="238"/>
      </rPr>
      <t xml:space="preserve"> Přijaté transfery</t>
    </r>
  </si>
  <si>
    <t>• Dlouhodobé přijaté půjčené prostředky</t>
  </si>
  <si>
    <t>1. Bilance příjmů, výdajů a financování Olomouckého kraje k 31.12.2020</t>
  </si>
  <si>
    <t>Zůstatek na bankovních účtech Olomouckého kraje k 31.12.2020</t>
  </si>
  <si>
    <t>a) zapojení zůstatku na bankovních účtech  ve schváleném rozpočtu Olomouckého kraje na rok 2021, schváleném Zastupitelstvem Olomouckého kraje dne 21.12.2020</t>
  </si>
  <si>
    <t>Zůstatek bankovních účtů k 31.12.2020 - k použití v roce 2021</t>
  </si>
  <si>
    <t>Počáteční zůstatek k 1.1.2020</t>
  </si>
  <si>
    <t>zapojeno do rozpočtu roku 2020</t>
  </si>
  <si>
    <t>b) zapojení zůstatku na bankovních účtech schváleném Zastupitelstvem Olomouckého kraje dne 22.2.2021</t>
  </si>
  <si>
    <t>c) zůstatek na fondu sociálních potřeb (zapojuje se samostatně - Příloha č. 5)</t>
  </si>
  <si>
    <t>d) zůstatek na fondu na podporu výstavby a obnovy vodohospodářské infrastruktury na území Olomouckého kraje - Příloha č. 6)</t>
  </si>
  <si>
    <t>e) zůstatek na účtu pro Evropské programy (ORJ - 60) - zapojeno usnesením Rady Olomouckého kraje ze dne 18.1.2021</t>
  </si>
  <si>
    <t>f) zůstatek na účtu pro Evropské programy (ORJ - 64) - zapojeno usnesením Rady Olomouckého kraje ze dne 18.1.2021</t>
  </si>
  <si>
    <t>g) zůstatek na účtu pro Evropské programy (ORJ - 74) - zapojeno usnesením Rady Olomouckého kraje ze dne 1.2.2021</t>
  </si>
  <si>
    <t>h) zůstatek na účtu pro Evropské programy (ORJ - 76) - zapojeno usnesením Rady Olomouckého kraje ze dne 1.2.2021</t>
  </si>
  <si>
    <t>i) zůstatek na účtu pro Evropské programy (ORJ - 77) - zapojeno usnesením Rady Olomouckého kraje ze dne 18.1.2021</t>
  </si>
  <si>
    <t>j) zůstatek na účtu pro Evropské programy (ORJ - 78) - zapojeno usnesením Rady Olomouckého kraje ze dne 19.4.2021</t>
  </si>
  <si>
    <t>k) zůstatek na účtu pro Evropské programy (ORJ - 79) - zapojeno usnesením Rady Olomouckého kraje ze dne 18.1.2021</t>
  </si>
  <si>
    <t>l) finanční vypořádání se státním rozpočtem - Příloha č. 8 - zapojeno usnesením Rady Olomouckého kraje ze dne 1.2.2021 a 15.2.2021</t>
  </si>
  <si>
    <t>m) zapojení zůstatku očelové dotace z MPSV, která byla vyplacena v lednu 2021</t>
  </si>
  <si>
    <t xml:space="preserve">n) zůstatek revolvingového úvěru - zapojeno usnesením Rady Olomouckého kraje ze dne </t>
  </si>
  <si>
    <t>o) mylné platby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</si>
</sst>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\ &quot;Kč&quot;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3.5"/>
      <name val="Arial"/>
      <family val="2"/>
      <charset val="238"/>
    </font>
    <font>
      <b/>
      <sz val="13.5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sz val="13.5"/>
      <name val="Arial CE"/>
      <charset val="238"/>
    </font>
    <font>
      <b/>
      <sz val="13.5"/>
      <name val="Arial CE"/>
      <charset val="238"/>
    </font>
    <font>
      <sz val="13.5"/>
      <name val="Arial CE"/>
      <family val="2"/>
      <charset val="238"/>
    </font>
    <font>
      <b/>
      <sz val="13"/>
      <color rgb="FFFF0000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 CE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sz val="13.5"/>
      <color rgb="FFFF0000"/>
      <name val="Arial"/>
      <family val="2"/>
      <charset val="238"/>
    </font>
    <font>
      <sz val="13.5"/>
      <color rgb="FFFF0000"/>
      <name val="Arial CE"/>
      <charset val="238"/>
    </font>
    <font>
      <b/>
      <sz val="13.5"/>
      <color rgb="FFFF0000"/>
      <name val="Arial CE"/>
      <charset val="238"/>
    </font>
    <font>
      <b/>
      <sz val="13.5"/>
      <color rgb="FFFF0000"/>
      <name val="Arial"/>
      <family val="2"/>
      <charset val="238"/>
    </font>
    <font>
      <sz val="13.5"/>
      <color rgb="FFFF0000"/>
      <name val="Arial CE"/>
      <family val="2"/>
      <charset val="238"/>
    </font>
    <font>
      <b/>
      <sz val="13.5"/>
      <color rgb="FFFF0000"/>
      <name val="Arial CE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sz val="1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" fontId="2" fillId="0" borderId="0"/>
  </cellStyleXfs>
  <cellXfs count="143">
    <xf numFmtId="0" fontId="0" fillId="0" borderId="0" xfId="0"/>
    <xf numFmtId="3" fontId="3" fillId="0" borderId="0" xfId="1" applyFont="1"/>
    <xf numFmtId="0" fontId="1" fillId="0" borderId="0" xfId="0" applyFont="1" applyFill="1"/>
    <xf numFmtId="3" fontId="7" fillId="0" borderId="0" xfId="1" applyFont="1"/>
    <xf numFmtId="3" fontId="5" fillId="0" borderId="0" xfId="1" applyFont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9" fillId="0" borderId="2" xfId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5" fillId="0" borderId="0" xfId="1" applyFont="1" applyFill="1" applyAlignment="1">
      <alignment horizontal="right"/>
    </xf>
    <xf numFmtId="3" fontId="9" fillId="0" borderId="3" xfId="1" applyFont="1" applyFill="1" applyBorder="1"/>
    <xf numFmtId="3" fontId="9" fillId="0" borderId="4" xfId="1" applyFont="1" applyFill="1" applyBorder="1" applyAlignment="1">
      <alignment horizontal="center" vertical="center"/>
    </xf>
    <xf numFmtId="3" fontId="7" fillId="0" borderId="0" xfId="1" applyFont="1" applyFill="1"/>
    <xf numFmtId="3" fontId="2" fillId="0" borderId="0" xfId="1" applyFont="1"/>
    <xf numFmtId="3" fontId="2" fillId="0" borderId="0" xfId="1" applyFont="1" applyAlignment="1">
      <alignment horizontal="right"/>
    </xf>
    <xf numFmtId="4" fontId="2" fillId="0" borderId="0" xfId="1" applyNumberFormat="1" applyFont="1" applyFill="1" applyBorder="1"/>
    <xf numFmtId="4" fontId="9" fillId="0" borderId="0" xfId="1" applyNumberFormat="1" applyFont="1" applyFill="1" applyBorder="1"/>
    <xf numFmtId="4" fontId="1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4" fillId="2" borderId="0" xfId="0" applyFont="1" applyFill="1"/>
    <xf numFmtId="0" fontId="10" fillId="0" borderId="7" xfId="0" applyFont="1" applyFill="1" applyBorder="1" applyAlignment="1">
      <alignment wrapText="1"/>
    </xf>
    <xf numFmtId="0" fontId="10" fillId="0" borderId="7" xfId="0" applyFont="1" applyFill="1" applyBorder="1"/>
    <xf numFmtId="0" fontId="12" fillId="0" borderId="0" xfId="0" applyFont="1"/>
    <xf numFmtId="0" fontId="13" fillId="0" borderId="0" xfId="0" applyFont="1"/>
    <xf numFmtId="3" fontId="10" fillId="0" borderId="7" xfId="1" applyFont="1" applyFill="1" applyBorder="1"/>
    <xf numFmtId="3" fontId="10" fillId="0" borderId="11" xfId="1" applyFont="1" applyFill="1" applyBorder="1"/>
    <xf numFmtId="3" fontId="16" fillId="0" borderId="11" xfId="1" applyFont="1" applyFill="1" applyBorder="1"/>
    <xf numFmtId="1" fontId="17" fillId="0" borderId="13" xfId="1" applyNumberFormat="1" applyFont="1" applyFill="1" applyBorder="1" applyAlignment="1">
      <alignment horizontal="left"/>
    </xf>
    <xf numFmtId="1" fontId="16" fillId="0" borderId="14" xfId="1" applyNumberFormat="1" applyFont="1" applyFill="1" applyBorder="1" applyAlignment="1">
      <alignment horizontal="left" wrapText="1"/>
    </xf>
    <xf numFmtId="0" fontId="11" fillId="0" borderId="5" xfId="0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6" fillId="0" borderId="14" xfId="0" applyNumberFormat="1" applyFont="1" applyFill="1" applyBorder="1" applyAlignment="1">
      <alignment horizontal="left" wrapText="1"/>
    </xf>
    <xf numFmtId="0" fontId="14" fillId="2" borderId="18" xfId="0" applyFont="1" applyFill="1" applyBorder="1"/>
    <xf numFmtId="4" fontId="19" fillId="2" borderId="0" xfId="0" applyNumberFormat="1" applyFont="1" applyFill="1" applyBorder="1"/>
    <xf numFmtId="0" fontId="18" fillId="0" borderId="0" xfId="0" applyFont="1" applyFill="1" applyBorder="1"/>
    <xf numFmtId="4" fontId="18" fillId="0" borderId="0" xfId="0" applyNumberFormat="1" applyFont="1" applyFill="1" applyBorder="1"/>
    <xf numFmtId="0" fontId="18" fillId="0" borderId="0" xfId="0" applyFont="1" applyFill="1"/>
    <xf numFmtId="0" fontId="14" fillId="0" borderId="18" xfId="0" applyFont="1" applyFill="1" applyBorder="1"/>
    <xf numFmtId="0" fontId="13" fillId="2" borderId="0" xfId="0" applyFont="1" applyFill="1"/>
    <xf numFmtId="3" fontId="20" fillId="0" borderId="0" xfId="1" applyFont="1"/>
    <xf numFmtId="4" fontId="20" fillId="0" borderId="0" xfId="1" applyNumberFormat="1" applyFont="1" applyFill="1" applyBorder="1"/>
    <xf numFmtId="3" fontId="20" fillId="0" borderId="0" xfId="1" applyFont="1" applyFill="1" applyBorder="1"/>
    <xf numFmtId="0" fontId="21" fillId="0" borderId="0" xfId="0" applyFont="1"/>
    <xf numFmtId="3" fontId="22" fillId="2" borderId="0" xfId="1" applyFont="1" applyFill="1"/>
    <xf numFmtId="4" fontId="20" fillId="3" borderId="0" xfId="1" applyNumberFormat="1" applyFont="1" applyFill="1" applyBorder="1" applyAlignment="1">
      <alignment horizontal="right"/>
    </xf>
    <xf numFmtId="0" fontId="23" fillId="0" borderId="0" xfId="0" applyFont="1"/>
    <xf numFmtId="4" fontId="23" fillId="2" borderId="0" xfId="0" applyNumberFormat="1" applyFont="1" applyFill="1"/>
    <xf numFmtId="0" fontId="23" fillId="2" borderId="0" xfId="0" applyFont="1" applyFill="1"/>
    <xf numFmtId="3" fontId="24" fillId="0" borderId="0" xfId="1" applyFont="1" applyFill="1" applyBorder="1"/>
    <xf numFmtId="0" fontId="25" fillId="0" borderId="0" xfId="0" applyFont="1" applyFill="1"/>
    <xf numFmtId="3" fontId="27" fillId="0" borderId="0" xfId="1" applyFont="1" applyFill="1" applyBorder="1"/>
    <xf numFmtId="0" fontId="26" fillId="0" borderId="0" xfId="0" applyFont="1" applyFill="1"/>
    <xf numFmtId="3" fontId="28" fillId="0" borderId="0" xfId="1" applyFont="1" applyFill="1" applyBorder="1"/>
    <xf numFmtId="0" fontId="29" fillId="0" borderId="0" xfId="0" applyFont="1" applyFill="1"/>
    <xf numFmtId="4" fontId="30" fillId="0" borderId="0" xfId="1" applyNumberFormat="1" applyFont="1" applyFill="1" applyBorder="1"/>
    <xf numFmtId="3" fontId="30" fillId="0" borderId="0" xfId="1" applyFont="1" applyFill="1" applyBorder="1"/>
    <xf numFmtId="4" fontId="31" fillId="0" borderId="0" xfId="0" applyNumberFormat="1" applyFont="1" applyFill="1" applyBorder="1"/>
    <xf numFmtId="0" fontId="21" fillId="0" borderId="0" xfId="0" applyFont="1" applyFill="1"/>
    <xf numFmtId="4" fontId="21" fillId="0" borderId="0" xfId="0" applyNumberFormat="1" applyFont="1" applyFill="1"/>
    <xf numFmtId="4" fontId="21" fillId="0" borderId="0" xfId="0" applyNumberFormat="1" applyFont="1" applyFill="1" applyBorder="1"/>
    <xf numFmtId="0" fontId="21" fillId="0" borderId="0" xfId="0" applyFont="1" applyFill="1" applyBorder="1"/>
    <xf numFmtId="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4" fontId="26" fillId="0" borderId="0" xfId="0" applyNumberFormat="1" applyFont="1" applyFill="1" applyBorder="1"/>
    <xf numFmtId="0" fontId="29" fillId="0" borderId="0" xfId="0" applyFont="1" applyFill="1" applyBorder="1"/>
    <xf numFmtId="4" fontId="29" fillId="0" borderId="0" xfId="0" applyNumberFormat="1" applyFont="1" applyFill="1" applyBorder="1"/>
    <xf numFmtId="3" fontId="26" fillId="0" borderId="0" xfId="0" applyNumberFormat="1" applyFont="1" applyFill="1"/>
    <xf numFmtId="3" fontId="29" fillId="0" borderId="0" xfId="0" applyNumberFormat="1" applyFont="1" applyFill="1"/>
    <xf numFmtId="0" fontId="30" fillId="0" borderId="0" xfId="0" applyFont="1" applyFill="1" applyBorder="1"/>
    <xf numFmtId="0" fontId="30" fillId="0" borderId="0" xfId="0" applyFont="1" applyFill="1"/>
    <xf numFmtId="4" fontId="33" fillId="0" borderId="0" xfId="0" applyNumberFormat="1" applyFont="1" applyFill="1" applyBorder="1"/>
    <xf numFmtId="0" fontId="31" fillId="0" borderId="0" xfId="0" applyFont="1" applyFill="1" applyBorder="1"/>
    <xf numFmtId="0" fontId="31" fillId="0" borderId="0" xfId="0" applyFont="1" applyFill="1"/>
    <xf numFmtId="0" fontId="32" fillId="0" borderId="0" xfId="0" applyFont="1" applyFill="1"/>
    <xf numFmtId="4" fontId="26" fillId="2" borderId="0" xfId="0" applyNumberFormat="1" applyFont="1" applyFill="1" applyBorder="1"/>
    <xf numFmtId="0" fontId="29" fillId="2" borderId="0" xfId="0" applyFont="1" applyFill="1" applyBorder="1"/>
    <xf numFmtId="0" fontId="26" fillId="2" borderId="0" xfId="0" applyFont="1" applyFill="1"/>
    <xf numFmtId="0" fontId="29" fillId="2" borderId="0" xfId="0" applyFont="1" applyFill="1"/>
    <xf numFmtId="4" fontId="34" fillId="0" borderId="0" xfId="0" applyNumberFormat="1" applyFont="1" applyFill="1" applyBorder="1"/>
    <xf numFmtId="0" fontId="34" fillId="0" borderId="0" xfId="0" applyFont="1" applyFill="1"/>
    <xf numFmtId="3" fontId="34" fillId="0" borderId="0" xfId="0" applyNumberFormat="1" applyFont="1" applyFill="1"/>
    <xf numFmtId="0" fontId="32" fillId="0" borderId="20" xfId="0" applyFont="1" applyFill="1" applyBorder="1"/>
    <xf numFmtId="4" fontId="34" fillId="0" borderId="0" xfId="0" applyNumberFormat="1" applyFont="1" applyFill="1"/>
    <xf numFmtId="0" fontId="34" fillId="0" borderId="0" xfId="0" applyFont="1"/>
    <xf numFmtId="4" fontId="35" fillId="0" borderId="0" xfId="0" applyNumberFormat="1" applyFont="1" applyFill="1" applyBorder="1"/>
    <xf numFmtId="0" fontId="34" fillId="0" borderId="0" xfId="0" applyFont="1" applyFill="1" applyBorder="1"/>
    <xf numFmtId="4" fontId="34" fillId="0" borderId="0" xfId="0" applyNumberFormat="1" applyFont="1"/>
    <xf numFmtId="4" fontId="34" fillId="2" borderId="0" xfId="0" applyNumberFormat="1" applyFont="1" applyFill="1" applyAlignment="1">
      <alignment horizontal="right"/>
    </xf>
    <xf numFmtId="0" fontId="34" fillId="2" borderId="0" xfId="0" applyFont="1" applyFill="1"/>
    <xf numFmtId="0" fontId="32" fillId="2" borderId="0" xfId="0" applyFont="1" applyFill="1"/>
    <xf numFmtId="4" fontId="21" fillId="2" borderId="0" xfId="0" applyNumberFormat="1" applyFont="1" applyFill="1"/>
    <xf numFmtId="0" fontId="18" fillId="2" borderId="18" xfId="0" applyFont="1" applyFill="1" applyBorder="1"/>
    <xf numFmtId="4" fontId="21" fillId="0" borderId="0" xfId="0" applyNumberFormat="1" applyFont="1"/>
    <xf numFmtId="2" fontId="21" fillId="0" borderId="0" xfId="0" applyNumberFormat="1" applyFont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4" fontId="36" fillId="0" borderId="0" xfId="1" applyNumberFormat="1" applyFont="1" applyFill="1" applyBorder="1"/>
    <xf numFmtId="0" fontId="18" fillId="0" borderId="18" xfId="0" applyFont="1" applyFill="1" applyBorder="1"/>
    <xf numFmtId="4" fontId="32" fillId="2" borderId="0" xfId="0" applyNumberFormat="1" applyFont="1" applyFill="1"/>
    <xf numFmtId="0" fontId="4" fillId="0" borderId="0" xfId="0" applyFont="1" applyFill="1"/>
    <xf numFmtId="4" fontId="1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center" vertical="center"/>
    </xf>
    <xf numFmtId="4" fontId="15" fillId="2" borderId="10" xfId="1" applyNumberFormat="1" applyFont="1" applyFill="1" applyBorder="1"/>
    <xf numFmtId="4" fontId="15" fillId="2" borderId="8" xfId="1" applyNumberFormat="1" applyFont="1" applyFill="1" applyBorder="1"/>
    <xf numFmtId="4" fontId="15" fillId="2" borderId="12" xfId="1" applyNumberFormat="1" applyFont="1" applyFill="1" applyBorder="1"/>
    <xf numFmtId="4" fontId="16" fillId="2" borderId="12" xfId="1" applyNumberFormat="1" applyFont="1" applyFill="1" applyBorder="1"/>
    <xf numFmtId="4" fontId="16" fillId="2" borderId="15" xfId="1" applyNumberFormat="1" applyFont="1" applyFill="1" applyBorder="1"/>
    <xf numFmtId="164" fontId="10" fillId="0" borderId="1" xfId="0" applyNumberFormat="1" applyFont="1" applyFill="1" applyBorder="1"/>
    <xf numFmtId="164" fontId="11" fillId="0" borderId="6" xfId="0" applyNumberFormat="1" applyFont="1" applyFill="1" applyBorder="1"/>
    <xf numFmtId="164" fontId="10" fillId="0" borderId="1" xfId="0" applyNumberFormat="1" applyFont="1" applyFill="1" applyBorder="1" applyAlignment="1">
      <alignment shrinkToFit="1"/>
    </xf>
    <xf numFmtId="164" fontId="11" fillId="0" borderId="16" xfId="0" applyNumberFormat="1" applyFont="1" applyFill="1" applyBorder="1"/>
    <xf numFmtId="4" fontId="10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/>
    <xf numFmtId="4" fontId="11" fillId="2" borderId="9" xfId="0" applyNumberFormat="1" applyFont="1" applyFill="1" applyBorder="1" applyAlignment="1"/>
    <xf numFmtId="4" fontId="15" fillId="2" borderId="8" xfId="0" applyNumberFormat="1" applyFont="1" applyFill="1" applyBorder="1"/>
    <xf numFmtId="4" fontId="16" fillId="2" borderId="15" xfId="0" applyNumberFormat="1" applyFont="1" applyFill="1" applyBorder="1"/>
    <xf numFmtId="164" fontId="8" fillId="0" borderId="1" xfId="0" applyNumberFormat="1" applyFont="1" applyFill="1" applyBorder="1" applyAlignment="1">
      <alignment shrinkToFit="1"/>
    </xf>
    <xf numFmtId="164" fontId="11" fillId="0" borderId="17" xfId="0" applyNumberFormat="1" applyFont="1" applyFill="1" applyBorder="1"/>
    <xf numFmtId="0" fontId="10" fillId="2" borderId="7" xfId="0" applyFont="1" applyFill="1" applyBorder="1" applyAlignment="1">
      <alignment wrapText="1"/>
    </xf>
    <xf numFmtId="4" fontId="11" fillId="2" borderId="15" xfId="0" applyNumberFormat="1" applyFont="1" applyFill="1" applyBorder="1" applyAlignment="1"/>
    <xf numFmtId="164" fontId="10" fillId="2" borderId="1" xfId="0" applyNumberFormat="1" applyFont="1" applyFill="1" applyBorder="1"/>
    <xf numFmtId="4" fontId="10" fillId="0" borderId="0" xfId="0" applyNumberFormat="1" applyFont="1" applyFill="1" applyBorder="1"/>
    <xf numFmtId="4" fontId="13" fillId="0" borderId="0" xfId="0" applyNumberFormat="1" applyFont="1" applyFill="1" applyBorder="1"/>
    <xf numFmtId="0" fontId="11" fillId="0" borderId="19" xfId="0" applyFont="1" applyFill="1" applyBorder="1" applyAlignment="1"/>
    <xf numFmtId="4" fontId="14" fillId="2" borderId="18" xfId="0" applyNumberFormat="1" applyFont="1" applyFill="1" applyBorder="1"/>
    <xf numFmtId="4" fontId="1" fillId="2" borderId="0" xfId="0" applyNumberFormat="1" applyFont="1" applyFill="1"/>
    <xf numFmtId="4" fontId="37" fillId="2" borderId="0" xfId="1" applyNumberFormat="1" applyFont="1" applyFill="1"/>
    <xf numFmtId="3" fontId="37" fillId="2" borderId="0" xfId="1" applyFont="1" applyFill="1"/>
    <xf numFmtId="0" fontId="4" fillId="0" borderId="20" xfId="0" applyFont="1" applyFill="1" applyBorder="1"/>
    <xf numFmtId="4" fontId="38" fillId="0" borderId="0" xfId="0" applyNumberFormat="1" applyFont="1"/>
    <xf numFmtId="0" fontId="38" fillId="0" borderId="0" xfId="0" applyFont="1"/>
    <xf numFmtId="0" fontId="1" fillId="0" borderId="0" xfId="0" applyFont="1"/>
    <xf numFmtId="165" fontId="4" fillId="2" borderId="0" xfId="0" applyNumberFormat="1" applyFont="1" applyFill="1" applyAlignment="1"/>
    <xf numFmtId="165" fontId="1" fillId="2" borderId="0" xfId="0" applyNumberFormat="1" applyFont="1" applyFill="1" applyAlignment="1"/>
    <xf numFmtId="165" fontId="14" fillId="2" borderId="18" xfId="0" applyNumberFormat="1" applyFont="1" applyFill="1" applyBorder="1" applyAlignment="1"/>
    <xf numFmtId="165" fontId="39" fillId="2" borderId="18" xfId="0" applyNumberFormat="1" applyFont="1" applyFill="1" applyBorder="1" applyAlignment="1"/>
    <xf numFmtId="0" fontId="4" fillId="2" borderId="0" xfId="0" applyFont="1" applyFill="1" applyAlignment="1">
      <alignment horizontal="left" wrapText="1"/>
    </xf>
    <xf numFmtId="165" fontId="4" fillId="2" borderId="0" xfId="0" applyNumberFormat="1" applyFont="1" applyFill="1" applyAlignment="1">
      <alignment horizontal="right"/>
    </xf>
    <xf numFmtId="165" fontId="13" fillId="2" borderId="0" xfId="0" applyNumberFormat="1" applyFont="1" applyFill="1" applyAlignment="1"/>
    <xf numFmtId="0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BreakPreview" zoomScaleNormal="100" zoomScaleSheetLayoutView="100" workbookViewId="0">
      <selection activeCell="C59" sqref="C59"/>
    </sheetView>
  </sheetViews>
  <sheetFormatPr defaultRowHeight="12.75" x14ac:dyDescent="0.2"/>
  <cols>
    <col min="1" max="1" width="42.42578125" style="42" customWidth="1"/>
    <col min="2" max="2" width="28.140625" style="42" customWidth="1"/>
    <col min="3" max="3" width="27.42578125" style="42" customWidth="1"/>
    <col min="4" max="4" width="22.5703125" style="132" customWidth="1"/>
    <col min="5" max="5" width="8.7109375" style="132" customWidth="1"/>
    <col min="6" max="6" width="23.140625" style="93" bestFit="1" customWidth="1"/>
    <col min="7" max="7" width="24.85546875" style="42" customWidth="1"/>
    <col min="8" max="8" width="24" style="42" customWidth="1"/>
    <col min="9" max="9" width="20.140625" style="42" customWidth="1"/>
    <col min="10" max="10" width="14.42578125" style="42" customWidth="1"/>
    <col min="11" max="16384" width="9.140625" style="42"/>
  </cols>
  <sheetData>
    <row r="1" spans="1:8" ht="20.25" x14ac:dyDescent="0.3">
      <c r="A1" s="1" t="s">
        <v>32</v>
      </c>
      <c r="B1" s="39"/>
      <c r="C1" s="39"/>
      <c r="D1" s="13"/>
      <c r="E1" s="13"/>
      <c r="F1" s="40"/>
      <c r="G1" s="41"/>
    </row>
    <row r="2" spans="1:8" x14ac:dyDescent="0.2">
      <c r="A2" s="39"/>
      <c r="B2" s="39"/>
      <c r="C2" s="39"/>
      <c r="D2" s="13"/>
      <c r="E2" s="13"/>
      <c r="F2" s="40"/>
      <c r="G2" s="41"/>
    </row>
    <row r="3" spans="1:8" s="45" customFormat="1" ht="15.75" hidden="1" x14ac:dyDescent="0.25">
      <c r="A3" s="43" t="s">
        <v>36</v>
      </c>
      <c r="B3" s="43"/>
      <c r="C3" s="43"/>
      <c r="D3" s="127">
        <v>1199491843.27</v>
      </c>
      <c r="E3" s="128" t="s">
        <v>13</v>
      </c>
      <c r="F3" s="44"/>
      <c r="G3" s="40"/>
      <c r="H3" s="41"/>
    </row>
    <row r="4" spans="1:8" s="47" customFormat="1" ht="15.75" hidden="1" x14ac:dyDescent="0.25">
      <c r="A4" s="43" t="s">
        <v>37</v>
      </c>
      <c r="B4" s="43"/>
      <c r="C4" s="43"/>
      <c r="D4" s="127">
        <f>SUM(D27)</f>
        <v>488463089.27999997</v>
      </c>
      <c r="E4" s="128" t="s">
        <v>13</v>
      </c>
      <c r="F4" s="46"/>
    </row>
    <row r="5" spans="1:8" ht="18.75" thickBot="1" x14ac:dyDescent="0.3">
      <c r="A5" s="3" t="s">
        <v>2</v>
      </c>
      <c r="B5" s="13"/>
      <c r="C5" s="14"/>
      <c r="D5" s="13"/>
      <c r="E5" s="4" t="s">
        <v>14</v>
      </c>
      <c r="F5" s="15"/>
      <c r="G5" s="41"/>
    </row>
    <row r="6" spans="1:8" s="49" customFormat="1" ht="16.5" thickTop="1" thickBot="1" x14ac:dyDescent="0.25">
      <c r="A6" s="10" t="s">
        <v>11</v>
      </c>
      <c r="B6" s="6" t="s">
        <v>4</v>
      </c>
      <c r="C6" s="6" t="s">
        <v>5</v>
      </c>
      <c r="D6" s="7" t="s">
        <v>7</v>
      </c>
      <c r="E6" s="11" t="s">
        <v>8</v>
      </c>
      <c r="F6" s="16"/>
      <c r="G6" s="48"/>
    </row>
    <row r="7" spans="1:8" s="51" customFormat="1" ht="18" thickTop="1" x14ac:dyDescent="0.25">
      <c r="A7" s="24" t="s">
        <v>27</v>
      </c>
      <c r="B7" s="103">
        <v>5466362000</v>
      </c>
      <c r="C7" s="103">
        <v>4713374870</v>
      </c>
      <c r="D7" s="103">
        <v>4929544335.7399998</v>
      </c>
      <c r="E7" s="108">
        <f>D7/C7*100</f>
        <v>104.58629902569155</v>
      </c>
      <c r="F7" s="95"/>
      <c r="G7" s="50"/>
    </row>
    <row r="8" spans="1:8" s="51" customFormat="1" ht="17.25" x14ac:dyDescent="0.25">
      <c r="A8" s="24" t="s">
        <v>28</v>
      </c>
      <c r="B8" s="104">
        <v>484465500</v>
      </c>
      <c r="C8" s="104">
        <v>605347604.60000002</v>
      </c>
      <c r="D8" s="104">
        <v>624666983.74000001</v>
      </c>
      <c r="E8" s="108">
        <f>D8/C8*100</f>
        <v>103.1914521496729</v>
      </c>
      <c r="F8" s="95"/>
      <c r="G8" s="50"/>
    </row>
    <row r="9" spans="1:8" s="51" customFormat="1" ht="17.25" x14ac:dyDescent="0.25">
      <c r="A9" s="24" t="s">
        <v>29</v>
      </c>
      <c r="B9" s="104">
        <v>10205000</v>
      </c>
      <c r="C9" s="104">
        <v>14579984.17</v>
      </c>
      <c r="D9" s="104">
        <v>24822786.960000001</v>
      </c>
      <c r="E9" s="108">
        <f>D9/C9*100</f>
        <v>170.25249596001447</v>
      </c>
      <c r="F9" s="95"/>
      <c r="G9" s="50"/>
    </row>
    <row r="10" spans="1:8" s="51" customFormat="1" ht="17.25" x14ac:dyDescent="0.25">
      <c r="A10" s="25" t="s">
        <v>30</v>
      </c>
      <c r="B10" s="105">
        <v>145170500</v>
      </c>
      <c r="C10" s="105">
        <v>13161251114.969999</v>
      </c>
      <c r="D10" s="105">
        <v>31227120776.220001</v>
      </c>
      <c r="E10" s="108">
        <f t="shared" ref="E10:E13" si="0">D10/C10*100</f>
        <v>237.26559506718434</v>
      </c>
      <c r="F10" s="95"/>
      <c r="G10" s="50"/>
    </row>
    <row r="11" spans="1:8" s="53" customFormat="1" ht="17.25" x14ac:dyDescent="0.25">
      <c r="A11" s="26" t="s">
        <v>12</v>
      </c>
      <c r="B11" s="106">
        <f>B7+B8+B9+B10</f>
        <v>6106203000</v>
      </c>
      <c r="C11" s="106">
        <f>C7+C8+C9+C10</f>
        <v>18494553573.739998</v>
      </c>
      <c r="D11" s="106">
        <f>D7+D8+D9+D10</f>
        <v>36806154882.660004</v>
      </c>
      <c r="E11" s="109">
        <f t="shared" si="0"/>
        <v>199.01077761033517</v>
      </c>
      <c r="F11" s="96"/>
      <c r="G11" s="52"/>
    </row>
    <row r="12" spans="1:8" s="51" customFormat="1" ht="17.25" x14ac:dyDescent="0.25">
      <c r="A12" s="27" t="s">
        <v>9</v>
      </c>
      <c r="B12" s="104">
        <v>10527000</v>
      </c>
      <c r="C12" s="104">
        <v>11410580</v>
      </c>
      <c r="D12" s="104">
        <v>18077476608.25</v>
      </c>
      <c r="E12" s="110">
        <f t="shared" si="0"/>
        <v>158427.3245378412</v>
      </c>
      <c r="F12" s="54"/>
      <c r="G12" s="55"/>
    </row>
    <row r="13" spans="1:8" s="53" customFormat="1" ht="35.25" thickBot="1" x14ac:dyDescent="0.3">
      <c r="A13" s="28" t="s">
        <v>10</v>
      </c>
      <c r="B13" s="107">
        <f>B11-B12</f>
        <v>6095676000</v>
      </c>
      <c r="C13" s="107">
        <f>C11-C12</f>
        <v>18483142993.739998</v>
      </c>
      <c r="D13" s="107">
        <f>D11-D12</f>
        <v>18728678274.410004</v>
      </c>
      <c r="E13" s="111">
        <f t="shared" si="0"/>
        <v>101.32842818320005</v>
      </c>
      <c r="F13" s="97"/>
      <c r="G13" s="56"/>
    </row>
    <row r="14" spans="1:8" s="57" customFormat="1" ht="13.5" thickTop="1" x14ac:dyDescent="0.2">
      <c r="A14" s="2"/>
      <c r="D14" s="2"/>
      <c r="E14" s="2"/>
      <c r="F14" s="58"/>
    </row>
    <row r="15" spans="1:8" s="57" customFormat="1" ht="6.75" customHeight="1" x14ac:dyDescent="0.2">
      <c r="A15" s="2"/>
      <c r="D15" s="2"/>
      <c r="E15" s="2"/>
      <c r="F15" s="58"/>
    </row>
    <row r="16" spans="1:8" s="57" customFormat="1" ht="18.75" thickBot="1" x14ac:dyDescent="0.3">
      <c r="A16" s="12" t="s">
        <v>3</v>
      </c>
      <c r="B16" s="17"/>
      <c r="C16" s="18"/>
      <c r="D16" s="18"/>
      <c r="E16" s="9" t="s">
        <v>14</v>
      </c>
      <c r="F16" s="101"/>
      <c r="G16" s="60"/>
    </row>
    <row r="17" spans="1:11" s="49" customFormat="1" ht="16.5" thickTop="1" thickBot="1" x14ac:dyDescent="0.25">
      <c r="A17" s="5" t="s">
        <v>0</v>
      </c>
      <c r="B17" s="6" t="s">
        <v>4</v>
      </c>
      <c r="C17" s="6" t="s">
        <v>5</v>
      </c>
      <c r="D17" s="7" t="s">
        <v>7</v>
      </c>
      <c r="E17" s="8" t="s">
        <v>8</v>
      </c>
      <c r="F17" s="102"/>
      <c r="G17" s="62"/>
      <c r="H17" s="62"/>
      <c r="I17" s="63"/>
      <c r="J17" s="63"/>
      <c r="K17" s="63"/>
    </row>
    <row r="18" spans="1:11" s="51" customFormat="1" ht="18" thickTop="1" x14ac:dyDescent="0.25">
      <c r="A18" s="20" t="s">
        <v>16</v>
      </c>
      <c r="B18" s="112">
        <v>4902428000</v>
      </c>
      <c r="C18" s="112">
        <v>16914888269.07</v>
      </c>
      <c r="D18" s="112">
        <v>34756804130.620003</v>
      </c>
      <c r="E18" s="108">
        <f t="shared" ref="E18:E22" si="1">D18/C18*100</f>
        <v>205.48054221661712</v>
      </c>
      <c r="F18" s="64"/>
      <c r="G18" s="65"/>
      <c r="H18" s="64"/>
      <c r="J18" s="53"/>
      <c r="K18" s="53"/>
    </row>
    <row r="19" spans="1:11" s="51" customFormat="1" ht="17.25" x14ac:dyDescent="0.25">
      <c r="A19" s="21" t="s">
        <v>18</v>
      </c>
      <c r="B19" s="113">
        <v>1298027000</v>
      </c>
      <c r="C19" s="113">
        <v>2683015917.3299999</v>
      </c>
      <c r="D19" s="113">
        <v>2441170835.8800001</v>
      </c>
      <c r="E19" s="108">
        <f>D19/C19*100</f>
        <v>90.986073549251557</v>
      </c>
      <c r="F19" s="64"/>
      <c r="G19" s="65"/>
      <c r="H19" s="64"/>
      <c r="J19" s="53"/>
      <c r="K19" s="53"/>
    </row>
    <row r="20" spans="1:11" s="53" customFormat="1" ht="17.25" x14ac:dyDescent="0.25">
      <c r="A20" s="29" t="s">
        <v>1</v>
      </c>
      <c r="B20" s="114">
        <f>SUM(B18:B19)</f>
        <v>6200455000</v>
      </c>
      <c r="C20" s="114">
        <f>SUM(C18:C19)</f>
        <v>19597904186.400002</v>
      </c>
      <c r="D20" s="114">
        <f>SUM(D18:D19)</f>
        <v>37197974966.5</v>
      </c>
      <c r="E20" s="109">
        <f t="shared" si="1"/>
        <v>189.8058823673278</v>
      </c>
      <c r="F20" s="66"/>
      <c r="G20" s="65"/>
      <c r="H20" s="64"/>
      <c r="I20" s="67"/>
      <c r="J20" s="68"/>
      <c r="K20" s="68"/>
    </row>
    <row r="21" spans="1:11" s="51" customFormat="1" ht="17.25" x14ac:dyDescent="0.25">
      <c r="A21" s="30" t="s">
        <v>9</v>
      </c>
      <c r="B21" s="115">
        <v>10527000</v>
      </c>
      <c r="C21" s="115">
        <v>11410580</v>
      </c>
      <c r="D21" s="115">
        <v>18077476608.25</v>
      </c>
      <c r="E21" s="117">
        <f>D21/C21*100</f>
        <v>158427.3245378412</v>
      </c>
      <c r="F21" s="54"/>
      <c r="G21" s="69"/>
      <c r="H21" s="69"/>
      <c r="I21" s="70"/>
      <c r="J21" s="70"/>
      <c r="K21" s="70"/>
    </row>
    <row r="22" spans="1:11" s="53" customFormat="1" ht="35.25" thickBot="1" x14ac:dyDescent="0.3">
      <c r="A22" s="31" t="s">
        <v>6</v>
      </c>
      <c r="B22" s="116">
        <f>B20-B21</f>
        <v>6189928000</v>
      </c>
      <c r="C22" s="116">
        <f>C20-C21</f>
        <v>19586493606.400002</v>
      </c>
      <c r="D22" s="116">
        <f>D20-D21</f>
        <v>19120498358.25</v>
      </c>
      <c r="E22" s="118">
        <f t="shared" si="1"/>
        <v>97.620833736173509</v>
      </c>
      <c r="F22" s="71"/>
      <c r="G22" s="56"/>
      <c r="H22" s="72"/>
      <c r="I22" s="73"/>
      <c r="J22" s="73"/>
      <c r="K22" s="73"/>
    </row>
    <row r="23" spans="1:11" s="57" customFormat="1" ht="15" thickTop="1" x14ac:dyDescent="0.2">
      <c r="A23" s="100"/>
      <c r="B23" s="74"/>
      <c r="C23" s="74"/>
      <c r="D23" s="100"/>
      <c r="E23" s="100"/>
      <c r="F23" s="58"/>
      <c r="H23" s="60"/>
    </row>
    <row r="24" spans="1:11" s="57" customFormat="1" ht="8.25" customHeight="1" x14ac:dyDescent="0.2">
      <c r="A24" s="74"/>
      <c r="B24" s="74"/>
      <c r="C24" s="74"/>
      <c r="D24" s="100"/>
      <c r="E24" s="100"/>
      <c r="F24" s="58"/>
      <c r="H24" s="60"/>
    </row>
    <row r="25" spans="1:11" s="57" customFormat="1" ht="18.75" thickBot="1" x14ac:dyDescent="0.3">
      <c r="A25" s="12" t="s">
        <v>19</v>
      </c>
      <c r="B25" s="17"/>
      <c r="C25" s="18"/>
      <c r="D25" s="18"/>
      <c r="E25" s="9" t="s">
        <v>14</v>
      </c>
      <c r="F25" s="59"/>
      <c r="G25" s="60"/>
    </row>
    <row r="26" spans="1:11" s="49" customFormat="1" ht="16.5" thickTop="1" thickBot="1" x14ac:dyDescent="0.25">
      <c r="A26" s="5" t="s">
        <v>20</v>
      </c>
      <c r="B26" s="6" t="s">
        <v>4</v>
      </c>
      <c r="C26" s="6" t="s">
        <v>5</v>
      </c>
      <c r="D26" s="7" t="s">
        <v>7</v>
      </c>
      <c r="E26" s="8" t="s">
        <v>8</v>
      </c>
      <c r="F26" s="61"/>
      <c r="G26" s="62"/>
      <c r="H26" s="62"/>
      <c r="I26" s="63"/>
      <c r="J26" s="63"/>
      <c r="K26" s="63"/>
    </row>
    <row r="27" spans="1:11" s="77" customFormat="1" ht="35.25" thickTop="1" x14ac:dyDescent="0.25">
      <c r="A27" s="119" t="s">
        <v>21</v>
      </c>
      <c r="B27" s="112">
        <v>440593000</v>
      </c>
      <c r="C27" s="112">
        <v>1199469898.0799999</v>
      </c>
      <c r="D27" s="112">
        <v>488463089.27999997</v>
      </c>
      <c r="E27" s="121">
        <f>D27/C27*100</f>
        <v>40.723246999519233</v>
      </c>
      <c r="F27" s="75"/>
      <c r="G27" s="76"/>
      <c r="H27" s="75"/>
      <c r="J27" s="78"/>
      <c r="K27" s="78"/>
    </row>
    <row r="28" spans="1:11" s="51" customFormat="1" ht="34.5" x14ac:dyDescent="0.25">
      <c r="A28" s="20" t="s">
        <v>24</v>
      </c>
      <c r="B28" s="112"/>
      <c r="C28" s="112">
        <v>558723333.41999996</v>
      </c>
      <c r="D28" s="112">
        <v>558723333.41999996</v>
      </c>
      <c r="E28" s="121">
        <f t="shared" ref="E28:E32" si="2">D28/C28*100</f>
        <v>100</v>
      </c>
      <c r="F28" s="122"/>
      <c r="G28" s="65"/>
      <c r="H28" s="64"/>
      <c r="J28" s="53"/>
      <c r="K28" s="53"/>
    </row>
    <row r="29" spans="1:11" s="51" customFormat="1" ht="34.5" x14ac:dyDescent="0.25">
      <c r="A29" s="20" t="s">
        <v>31</v>
      </c>
      <c r="B29" s="112"/>
      <c r="C29" s="112">
        <v>509117005.94999999</v>
      </c>
      <c r="D29" s="112">
        <v>509117005.94999999</v>
      </c>
      <c r="E29" s="121">
        <f t="shared" ref="E29" si="3">D29/C29*100</f>
        <v>100</v>
      </c>
      <c r="F29" s="122"/>
      <c r="G29" s="65"/>
      <c r="H29" s="64"/>
      <c r="J29" s="53"/>
      <c r="K29" s="53"/>
    </row>
    <row r="30" spans="1:11" s="51" customFormat="1" ht="17.25" x14ac:dyDescent="0.25">
      <c r="A30" s="20" t="s">
        <v>26</v>
      </c>
      <c r="B30" s="112"/>
      <c r="C30" s="112"/>
      <c r="D30" s="112">
        <v>-525272.12</v>
      </c>
      <c r="E30" s="121"/>
      <c r="F30" s="122"/>
      <c r="G30" s="65"/>
      <c r="H30" s="64"/>
      <c r="J30" s="53"/>
      <c r="K30" s="53"/>
    </row>
    <row r="31" spans="1:11" s="51" customFormat="1" ht="34.5" x14ac:dyDescent="0.25">
      <c r="A31" s="20" t="s">
        <v>25</v>
      </c>
      <c r="B31" s="112"/>
      <c r="C31" s="112"/>
      <c r="D31" s="112">
        <v>-67.459999999999994</v>
      </c>
      <c r="E31" s="121"/>
      <c r="F31" s="122"/>
      <c r="G31" s="65"/>
      <c r="H31" s="64"/>
      <c r="J31" s="53"/>
      <c r="K31" s="53"/>
    </row>
    <row r="32" spans="1:11" s="51" customFormat="1" ht="17.25" x14ac:dyDescent="0.25">
      <c r="A32" s="21" t="s">
        <v>22</v>
      </c>
      <c r="B32" s="113">
        <f>-159849000-186492000</f>
        <v>-346341000</v>
      </c>
      <c r="C32" s="113">
        <f>-717618624.79-259849000-186492000</f>
        <v>-1163959624.79</v>
      </c>
      <c r="D32" s="113">
        <f>-717618624.79-259848672-186490708.44</f>
        <v>-1163958005.23</v>
      </c>
      <c r="E32" s="121">
        <f t="shared" si="2"/>
        <v>99.999860857716584</v>
      </c>
      <c r="F32" s="123"/>
      <c r="G32" s="79"/>
      <c r="H32" s="79"/>
      <c r="I32" s="79"/>
      <c r="J32" s="80"/>
      <c r="K32" s="53"/>
    </row>
    <row r="33" spans="1:11" s="53" customFormat="1" ht="18" thickBot="1" x14ac:dyDescent="0.3">
      <c r="A33" s="124" t="s">
        <v>23</v>
      </c>
      <c r="B33" s="120">
        <f>SUM(B27:B32)</f>
        <v>94252000</v>
      </c>
      <c r="C33" s="120">
        <f>SUM(C27:C29,C30:C32)</f>
        <v>1103350612.6599998</v>
      </c>
      <c r="D33" s="120">
        <f>SUM(D27:D29,D30:D32)</f>
        <v>391820083.83999991</v>
      </c>
      <c r="E33" s="111">
        <f t="shared" ref="E33" si="4">D33/C33*100</f>
        <v>35.511838154091841</v>
      </c>
      <c r="F33" s="123"/>
      <c r="G33" s="79"/>
      <c r="H33" s="79"/>
      <c r="I33" s="81"/>
      <c r="J33" s="81"/>
      <c r="K33" s="68"/>
    </row>
    <row r="34" spans="1:11" s="57" customFormat="1" ht="15.75" thickTop="1" x14ac:dyDescent="0.25">
      <c r="A34" s="74"/>
      <c r="B34" s="82"/>
      <c r="C34" s="74"/>
      <c r="D34" s="129"/>
      <c r="E34" s="129"/>
      <c r="F34" s="83"/>
      <c r="G34" s="83"/>
      <c r="H34" s="83"/>
      <c r="I34" s="80"/>
      <c r="J34" s="80"/>
    </row>
    <row r="35" spans="1:11" s="36" customFormat="1" ht="17.25" thickBot="1" x14ac:dyDescent="0.3">
      <c r="A35" s="37" t="s">
        <v>33</v>
      </c>
      <c r="B35" s="98"/>
      <c r="C35" s="98"/>
      <c r="D35" s="125">
        <f>D3-D4+D13-D22+D33</f>
        <v>711028753.99000525</v>
      </c>
      <c r="E35" s="37" t="s">
        <v>13</v>
      </c>
      <c r="F35" s="33">
        <v>711028753.99000001</v>
      </c>
      <c r="G35" s="34"/>
      <c r="H35" s="35"/>
    </row>
    <row r="36" spans="1:11" s="84" customFormat="1" ht="16.5" thickTop="1" x14ac:dyDescent="0.25">
      <c r="A36" s="22" t="s">
        <v>15</v>
      </c>
      <c r="D36" s="130"/>
      <c r="E36" s="131"/>
      <c r="F36" s="85"/>
      <c r="G36" s="86"/>
    </row>
    <row r="37" spans="1:11" s="84" customFormat="1" ht="15.75" x14ac:dyDescent="0.25">
      <c r="D37" s="130"/>
      <c r="E37" s="131"/>
      <c r="F37" s="85"/>
      <c r="G37" s="86"/>
    </row>
    <row r="38" spans="1:11" s="84" customFormat="1" ht="15" x14ac:dyDescent="0.25">
      <c r="A38" s="23" t="s">
        <v>17</v>
      </c>
      <c r="D38" s="139">
        <f>SUM(D35)</f>
        <v>711028753.99000525</v>
      </c>
      <c r="E38" s="134"/>
      <c r="F38" s="87"/>
    </row>
    <row r="39" spans="1:11" s="38" customFormat="1" ht="30.75" customHeight="1" x14ac:dyDescent="0.25">
      <c r="A39" s="141" t="s">
        <v>34</v>
      </c>
      <c r="B39" s="142"/>
      <c r="C39" s="142"/>
      <c r="D39" s="133">
        <v>-121000000</v>
      </c>
      <c r="E39" s="134"/>
      <c r="F39" s="88"/>
      <c r="G39" s="89"/>
    </row>
    <row r="40" spans="1:11" s="38" customFormat="1" ht="30.75" customHeight="1" x14ac:dyDescent="0.25">
      <c r="A40" s="141" t="s">
        <v>38</v>
      </c>
      <c r="B40" s="142"/>
      <c r="C40" s="142"/>
      <c r="D40" s="133">
        <v>-312109563.56999999</v>
      </c>
      <c r="E40" s="134"/>
      <c r="F40" s="88"/>
      <c r="G40" s="89"/>
    </row>
    <row r="41" spans="1:11" s="90" customFormat="1" ht="16.5" customHeight="1" x14ac:dyDescent="0.2">
      <c r="A41" s="19" t="s">
        <v>39</v>
      </c>
      <c r="B41" s="19"/>
      <c r="C41" s="19"/>
      <c r="D41" s="133">
        <v>-4292582.18</v>
      </c>
      <c r="E41" s="134"/>
      <c r="F41" s="99"/>
    </row>
    <row r="42" spans="1:11" s="90" customFormat="1" ht="30" customHeight="1" x14ac:dyDescent="0.2">
      <c r="A42" s="140" t="s">
        <v>40</v>
      </c>
      <c r="B42" s="140"/>
      <c r="C42" s="140"/>
      <c r="D42" s="133">
        <v>-6872526.79</v>
      </c>
      <c r="E42" s="134"/>
      <c r="F42" s="91"/>
    </row>
    <row r="43" spans="1:11" s="90" customFormat="1" ht="29.25" customHeight="1" x14ac:dyDescent="0.2">
      <c r="A43" s="141" t="s">
        <v>41</v>
      </c>
      <c r="B43" s="141"/>
      <c r="C43" s="141"/>
      <c r="D43" s="133">
        <v>-51489104.619999997</v>
      </c>
      <c r="E43" s="133"/>
      <c r="F43" s="91"/>
    </row>
    <row r="44" spans="1:11" s="90" customFormat="1" ht="29.25" customHeight="1" x14ac:dyDescent="0.2">
      <c r="A44" s="141" t="s">
        <v>42</v>
      </c>
      <c r="B44" s="141"/>
      <c r="C44" s="141"/>
      <c r="D44" s="133">
        <v>-9569046.5099999998</v>
      </c>
      <c r="E44" s="133"/>
      <c r="F44" s="91"/>
    </row>
    <row r="45" spans="1:11" s="90" customFormat="1" ht="29.25" customHeight="1" x14ac:dyDescent="0.2">
      <c r="A45" s="141" t="s">
        <v>43</v>
      </c>
      <c r="B45" s="141"/>
      <c r="C45" s="141"/>
      <c r="D45" s="133">
        <v>-1195285.82</v>
      </c>
      <c r="E45" s="133"/>
      <c r="F45" s="91"/>
    </row>
    <row r="46" spans="1:11" s="90" customFormat="1" ht="31.5" customHeight="1" x14ac:dyDescent="0.2">
      <c r="A46" s="141" t="s">
        <v>44</v>
      </c>
      <c r="B46" s="141"/>
      <c r="C46" s="141"/>
      <c r="D46" s="138">
        <v>-1412143.41</v>
      </c>
      <c r="E46" s="138"/>
      <c r="F46" s="91"/>
    </row>
    <row r="47" spans="1:11" s="90" customFormat="1" ht="31.5" customHeight="1" x14ac:dyDescent="0.2">
      <c r="A47" s="141" t="s">
        <v>45</v>
      </c>
      <c r="B47" s="141"/>
      <c r="C47" s="141"/>
      <c r="D47" s="138">
        <v>-2611839.2200000002</v>
      </c>
      <c r="E47" s="138"/>
      <c r="F47" s="91"/>
    </row>
    <row r="48" spans="1:11" s="90" customFormat="1" ht="31.5" customHeight="1" x14ac:dyDescent="0.2">
      <c r="A48" s="141" t="s">
        <v>46</v>
      </c>
      <c r="B48" s="141"/>
      <c r="C48" s="141"/>
      <c r="D48" s="138">
        <v>-22801908.41</v>
      </c>
      <c r="E48" s="138"/>
      <c r="F48" s="91"/>
    </row>
    <row r="49" spans="1:6" s="90" customFormat="1" ht="31.5" customHeight="1" x14ac:dyDescent="0.2">
      <c r="A49" s="141" t="s">
        <v>47</v>
      </c>
      <c r="B49" s="141"/>
      <c r="C49" s="141"/>
      <c r="D49" s="138">
        <v>-50431877.909999996</v>
      </c>
      <c r="E49" s="138"/>
      <c r="F49" s="91"/>
    </row>
    <row r="50" spans="1:6" s="90" customFormat="1" ht="31.5" customHeight="1" x14ac:dyDescent="0.2">
      <c r="A50" s="137" t="s">
        <v>48</v>
      </c>
      <c r="B50" s="137"/>
      <c r="C50" s="137"/>
      <c r="D50" s="138">
        <v>-3521778.24</v>
      </c>
      <c r="E50" s="138"/>
      <c r="F50" s="91"/>
    </row>
    <row r="51" spans="1:6" s="90" customFormat="1" ht="18" customHeight="1" x14ac:dyDescent="0.2">
      <c r="A51" s="137" t="s">
        <v>49</v>
      </c>
      <c r="B51" s="137"/>
      <c r="C51" s="137"/>
      <c r="D51" s="138">
        <v>-294204.5</v>
      </c>
      <c r="E51" s="138"/>
      <c r="F51" s="91"/>
    </row>
    <row r="52" spans="1:6" s="90" customFormat="1" ht="17.25" customHeight="1" x14ac:dyDescent="0.2">
      <c r="A52" s="137" t="s">
        <v>50</v>
      </c>
      <c r="B52" s="137"/>
      <c r="C52" s="137"/>
      <c r="D52" s="138">
        <v>-16387793.369999999</v>
      </c>
      <c r="E52" s="138"/>
      <c r="F52" s="91">
        <f>SUM(D39:E40,D43:E47,D48:E52)</f>
        <v>-592824545.58000004</v>
      </c>
    </row>
    <row r="53" spans="1:6" s="19" customFormat="1" ht="16.5" customHeight="1" x14ac:dyDescent="0.2">
      <c r="A53" s="19" t="s">
        <v>51</v>
      </c>
      <c r="D53" s="138">
        <v>-128274.02</v>
      </c>
      <c r="E53" s="138"/>
      <c r="F53" s="126"/>
    </row>
    <row r="54" spans="1:6" s="90" customFormat="1" ht="17.25" thickBot="1" x14ac:dyDescent="0.3">
      <c r="A54" s="32" t="s">
        <v>35</v>
      </c>
      <c r="B54" s="92"/>
      <c r="C54" s="92"/>
      <c r="D54" s="135">
        <f>SUM(D38:E53)</f>
        <v>106910825.42000529</v>
      </c>
      <c r="E54" s="136"/>
      <c r="F54" s="91"/>
    </row>
    <row r="55" spans="1:6" ht="15" thickTop="1" x14ac:dyDescent="0.2">
      <c r="D55" s="133"/>
      <c r="E55" s="134"/>
    </row>
    <row r="75" spans="3:3" x14ac:dyDescent="0.2">
      <c r="C75" s="94"/>
    </row>
  </sheetData>
  <mergeCells count="31">
    <mergeCell ref="A47:C47"/>
    <mergeCell ref="D47:E47"/>
    <mergeCell ref="A49:C49"/>
    <mergeCell ref="D49:E49"/>
    <mergeCell ref="A43:C43"/>
    <mergeCell ref="D43:E43"/>
    <mergeCell ref="A45:C45"/>
    <mergeCell ref="D45:E45"/>
    <mergeCell ref="A44:C44"/>
    <mergeCell ref="D44:E44"/>
    <mergeCell ref="A48:C48"/>
    <mergeCell ref="D48:E48"/>
    <mergeCell ref="A46:C46"/>
    <mergeCell ref="D46:E46"/>
    <mergeCell ref="D38:E38"/>
    <mergeCell ref="D41:E41"/>
    <mergeCell ref="A42:C42"/>
    <mergeCell ref="D42:E42"/>
    <mergeCell ref="A39:C39"/>
    <mergeCell ref="D39:E39"/>
    <mergeCell ref="A40:C40"/>
    <mergeCell ref="D40:E40"/>
    <mergeCell ref="D55:E55"/>
    <mergeCell ref="D54:E54"/>
    <mergeCell ref="A50:C50"/>
    <mergeCell ref="D53:E53"/>
    <mergeCell ref="D50:E50"/>
    <mergeCell ref="A52:C52"/>
    <mergeCell ref="D52:E52"/>
    <mergeCell ref="A51:C51"/>
    <mergeCell ref="D51:E51"/>
  </mergeCells>
  <phoneticPr fontId="6" type="noConversion"/>
  <pageMargins left="0.9055118110236221" right="0.9055118110236221" top="0.98425196850393704" bottom="0.98425196850393704" header="0.51181102362204722" footer="0.51181102362204722"/>
  <pageSetup paperSize="9" scale="64" firstPageNumber="12" orientation="portrait" useFirstPageNumber="1" r:id="rId1"/>
  <headerFooter alignWithMargins="0">
    <oddFooter xml:space="preserve">&amp;L&amp;"Arial,Kurzíva"Zastupitelstvo Olomouckého kraje 21. 6. 2021
11.1. - Rozpočet Olomouckého kraje 2020 - závěrečný  účet 
Příloha č. 1: Bilance příjmů a výdajů Olomouckého kraje k 31.12.2020&amp;R&amp;"Arial,Kurzíva"Strana &amp;P (celkem 306)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Foret Oldřich</cp:lastModifiedBy>
  <cp:lastPrinted>2021-05-24T13:27:28Z</cp:lastPrinted>
  <dcterms:created xsi:type="dcterms:W3CDTF">2006-05-23T14:00:19Z</dcterms:created>
  <dcterms:modified xsi:type="dcterms:W3CDTF">2021-06-02T08:10:39Z</dcterms:modified>
</cp:coreProperties>
</file>