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7490" windowHeight="7755" tabRatio="919"/>
  </bookViews>
  <sheets>
    <sheet name="Rekapitulace" sheetId="41" r:id="rId1"/>
    <sheet name="1025" sheetId="7" r:id="rId2"/>
    <sheet name="1026" sheetId="35" r:id="rId3"/>
    <sheet name="1043" sheetId="33" r:id="rId4"/>
    <sheet name="1113" sheetId="32" r:id="rId5"/>
    <sheet name="1142" sheetId="31" r:id="rId6"/>
    <sheet name="1175" sheetId="30" r:id="rId7"/>
    <sheet name="1225" sheetId="29" r:id="rId8"/>
    <sheet name="1226" sheetId="28" r:id="rId9"/>
    <sheet name="1227" sheetId="27" r:id="rId10"/>
    <sheet name="1314" sheetId="26" r:id="rId11"/>
    <sheet name="1315" sheetId="25" r:id="rId12"/>
    <sheet name="1407" sheetId="24" r:id="rId13"/>
    <sheet name="1408" sheetId="23" r:id="rId14"/>
    <sheet name="List1" sheetId="42" state="hidden" r:id="rId15"/>
  </sheets>
  <definedNames>
    <definedName name="A" localSheetId="0">Rekapitulace!$A$64625</definedName>
    <definedName name="A">#REF!</definedName>
    <definedName name="názvy.tisku">#REF!</definedName>
    <definedName name="_xlnm.Print_Area" localSheetId="1">'1025'!$A$1:$I$58</definedName>
    <definedName name="_xlnm.Print_Area" localSheetId="2">'1026'!$A$1:$I$53</definedName>
    <definedName name="_xlnm.Print_Area" localSheetId="3">'1043'!$A$1:$I$55</definedName>
    <definedName name="_xlnm.Print_Area" localSheetId="4">'1113'!$A$1:$I$54</definedName>
    <definedName name="_xlnm.Print_Area" localSheetId="5">'1142'!$A$1:$I$55</definedName>
    <definedName name="_xlnm.Print_Area" localSheetId="6">'1175'!$A$1:$I$54</definedName>
    <definedName name="_xlnm.Print_Area" localSheetId="7">'1225'!$A$1:$I$54</definedName>
    <definedName name="_xlnm.Print_Area" localSheetId="8">'1226'!$A$1:$I$54</definedName>
    <definedName name="_xlnm.Print_Area" localSheetId="9">'1227'!$A$1:$I$54</definedName>
    <definedName name="_xlnm.Print_Area" localSheetId="10">'1314'!$A$1:$I$54</definedName>
    <definedName name="_xlnm.Print_Area" localSheetId="11">'1315'!$A$1:$I$54</definedName>
    <definedName name="_xlnm.Print_Area" localSheetId="12">'1407'!$A$1:$I$54</definedName>
    <definedName name="_xlnm.Print_Area" localSheetId="13">'1408'!$A$1:$I$54</definedName>
    <definedName name="_xlnm.Print_Area" localSheetId="0">Rekapitulace!$A$1:$N$48</definedName>
  </definedNames>
  <calcPr calcId="145621"/>
</workbook>
</file>

<file path=xl/calcChain.xml><?xml version="1.0" encoding="utf-8"?>
<calcChain xmlns="http://schemas.openxmlformats.org/spreadsheetml/2006/main">
  <c r="L38" i="41" l="1"/>
  <c r="I26" i="41" l="1"/>
  <c r="H50" i="27" l="1"/>
  <c r="L22" i="41" l="1"/>
  <c r="L18" i="41"/>
  <c r="N38" i="41" l="1"/>
  <c r="I16" i="41" l="1"/>
  <c r="M36" i="41"/>
  <c r="L36" i="41"/>
  <c r="M34" i="41"/>
  <c r="L34" i="41"/>
  <c r="M32" i="41"/>
  <c r="L32" i="41"/>
  <c r="M30" i="41"/>
  <c r="L30" i="41"/>
  <c r="M28" i="41"/>
  <c r="L28" i="41"/>
  <c r="M26" i="41"/>
  <c r="L26" i="41"/>
  <c r="M24" i="41"/>
  <c r="L24" i="41"/>
  <c r="M22" i="41"/>
  <c r="M20" i="41"/>
  <c r="L20" i="41"/>
  <c r="M18" i="41"/>
  <c r="M16" i="41"/>
  <c r="L16" i="41"/>
  <c r="L14" i="41"/>
  <c r="L12" i="41"/>
  <c r="I20" i="41"/>
  <c r="I38" i="41" l="1"/>
  <c r="G32" i="23"/>
  <c r="G29" i="23"/>
  <c r="I24" i="23"/>
  <c r="H24" i="23"/>
  <c r="G32" i="24"/>
  <c r="G29" i="24"/>
  <c r="I24" i="24"/>
  <c r="H24" i="24"/>
  <c r="G32" i="25"/>
  <c r="G29" i="25"/>
  <c r="I24" i="25"/>
  <c r="H24" i="25"/>
  <c r="G32" i="26"/>
  <c r="G29" i="26"/>
  <c r="I24" i="26"/>
  <c r="H24" i="26"/>
  <c r="G32" i="27"/>
  <c r="G29" i="27"/>
  <c r="I24" i="27"/>
  <c r="H24" i="27"/>
  <c r="G32" i="28"/>
  <c r="G29" i="28"/>
  <c r="I24" i="28"/>
  <c r="H24" i="28"/>
  <c r="G32" i="29"/>
  <c r="G29" i="29"/>
  <c r="I24" i="29"/>
  <c r="H24" i="29"/>
  <c r="G32" i="30"/>
  <c r="G29" i="30"/>
  <c r="I24" i="30"/>
  <c r="H24" i="30"/>
  <c r="G32" i="31"/>
  <c r="G29" i="31"/>
  <c r="I24" i="31"/>
  <c r="H24" i="31"/>
  <c r="G32" i="32"/>
  <c r="G29" i="32"/>
  <c r="I24" i="32"/>
  <c r="H24" i="32"/>
  <c r="G32" i="33"/>
  <c r="G29" i="33"/>
  <c r="I24" i="33"/>
  <c r="H24" i="33"/>
  <c r="I41" i="7"/>
  <c r="G32" i="7"/>
  <c r="G29" i="7"/>
  <c r="M12" i="41" s="1"/>
  <c r="G51" i="35" l="1"/>
  <c r="F51" i="35"/>
  <c r="G52" i="23" l="1"/>
  <c r="F52" i="23"/>
  <c r="F52" i="24"/>
  <c r="F52" i="27"/>
  <c r="F52" i="28"/>
  <c r="I52" i="29" l="1"/>
  <c r="G52" i="29"/>
  <c r="F52" i="29"/>
  <c r="I52" i="30"/>
  <c r="G53" i="31"/>
  <c r="E53" i="31"/>
  <c r="G52" i="32" l="1"/>
  <c r="F52" i="32"/>
  <c r="G53" i="33"/>
  <c r="F53" i="33"/>
  <c r="I38" i="27" l="1"/>
  <c r="I38" i="28"/>
  <c r="I38" i="29"/>
  <c r="I40" i="31"/>
  <c r="I44" i="31" l="1"/>
  <c r="G54" i="23" l="1"/>
  <c r="F54" i="23"/>
  <c r="E54" i="23"/>
  <c r="H53" i="23"/>
  <c r="H52" i="23"/>
  <c r="I52" i="23" s="1"/>
  <c r="H51" i="23"/>
  <c r="H50" i="23"/>
  <c r="I50" i="23" s="1"/>
  <c r="G22" i="23"/>
  <c r="G18" i="23"/>
  <c r="G16" i="23"/>
  <c r="G54" i="24"/>
  <c r="F54" i="24"/>
  <c r="E54" i="24"/>
  <c r="H53" i="24"/>
  <c r="I53" i="24" s="1"/>
  <c r="H52" i="24"/>
  <c r="I52" i="24" s="1"/>
  <c r="H51" i="24"/>
  <c r="H50" i="24"/>
  <c r="I50" i="24" s="1"/>
  <c r="I41" i="24"/>
  <c r="I39" i="24"/>
  <c r="G22" i="24"/>
  <c r="G18" i="24"/>
  <c r="G16" i="24"/>
  <c r="G54" i="25"/>
  <c r="F54" i="25"/>
  <c r="E54" i="25"/>
  <c r="H53" i="25"/>
  <c r="I53" i="25" s="1"/>
  <c r="H52" i="25"/>
  <c r="I52" i="25" s="1"/>
  <c r="H51" i="25"/>
  <c r="H50" i="25"/>
  <c r="I50" i="25" s="1"/>
  <c r="I41" i="25"/>
  <c r="I39" i="25"/>
  <c r="G22" i="25"/>
  <c r="G18" i="25"/>
  <c r="G16" i="25"/>
  <c r="G54" i="26"/>
  <c r="F54" i="26"/>
  <c r="E54" i="26"/>
  <c r="H53" i="26"/>
  <c r="I53" i="26" s="1"/>
  <c r="H52" i="26"/>
  <c r="I52" i="26" s="1"/>
  <c r="H51" i="26"/>
  <c r="H50" i="26"/>
  <c r="I50" i="26" s="1"/>
  <c r="I41" i="26"/>
  <c r="I39" i="26"/>
  <c r="G22" i="26"/>
  <c r="G18" i="26"/>
  <c r="G16" i="26"/>
  <c r="G54" i="27"/>
  <c r="F54" i="27"/>
  <c r="E54" i="27"/>
  <c r="H53" i="27"/>
  <c r="I53" i="27" s="1"/>
  <c r="H52" i="27"/>
  <c r="I52" i="27" s="1"/>
  <c r="H51" i="27"/>
  <c r="I50" i="27"/>
  <c r="I41" i="27"/>
  <c r="I39" i="27"/>
  <c r="G22" i="27"/>
  <c r="G18" i="27"/>
  <c r="G16" i="27"/>
  <c r="G54" i="28"/>
  <c r="F54" i="28"/>
  <c r="E54" i="28"/>
  <c r="H53" i="28"/>
  <c r="I53" i="28" s="1"/>
  <c r="H52" i="28"/>
  <c r="I52" i="28" s="1"/>
  <c r="H51" i="28"/>
  <c r="H50" i="28"/>
  <c r="I41" i="28"/>
  <c r="I39" i="28"/>
  <c r="G22" i="28"/>
  <c r="G18" i="28"/>
  <c r="G24" i="28" s="1"/>
  <c r="G16" i="28"/>
  <c r="G54" i="29"/>
  <c r="F54" i="29"/>
  <c r="E54" i="29"/>
  <c r="H53" i="29"/>
  <c r="I53" i="29" s="1"/>
  <c r="H52" i="29"/>
  <c r="H51" i="29"/>
  <c r="H50" i="29"/>
  <c r="I50" i="29" s="1"/>
  <c r="I41" i="29"/>
  <c r="I39" i="29"/>
  <c r="G22" i="29"/>
  <c r="G18" i="29"/>
  <c r="G24" i="29" s="1"/>
  <c r="G16" i="29"/>
  <c r="G54" i="30"/>
  <c r="F54" i="30"/>
  <c r="E54" i="30"/>
  <c r="H53" i="30"/>
  <c r="H52" i="30"/>
  <c r="H51" i="30"/>
  <c r="H50" i="30"/>
  <c r="I50" i="30" s="1"/>
  <c r="I41" i="30"/>
  <c r="I39" i="30"/>
  <c r="G22" i="30"/>
  <c r="G18" i="30"/>
  <c r="G24" i="30" s="1"/>
  <c r="G16" i="30"/>
  <c r="G55" i="31"/>
  <c r="F55" i="31"/>
  <c r="E55" i="31"/>
  <c r="H54" i="31"/>
  <c r="H53" i="31"/>
  <c r="I53" i="31" s="1"/>
  <c r="H52" i="31"/>
  <c r="H51" i="31"/>
  <c r="I51" i="31" s="1"/>
  <c r="I43" i="31"/>
  <c r="I41" i="31"/>
  <c r="G22" i="31"/>
  <c r="G18" i="31"/>
  <c r="G16" i="31"/>
  <c r="G54" i="32"/>
  <c r="F54" i="32"/>
  <c r="E54" i="32"/>
  <c r="H53" i="32"/>
  <c r="I53" i="32" s="1"/>
  <c r="H52" i="32"/>
  <c r="I52" i="32" s="1"/>
  <c r="H51" i="32"/>
  <c r="H50" i="32"/>
  <c r="I50" i="32" s="1"/>
  <c r="I41" i="32"/>
  <c r="I39" i="32"/>
  <c r="G22" i="32"/>
  <c r="G18" i="32"/>
  <c r="G24" i="32" s="1"/>
  <c r="G16" i="32"/>
  <c r="G55" i="33"/>
  <c r="F55" i="33"/>
  <c r="E55" i="33"/>
  <c r="H54" i="33"/>
  <c r="I54" i="33" s="1"/>
  <c r="H53" i="33"/>
  <c r="I53" i="33" s="1"/>
  <c r="H52" i="33"/>
  <c r="H51" i="33"/>
  <c r="I51" i="33" s="1"/>
  <c r="I42" i="33"/>
  <c r="I40" i="33"/>
  <c r="G22" i="33"/>
  <c r="G18" i="33"/>
  <c r="G24" i="33" s="1"/>
  <c r="G16" i="33"/>
  <c r="G53" i="35"/>
  <c r="F53" i="35"/>
  <c r="E53" i="35"/>
  <c r="H52" i="35"/>
  <c r="I52" i="35" s="1"/>
  <c r="H51" i="35"/>
  <c r="I51" i="35" s="1"/>
  <c r="H50" i="35"/>
  <c r="H49" i="35"/>
  <c r="G22" i="35"/>
  <c r="G18" i="35"/>
  <c r="G24" i="35" s="1"/>
  <c r="G16" i="35"/>
  <c r="H14" i="41" l="1"/>
  <c r="G25" i="35"/>
  <c r="G31" i="35" s="1"/>
  <c r="H18" i="41"/>
  <c r="G25" i="32"/>
  <c r="G25" i="30"/>
  <c r="H22" i="41"/>
  <c r="H24" i="41"/>
  <c r="G25" i="29"/>
  <c r="G25" i="28"/>
  <c r="H26" i="41"/>
  <c r="J26" i="41" s="1"/>
  <c r="G24" i="27"/>
  <c r="G24" i="26"/>
  <c r="G24" i="25"/>
  <c r="G24" i="24"/>
  <c r="G24" i="23"/>
  <c r="G25" i="33"/>
  <c r="H16" i="41"/>
  <c r="G24" i="31"/>
  <c r="H54" i="24"/>
  <c r="H54" i="25"/>
  <c r="I54" i="26"/>
  <c r="H54" i="26"/>
  <c r="I54" i="27"/>
  <c r="H54" i="27"/>
  <c r="H54" i="29"/>
  <c r="H54" i="30"/>
  <c r="H55" i="31"/>
  <c r="I54" i="32"/>
  <c r="H54" i="32"/>
  <c r="H55" i="33"/>
  <c r="H53" i="35"/>
  <c r="H54" i="23"/>
  <c r="I54" i="23"/>
  <c r="I54" i="24"/>
  <c r="I54" i="25"/>
  <c r="H54" i="28"/>
  <c r="I50" i="28"/>
  <c r="I54" i="28" s="1"/>
  <c r="I54" i="29"/>
  <c r="I54" i="30"/>
  <c r="I55" i="31"/>
  <c r="I55" i="33"/>
  <c r="I49" i="35"/>
  <c r="I53" i="35" s="1"/>
  <c r="H30" i="41" l="1"/>
  <c r="G25" i="26"/>
  <c r="H28" i="41"/>
  <c r="G25" i="27"/>
  <c r="G25" i="31"/>
  <c r="H20" i="41"/>
  <c r="J20" i="41" s="1"/>
  <c r="H34" i="41"/>
  <c r="G25" i="24"/>
  <c r="M14" i="41"/>
  <c r="M38" i="41" s="1"/>
  <c r="N39" i="41" s="1"/>
  <c r="G29" i="35"/>
  <c r="H36" i="41"/>
  <c r="G25" i="23"/>
  <c r="H32" i="41"/>
  <c r="G25" i="25"/>
  <c r="J16" i="41"/>
  <c r="G52" i="42"/>
  <c r="F52" i="42"/>
  <c r="G51" i="42"/>
  <c r="F51" i="42"/>
  <c r="G50" i="42"/>
  <c r="F50" i="42"/>
  <c r="G49" i="42"/>
  <c r="F49" i="42"/>
  <c r="I48" i="42"/>
  <c r="H48" i="42"/>
  <c r="G48" i="42"/>
  <c r="F48" i="42"/>
  <c r="E52" i="42"/>
  <c r="E51" i="42"/>
  <c r="E50" i="42"/>
  <c r="E49" i="42"/>
  <c r="E48" i="42"/>
  <c r="G41" i="42"/>
  <c r="F41" i="42"/>
  <c r="G40" i="42"/>
  <c r="F40" i="42"/>
  <c r="G39" i="42"/>
  <c r="F39" i="42"/>
  <c r="G38" i="42"/>
  <c r="F38" i="42"/>
  <c r="G37" i="42"/>
  <c r="F37" i="42"/>
  <c r="G31" i="42"/>
  <c r="G30" i="42"/>
  <c r="G29" i="42"/>
  <c r="I22" i="42"/>
  <c r="H22" i="42"/>
  <c r="I18" i="42"/>
  <c r="H18" i="42"/>
  <c r="F18" i="42"/>
  <c r="E18" i="42"/>
  <c r="I16" i="42"/>
  <c r="H16" i="42"/>
  <c r="F16" i="42"/>
  <c r="E16" i="42"/>
  <c r="E54" i="7" l="1"/>
  <c r="H52" i="7" l="1"/>
  <c r="H53" i="7"/>
  <c r="H51" i="7"/>
  <c r="H50" i="42" s="1"/>
  <c r="H50" i="7"/>
  <c r="H49" i="42" s="1"/>
  <c r="G28" i="42"/>
  <c r="G16" i="7"/>
  <c r="H51" i="42" l="1"/>
  <c r="G16" i="42"/>
  <c r="E12" i="41"/>
  <c r="H52" i="42"/>
  <c r="F24" i="41"/>
  <c r="I50" i="7"/>
  <c r="I53" i="7"/>
  <c r="I52" i="7"/>
  <c r="E24" i="41"/>
  <c r="G18" i="7"/>
  <c r="F36" i="41"/>
  <c r="E36" i="41"/>
  <c r="E14" i="41"/>
  <c r="F14" i="41"/>
  <c r="F16" i="41"/>
  <c r="E16" i="41"/>
  <c r="F20" i="41"/>
  <c r="E20" i="41"/>
  <c r="F22" i="41"/>
  <c r="E22" i="41"/>
  <c r="F26" i="41"/>
  <c r="E26" i="41"/>
  <c r="G26" i="41"/>
  <c r="F28" i="41"/>
  <c r="E28" i="41"/>
  <c r="F30" i="41"/>
  <c r="E30" i="41"/>
  <c r="F32" i="41"/>
  <c r="E32" i="41"/>
  <c r="F34" i="41"/>
  <c r="E34" i="41"/>
  <c r="F18" i="41"/>
  <c r="E18" i="41"/>
  <c r="G32" i="41"/>
  <c r="G30" i="41"/>
  <c r="F54" i="7"/>
  <c r="H54" i="7"/>
  <c r="G54" i="7"/>
  <c r="I39" i="7"/>
  <c r="I24" i="7"/>
  <c r="I24" i="42" s="1"/>
  <c r="H24" i="7"/>
  <c r="H24" i="42" s="1"/>
  <c r="G36" i="41"/>
  <c r="G34" i="41"/>
  <c r="G22" i="41"/>
  <c r="G18" i="41"/>
  <c r="G14" i="41"/>
  <c r="G22" i="7"/>
  <c r="G22" i="42" s="1"/>
  <c r="I52" i="42" l="1"/>
  <c r="F12" i="41"/>
  <c r="G24" i="7"/>
  <c r="I49" i="42"/>
  <c r="I50" i="42"/>
  <c r="K34" i="41"/>
  <c r="K38" i="41" s="1"/>
  <c r="E38" i="41"/>
  <c r="I54" i="7"/>
  <c r="I51" i="42"/>
  <c r="F38" i="41"/>
  <c r="G18" i="42"/>
  <c r="J22" i="41"/>
  <c r="J36" i="41"/>
  <c r="J32" i="41"/>
  <c r="J30" i="41"/>
  <c r="J14" i="41"/>
  <c r="J18" i="41"/>
  <c r="G28" i="41"/>
  <c r="J28" i="41" s="1"/>
  <c r="G24" i="41"/>
  <c r="G20" i="41"/>
  <c r="J12" i="41" l="1"/>
  <c r="H12" i="41"/>
  <c r="H38" i="41" s="1"/>
  <c r="G25" i="7"/>
  <c r="G24" i="42"/>
  <c r="J24" i="41"/>
  <c r="G38" i="41"/>
  <c r="J38" i="41" l="1"/>
  <c r="K39" i="41" s="1"/>
</calcChain>
</file>

<file path=xl/sharedStrings.xml><?xml version="1.0" encoding="utf-8"?>
<sst xmlns="http://schemas.openxmlformats.org/spreadsheetml/2006/main" count="991" uniqueCount="164">
  <si>
    <t>REKAPITULACE ZA ORGANIZACI :</t>
  </si>
  <si>
    <t>Název organizace :</t>
  </si>
  <si>
    <t>Adresa :</t>
  </si>
  <si>
    <t>ORG</t>
  </si>
  <si>
    <t xml:space="preserve">Schválený </t>
  </si>
  <si>
    <t>Upravený</t>
  </si>
  <si>
    <t>Skutečnost</t>
  </si>
  <si>
    <t>z toho:</t>
  </si>
  <si>
    <t>rozpočet</t>
  </si>
  <si>
    <t xml:space="preserve">celkem   </t>
  </si>
  <si>
    <t>Hlavní činnost</t>
  </si>
  <si>
    <t>Doplňková  činnost</t>
  </si>
  <si>
    <t>celkem</t>
  </si>
  <si>
    <t xml:space="preserve">a)    Náklady a výnosy    </t>
  </si>
  <si>
    <t>Náklady</t>
  </si>
  <si>
    <t>Výnosy</t>
  </si>
  <si>
    <t>Doplňující údaje :</t>
  </si>
  <si>
    <t>b)</t>
  </si>
  <si>
    <t xml:space="preserve"> - Návrh na příděly do fondů:</t>
  </si>
  <si>
    <t>Fond rezervní</t>
  </si>
  <si>
    <t>Fond odměn</t>
  </si>
  <si>
    <t xml:space="preserve"> - Způsob krytí ztráty :</t>
  </si>
  <si>
    <t>c)</t>
  </si>
  <si>
    <t>d)</t>
  </si>
  <si>
    <t>Fondy</t>
  </si>
  <si>
    <t>Tvorba</t>
  </si>
  <si>
    <t>Čerpání</t>
  </si>
  <si>
    <t xml:space="preserve">Stav k </t>
  </si>
  <si>
    <t>FKSP</t>
  </si>
  <si>
    <t>Investiční fond</t>
  </si>
  <si>
    <t>Závazné ukazatele</t>
  </si>
  <si>
    <t>Limit mzdových prostředků</t>
  </si>
  <si>
    <t>……………………………………….……..………………………………………..…………………………………</t>
  </si>
  <si>
    <t>………………………………                                                                  ………….…..……………………………</t>
  </si>
  <si>
    <t>Výsledek hospodaření /po zdanění/</t>
  </si>
  <si>
    <t>Rozdělení výsledku hospodaření</t>
  </si>
  <si>
    <t>Schválená částka</t>
  </si>
  <si>
    <t>Odvody z investičního fondu</t>
  </si>
  <si>
    <t>daň z příjmů,dodatečné odvody daně z příjmů (nákladová položka)</t>
  </si>
  <si>
    <t>% plnění</t>
  </si>
  <si>
    <t>Finanční krytí k</t>
  </si>
  <si>
    <t>jednotka -  Kč na 2 des. místa</t>
  </si>
  <si>
    <t>Neinvestiční příspěvek /odpisy/</t>
  </si>
  <si>
    <t>Neinvestiční příspěvek /nájemné/</t>
  </si>
  <si>
    <t xml:space="preserve">                Mgr. Miroslav Gajdůšek , MBA</t>
  </si>
  <si>
    <t xml:space="preserve">Název školy </t>
  </si>
  <si>
    <t>Adresa</t>
  </si>
  <si>
    <t>Daň</t>
  </si>
  <si>
    <t>zlepšený VH</t>
  </si>
  <si>
    <t>ztráta</t>
  </si>
  <si>
    <t>Základní škola</t>
  </si>
  <si>
    <t>Gymnázium</t>
  </si>
  <si>
    <t>Dětský domov a Školní jídelna</t>
  </si>
  <si>
    <t>CELKEM</t>
  </si>
  <si>
    <t>saldo</t>
  </si>
  <si>
    <t>Kalvodova 360</t>
  </si>
  <si>
    <t>Jeseník</t>
  </si>
  <si>
    <t>ZŠ a MŠ při Sanatoriu EDEL</t>
  </si>
  <si>
    <t>Lázeňská 491</t>
  </si>
  <si>
    <t>Zlaté Hory</t>
  </si>
  <si>
    <t>Fučíkova 312</t>
  </si>
  <si>
    <t>Komenského 281</t>
  </si>
  <si>
    <t>Dukelská 1240</t>
  </si>
  <si>
    <t>Hotelová škola Vincenze Priessnitze</t>
  </si>
  <si>
    <t>Dukelská 680</t>
  </si>
  <si>
    <t>Odborné učiliště a Praktická škola</t>
  </si>
  <si>
    <t>U Jatek 8</t>
  </si>
  <si>
    <t>Horní Heřmanice 47</t>
  </si>
  <si>
    <t>Bernartice</t>
  </si>
  <si>
    <t>Kostelní 1</t>
  </si>
  <si>
    <t>Vidnava</t>
  </si>
  <si>
    <t>Nádražní 280</t>
  </si>
  <si>
    <t>Černá voda 1</t>
  </si>
  <si>
    <t>Černá voda</t>
  </si>
  <si>
    <t>Priessnitzova 406</t>
  </si>
  <si>
    <t>Kalvodova 360, Jeseník</t>
  </si>
  <si>
    <t>Základní škola a Mateřská škola při Sanatoriu Edel Zlaté Hory</t>
  </si>
  <si>
    <t>Lázeňská 491, Zlaté Hory</t>
  </si>
  <si>
    <t>Základní škola Jeseník, Fučíkova 312</t>
  </si>
  <si>
    <t>Fučíkova 312, Jeseník</t>
  </si>
  <si>
    <t>Gymnázium, Jeseník, Komenského 281</t>
  </si>
  <si>
    <t>Komenského 281, Jeseník</t>
  </si>
  <si>
    <t>SOŠ a SOU strojírenské a stavební, Jeseník, Dukelská 1240</t>
  </si>
  <si>
    <t>Dukelská 1240, Jeseník</t>
  </si>
  <si>
    <t>00176401</t>
  </si>
  <si>
    <t>Hotelová škola Vincenze Priessnitze, Jeseník, Dukelská 680</t>
  </si>
  <si>
    <t>Dukelská 680, Jeseník</t>
  </si>
  <si>
    <t>00577391</t>
  </si>
  <si>
    <t>Lipová - lázně 458</t>
  </si>
  <si>
    <t>00843032</t>
  </si>
  <si>
    <t>U Jatek 8, Jeseník</t>
  </si>
  <si>
    <t>00495433</t>
  </si>
  <si>
    <t>Horní Heřmanice 47, Bernartice</t>
  </si>
  <si>
    <t>00099791</t>
  </si>
  <si>
    <t>Základní umělecká škola Karla Ditterse Vidnava</t>
  </si>
  <si>
    <t>Kostelní 1, Vidnava</t>
  </si>
  <si>
    <t>00852058</t>
  </si>
  <si>
    <t>Základní umělecká škola Franze Schuberta Zlaté Hory</t>
  </si>
  <si>
    <t>Nádražní 280, Zlaté Hory</t>
  </si>
  <si>
    <t>Dětský domov a Školní jídelna, Černá Voda 1</t>
  </si>
  <si>
    <t>Černá Voda 1</t>
  </si>
  <si>
    <t>49589741</t>
  </si>
  <si>
    <t>Dětský domov a Školní jídelna, Jeseník, Priessnitzova 405</t>
  </si>
  <si>
    <t>Priessnitzova 405, Jeseník</t>
  </si>
  <si>
    <t>IČ</t>
  </si>
  <si>
    <t xml:space="preserve">Částka </t>
  </si>
  <si>
    <t xml:space="preserve"> /spolufin. akcí/</t>
  </si>
  <si>
    <t>nerozp.</t>
  </si>
  <si>
    <t>SOŠ a SOU zemědělské, Horní Heřmanice 47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</si>
  <si>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</si>
  <si>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Správce:  vedoucí odboru </t>
  </si>
  <si>
    <t>Základní umělecká škola Karla Ditterse</t>
  </si>
  <si>
    <t>Základní umělecká škola Franze Schuberta</t>
  </si>
  <si>
    <t>Odvody z investičního fondu /odpisy/</t>
  </si>
  <si>
    <t>a) Příspěvkové organizace v oblasti školství</t>
  </si>
  <si>
    <t>SOŠ a SOU zemědělské</t>
  </si>
  <si>
    <t>SOŠ a SOU strojírenské a stavební</t>
  </si>
  <si>
    <t>ZŠ a MŠ při Priessnitzových léčebných lázních a.s., Jeseník</t>
  </si>
  <si>
    <t>ZŠ a MŠ při PLL a.s.</t>
  </si>
  <si>
    <t>Střední odborná škola gastronomie a potravinářství, Jeseník, U Jatek 8</t>
  </si>
  <si>
    <t>SOŠ gastronomie a potravinářství</t>
  </si>
  <si>
    <t>Z celkového počtu 13 organizací okresu Jeseník skončilo:</t>
  </si>
  <si>
    <t>jednotka - Kč na 2 des. místa</t>
  </si>
  <si>
    <t>Odborné učiliště a Praktická škola, Lipová - lázně 458</t>
  </si>
  <si>
    <t>Lipová-lázně</t>
  </si>
  <si>
    <t>Lipová lázně 458</t>
  </si>
  <si>
    <t>Stav k 1.1.2012</t>
  </si>
  <si>
    <t>b) Transferový podíl (účet 672)</t>
  </si>
  <si>
    <t xml:space="preserve">1)    Náklady a výnosy    </t>
  </si>
  <si>
    <t>2)</t>
  </si>
  <si>
    <t>3)</t>
  </si>
  <si>
    <t>a) Rozdělení výsledku hospodaření</t>
  </si>
  <si>
    <t>4)</t>
  </si>
  <si>
    <t>Stav k 1.1.2013</t>
  </si>
  <si>
    <t>Rekapitulace hospodaření /výsledek hospodaření/   za  rok  2013   -  okres Jeseník</t>
  </si>
  <si>
    <t>Pozn.: Vynaložené odpisy nad stanovený limit byly finančně pokryty z provozních prostředků organizace- 126,- Kč.</t>
  </si>
  <si>
    <t>Pozn.: Vynaložené odpisy nad stanovený limit byly finančně pokryty z provozních prostředků organizace- 169,- Kč.</t>
  </si>
  <si>
    <t>Pozn.: Vynaložené odpisy nad stanovený limit byly finančně pokryty z provozních prostředků organizace- 118,72 Kč.</t>
  </si>
  <si>
    <t>Pozn.: Vynaložené odpisy nad stanovený limit byly finančně pokryty z vlastních zdrojů organizace- 4 945,- Kč.</t>
  </si>
  <si>
    <t xml:space="preserve">Pozn. Neinvestiční příspěvek - odpisy - příspěvková organizace vrátila částku 29 604,- Kč  dne 14.1.2014 na účet Ol. kraje </t>
  </si>
  <si>
    <t>a) Výsledek hospodaření po zdanění (bez transf. podílu)</t>
  </si>
  <si>
    <t>b) Výsledek hospod. minulých účet. období k 31.12.2013</t>
  </si>
  <si>
    <t xml:space="preserve">z toho: </t>
  </si>
  <si>
    <t xml:space="preserve"> -  Nerozdělený výsledek hospodaření (transfer)    
</t>
  </si>
  <si>
    <t>Výše výsledku hospodaření za rok 2013 je ovlivněna transferovým podílem, což je pouze účetní zápis bez vazby na finanční prostředky. Po odečtení transferového podílu z výsledku hospodaření příspěvkové organizace, skončila tato organizace se zlepšeným výsledkem hospodaření ve výši 1 388 681,44 Kč , který bude částečně použit na úhradu neuhrazené ztráty minulých let, která je ve výši -1 009 300,73 Kč.</t>
  </si>
  <si>
    <t xml:space="preserve">Výsledek hospodaření </t>
  </si>
  <si>
    <t xml:space="preserve">Rozdělení zlepšeného výsledku hospodaření </t>
  </si>
  <si>
    <t>(očištěného o transferový podíl)</t>
  </si>
  <si>
    <t>b) pokrytí ztráty z minulých období</t>
  </si>
  <si>
    <t>a) Rozdělení do fondů</t>
  </si>
  <si>
    <t>Fornd odměn</t>
  </si>
  <si>
    <t>Ztráta13 186,24 Kč bude pokryta z prostředků rezervního fondu v souladu s ust. § 30, odst. 3d) zákona č. 250/2000 Sb., o rozpočtových pravidlech územních rozpočtů ve znění pozdějších předpisů - použití prostředků rezervního fondu, vyjma poskytnutých darů.</t>
  </si>
  <si>
    <t xml:space="preserve">Výše výsledku hospodaření za rok 2013 je ovlivněna transferovým podílem, což je pouze účetní zápis bez vazby na finanční prostředky. Po odečtení transferového podílu z výsledku hospodaření příspěvkové organizace, skončila tato organizace se zlepšeným výsledkem hospodaření a to ve výši 68 355,78 Kč </t>
  </si>
  <si>
    <t>Dle účetního výkazu               (po zdanění)</t>
  </si>
  <si>
    <t>transferový podíl          (účet 432)</t>
  </si>
  <si>
    <t xml:space="preserve">Výsledek hospodaření očištěný o transferový podíl 
</t>
  </si>
  <si>
    <t xml:space="preserve"> -   12 organizací se zlepšeným výsledkem hospodaření  v celkové výši  2 994 824,21 Kč</t>
  </si>
  <si>
    <t>Celkem rozděleno:</t>
  </si>
  <si>
    <t>Po vyloučení transferového podílu jsou výsledky příspěvkových organizací následující:  2 708 449,97 Kč</t>
  </si>
  <si>
    <t xml:space="preserve"> -   12 organizací se zlepšeným výsledkem hospodaření  v celkové výši  2 721 636,21 Kč</t>
  </si>
  <si>
    <t>Pozn.: Vynaložené odpisy nad stanovený limit byly finančně pokryty z vlastních zdrojů organizace- 4 928,- Kč.</t>
  </si>
  <si>
    <t xml:space="preserve"> -     1 organizace se zhoršeným výsledkem hospodaření v celkové výši  -13 186,24  Kč  </t>
  </si>
  <si>
    <t xml:space="preserve"> -     1 organizace se zhoršeným výsledkem hospodaření v celkové výši  -13 186,24 Kč  </t>
  </si>
  <si>
    <t>Pozn.: Vynaložené odpisy nad stanovený limit byly finančně pokryty z vlastních prostředků organizace- 1,- Kč.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</si>
</sst>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Kč&quot;;[Red]\-#,##0.00\ &quot;Kč&quot;"/>
  </numFmts>
  <fonts count="43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u/>
      <sz val="12"/>
      <name val="Arial Black"/>
      <family val="2"/>
      <charset val="238"/>
    </font>
    <font>
      <sz val="12"/>
      <name val="Arial"/>
      <family val="2"/>
      <charset val="238"/>
    </font>
    <font>
      <b/>
      <sz val="12"/>
      <name val="Arial Black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b/>
      <sz val="11"/>
      <color indexed="19"/>
      <name val="Arial Black"/>
      <family val="2"/>
      <charset val="238"/>
    </font>
    <font>
      <b/>
      <sz val="10"/>
      <color indexed="19"/>
      <name val="Comic Sans MS"/>
      <family val="4"/>
      <charset val="238"/>
    </font>
    <font>
      <b/>
      <sz val="12"/>
      <name val="Comic Sans MS"/>
      <family val="4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name val="Comic Sans MS"/>
      <family val="4"/>
      <charset val="238"/>
    </font>
    <font>
      <b/>
      <sz val="10"/>
      <name val="Comic Sans MS"/>
      <family val="4"/>
      <charset val="238"/>
    </font>
    <font>
      <sz val="11"/>
      <name val="Arial Black"/>
      <family val="2"/>
      <charset val="238"/>
    </font>
    <font>
      <sz val="10"/>
      <name val="Comic Sans MS"/>
      <family val="4"/>
      <charset val="238"/>
    </font>
    <font>
      <sz val="11"/>
      <name val="Comic Sans MS"/>
      <family val="4"/>
      <charset val="238"/>
    </font>
    <font>
      <sz val="11"/>
      <name val="Arial"/>
      <family val="2"/>
      <charset val="238"/>
    </font>
    <font>
      <sz val="12"/>
      <name val="Arial Black"/>
      <family val="2"/>
    </font>
    <font>
      <sz val="8"/>
      <name val="Comic Sans MS"/>
      <family val="4"/>
      <charset val="238"/>
    </font>
    <font>
      <b/>
      <sz val="11"/>
      <color indexed="19"/>
      <name val="Comic Sans MS"/>
      <family val="4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sz val="14"/>
      <name val="Arial Black"/>
      <family val="2"/>
      <charset val="238"/>
    </font>
    <font>
      <b/>
      <sz val="14"/>
      <name val="Arial Black"/>
      <family val="2"/>
      <charset val="238"/>
    </font>
    <font>
      <b/>
      <sz val="14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1"/>
      <color rgb="FF808000"/>
      <name val="Comic Sans MS"/>
      <family val="4"/>
      <charset val="238"/>
    </font>
    <font>
      <b/>
      <u/>
      <sz val="16"/>
      <name val="Arial"/>
      <family val="2"/>
      <charset val="238"/>
    </font>
    <font>
      <b/>
      <u/>
      <sz val="12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0"/>
      <name val="Arial Black"/>
      <family val="2"/>
      <charset val="238"/>
    </font>
    <font>
      <sz val="9"/>
      <name val="Arial Black"/>
      <family val="2"/>
      <charset val="238"/>
    </font>
    <font>
      <b/>
      <sz val="8"/>
      <name val="Arial"/>
      <family val="2"/>
      <charset val="238"/>
    </font>
    <font>
      <sz val="11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ck">
        <color indexed="64"/>
      </right>
      <top style="thin">
        <color indexed="64"/>
      </top>
      <bottom/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99">
    <xf numFmtId="0" fontId="0" fillId="0" borderId="0" xfId="0"/>
    <xf numFmtId="0" fontId="9" fillId="0" borderId="0" xfId="0" applyFont="1" applyFill="1" applyAlignment="1" applyProtection="1">
      <alignment horizontal="right"/>
      <protection hidden="1"/>
    </xf>
    <xf numFmtId="4" fontId="17" fillId="0" borderId="0" xfId="0" applyNumberFormat="1" applyFont="1" applyFill="1" applyBorder="1" applyAlignment="1" applyProtection="1">
      <alignment shrinkToFit="1"/>
      <protection hidden="1"/>
    </xf>
    <xf numFmtId="0" fontId="18" fillId="0" borderId="0" xfId="0" applyFont="1" applyFill="1" applyBorder="1" applyProtection="1">
      <protection hidden="1"/>
    </xf>
    <xf numFmtId="0" fontId="17" fillId="0" borderId="0" xfId="0" applyFont="1" applyFill="1" applyBorder="1" applyProtection="1">
      <protection hidden="1"/>
    </xf>
    <xf numFmtId="0" fontId="1" fillId="0" borderId="0" xfId="0" applyFont="1" applyFill="1" applyAlignment="1" applyProtection="1">
      <alignment shrinkToFit="1"/>
      <protection hidden="1"/>
    </xf>
    <xf numFmtId="0" fontId="1" fillId="0" borderId="0" xfId="0" applyFont="1" applyFill="1"/>
    <xf numFmtId="4" fontId="15" fillId="0" borderId="0" xfId="0" applyNumberFormat="1" applyFont="1" applyFill="1" applyBorder="1" applyAlignment="1" applyProtection="1">
      <alignment shrinkToFit="1"/>
      <protection hidden="1"/>
    </xf>
    <xf numFmtId="4" fontId="16" fillId="0" borderId="0" xfId="0" applyNumberFormat="1" applyFont="1" applyFill="1" applyBorder="1" applyAlignment="1" applyProtection="1">
      <alignment shrinkToFit="1"/>
      <protection hidden="1"/>
    </xf>
    <xf numFmtId="4" fontId="7" fillId="0" borderId="0" xfId="0" applyNumberFormat="1" applyFont="1" applyFill="1" applyBorder="1" applyAlignment="1" applyProtection="1">
      <alignment shrinkToFit="1"/>
      <protection hidden="1"/>
    </xf>
    <xf numFmtId="4" fontId="7" fillId="0" borderId="0" xfId="0" applyNumberFormat="1" applyFont="1" applyFill="1" applyAlignment="1" applyProtection="1">
      <alignment shrinkToFit="1"/>
      <protection hidden="1"/>
    </xf>
    <xf numFmtId="4" fontId="8" fillId="0" borderId="0" xfId="0" applyNumberFormat="1" applyFont="1" applyFill="1" applyBorder="1" applyAlignment="1" applyProtection="1">
      <alignment shrinkToFit="1"/>
      <protection hidden="1"/>
    </xf>
    <xf numFmtId="0" fontId="0" fillId="0" borderId="0" xfId="0" applyFill="1"/>
    <xf numFmtId="0" fontId="0" fillId="0" borderId="0" xfId="0" applyFill="1" applyBorder="1"/>
    <xf numFmtId="4" fontId="0" fillId="0" borderId="13" xfId="0" applyNumberFormat="1" applyFill="1" applyBorder="1"/>
    <xf numFmtId="0" fontId="0" fillId="0" borderId="2" xfId="0" applyFill="1" applyBorder="1"/>
    <xf numFmtId="0" fontId="3" fillId="0" borderId="0" xfId="0" applyFont="1" applyFill="1" applyProtection="1">
      <protection hidden="1"/>
    </xf>
    <xf numFmtId="0" fontId="4" fillId="0" borderId="0" xfId="0" applyFont="1" applyFill="1" applyProtection="1">
      <protection hidden="1"/>
    </xf>
    <xf numFmtId="0" fontId="0" fillId="0" borderId="0" xfId="0" applyFill="1" applyProtection="1">
      <protection hidden="1"/>
    </xf>
    <xf numFmtId="0" fontId="5" fillId="0" borderId="0" xfId="0" applyFont="1" applyFill="1" applyAlignment="1" applyProtection="1">
      <protection hidden="1"/>
    </xf>
    <xf numFmtId="0" fontId="5" fillId="0" borderId="0" xfId="0" applyFont="1" applyFill="1" applyProtection="1">
      <protection hidden="1"/>
    </xf>
    <xf numFmtId="0" fontId="7" fillId="0" borderId="0" xfId="0" applyFont="1" applyFill="1" applyProtection="1">
      <protection hidden="1"/>
    </xf>
    <xf numFmtId="0" fontId="0" fillId="0" borderId="0" xfId="0" applyFill="1" applyAlignment="1" applyProtection="1">
      <alignment horizontal="left"/>
      <protection hidden="1"/>
    </xf>
    <xf numFmtId="0" fontId="10" fillId="0" borderId="0" xfId="0" applyFont="1" applyFill="1" applyAlignment="1" applyProtection="1">
      <alignment shrinkToFit="1"/>
      <protection hidden="1"/>
    </xf>
    <xf numFmtId="0" fontId="0" fillId="0" borderId="0" xfId="0" applyFill="1" applyAlignment="1" applyProtection="1">
      <alignment horizontal="left" shrinkToFit="1"/>
      <protection hidden="1"/>
    </xf>
    <xf numFmtId="0" fontId="8" fillId="0" borderId="0" xfId="0" applyFont="1" applyFill="1" applyProtection="1">
      <protection hidden="1"/>
    </xf>
    <xf numFmtId="0" fontId="1" fillId="0" borderId="0" xfId="0" applyFont="1" applyFill="1" applyProtection="1">
      <protection hidden="1"/>
    </xf>
    <xf numFmtId="0" fontId="10" fillId="0" borderId="0" xfId="0" applyFont="1" applyFill="1" applyBorder="1" applyAlignment="1" applyProtection="1">
      <alignment horizontal="center" vertical="center"/>
      <protection hidden="1"/>
    </xf>
    <xf numFmtId="0" fontId="9" fillId="0" borderId="0" xfId="0" applyFont="1" applyFill="1" applyBorder="1" applyAlignment="1" applyProtection="1">
      <alignment horizontal="center"/>
      <protection hidden="1"/>
    </xf>
    <xf numFmtId="0" fontId="1" fillId="0" borderId="0" xfId="0" applyFont="1" applyFill="1" applyBorder="1" applyProtection="1">
      <protection hidden="1"/>
    </xf>
    <xf numFmtId="0" fontId="9" fillId="0" borderId="0" xfId="0" applyFont="1" applyFill="1" applyBorder="1" applyAlignment="1" applyProtection="1">
      <alignment horizontal="right" shrinkToFit="1"/>
      <protection hidden="1"/>
    </xf>
    <xf numFmtId="0" fontId="9" fillId="0" borderId="0" xfId="0" applyFont="1" applyFill="1" applyBorder="1" applyAlignment="1" applyProtection="1">
      <alignment horizontal="center" shrinkToFit="1"/>
      <protection hidden="1"/>
    </xf>
    <xf numFmtId="0" fontId="22" fillId="0" borderId="0" xfId="0" applyFont="1" applyFill="1" applyAlignment="1" applyProtection="1">
      <alignment horizontal="right"/>
      <protection hidden="1"/>
    </xf>
    <xf numFmtId="0" fontId="9" fillId="0" borderId="0" xfId="0" applyFont="1" applyFill="1" applyAlignment="1">
      <alignment horizontal="right"/>
    </xf>
    <xf numFmtId="0" fontId="11" fillId="0" borderId="0" xfId="0" applyFont="1" applyFill="1" applyBorder="1" applyProtection="1">
      <protection hidden="1"/>
    </xf>
    <xf numFmtId="0" fontId="10" fillId="0" borderId="0" xfId="0" applyFont="1" applyFill="1" applyProtection="1">
      <protection hidden="1"/>
    </xf>
    <xf numFmtId="0" fontId="12" fillId="0" borderId="0" xfId="0" applyFont="1" applyFill="1" applyBorder="1" applyProtection="1">
      <protection hidden="1"/>
    </xf>
    <xf numFmtId="0" fontId="13" fillId="0" borderId="0" xfId="0" applyFont="1" applyFill="1" applyBorder="1" applyProtection="1">
      <protection hidden="1"/>
    </xf>
    <xf numFmtId="0" fontId="22" fillId="0" borderId="0" xfId="0" applyFont="1" applyFill="1" applyBorder="1" applyProtection="1">
      <protection hidden="1"/>
    </xf>
    <xf numFmtId="0" fontId="14" fillId="0" borderId="0" xfId="0" applyFont="1" applyFill="1" applyBorder="1" applyProtection="1">
      <protection hidden="1"/>
    </xf>
    <xf numFmtId="0" fontId="17" fillId="0" borderId="0" xfId="0" applyFont="1" applyFill="1" applyBorder="1" applyProtection="1"/>
    <xf numFmtId="0" fontId="17" fillId="0" borderId="0" xfId="0" applyFont="1" applyFill="1" applyBorder="1"/>
    <xf numFmtId="0" fontId="14" fillId="0" borderId="0" xfId="0" applyFont="1" applyFill="1" applyBorder="1" applyProtection="1"/>
    <xf numFmtId="4" fontId="17" fillId="0" borderId="0" xfId="0" applyNumberFormat="1" applyFont="1" applyFill="1" applyBorder="1"/>
    <xf numFmtId="0" fontId="6" fillId="0" borderId="0" xfId="0" applyFont="1" applyFill="1" applyBorder="1" applyProtection="1"/>
    <xf numFmtId="0" fontId="29" fillId="0" borderId="0" xfId="0" applyFont="1" applyFill="1" applyBorder="1" applyProtection="1"/>
    <xf numFmtId="0" fontId="28" fillId="0" borderId="0" xfId="0" applyFont="1" applyFill="1"/>
    <xf numFmtId="0" fontId="14" fillId="0" borderId="0" xfId="0" applyFont="1" applyFill="1" applyBorder="1"/>
    <xf numFmtId="0" fontId="1" fillId="0" borderId="0" xfId="0" applyFont="1" applyFill="1" applyBorder="1" applyProtection="1"/>
    <xf numFmtId="0" fontId="1" fillId="0" borderId="0" xfId="0" applyFont="1" applyFill="1" applyBorder="1" applyAlignment="1" applyProtection="1">
      <alignment horizontal="center"/>
      <protection hidden="1"/>
    </xf>
    <xf numFmtId="0" fontId="1" fillId="0" borderId="0" xfId="0" applyFont="1" applyFill="1" applyBorder="1" applyProtection="1">
      <protection locked="0"/>
    </xf>
    <xf numFmtId="0" fontId="11" fillId="0" borderId="0" xfId="0" applyFont="1" applyFill="1" applyBorder="1" applyProtection="1"/>
    <xf numFmtId="0" fontId="10" fillId="0" borderId="0" xfId="0" applyFont="1" applyFill="1" applyBorder="1" applyProtection="1"/>
    <xf numFmtId="0" fontId="20" fillId="0" borderId="0" xfId="0" applyFont="1" applyFill="1" applyBorder="1" applyProtection="1"/>
    <xf numFmtId="0" fontId="21" fillId="0" borderId="0" xfId="0" applyFont="1" applyFill="1" applyBorder="1" applyProtection="1"/>
    <xf numFmtId="0" fontId="1" fillId="0" borderId="0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/>
    <xf numFmtId="0" fontId="19" fillId="0" borderId="0" xfId="0" applyFont="1" applyFill="1" applyBorder="1" applyProtection="1">
      <protection hidden="1"/>
    </xf>
    <xf numFmtId="4" fontId="23" fillId="0" borderId="0" xfId="0" applyNumberFormat="1" applyFont="1" applyFill="1" applyBorder="1" applyProtection="1">
      <protection hidden="1"/>
    </xf>
    <xf numFmtId="0" fontId="1" fillId="0" borderId="0" xfId="0" applyFont="1" applyFill="1" applyBorder="1" applyAlignment="1" applyProtection="1">
      <alignment shrinkToFit="1"/>
      <protection hidden="1"/>
    </xf>
    <xf numFmtId="0" fontId="1" fillId="0" borderId="0" xfId="0" applyFont="1" applyFill="1" applyBorder="1" applyAlignment="1" applyProtection="1">
      <alignment horizontal="right" indent="4"/>
      <protection locked="0"/>
    </xf>
    <xf numFmtId="0" fontId="9" fillId="0" borderId="0" xfId="0" applyFont="1" applyFill="1" applyBorder="1" applyAlignment="1" applyProtection="1">
      <alignment horizontal="left" indent="2"/>
      <protection hidden="1"/>
    </xf>
    <xf numFmtId="0" fontId="20" fillId="0" borderId="0" xfId="0" applyFont="1" applyFill="1" applyBorder="1" applyProtection="1">
      <protection hidden="1"/>
    </xf>
    <xf numFmtId="2" fontId="9" fillId="0" borderId="0" xfId="0" applyNumberFormat="1" applyFont="1" applyFill="1" applyBorder="1" applyProtection="1">
      <protection hidden="1"/>
    </xf>
    <xf numFmtId="10" fontId="1" fillId="0" borderId="0" xfId="0" applyNumberFormat="1" applyFont="1" applyFill="1" applyBorder="1" applyAlignment="1" applyProtection="1">
      <alignment horizontal="right" indent="4"/>
      <protection locked="0"/>
    </xf>
    <xf numFmtId="0" fontId="26" fillId="0" borderId="0" xfId="0" applyFont="1" applyFill="1" applyBorder="1" applyProtection="1">
      <protection hidden="1"/>
    </xf>
    <xf numFmtId="0" fontId="34" fillId="0" borderId="0" xfId="0" applyFont="1" applyFill="1" applyBorder="1" applyProtection="1">
      <protection hidden="1"/>
    </xf>
    <xf numFmtId="10" fontId="0" fillId="0" borderId="0" xfId="0" applyNumberFormat="1" applyFill="1" applyBorder="1" applyAlignment="1" applyProtection="1">
      <alignment horizontal="right" indent="4" shrinkToFit="1"/>
      <protection locked="0"/>
    </xf>
    <xf numFmtId="0" fontId="0" fillId="0" borderId="0" xfId="0" applyFill="1" applyBorder="1" applyProtection="1">
      <protection hidden="1"/>
    </xf>
    <xf numFmtId="4" fontId="8" fillId="0" borderId="0" xfId="0" applyNumberFormat="1" applyFont="1" applyFill="1" applyBorder="1" applyProtection="1">
      <protection hidden="1"/>
    </xf>
    <xf numFmtId="0" fontId="0" fillId="0" borderId="17" xfId="0" applyFill="1" applyBorder="1" applyProtection="1">
      <protection hidden="1"/>
    </xf>
    <xf numFmtId="0" fontId="0" fillId="0" borderId="18" xfId="0" applyFill="1" applyBorder="1" applyProtection="1">
      <protection hidden="1"/>
    </xf>
    <xf numFmtId="4" fontId="0" fillId="0" borderId="17" xfId="0" applyNumberFormat="1" applyFill="1" applyBorder="1" applyProtection="1">
      <protection hidden="1"/>
    </xf>
    <xf numFmtId="4" fontId="0" fillId="0" borderId="19" xfId="0" applyNumberFormat="1" applyFill="1" applyBorder="1" applyAlignment="1" applyProtection="1">
      <alignment horizontal="right"/>
      <protection hidden="1"/>
    </xf>
    <xf numFmtId="4" fontId="0" fillId="0" borderId="19" xfId="0" applyNumberFormat="1" applyFill="1" applyBorder="1" applyProtection="1">
      <protection hidden="1"/>
    </xf>
    <xf numFmtId="0" fontId="0" fillId="0" borderId="20" xfId="0" applyFill="1" applyBorder="1" applyProtection="1">
      <protection hidden="1"/>
    </xf>
    <xf numFmtId="0" fontId="0" fillId="0" borderId="21" xfId="0" applyFill="1" applyBorder="1" applyProtection="1">
      <protection hidden="1"/>
    </xf>
    <xf numFmtId="4" fontId="0" fillId="0" borderId="20" xfId="0" applyNumberFormat="1" applyFill="1" applyBorder="1" applyProtection="1">
      <protection hidden="1"/>
    </xf>
    <xf numFmtId="4" fontId="0" fillId="0" borderId="22" xfId="0" applyNumberFormat="1" applyFill="1" applyBorder="1" applyAlignment="1" applyProtection="1">
      <alignment horizontal="right"/>
      <protection hidden="1"/>
    </xf>
    <xf numFmtId="4" fontId="0" fillId="0" borderId="22" xfId="0" applyNumberFormat="1" applyFill="1" applyBorder="1" applyProtection="1">
      <protection hidden="1"/>
    </xf>
    <xf numFmtId="0" fontId="17" fillId="0" borderId="10" xfId="0" applyFont="1" applyFill="1" applyBorder="1" applyProtection="1">
      <protection hidden="1"/>
    </xf>
    <xf numFmtId="0" fontId="26" fillId="0" borderId="11" xfId="0" applyFont="1" applyFill="1" applyBorder="1" applyProtection="1">
      <protection hidden="1"/>
    </xf>
    <xf numFmtId="4" fontId="26" fillId="0" borderId="10" xfId="0" applyNumberFormat="1" applyFont="1" applyFill="1" applyBorder="1" applyProtection="1">
      <protection hidden="1"/>
    </xf>
    <xf numFmtId="4" fontId="26" fillId="0" borderId="23" xfId="0" applyNumberFormat="1" applyFont="1" applyFill="1" applyBorder="1" applyProtection="1">
      <protection hidden="1"/>
    </xf>
    <xf numFmtId="4" fontId="26" fillId="0" borderId="24" xfId="0" applyNumberFormat="1" applyFont="1" applyFill="1" applyBorder="1" applyProtection="1">
      <protection hidden="1"/>
    </xf>
    <xf numFmtId="0" fontId="24" fillId="0" borderId="0" xfId="0" applyFont="1" applyFill="1" applyBorder="1" applyProtection="1">
      <protection hidden="1"/>
    </xf>
    <xf numFmtId="0" fontId="25" fillId="0" borderId="0" xfId="0" applyFont="1" applyFill="1" applyBorder="1" applyProtection="1">
      <protection hidden="1"/>
    </xf>
    <xf numFmtId="0" fontId="0" fillId="0" borderId="0" xfId="0" applyFill="1" applyBorder="1" applyAlignment="1" applyProtection="1">
      <alignment shrinkToFit="1"/>
      <protection locked="0"/>
    </xf>
    <xf numFmtId="4" fontId="27" fillId="0" borderId="0" xfId="0" applyNumberFormat="1" applyFont="1" applyFill="1" applyProtection="1">
      <protection locked="0"/>
    </xf>
    <xf numFmtId="0" fontId="0" fillId="0" borderId="0" xfId="0" applyFill="1" applyBorder="1" applyProtection="1">
      <protection locked="0"/>
    </xf>
    <xf numFmtId="0" fontId="24" fillId="0" borderId="0" xfId="0" applyFont="1" applyFill="1" applyBorder="1" applyProtection="1">
      <protection locked="0"/>
    </xf>
    <xf numFmtId="0" fontId="25" fillId="0" borderId="0" xfId="0" applyFont="1" applyFill="1" applyBorder="1" applyProtection="1">
      <protection locked="0"/>
    </xf>
    <xf numFmtId="0" fontId="22" fillId="0" borderId="0" xfId="0" applyFont="1" applyFill="1" applyBorder="1" applyProtection="1">
      <protection locked="0"/>
    </xf>
    <xf numFmtId="0" fontId="0" fillId="0" borderId="0" xfId="0" applyFill="1" applyProtection="1">
      <protection locked="0"/>
    </xf>
    <xf numFmtId="49" fontId="0" fillId="0" borderId="0" xfId="0" applyNumberFormat="1" applyFill="1" applyAlignment="1" applyProtection="1">
      <alignment horizontal="left"/>
      <protection hidden="1"/>
    </xf>
    <xf numFmtId="4" fontId="0" fillId="0" borderId="25" xfId="0" applyNumberFormat="1" applyFill="1" applyBorder="1" applyProtection="1">
      <protection hidden="1"/>
    </xf>
    <xf numFmtId="4" fontId="0" fillId="0" borderId="26" xfId="0" applyNumberFormat="1" applyFill="1" applyBorder="1" applyProtection="1">
      <protection hidden="1"/>
    </xf>
    <xf numFmtId="4" fontId="9" fillId="0" borderId="0" xfId="0" applyNumberFormat="1" applyFont="1" applyFill="1" applyBorder="1" applyProtection="1">
      <protection hidden="1"/>
    </xf>
    <xf numFmtId="0" fontId="9" fillId="0" borderId="0" xfId="0" applyFont="1" applyFill="1" applyBorder="1" applyAlignment="1" applyProtection="1">
      <alignment vertical="top"/>
      <protection hidden="1"/>
    </xf>
    <xf numFmtId="0" fontId="27" fillId="0" borderId="0" xfId="0" applyFont="1" applyFill="1"/>
    <xf numFmtId="0" fontId="30" fillId="0" borderId="0" xfId="0" applyFont="1" applyFill="1" applyAlignment="1">
      <alignment horizontal="right"/>
    </xf>
    <xf numFmtId="0" fontId="22" fillId="0" borderId="0" xfId="0" applyFont="1" applyFill="1" applyAlignment="1">
      <alignment horizontal="left"/>
    </xf>
    <xf numFmtId="0" fontId="27" fillId="0" borderId="0" xfId="0" applyFont="1" applyFill="1" applyAlignment="1">
      <alignment horizontal="right"/>
    </xf>
    <xf numFmtId="4" fontId="0" fillId="0" borderId="0" xfId="0" applyNumberFormat="1" applyFill="1"/>
    <xf numFmtId="0" fontId="31" fillId="0" borderId="0" xfId="0" applyFont="1" applyFill="1"/>
    <xf numFmtId="0" fontId="8" fillId="0" borderId="28" xfId="0" applyFont="1" applyFill="1" applyBorder="1"/>
    <xf numFmtId="0" fontId="8" fillId="0" borderId="31" xfId="0" applyFont="1" applyFill="1" applyBorder="1"/>
    <xf numFmtId="0" fontId="7" fillId="0" borderId="32" xfId="0" applyFont="1" applyFill="1" applyBorder="1"/>
    <xf numFmtId="0" fontId="32" fillId="0" borderId="33" xfId="0" applyFont="1" applyFill="1" applyBorder="1"/>
    <xf numFmtId="0" fontId="32" fillId="0" borderId="12" xfId="0" applyFont="1" applyFill="1" applyBorder="1"/>
    <xf numFmtId="0" fontId="1" fillId="0" borderId="6" xfId="0" applyFont="1" applyFill="1" applyBorder="1" applyAlignment="1">
      <alignment wrapText="1"/>
    </xf>
    <xf numFmtId="0" fontId="1" fillId="0" borderId="8" xfId="0" applyFont="1" applyFill="1" applyBorder="1" applyAlignment="1">
      <alignment wrapText="1"/>
    </xf>
    <xf numFmtId="0" fontId="33" fillId="0" borderId="1" xfId="0" applyFont="1" applyFill="1" applyBorder="1"/>
    <xf numFmtId="0" fontId="33" fillId="0" borderId="2" xfId="0" applyFont="1" applyFill="1" applyBorder="1"/>
    <xf numFmtId="0" fontId="27" fillId="0" borderId="2" xfId="0" applyFont="1" applyFill="1" applyBorder="1"/>
    <xf numFmtId="0" fontId="15" fillId="0" borderId="13" xfId="0" applyFont="1" applyFill="1" applyBorder="1"/>
    <xf numFmtId="0" fontId="15" fillId="0" borderId="0" xfId="0" applyFont="1" applyFill="1" applyBorder="1"/>
    <xf numFmtId="0" fontId="32" fillId="0" borderId="0" xfId="0" applyFont="1" applyFill="1" applyBorder="1"/>
    <xf numFmtId="0" fontId="33" fillId="0" borderId="10" xfId="0" applyFont="1" applyFill="1" applyBorder="1"/>
    <xf numFmtId="0" fontId="33" fillId="0" borderId="11" xfId="0" applyFont="1" applyFill="1" applyBorder="1"/>
    <xf numFmtId="0" fontId="27" fillId="0" borderId="11" xfId="0" applyFont="1" applyFill="1" applyBorder="1"/>
    <xf numFmtId="0" fontId="22" fillId="0" borderId="0" xfId="0" applyFont="1" applyFill="1" applyBorder="1"/>
    <xf numFmtId="0" fontId="27" fillId="0" borderId="0" xfId="0" applyFont="1" applyFill="1" applyBorder="1"/>
    <xf numFmtId="0" fontId="1" fillId="0" borderId="0" xfId="0" applyFont="1" applyFill="1" applyBorder="1" applyAlignment="1">
      <alignment horizontal="right"/>
    </xf>
    <xf numFmtId="2" fontId="1" fillId="0" borderId="0" xfId="0" applyNumberFormat="1" applyFont="1" applyFill="1" applyBorder="1"/>
    <xf numFmtId="0" fontId="33" fillId="0" borderId="0" xfId="0" applyFont="1" applyFill="1"/>
    <xf numFmtId="0" fontId="1" fillId="0" borderId="0" xfId="0" applyFont="1" applyFill="1" applyBorder="1" applyAlignment="1" applyProtection="1">
      <alignment horizontal="center" shrinkToFit="1"/>
      <protection hidden="1"/>
    </xf>
    <xf numFmtId="0" fontId="19" fillId="0" borderId="0" xfId="0" applyFont="1" applyFill="1" applyBorder="1" applyAlignment="1" applyProtection="1">
      <alignment horizontal="right"/>
      <protection hidden="1"/>
    </xf>
    <xf numFmtId="0" fontId="34" fillId="0" borderId="0" xfId="0" applyFont="1" applyFill="1"/>
    <xf numFmtId="0" fontId="34" fillId="0" borderId="0" xfId="0" applyFont="1" applyFill="1" applyBorder="1"/>
    <xf numFmtId="0" fontId="17" fillId="0" borderId="1" xfId="0" applyFont="1" applyBorder="1" applyProtection="1">
      <protection hidden="1"/>
    </xf>
    <xf numFmtId="0" fontId="0" fillId="0" borderId="2" xfId="0" applyBorder="1" applyProtection="1">
      <protection hidden="1"/>
    </xf>
    <xf numFmtId="0" fontId="35" fillId="0" borderId="2" xfId="0" applyFont="1" applyBorder="1" applyProtection="1"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1" fillId="0" borderId="39" xfId="0" applyFont="1" applyBorder="1" applyAlignment="1" applyProtection="1">
      <alignment horizontal="center"/>
      <protection hidden="1"/>
    </xf>
    <xf numFmtId="0" fontId="1" fillId="0" borderId="47" xfId="0" applyFont="1" applyBorder="1" applyAlignment="1" applyProtection="1">
      <alignment horizontal="center"/>
      <protection hidden="1"/>
    </xf>
    <xf numFmtId="0" fontId="1" fillId="0" borderId="47" xfId="0" applyFont="1" applyBorder="1" applyAlignment="1" applyProtection="1">
      <alignment horizontal="left"/>
      <protection hidden="1"/>
    </xf>
    <xf numFmtId="0" fontId="1" fillId="0" borderId="3" xfId="0" applyFont="1" applyBorder="1" applyAlignment="1" applyProtection="1">
      <alignment horizontal="left"/>
      <protection hidden="1"/>
    </xf>
    <xf numFmtId="0" fontId="0" fillId="0" borderId="13" xfId="0" applyBorder="1" applyProtection="1">
      <protection hidden="1"/>
    </xf>
    <xf numFmtId="0" fontId="0" fillId="0" borderId="0" xfId="0" applyProtection="1">
      <protection hidden="1"/>
    </xf>
    <xf numFmtId="0" fontId="1" fillId="0" borderId="13" xfId="0" applyFont="1" applyBorder="1" applyProtection="1">
      <protection hidden="1"/>
    </xf>
    <xf numFmtId="0" fontId="1" fillId="0" borderId="48" xfId="0" applyFont="1" applyBorder="1" applyProtection="1">
      <protection hidden="1"/>
    </xf>
    <xf numFmtId="14" fontId="1" fillId="0" borderId="48" xfId="0" applyNumberFormat="1" applyFont="1" applyBorder="1" applyAlignment="1" applyProtection="1">
      <alignment horizontal="right"/>
      <protection hidden="1"/>
    </xf>
    <xf numFmtId="14" fontId="1" fillId="0" borderId="9" xfId="0" applyNumberFormat="1" applyFont="1" applyBorder="1" applyAlignment="1" applyProtection="1">
      <alignment horizontal="right"/>
      <protection hidden="1"/>
    </xf>
    <xf numFmtId="0" fontId="1" fillId="0" borderId="48" xfId="0" applyFont="1" applyBorder="1" applyAlignment="1" applyProtection="1">
      <alignment horizontal="center"/>
      <protection hidden="1"/>
    </xf>
    <xf numFmtId="0" fontId="1" fillId="0" borderId="9" xfId="0" applyFont="1" applyBorder="1" applyProtection="1">
      <protection hidden="1"/>
    </xf>
    <xf numFmtId="0" fontId="0" fillId="0" borderId="10" xfId="0" applyBorder="1" applyProtection="1">
      <protection hidden="1"/>
    </xf>
    <xf numFmtId="0" fontId="0" fillId="0" borderId="11" xfId="0" applyBorder="1" applyProtection="1">
      <protection hidden="1"/>
    </xf>
    <xf numFmtId="0" fontId="0" fillId="0" borderId="16" xfId="0" applyBorder="1" applyProtection="1">
      <protection hidden="1"/>
    </xf>
    <xf numFmtId="0" fontId="0" fillId="0" borderId="49" xfId="0" applyBorder="1" applyProtection="1">
      <protection hidden="1"/>
    </xf>
    <xf numFmtId="0" fontId="0" fillId="0" borderId="12" xfId="0" applyBorder="1" applyProtection="1">
      <protection hidden="1"/>
    </xf>
    <xf numFmtId="0" fontId="1" fillId="0" borderId="2" xfId="0" applyFont="1" applyBorder="1" applyProtection="1">
      <protection hidden="1"/>
    </xf>
    <xf numFmtId="0" fontId="1" fillId="0" borderId="0" xfId="0" applyFont="1" applyProtection="1">
      <protection hidden="1"/>
    </xf>
    <xf numFmtId="0" fontId="1" fillId="0" borderId="10" xfId="0" applyFont="1" applyBorder="1" applyProtection="1">
      <protection hidden="1"/>
    </xf>
    <xf numFmtId="0" fontId="1" fillId="0" borderId="11" xfId="0" applyFont="1" applyBorder="1" applyProtection="1">
      <protection hidden="1"/>
    </xf>
    <xf numFmtId="0" fontId="1" fillId="0" borderId="16" xfId="0" applyFont="1" applyBorder="1" applyProtection="1">
      <protection hidden="1"/>
    </xf>
    <xf numFmtId="0" fontId="1" fillId="0" borderId="49" xfId="0" applyFont="1" applyBorder="1" applyProtection="1">
      <protection hidden="1"/>
    </xf>
    <xf numFmtId="0" fontId="1" fillId="0" borderId="12" xfId="0" applyFont="1" applyBorder="1" applyProtection="1">
      <protection hidden="1"/>
    </xf>
    <xf numFmtId="4" fontId="1" fillId="0" borderId="0" xfId="0" applyNumberFormat="1" applyFont="1" applyFill="1" applyBorder="1" applyAlignment="1" applyProtection="1">
      <alignment shrinkToFit="1"/>
      <protection hidden="1"/>
    </xf>
    <xf numFmtId="4" fontId="1" fillId="0" borderId="0" xfId="0" applyNumberFormat="1" applyFont="1" applyFill="1" applyAlignment="1" applyProtection="1">
      <alignment shrinkToFit="1"/>
      <protection hidden="1"/>
    </xf>
    <xf numFmtId="0" fontId="1" fillId="0" borderId="0" xfId="0" applyFont="1" applyAlignment="1" applyProtection="1">
      <alignment horizontal="center"/>
      <protection hidden="1"/>
    </xf>
    <xf numFmtId="0" fontId="36" fillId="0" borderId="0" xfId="0" applyFont="1" applyFill="1"/>
    <xf numFmtId="0" fontId="37" fillId="0" borderId="0" xfId="0" applyFont="1" applyFill="1"/>
    <xf numFmtId="0" fontId="8" fillId="0" borderId="30" xfId="0" applyFont="1" applyFill="1" applyBorder="1"/>
    <xf numFmtId="0" fontId="1" fillId="0" borderId="15" xfId="0" applyFont="1" applyFill="1" applyBorder="1"/>
    <xf numFmtId="0" fontId="1" fillId="0" borderId="6" xfId="0" applyFont="1" applyFill="1" applyBorder="1"/>
    <xf numFmtId="0" fontId="1" fillId="0" borderId="34" xfId="0" applyFont="1" applyFill="1" applyBorder="1"/>
    <xf numFmtId="0" fontId="1" fillId="0" borderId="9" xfId="0" applyFont="1" applyFill="1" applyBorder="1"/>
    <xf numFmtId="0" fontId="1" fillId="0" borderId="15" xfId="0" applyNumberFormat="1" applyFont="1" applyFill="1" applyBorder="1"/>
    <xf numFmtId="0" fontId="1" fillId="0" borderId="35" xfId="0" applyFont="1" applyFill="1" applyBorder="1"/>
    <xf numFmtId="0" fontId="1" fillId="0" borderId="8" xfId="0" applyFont="1" applyFill="1" applyBorder="1"/>
    <xf numFmtId="0" fontId="1" fillId="0" borderId="35" xfId="0" applyNumberFormat="1" applyFont="1" applyFill="1" applyBorder="1"/>
    <xf numFmtId="0" fontId="1" fillId="0" borderId="34" xfId="0" applyNumberFormat="1" applyFont="1" applyFill="1" applyBorder="1"/>
    <xf numFmtId="0" fontId="1" fillId="0" borderId="15" xfId="0" applyFont="1" applyFill="1" applyBorder="1" applyAlignment="1">
      <alignment wrapText="1"/>
    </xf>
    <xf numFmtId="0" fontId="1" fillId="0" borderId="35" xfId="0" applyFont="1" applyFill="1" applyBorder="1" applyAlignment="1">
      <alignment wrapText="1"/>
    </xf>
    <xf numFmtId="0" fontId="1" fillId="0" borderId="36" xfId="0" applyFont="1" applyFill="1" applyBorder="1"/>
    <xf numFmtId="0" fontId="1" fillId="0" borderId="37" xfId="0" applyFont="1" applyFill="1" applyBorder="1"/>
    <xf numFmtId="0" fontId="1" fillId="0" borderId="38" xfId="0" applyFont="1" applyFill="1" applyBorder="1"/>
    <xf numFmtId="0" fontId="1" fillId="0" borderId="12" xfId="0" applyFont="1" applyFill="1" applyBorder="1"/>
    <xf numFmtId="0" fontId="1" fillId="0" borderId="0" xfId="0" applyFont="1" applyFill="1" applyAlignment="1">
      <alignment horizontal="right"/>
    </xf>
    <xf numFmtId="2" fontId="38" fillId="0" borderId="0" xfId="0" applyNumberFormat="1" applyFont="1" applyFill="1" applyBorder="1"/>
    <xf numFmtId="0" fontId="9" fillId="0" borderId="0" xfId="0" applyFont="1" applyFill="1" applyAlignment="1" applyProtection="1">
      <alignment horizontal="right"/>
      <protection hidden="1"/>
    </xf>
    <xf numFmtId="0" fontId="9" fillId="0" borderId="0" xfId="0" applyFont="1" applyFill="1" applyAlignment="1">
      <alignment horizontal="right"/>
    </xf>
    <xf numFmtId="0" fontId="5" fillId="0" borderId="0" xfId="0" applyFont="1" applyFill="1" applyAlignment="1" applyProtection="1">
      <protection hidden="1"/>
    </xf>
    <xf numFmtId="4" fontId="0" fillId="0" borderId="0" xfId="0" applyNumberFormat="1" applyFill="1" applyBorder="1"/>
    <xf numFmtId="4" fontId="1" fillId="0" borderId="25" xfId="0" applyNumberFormat="1" applyFont="1" applyFill="1" applyBorder="1" applyAlignment="1" applyProtection="1">
      <alignment shrinkToFit="1"/>
      <protection hidden="1"/>
    </xf>
    <xf numFmtId="4" fontId="1" fillId="0" borderId="26" xfId="0" applyNumberFormat="1" applyFont="1" applyFill="1" applyBorder="1" applyAlignment="1" applyProtection="1">
      <alignment shrinkToFit="1"/>
      <protection hidden="1"/>
    </xf>
    <xf numFmtId="0" fontId="17" fillId="0" borderId="50" xfId="0" applyFont="1" applyFill="1" applyBorder="1" applyProtection="1">
      <protection hidden="1"/>
    </xf>
    <xf numFmtId="0" fontId="26" fillId="0" borderId="51" xfId="0" applyFont="1" applyFill="1" applyBorder="1" applyProtection="1">
      <protection hidden="1"/>
    </xf>
    <xf numFmtId="4" fontId="1" fillId="0" borderId="52" xfId="0" applyNumberFormat="1" applyFont="1" applyFill="1" applyBorder="1" applyAlignment="1" applyProtection="1">
      <alignment shrinkToFit="1"/>
      <protection hidden="1"/>
    </xf>
    <xf numFmtId="4" fontId="1" fillId="0" borderId="53" xfId="0" applyNumberFormat="1" applyFont="1" applyFill="1" applyBorder="1" applyAlignment="1" applyProtection="1">
      <alignment shrinkToFit="1"/>
      <protection hidden="1"/>
    </xf>
    <xf numFmtId="4" fontId="1" fillId="0" borderId="19" xfId="0" applyNumberFormat="1" applyFont="1" applyFill="1" applyBorder="1" applyAlignment="1" applyProtection="1">
      <alignment shrinkToFit="1"/>
      <protection hidden="1"/>
    </xf>
    <xf numFmtId="4" fontId="1" fillId="0" borderId="54" xfId="0" applyNumberFormat="1" applyFont="1" applyFill="1" applyBorder="1" applyAlignment="1" applyProtection="1">
      <alignment shrinkToFit="1"/>
      <protection hidden="1"/>
    </xf>
    <xf numFmtId="4" fontId="1" fillId="0" borderId="22" xfId="0" applyNumberFormat="1" applyFont="1" applyFill="1" applyBorder="1" applyAlignment="1" applyProtection="1">
      <alignment shrinkToFit="1"/>
      <protection hidden="1"/>
    </xf>
    <xf numFmtId="4" fontId="1" fillId="0" borderId="55" xfId="0" applyNumberFormat="1" applyFont="1" applyFill="1" applyBorder="1" applyAlignment="1" applyProtection="1">
      <alignment shrinkToFit="1"/>
      <protection hidden="1"/>
    </xf>
    <xf numFmtId="4" fontId="1" fillId="0" borderId="23" xfId="0" applyNumberFormat="1" applyFont="1" applyFill="1" applyBorder="1" applyAlignment="1" applyProtection="1">
      <alignment shrinkToFit="1"/>
      <protection hidden="1"/>
    </xf>
    <xf numFmtId="0" fontId="9" fillId="0" borderId="0" xfId="0" applyFont="1" applyFill="1" applyBorder="1" applyAlignment="1" applyProtection="1">
      <alignment vertical="top"/>
      <protection hidden="1"/>
    </xf>
    <xf numFmtId="0" fontId="9" fillId="0" borderId="0" xfId="0" applyFont="1" applyFill="1" applyAlignment="1" applyProtection="1">
      <alignment horizontal="right"/>
      <protection hidden="1"/>
    </xf>
    <xf numFmtId="0" fontId="9" fillId="0" borderId="0" xfId="0" applyFont="1" applyFill="1" applyAlignment="1">
      <alignment horizontal="right"/>
    </xf>
    <xf numFmtId="0" fontId="9" fillId="0" borderId="0" xfId="0" applyFont="1" applyFill="1" applyBorder="1" applyAlignment="1" applyProtection="1">
      <alignment vertical="top" wrapText="1" shrinkToFit="1"/>
      <protection locked="0"/>
    </xf>
    <xf numFmtId="0" fontId="9" fillId="0" borderId="0" xfId="0" applyFont="1" applyFill="1" applyAlignment="1">
      <alignment vertical="top" wrapText="1" shrinkToFit="1"/>
    </xf>
    <xf numFmtId="0" fontId="39" fillId="0" borderId="0" xfId="0" applyFont="1" applyFill="1" applyBorder="1" applyProtection="1">
      <protection hidden="1"/>
    </xf>
    <xf numFmtId="0" fontId="40" fillId="0" borderId="0" xfId="0" applyFont="1" applyFill="1" applyBorder="1" applyProtection="1"/>
    <xf numFmtId="4" fontId="26" fillId="0" borderId="58" xfId="0" applyNumberFormat="1" applyFont="1" applyFill="1" applyBorder="1" applyProtection="1">
      <protection hidden="1"/>
    </xf>
    <xf numFmtId="0" fontId="0" fillId="0" borderId="0" xfId="0" applyBorder="1" applyProtection="1">
      <protection hidden="1"/>
    </xf>
    <xf numFmtId="4" fontId="0" fillId="0" borderId="56" xfId="0" applyNumberFormat="1" applyFill="1" applyBorder="1" applyProtection="1">
      <protection hidden="1"/>
    </xf>
    <xf numFmtId="4" fontId="0" fillId="0" borderId="57" xfId="0" applyNumberFormat="1" applyFill="1" applyBorder="1" applyProtection="1">
      <protection hidden="1"/>
    </xf>
    <xf numFmtId="0" fontId="0" fillId="0" borderId="3" xfId="0" applyBorder="1" applyProtection="1">
      <protection hidden="1"/>
    </xf>
    <xf numFmtId="0" fontId="0" fillId="0" borderId="9" xfId="0" applyBorder="1" applyProtection="1">
      <protection hidden="1"/>
    </xf>
    <xf numFmtId="0" fontId="0" fillId="0" borderId="25" xfId="0" applyFill="1" applyBorder="1" applyProtection="1">
      <protection hidden="1"/>
    </xf>
    <xf numFmtId="0" fontId="0" fillId="0" borderId="26" xfId="0" applyFill="1" applyBorder="1" applyProtection="1">
      <protection hidden="1"/>
    </xf>
    <xf numFmtId="0" fontId="26" fillId="0" borderId="12" xfId="0" applyFont="1" applyFill="1" applyBorder="1" applyProtection="1">
      <protection hidden="1"/>
    </xf>
    <xf numFmtId="4" fontId="1" fillId="0" borderId="0" xfId="0" applyNumberFormat="1" applyFont="1" applyFill="1"/>
    <xf numFmtId="0" fontId="39" fillId="0" borderId="0" xfId="0" applyFont="1" applyFill="1" applyBorder="1" applyProtection="1"/>
    <xf numFmtId="0" fontId="10" fillId="0" borderId="0" xfId="0" applyFont="1" applyFill="1"/>
    <xf numFmtId="4" fontId="10" fillId="0" borderId="0" xfId="0" applyNumberFormat="1" applyFont="1" applyFill="1" applyBorder="1" applyAlignment="1" applyProtection="1">
      <alignment shrinkToFit="1"/>
      <protection hidden="1"/>
    </xf>
    <xf numFmtId="4" fontId="10" fillId="0" borderId="0" xfId="0" applyNumberFormat="1" applyFont="1" applyFill="1" applyProtection="1">
      <protection hidden="1"/>
    </xf>
    <xf numFmtId="2" fontId="10" fillId="0" borderId="0" xfId="0" applyNumberFormat="1" applyFont="1" applyFill="1" applyProtection="1">
      <protection hidden="1"/>
    </xf>
    <xf numFmtId="0" fontId="27" fillId="0" borderId="0" xfId="0" applyFont="1" applyFill="1" applyBorder="1" applyProtection="1"/>
    <xf numFmtId="4" fontId="27" fillId="0" borderId="0" xfId="0" applyNumberFormat="1" applyFont="1" applyFill="1" applyBorder="1" applyAlignment="1" applyProtection="1">
      <alignment shrinkToFit="1"/>
      <protection hidden="1"/>
    </xf>
    <xf numFmtId="0" fontId="27" fillId="0" borderId="0" xfId="0" applyFont="1" applyFill="1" applyBorder="1" applyAlignment="1" applyProtection="1">
      <alignment horizontal="right"/>
    </xf>
    <xf numFmtId="0" fontId="32" fillId="0" borderId="0" xfId="0" applyFont="1" applyFill="1" applyBorder="1" applyAlignment="1" applyProtection="1"/>
    <xf numFmtId="4" fontId="32" fillId="0" borderId="0" xfId="0" applyNumberFormat="1" applyFont="1" applyFill="1" applyBorder="1" applyAlignment="1" applyProtection="1">
      <alignment shrinkToFit="1"/>
      <protection hidden="1"/>
    </xf>
    <xf numFmtId="4" fontId="39" fillId="0" borderId="0" xfId="0" applyNumberFormat="1" applyFont="1" applyFill="1" applyBorder="1" applyAlignment="1" applyProtection="1">
      <alignment shrinkToFit="1"/>
      <protection hidden="1"/>
    </xf>
    <xf numFmtId="0" fontId="39" fillId="0" borderId="0" xfId="0" applyFont="1"/>
    <xf numFmtId="4" fontId="10" fillId="0" borderId="0" xfId="0" applyNumberFormat="1" applyFont="1" applyAlignment="1" applyProtection="1">
      <alignment shrinkToFit="1"/>
      <protection hidden="1"/>
    </xf>
    <xf numFmtId="0" fontId="10" fillId="0" borderId="0" xfId="0" applyFont="1" applyProtection="1">
      <protection hidden="1"/>
    </xf>
    <xf numFmtId="4" fontId="10" fillId="0" borderId="0" xfId="0" applyNumberFormat="1" applyFont="1" applyProtection="1">
      <protection hidden="1"/>
    </xf>
    <xf numFmtId="0" fontId="10" fillId="0" borderId="0" xfId="0" applyFont="1"/>
    <xf numFmtId="2" fontId="10" fillId="0" borderId="0" xfId="0" applyNumberFormat="1" applyFont="1" applyProtection="1">
      <protection hidden="1"/>
    </xf>
    <xf numFmtId="0" fontId="39" fillId="0" borderId="0" xfId="0" applyFont="1" applyProtection="1">
      <protection hidden="1"/>
    </xf>
    <xf numFmtId="0" fontId="1" fillId="0" borderId="0" xfId="0" applyFont="1" applyProtection="1">
      <protection locked="0"/>
    </xf>
    <xf numFmtId="0" fontId="11" fillId="0" borderId="0" xfId="0" applyFont="1"/>
    <xf numFmtId="0" fontId="40" fillId="0" borderId="0" xfId="0" applyFont="1"/>
    <xf numFmtId="0" fontId="20" fillId="0" borderId="0" xfId="0" applyFont="1"/>
    <xf numFmtId="0" fontId="27" fillId="0" borderId="0" xfId="0" applyFont="1" applyAlignment="1">
      <alignment horizontal="right"/>
    </xf>
    <xf numFmtId="0" fontId="27" fillId="0" borderId="0" xfId="0" applyFont="1"/>
    <xf numFmtId="4" fontId="27" fillId="0" borderId="0" xfId="0" applyNumberFormat="1" applyFont="1" applyAlignment="1" applyProtection="1">
      <alignment shrinkToFit="1"/>
      <protection hidden="1"/>
    </xf>
    <xf numFmtId="0" fontId="21" fillId="0" borderId="0" xfId="0" applyFont="1"/>
    <xf numFmtId="0" fontId="32" fillId="0" borderId="0" xfId="0" applyFont="1"/>
    <xf numFmtId="4" fontId="32" fillId="0" borderId="0" xfId="0" applyNumberFormat="1" applyFont="1" applyAlignment="1" applyProtection="1">
      <alignment shrinkToFit="1"/>
      <protection hidden="1"/>
    </xf>
    <xf numFmtId="0" fontId="1" fillId="0" borderId="0" xfId="0" applyFont="1" applyAlignment="1" applyProtection="1">
      <alignment vertical="top" wrapText="1" shrinkToFit="1"/>
      <protection locked="0"/>
    </xf>
    <xf numFmtId="4" fontId="39" fillId="0" borderId="0" xfId="0" applyNumberFormat="1" applyFont="1" applyAlignment="1" applyProtection="1">
      <alignment shrinkToFit="1"/>
      <protection hidden="1"/>
    </xf>
    <xf numFmtId="0" fontId="1" fillId="0" borderId="0" xfId="0" applyFont="1" applyAlignment="1">
      <alignment vertical="top" wrapText="1" shrinkToFit="1"/>
    </xf>
    <xf numFmtId="0" fontId="8" fillId="0" borderId="59" xfId="0" applyFont="1" applyFill="1" applyBorder="1"/>
    <xf numFmtId="0" fontId="7" fillId="0" borderId="60" xfId="0" applyFont="1" applyFill="1" applyBorder="1"/>
    <xf numFmtId="0" fontId="8" fillId="0" borderId="61" xfId="0" applyFont="1" applyFill="1" applyBorder="1"/>
    <xf numFmtId="0" fontId="32" fillId="0" borderId="9" xfId="0" applyFont="1" applyFill="1" applyBorder="1"/>
    <xf numFmtId="0" fontId="7" fillId="0" borderId="13" xfId="0" applyFont="1" applyFill="1" applyBorder="1" applyAlignment="1">
      <alignment horizontal="center"/>
    </xf>
    <xf numFmtId="4" fontId="2" fillId="0" borderId="4" xfId="0" applyNumberFormat="1" applyFont="1" applyFill="1" applyBorder="1"/>
    <xf numFmtId="0" fontId="2" fillId="0" borderId="13" xfId="0" applyFont="1" applyFill="1" applyBorder="1"/>
    <xf numFmtId="4" fontId="2" fillId="0" borderId="7" xfId="0" applyNumberFormat="1" applyFont="1" applyFill="1" applyBorder="1"/>
    <xf numFmtId="4" fontId="2" fillId="0" borderId="13" xfId="0" applyNumberFormat="1" applyFont="1" applyFill="1" applyBorder="1"/>
    <xf numFmtId="4" fontId="2" fillId="0" borderId="62" xfId="0" applyNumberFormat="1" applyFont="1" applyFill="1" applyBorder="1"/>
    <xf numFmtId="0" fontId="27" fillId="0" borderId="63" xfId="0" applyFont="1" applyFill="1" applyBorder="1" applyAlignment="1">
      <alignment horizontal="center"/>
    </xf>
    <xf numFmtId="0" fontId="27" fillId="0" borderId="9" xfId="0" applyFont="1" applyFill="1" applyBorder="1"/>
    <xf numFmtId="0" fontId="27" fillId="0" borderId="64" xfId="0" applyFont="1" applyFill="1" applyBorder="1"/>
    <xf numFmtId="0" fontId="27" fillId="0" borderId="62" xfId="0" applyFont="1" applyFill="1" applyBorder="1"/>
    <xf numFmtId="0" fontId="27" fillId="0" borderId="63" xfId="0" applyFont="1" applyFill="1" applyBorder="1"/>
    <xf numFmtId="8" fontId="16" fillId="0" borderId="0" xfId="0" applyNumberFormat="1" applyFont="1" applyFill="1" applyAlignment="1">
      <alignment shrinkToFit="1"/>
    </xf>
    <xf numFmtId="0" fontId="8" fillId="0" borderId="14" xfId="0" applyFont="1" applyFill="1" applyBorder="1"/>
    <xf numFmtId="0" fontId="8" fillId="0" borderId="3" xfId="0" applyFont="1" applyFill="1" applyBorder="1"/>
    <xf numFmtId="0" fontId="1" fillId="0" borderId="1" xfId="0" applyFont="1" applyFill="1" applyBorder="1"/>
    <xf numFmtId="4" fontId="41" fillId="0" borderId="13" xfId="0" applyNumberFormat="1" applyFont="1" applyFill="1" applyBorder="1"/>
    <xf numFmtId="4" fontId="41" fillId="0" borderId="0" xfId="0" applyNumberFormat="1" applyFont="1" applyFill="1" applyBorder="1"/>
    <xf numFmtId="4" fontId="2" fillId="0" borderId="10" xfId="0" applyNumberFormat="1" applyFont="1" applyFill="1" applyBorder="1"/>
    <xf numFmtId="0" fontId="2" fillId="0" borderId="11" xfId="0" applyFont="1" applyFill="1" applyBorder="1"/>
    <xf numFmtId="0" fontId="8" fillId="0" borderId="29" xfId="0" applyFont="1" applyFill="1" applyBorder="1"/>
    <xf numFmtId="0" fontId="8" fillId="0" borderId="1" xfId="0" applyFont="1" applyFill="1" applyBorder="1" applyAlignment="1">
      <alignment horizontal="center"/>
    </xf>
    <xf numFmtId="0" fontId="1" fillId="0" borderId="10" xfId="0" applyFont="1" applyFill="1" applyBorder="1"/>
    <xf numFmtId="0" fontId="16" fillId="0" borderId="0" xfId="0" applyFont="1" applyFill="1" applyBorder="1"/>
    <xf numFmtId="4" fontId="16" fillId="0" borderId="0" xfId="0" applyNumberFormat="1" applyFont="1" applyFill="1"/>
    <xf numFmtId="0" fontId="16" fillId="0" borderId="0" xfId="0" applyFont="1" applyFill="1"/>
    <xf numFmtId="0" fontId="42" fillId="0" borderId="0" xfId="0" applyFont="1" applyFill="1" applyBorder="1"/>
    <xf numFmtId="49" fontId="16" fillId="0" borderId="0" xfId="0" applyNumberFormat="1" applyFont="1" applyFill="1"/>
    <xf numFmtId="0" fontId="9" fillId="0" borderId="13" xfId="0" applyFont="1" applyFill="1" applyBorder="1"/>
    <xf numFmtId="0" fontId="0" fillId="0" borderId="1" xfId="0" applyFill="1" applyBorder="1"/>
    <xf numFmtId="0" fontId="0" fillId="0" borderId="3" xfId="0" applyFill="1" applyBorder="1"/>
    <xf numFmtId="4" fontId="41" fillId="0" borderId="9" xfId="0" applyNumberFormat="1" applyFont="1" applyFill="1" applyBorder="1"/>
    <xf numFmtId="0" fontId="2" fillId="0" borderId="10" xfId="0" applyFont="1" applyFill="1" applyBorder="1"/>
    <xf numFmtId="0" fontId="9" fillId="0" borderId="9" xfId="0" applyFont="1" applyFill="1" applyBorder="1" applyAlignment="1">
      <alignment horizontal="center"/>
    </xf>
    <xf numFmtId="4" fontId="2" fillId="0" borderId="6" xfId="0" applyNumberFormat="1" applyFont="1" applyFill="1" applyBorder="1" applyAlignment="1">
      <alignment horizontal="right"/>
    </xf>
    <xf numFmtId="0" fontId="2" fillId="0" borderId="9" xfId="0" applyFont="1" applyFill="1" applyBorder="1"/>
    <xf numFmtId="4" fontId="2" fillId="0" borderId="66" xfId="0" applyNumberFormat="1" applyFont="1" applyFill="1" applyBorder="1"/>
    <xf numFmtId="4" fontId="2" fillId="0" borderId="67" xfId="0" applyNumberFormat="1" applyFont="1" applyFill="1" applyBorder="1"/>
    <xf numFmtId="4" fontId="2" fillId="0" borderId="68" xfId="0" applyNumberFormat="1" applyFont="1" applyFill="1" applyBorder="1"/>
    <xf numFmtId="4" fontId="2" fillId="0" borderId="8" xfId="0" applyNumberFormat="1" applyFont="1" applyFill="1" applyBorder="1"/>
    <xf numFmtId="4" fontId="2" fillId="0" borderId="8" xfId="0" applyNumberFormat="1" applyFont="1" applyFill="1" applyBorder="1" applyAlignment="1">
      <alignment horizontal="right"/>
    </xf>
    <xf numFmtId="4" fontId="2" fillId="0" borderId="69" xfId="0" applyNumberFormat="1" applyFont="1" applyFill="1" applyBorder="1"/>
    <xf numFmtId="4" fontId="41" fillId="0" borderId="12" xfId="0" applyNumberFormat="1" applyFont="1" applyFill="1" applyBorder="1"/>
    <xf numFmtId="2" fontId="2" fillId="0" borderId="28" xfId="0" applyNumberFormat="1" applyFont="1" applyFill="1" applyBorder="1"/>
    <xf numFmtId="2" fontId="2" fillId="0" borderId="2" xfId="0" applyNumberFormat="1" applyFont="1" applyFill="1" applyBorder="1"/>
    <xf numFmtId="0" fontId="2" fillId="0" borderId="65" xfId="0" applyFont="1" applyFill="1" applyBorder="1"/>
    <xf numFmtId="4" fontId="41" fillId="0" borderId="44" xfId="0" applyNumberFormat="1" applyFont="1" applyFill="1" applyBorder="1"/>
    <xf numFmtId="4" fontId="41" fillId="0" borderId="5" xfId="0" applyNumberFormat="1" applyFont="1" applyFill="1" applyBorder="1"/>
    <xf numFmtId="4" fontId="41" fillId="0" borderId="63" xfId="0" applyNumberFormat="1" applyFont="1" applyFill="1" applyBorder="1"/>
    <xf numFmtId="2" fontId="41" fillId="0" borderId="10" xfId="0" applyNumberFormat="1" applyFont="1" applyFill="1" applyBorder="1"/>
    <xf numFmtId="2" fontId="41" fillId="0" borderId="11" xfId="0" applyNumberFormat="1" applyFont="1" applyFill="1" applyBorder="1"/>
    <xf numFmtId="2" fontId="2" fillId="0" borderId="0" xfId="0" applyNumberFormat="1" applyFont="1" applyFill="1" applyBorder="1"/>
    <xf numFmtId="4" fontId="2" fillId="0" borderId="0" xfId="0" applyNumberFormat="1" applyFont="1" applyFill="1" applyBorder="1"/>
    <xf numFmtId="4" fontId="2" fillId="0" borderId="70" xfId="0" applyNumberFormat="1" applyFont="1" applyFill="1" applyBorder="1"/>
    <xf numFmtId="4" fontId="2" fillId="0" borderId="5" xfId="0" applyNumberFormat="1" applyFont="1" applyFill="1" applyBorder="1"/>
    <xf numFmtId="4" fontId="2" fillId="0" borderId="71" xfId="0" applyNumberFormat="1" applyFont="1" applyFill="1" applyBorder="1"/>
    <xf numFmtId="4" fontId="2" fillId="0" borderId="72" xfId="0" applyNumberFormat="1" applyFont="1" applyFill="1" applyBorder="1"/>
    <xf numFmtId="4" fontId="2" fillId="0" borderId="73" xfId="0" applyNumberFormat="1" applyFont="1" applyFill="1" applyBorder="1"/>
    <xf numFmtId="4" fontId="2" fillId="0" borderId="74" xfId="0" applyNumberFormat="1" applyFont="1" applyFill="1" applyBorder="1"/>
    <xf numFmtId="4" fontId="2" fillId="0" borderId="11" xfId="0" applyNumberFormat="1" applyFont="1" applyFill="1" applyBorder="1"/>
    <xf numFmtId="4" fontId="2" fillId="0" borderId="75" xfId="0" applyNumberFormat="1" applyFont="1" applyFill="1" applyBorder="1" applyAlignment="1">
      <alignment horizontal="right"/>
    </xf>
    <xf numFmtId="0" fontId="2" fillId="0" borderId="27" xfId="0" applyFont="1" applyFill="1" applyBorder="1"/>
    <xf numFmtId="4" fontId="2" fillId="0" borderId="76" xfId="0" applyNumberFormat="1" applyFont="1" applyFill="1" applyBorder="1"/>
    <xf numFmtId="4" fontId="2" fillId="0" borderId="76" xfId="0" applyNumberFormat="1" applyFont="1" applyFill="1" applyBorder="1" applyAlignment="1">
      <alignment horizontal="right"/>
    </xf>
    <xf numFmtId="4" fontId="2" fillId="0" borderId="27" xfId="0" applyNumberFormat="1" applyFont="1" applyFill="1" applyBorder="1" applyAlignment="1">
      <alignment horizontal="right"/>
    </xf>
    <xf numFmtId="4" fontId="2" fillId="0" borderId="16" xfId="0" applyNumberFormat="1" applyFont="1" applyFill="1" applyBorder="1" applyAlignment="1">
      <alignment horizontal="right"/>
    </xf>
    <xf numFmtId="0" fontId="0" fillId="0" borderId="77" xfId="0" applyFill="1" applyBorder="1"/>
    <xf numFmtId="4" fontId="41" fillId="0" borderId="78" xfId="0" applyNumberFormat="1" applyFont="1" applyFill="1" applyBorder="1"/>
    <xf numFmtId="0" fontId="41" fillId="0" borderId="79" xfId="0" applyFont="1" applyFill="1" applyBorder="1" applyAlignment="1">
      <alignment horizontal="left"/>
    </xf>
    <xf numFmtId="4" fontId="2" fillId="0" borderId="75" xfId="0" applyNumberFormat="1" applyFont="1" applyFill="1" applyBorder="1"/>
    <xf numFmtId="4" fontId="2" fillId="0" borderId="27" xfId="0" applyNumberFormat="1" applyFont="1" applyFill="1" applyBorder="1"/>
    <xf numFmtId="4" fontId="2" fillId="0" borderId="16" xfId="0" applyNumberFormat="1" applyFont="1" applyFill="1" applyBorder="1"/>
    <xf numFmtId="0" fontId="9" fillId="0" borderId="27" xfId="0" applyFont="1" applyFill="1" applyBorder="1" applyAlignment="1">
      <alignment horizontal="center"/>
    </xf>
    <xf numFmtId="2" fontId="2" fillId="0" borderId="71" xfId="0" applyNumberFormat="1" applyFont="1" applyFill="1" applyBorder="1"/>
    <xf numFmtId="0" fontId="9" fillId="0" borderId="27" xfId="0" applyFont="1" applyFill="1" applyBorder="1"/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2" fillId="0" borderId="55" xfId="0" applyFont="1" applyFill="1" applyBorder="1" applyAlignment="1">
      <alignment horizontal="left" vertical="center"/>
    </xf>
    <xf numFmtId="0" fontId="2" fillId="0" borderId="80" xfId="0" applyFont="1" applyFill="1" applyBorder="1" applyAlignment="1">
      <alignment horizontal="center"/>
    </xf>
    <xf numFmtId="0" fontId="41" fillId="0" borderId="4" xfId="0" applyFont="1" applyFill="1" applyBorder="1" applyAlignment="1">
      <alignment vertical="top" wrapText="1"/>
    </xf>
    <xf numFmtId="0" fontId="41" fillId="0" borderId="5" xfId="0" applyFont="1" applyFill="1" applyBorder="1" applyAlignment="1">
      <alignment vertical="top" wrapText="1" shrinkToFit="1"/>
    </xf>
    <xf numFmtId="0" fontId="41" fillId="0" borderId="5" xfId="0" applyFont="1" applyFill="1" applyBorder="1" applyAlignment="1">
      <alignment wrapText="1"/>
    </xf>
    <xf numFmtId="0" fontId="41" fillId="0" borderId="6" xfId="0" applyFont="1" applyFill="1" applyBorder="1" applyAlignment="1">
      <alignment wrapText="1"/>
    </xf>
    <xf numFmtId="4" fontId="34" fillId="0" borderId="0" xfId="0" applyNumberFormat="1" applyFont="1" applyFill="1" applyBorder="1"/>
    <xf numFmtId="0" fontId="8" fillId="0" borderId="2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" fillId="0" borderId="11" xfId="0" applyFont="1" applyFill="1" applyBorder="1"/>
    <xf numFmtId="0" fontId="9" fillId="0" borderId="2" xfId="0" applyFont="1" applyFill="1" applyBorder="1"/>
    <xf numFmtId="0" fontId="2" fillId="0" borderId="0" xfId="0" applyFont="1" applyFill="1" applyBorder="1"/>
    <xf numFmtId="0" fontId="8" fillId="0" borderId="39" xfId="0" applyFont="1" applyFill="1" applyBorder="1" applyAlignment="1">
      <alignment horizontal="center"/>
    </xf>
    <xf numFmtId="0" fontId="7" fillId="0" borderId="27" xfId="0" applyFont="1" applyFill="1" applyBorder="1" applyAlignment="1">
      <alignment horizontal="center"/>
    </xf>
    <xf numFmtId="0" fontId="1" fillId="0" borderId="16" xfId="0" applyFont="1" applyFill="1" applyBorder="1"/>
    <xf numFmtId="0" fontId="9" fillId="0" borderId="39" xfId="0" applyFont="1" applyFill="1" applyBorder="1"/>
    <xf numFmtId="0" fontId="1" fillId="0" borderId="43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left" vertical="center"/>
    </xf>
    <xf numFmtId="0" fontId="1" fillId="0" borderId="41" xfId="0" applyFont="1" applyFill="1" applyBorder="1" applyAlignment="1">
      <alignment horizontal="left" vertical="center"/>
    </xf>
    <xf numFmtId="0" fontId="1" fillId="0" borderId="42" xfId="0" applyFont="1" applyFill="1" applyBorder="1" applyAlignment="1">
      <alignment horizontal="left" vertical="center" shrinkToFit="1"/>
    </xf>
    <xf numFmtId="0" fontId="1" fillId="0" borderId="41" xfId="0" applyFont="1" applyFill="1" applyBorder="1" applyAlignment="1">
      <alignment horizontal="left" vertical="center" shrinkToFit="1"/>
    </xf>
    <xf numFmtId="0" fontId="1" fillId="0" borderId="28" xfId="0" applyFont="1" applyFill="1" applyBorder="1" applyAlignment="1">
      <alignment horizontal="center" vertical="center"/>
    </xf>
    <xf numFmtId="0" fontId="1" fillId="0" borderId="40" xfId="0" applyNumberFormat="1" applyFont="1" applyFill="1" applyBorder="1" applyAlignment="1">
      <alignment horizontal="left" vertical="center" wrapText="1"/>
    </xf>
    <xf numFmtId="0" fontId="1" fillId="0" borderId="41" xfId="0" applyFont="1" applyFill="1" applyBorder="1" applyAlignment="1">
      <alignment horizontal="left" vertical="center" wrapText="1"/>
    </xf>
    <xf numFmtId="0" fontId="1" fillId="0" borderId="45" xfId="0" applyFont="1" applyFill="1" applyBorder="1" applyAlignment="1">
      <alignment vertical="center"/>
    </xf>
    <xf numFmtId="0" fontId="1" fillId="0" borderId="41" xfId="0" applyFont="1" applyFill="1" applyBorder="1" applyAlignment="1">
      <alignment vertical="center"/>
    </xf>
    <xf numFmtId="0" fontId="41" fillId="0" borderId="13" xfId="0" applyFont="1" applyFill="1" applyBorder="1" applyAlignment="1">
      <alignment horizontal="left" vertical="top" wrapText="1"/>
    </xf>
    <xf numFmtId="0" fontId="41" fillId="0" borderId="10" xfId="0" applyFont="1" applyFill="1" applyBorder="1" applyAlignment="1">
      <alignment horizontal="left" vertical="top" wrapText="1"/>
    </xf>
    <xf numFmtId="0" fontId="2" fillId="0" borderId="78" xfId="0" applyFont="1" applyFill="1" applyBorder="1" applyAlignment="1">
      <alignment horizontal="left" vertical="top" wrapText="1" shrinkToFit="1"/>
    </xf>
    <xf numFmtId="0" fontId="2" fillId="0" borderId="79" xfId="0" applyFont="1" applyFill="1" applyBorder="1" applyAlignment="1">
      <alignment horizontal="left" vertical="top" wrapText="1" shrinkToFit="1"/>
    </xf>
    <xf numFmtId="0" fontId="2" fillId="0" borderId="7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 shrinkToFit="1"/>
    </xf>
    <xf numFmtId="0" fontId="41" fillId="0" borderId="2" xfId="0" applyFont="1" applyFill="1" applyBorder="1" applyAlignment="1">
      <alignment horizontal="center" vertical="center" shrinkToFit="1"/>
    </xf>
    <xf numFmtId="0" fontId="41" fillId="0" borderId="3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left" vertical="top" wrapText="1"/>
    </xf>
    <xf numFmtId="0" fontId="2" fillId="2" borderId="69" xfId="0" applyFont="1" applyFill="1" applyBorder="1" applyAlignment="1">
      <alignment horizontal="left" vertical="top" wrapText="1"/>
    </xf>
    <xf numFmtId="0" fontId="2" fillId="0" borderId="13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1" fillId="0" borderId="40" xfId="0" applyNumberFormat="1" applyFont="1" applyFill="1" applyBorder="1" applyAlignment="1">
      <alignment horizontal="left" vertical="center"/>
    </xf>
    <xf numFmtId="0" fontId="1" fillId="0" borderId="31" xfId="0" applyFont="1" applyFill="1" applyBorder="1" applyAlignment="1">
      <alignment horizontal="center" vertical="center"/>
    </xf>
    <xf numFmtId="0" fontId="1" fillId="0" borderId="46" xfId="0" applyFont="1" applyFill="1" applyBorder="1" applyAlignment="1">
      <alignment horizontal="left" vertical="center"/>
    </xf>
    <xf numFmtId="0" fontId="1" fillId="0" borderId="40" xfId="0" applyFont="1" applyFill="1" applyBorder="1" applyAlignment="1">
      <alignment vertical="center" shrinkToFit="1"/>
    </xf>
    <xf numFmtId="0" fontId="1" fillId="0" borderId="41" xfId="0" applyFont="1" applyFill="1" applyBorder="1" applyAlignment="1">
      <alignment vertical="center" shrinkToFit="1"/>
    </xf>
    <xf numFmtId="0" fontId="32" fillId="0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vertical="top"/>
      <protection hidden="1"/>
    </xf>
    <xf numFmtId="0" fontId="9" fillId="0" borderId="0" xfId="0" applyFont="1" applyFill="1" applyBorder="1" applyAlignment="1" applyProtection="1">
      <alignment vertical="top"/>
      <protection hidden="1"/>
    </xf>
    <xf numFmtId="0" fontId="1" fillId="0" borderId="27" xfId="0" applyFont="1" applyBorder="1" applyAlignment="1" applyProtection="1">
      <alignment vertical="justify"/>
      <protection hidden="1"/>
    </xf>
    <xf numFmtId="0" fontId="9" fillId="0" borderId="0" xfId="0" applyFont="1" applyFill="1" applyAlignment="1" applyProtection="1">
      <alignment horizontal="right"/>
      <protection hidden="1"/>
    </xf>
    <xf numFmtId="0" fontId="9" fillId="0" borderId="0" xfId="0" applyFont="1" applyFill="1" applyAlignment="1">
      <alignment horizontal="right"/>
    </xf>
    <xf numFmtId="0" fontId="5" fillId="0" borderId="0" xfId="0" applyFont="1" applyFill="1" applyAlignment="1" applyProtection="1">
      <protection hidden="1"/>
    </xf>
    <xf numFmtId="0" fontId="5" fillId="0" borderId="0" xfId="0" applyFont="1" applyFill="1" applyAlignment="1" applyProtection="1">
      <alignment horizontal="left" shrinkToFit="1"/>
      <protection hidden="1"/>
    </xf>
    <xf numFmtId="0" fontId="0" fillId="0" borderId="0" xfId="0" applyFill="1" applyAlignment="1" applyProtection="1">
      <alignment shrinkToFit="1"/>
      <protection hidden="1"/>
    </xf>
    <xf numFmtId="0" fontId="6" fillId="0" borderId="0" xfId="0" applyFont="1" applyFill="1" applyAlignment="1" applyProtection="1">
      <alignment horizontal="left" shrinkToFit="1"/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9" fillId="0" borderId="0" xfId="0" applyFont="1" applyFill="1" applyAlignment="1">
      <alignment horizontal="center" vertical="top" wrapText="1" shrinkToFit="1"/>
    </xf>
    <xf numFmtId="0" fontId="39" fillId="0" borderId="0" xfId="0" applyFont="1" applyFill="1" applyBorder="1" applyAlignment="1" applyProtection="1">
      <alignment horizontal="left" shrinkToFit="1"/>
      <protection hidden="1"/>
    </xf>
    <xf numFmtId="0" fontId="32" fillId="0" borderId="0" xfId="0" applyFont="1" applyFill="1" applyBorder="1" applyAlignment="1" applyProtection="1">
      <alignment horizontal="left"/>
      <protection hidden="1"/>
    </xf>
    <xf numFmtId="0" fontId="32" fillId="0" borderId="0" xfId="0" applyFont="1" applyAlignment="1" applyProtection="1">
      <alignment horizontal="left"/>
      <protection hidden="1"/>
    </xf>
    <xf numFmtId="0" fontId="32" fillId="0" borderId="0" xfId="0" applyFont="1" applyAlignment="1">
      <alignment horizontal="left"/>
    </xf>
    <xf numFmtId="0" fontId="39" fillId="0" borderId="0" xfId="0" applyFont="1" applyAlignment="1" applyProtection="1">
      <alignment horizontal="left" shrinkToFit="1"/>
      <protection hidden="1"/>
    </xf>
    <xf numFmtId="0" fontId="1" fillId="0" borderId="0" xfId="0" applyFont="1" applyFill="1" applyAlignment="1">
      <alignment horizontal="left" vertical="top" wrapText="1" shrinkToFit="1"/>
    </xf>
    <xf numFmtId="0" fontId="9" fillId="0" borderId="0" xfId="0" applyFont="1" applyFill="1" applyAlignment="1">
      <alignment horizontal="left" vertical="top" wrapText="1" shrinkToFit="1"/>
    </xf>
    <xf numFmtId="0" fontId="27" fillId="0" borderId="0" xfId="0" applyFont="1" applyFill="1" applyAlignment="1">
      <alignment horizontal="justify" vertical="top" wrapText="1" shrinkToFit="1"/>
    </xf>
    <xf numFmtId="0" fontId="1" fillId="0" borderId="48" xfId="0" applyFont="1" applyBorder="1" applyAlignment="1" applyProtection="1">
      <alignment vertical="justify"/>
      <protection hidden="1"/>
    </xf>
    <xf numFmtId="0" fontId="1" fillId="0" borderId="0" xfId="0" applyFont="1" applyAlignment="1" applyProtection="1">
      <alignment horizontal="right"/>
      <protection hidden="1"/>
    </xf>
    <xf numFmtId="0" fontId="11" fillId="0" borderId="0" xfId="0" applyFont="1" applyFill="1" applyBorder="1" applyAlignment="1" applyProtection="1">
      <alignment wrapText="1" shrinkToFit="1"/>
      <protection locked="0"/>
    </xf>
    <xf numFmtId="0" fontId="0" fillId="0" borderId="0" xfId="0" applyFill="1" applyAlignment="1">
      <alignment wrapText="1" shrinkToFit="1"/>
    </xf>
  </cellXfs>
  <cellStyles count="1">
    <cellStyle name="Normální" xfId="0" builtinId="0"/>
  </cellStyles>
  <dxfs count="2">
    <dxf>
      <font>
        <condense val="0"/>
        <extend val="0"/>
        <color indexed="54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P658"/>
  <sheetViews>
    <sheetView tabSelected="1" topLeftCell="A4" zoomScaleNormal="100" workbookViewId="0">
      <selection activeCell="D30" sqref="D30"/>
    </sheetView>
  </sheetViews>
  <sheetFormatPr defaultRowHeight="12.75" x14ac:dyDescent="0.2"/>
  <cols>
    <col min="1" max="1" width="5.85546875" style="12" customWidth="1"/>
    <col min="2" max="2" width="36.5703125" style="104" customWidth="1"/>
    <col min="3" max="3" width="16.7109375" style="99" customWidth="1"/>
    <col min="4" max="4" width="11.28515625" style="99" customWidth="1"/>
    <col min="5" max="6" width="13.42578125" style="12" customWidth="1"/>
    <col min="7" max="11" width="10.7109375" style="12" customWidth="1"/>
    <col min="12" max="13" width="10.7109375" style="13" customWidth="1"/>
    <col min="14" max="14" width="12.28515625" style="13" customWidth="1"/>
    <col min="15" max="16" width="11.7109375" style="13" bestFit="1" customWidth="1"/>
    <col min="17" max="16384" width="9.140625" style="13"/>
  </cols>
  <sheetData>
    <row r="1" spans="1:15" ht="20.25" x14ac:dyDescent="0.3">
      <c r="A1" s="161" t="s">
        <v>114</v>
      </c>
      <c r="B1" s="12"/>
      <c r="K1" s="100"/>
    </row>
    <row r="2" spans="1:15" ht="14.25" x14ac:dyDescent="0.2">
      <c r="A2" s="101" t="s">
        <v>110</v>
      </c>
      <c r="B2" s="12"/>
      <c r="D2" s="102"/>
    </row>
    <row r="3" spans="1:15" ht="14.25" x14ac:dyDescent="0.2">
      <c r="A3" s="101" t="s">
        <v>44</v>
      </c>
      <c r="B3" s="12"/>
      <c r="D3" s="102"/>
    </row>
    <row r="4" spans="1:15" x14ac:dyDescent="0.2">
      <c r="B4" s="12"/>
    </row>
    <row r="5" spans="1:15" ht="15.75" x14ac:dyDescent="0.25">
      <c r="A5" s="162" t="s">
        <v>134</v>
      </c>
      <c r="B5" s="12"/>
      <c r="G5" s="103"/>
      <c r="H5" s="103"/>
      <c r="I5" s="103"/>
    </row>
    <row r="6" spans="1:15" ht="13.5" thickBot="1" x14ac:dyDescent="0.25">
      <c r="K6" s="179"/>
    </row>
    <row r="7" spans="1:15" ht="16.5" customHeight="1" thickTop="1" x14ac:dyDescent="0.2">
      <c r="A7" s="105" t="s">
        <v>3</v>
      </c>
      <c r="B7" s="267" t="s">
        <v>45</v>
      </c>
      <c r="C7" s="163" t="s">
        <v>46</v>
      </c>
      <c r="D7" s="261"/>
      <c r="E7" s="268" t="s">
        <v>14</v>
      </c>
      <c r="F7" s="336" t="s">
        <v>15</v>
      </c>
      <c r="G7" s="331" t="s">
        <v>47</v>
      </c>
      <c r="H7" s="367" t="s">
        <v>145</v>
      </c>
      <c r="I7" s="368"/>
      <c r="J7" s="368"/>
      <c r="K7" s="369"/>
      <c r="L7" s="357" t="s">
        <v>146</v>
      </c>
      <c r="M7" s="358"/>
      <c r="N7" s="359"/>
    </row>
    <row r="8" spans="1:15" ht="16.5" customHeight="1" x14ac:dyDescent="0.25">
      <c r="A8" s="244"/>
      <c r="B8" s="245"/>
      <c r="C8" s="246"/>
      <c r="D8" s="247"/>
      <c r="E8" s="248"/>
      <c r="F8" s="337"/>
      <c r="G8" s="332"/>
      <c r="H8" s="326"/>
      <c r="I8" s="327"/>
      <c r="J8" s="328"/>
      <c r="K8" s="329"/>
      <c r="L8" s="360" t="s">
        <v>147</v>
      </c>
      <c r="M8" s="361"/>
      <c r="N8" s="362"/>
    </row>
    <row r="9" spans="1:15" ht="33.75" customHeight="1" x14ac:dyDescent="0.25">
      <c r="A9" s="244"/>
      <c r="B9" s="245"/>
      <c r="C9" s="246"/>
      <c r="D9" s="247"/>
      <c r="E9" s="248"/>
      <c r="F9" s="337"/>
      <c r="G9" s="332"/>
      <c r="H9" s="351" t="s">
        <v>153</v>
      </c>
      <c r="I9" s="353" t="s">
        <v>154</v>
      </c>
      <c r="J9" s="355" t="s">
        <v>155</v>
      </c>
      <c r="K9" s="356"/>
      <c r="L9" s="365" t="s">
        <v>149</v>
      </c>
      <c r="M9" s="366"/>
      <c r="N9" s="363" t="s">
        <v>148</v>
      </c>
    </row>
    <row r="10" spans="1:15" ht="16.5" thickBot="1" x14ac:dyDescent="0.3">
      <c r="A10" s="106"/>
      <c r="B10" s="107"/>
      <c r="C10" s="108"/>
      <c r="D10" s="109"/>
      <c r="E10" s="269"/>
      <c r="F10" s="338"/>
      <c r="G10" s="333"/>
      <c r="H10" s="352"/>
      <c r="I10" s="354"/>
      <c r="J10" s="322" t="s">
        <v>48</v>
      </c>
      <c r="K10" s="323" t="s">
        <v>49</v>
      </c>
      <c r="L10" s="324" t="s">
        <v>150</v>
      </c>
      <c r="M10" s="325" t="s">
        <v>19</v>
      </c>
      <c r="N10" s="364"/>
    </row>
    <row r="11" spans="1:15" ht="12" customHeight="1" thickTop="1" x14ac:dyDescent="0.2">
      <c r="A11" s="346">
        <v>1025</v>
      </c>
      <c r="B11" s="344" t="s">
        <v>118</v>
      </c>
      <c r="C11" s="260"/>
      <c r="D11" s="261"/>
      <c r="E11" s="262"/>
      <c r="F11" s="339"/>
      <c r="G11" s="334"/>
      <c r="H11" s="275"/>
      <c r="I11" s="321"/>
      <c r="J11" s="319"/>
      <c r="K11" s="280"/>
      <c r="L11" s="298"/>
      <c r="M11" s="320"/>
      <c r="N11" s="257"/>
    </row>
    <row r="12" spans="1:15" ht="12" customHeight="1" x14ac:dyDescent="0.2">
      <c r="A12" s="341"/>
      <c r="B12" s="345"/>
      <c r="C12" s="164" t="s">
        <v>55</v>
      </c>
      <c r="D12" s="165" t="s">
        <v>56</v>
      </c>
      <c r="E12" s="249">
        <f>'1025'!G16</f>
        <v>5448626.3200000003</v>
      </c>
      <c r="F12" s="316">
        <f>'1025'!G18</f>
        <v>5451913.9900000002</v>
      </c>
      <c r="G12" s="301">
        <v>0</v>
      </c>
      <c r="H12" s="249">
        <f>'1025'!G24</f>
        <v>3287.6699999999255</v>
      </c>
      <c r="I12" s="316">
        <v>0</v>
      </c>
      <c r="J12" s="307">
        <f>'1025'!G24</f>
        <v>3287.6699999999255</v>
      </c>
      <c r="K12" s="281">
        <v>0</v>
      </c>
      <c r="L12" s="299">
        <f>'1025'!G30</f>
        <v>0</v>
      </c>
      <c r="M12" s="302">
        <f>'1025'!G29</f>
        <v>3287.67</v>
      </c>
      <c r="N12" s="254"/>
      <c r="O12" s="184"/>
    </row>
    <row r="13" spans="1:15" ht="12" customHeight="1" x14ac:dyDescent="0.2">
      <c r="A13" s="340">
        <v>1026</v>
      </c>
      <c r="B13" s="349" t="s">
        <v>57</v>
      </c>
      <c r="C13" s="166"/>
      <c r="D13" s="167"/>
      <c r="E13" s="250"/>
      <c r="F13" s="308"/>
      <c r="G13" s="335"/>
      <c r="H13" s="250"/>
      <c r="I13" s="308"/>
      <c r="J13" s="308"/>
      <c r="K13" s="282"/>
      <c r="L13" s="300"/>
      <c r="M13" s="303"/>
      <c r="N13" s="255"/>
    </row>
    <row r="14" spans="1:15" ht="12" customHeight="1" x14ac:dyDescent="0.2">
      <c r="A14" s="341"/>
      <c r="B14" s="350"/>
      <c r="C14" s="168" t="s">
        <v>58</v>
      </c>
      <c r="D14" s="165" t="s">
        <v>59</v>
      </c>
      <c r="E14" s="249">
        <f>'1026'!G16</f>
        <v>4889166.25</v>
      </c>
      <c r="F14" s="316">
        <f>'1026'!G18</f>
        <v>4889184.62</v>
      </c>
      <c r="G14" s="301">
        <f>'1026'!G22</f>
        <v>0</v>
      </c>
      <c r="H14" s="249">
        <f>'1026'!G24</f>
        <v>18.370000000111759</v>
      </c>
      <c r="I14" s="316">
        <v>0</v>
      </c>
      <c r="J14" s="307">
        <f>'1026'!G24</f>
        <v>18.370000000111759</v>
      </c>
      <c r="K14" s="283">
        <v>0</v>
      </c>
      <c r="L14" s="301">
        <f>'1025'!G30</f>
        <v>0</v>
      </c>
      <c r="M14" s="304">
        <f>'1026'!G31</f>
        <v>18.370000000111759</v>
      </c>
      <c r="N14" s="255"/>
      <c r="O14" s="184"/>
    </row>
    <row r="15" spans="1:15" ht="12" customHeight="1" x14ac:dyDescent="0.2">
      <c r="A15" s="340">
        <v>1043</v>
      </c>
      <c r="B15" s="342" t="s">
        <v>50</v>
      </c>
      <c r="C15" s="169"/>
      <c r="D15" s="170"/>
      <c r="E15" s="251"/>
      <c r="F15" s="309"/>
      <c r="G15" s="300"/>
      <c r="H15" s="251"/>
      <c r="I15" s="309"/>
      <c r="J15" s="309"/>
      <c r="K15" s="284"/>
      <c r="L15" s="299"/>
      <c r="M15" s="302"/>
      <c r="N15" s="256"/>
    </row>
    <row r="16" spans="1:15" ht="12" customHeight="1" x14ac:dyDescent="0.2">
      <c r="A16" s="341"/>
      <c r="B16" s="343"/>
      <c r="C16" s="168" t="s">
        <v>60</v>
      </c>
      <c r="D16" s="165" t="s">
        <v>56</v>
      </c>
      <c r="E16" s="249">
        <f>'1043'!G16</f>
        <v>20883883.940000001</v>
      </c>
      <c r="F16" s="316">
        <f>'1043'!G18</f>
        <v>20985654.719999999</v>
      </c>
      <c r="G16" s="301">
        <v>0</v>
      </c>
      <c r="H16" s="249">
        <f>'1043'!G24</f>
        <v>101770.77999999747</v>
      </c>
      <c r="I16" s="316">
        <f>'1043'!G26</f>
        <v>33415</v>
      </c>
      <c r="J16" s="307">
        <f>H16-I16</f>
        <v>68355.779999997467</v>
      </c>
      <c r="K16" s="283">
        <v>0</v>
      </c>
      <c r="L16" s="299">
        <f>'1043'!G30</f>
        <v>0</v>
      </c>
      <c r="M16" s="302">
        <f>'1043'!G31</f>
        <v>68355.78</v>
      </c>
      <c r="N16" s="257"/>
      <c r="O16" s="184"/>
    </row>
    <row r="17" spans="1:15" ht="12" customHeight="1" x14ac:dyDescent="0.2">
      <c r="A17" s="340">
        <v>1113</v>
      </c>
      <c r="B17" s="347" t="s">
        <v>51</v>
      </c>
      <c r="C17" s="171"/>
      <c r="D17" s="170"/>
      <c r="E17" s="251"/>
      <c r="F17" s="309"/>
      <c r="G17" s="300"/>
      <c r="H17" s="251"/>
      <c r="I17" s="309"/>
      <c r="J17" s="310"/>
      <c r="K17" s="284"/>
      <c r="L17" s="300"/>
      <c r="M17" s="303"/>
      <c r="N17" s="256"/>
    </row>
    <row r="18" spans="1:15" ht="12" customHeight="1" x14ac:dyDescent="0.2">
      <c r="A18" s="341"/>
      <c r="B18" s="343"/>
      <c r="C18" s="168" t="s">
        <v>61</v>
      </c>
      <c r="D18" s="165" t="s">
        <v>56</v>
      </c>
      <c r="E18" s="249">
        <f>'1113'!G16</f>
        <v>24317230.960000001</v>
      </c>
      <c r="F18" s="316">
        <f>'1113'!G18</f>
        <v>24319536.73</v>
      </c>
      <c r="G18" s="301">
        <f>'1113'!G22</f>
        <v>0</v>
      </c>
      <c r="H18" s="249">
        <f>'1113'!G24</f>
        <v>2305.769999999553</v>
      </c>
      <c r="I18" s="316">
        <v>0</v>
      </c>
      <c r="J18" s="307">
        <f>'1113'!G24</f>
        <v>2305.769999999553</v>
      </c>
      <c r="K18" s="283">
        <v>0</v>
      </c>
      <c r="L18" s="301">
        <f>'1113'!G30</f>
        <v>0</v>
      </c>
      <c r="M18" s="304">
        <f>'1113'!G31</f>
        <v>2305.77</v>
      </c>
      <c r="N18" s="258"/>
      <c r="O18" s="184"/>
    </row>
    <row r="19" spans="1:15" ht="12" customHeight="1" x14ac:dyDescent="0.2">
      <c r="A19" s="340">
        <v>1142</v>
      </c>
      <c r="B19" s="347" t="s">
        <v>116</v>
      </c>
      <c r="C19" s="172"/>
      <c r="D19" s="167"/>
      <c r="E19" s="252"/>
      <c r="F19" s="317"/>
      <c r="G19" s="299"/>
      <c r="H19" s="252"/>
      <c r="I19" s="317"/>
      <c r="J19" s="311"/>
      <c r="K19" s="285"/>
      <c r="L19" s="299"/>
      <c r="M19" s="302"/>
      <c r="N19" s="256"/>
    </row>
    <row r="20" spans="1:15" ht="12" customHeight="1" x14ac:dyDescent="0.2">
      <c r="A20" s="341"/>
      <c r="B20" s="348"/>
      <c r="C20" s="168" t="s">
        <v>62</v>
      </c>
      <c r="D20" s="110" t="s">
        <v>56</v>
      </c>
      <c r="E20" s="249">
        <f>'1142'!G16</f>
        <v>42953971.480000004</v>
      </c>
      <c r="F20" s="316">
        <f>'1142'!G18</f>
        <v>44582425.920000002</v>
      </c>
      <c r="G20" s="301">
        <f>'1142'!G22</f>
        <v>0</v>
      </c>
      <c r="H20" s="249">
        <f>'1142'!G24</f>
        <v>1628454.4399999976</v>
      </c>
      <c r="I20" s="316">
        <f>'1142'!G26</f>
        <v>239773</v>
      </c>
      <c r="J20" s="307">
        <f>H20-I20</f>
        <v>1388681.4399999976</v>
      </c>
      <c r="K20" s="283">
        <v>0</v>
      </c>
      <c r="L20" s="299">
        <f>'1142'!G30</f>
        <v>40000</v>
      </c>
      <c r="M20" s="302">
        <f>'1142'!G31</f>
        <v>339380.71</v>
      </c>
      <c r="N20" s="253">
        <v>1009300.73</v>
      </c>
      <c r="O20" s="184"/>
    </row>
    <row r="21" spans="1:15" ht="12" customHeight="1" x14ac:dyDescent="0.2">
      <c r="A21" s="340">
        <v>1175</v>
      </c>
      <c r="B21" s="347" t="s">
        <v>63</v>
      </c>
      <c r="C21" s="171"/>
      <c r="D21" s="111"/>
      <c r="E21" s="251"/>
      <c r="F21" s="309"/>
      <c r="G21" s="300"/>
      <c r="H21" s="251"/>
      <c r="I21" s="309"/>
      <c r="J21" s="310"/>
      <c r="K21" s="284"/>
      <c r="L21" s="300"/>
      <c r="M21" s="303"/>
      <c r="N21" s="256"/>
    </row>
    <row r="22" spans="1:15" ht="12" customHeight="1" x14ac:dyDescent="0.2">
      <c r="A22" s="341"/>
      <c r="B22" s="348"/>
      <c r="C22" s="173" t="s">
        <v>64</v>
      </c>
      <c r="D22" s="165" t="s">
        <v>56</v>
      </c>
      <c r="E22" s="249">
        <f>'1175'!G16</f>
        <v>17757944.400000002</v>
      </c>
      <c r="F22" s="316">
        <f>'1175'!G18</f>
        <v>17793926.73</v>
      </c>
      <c r="G22" s="301">
        <f>'1175'!G22</f>
        <v>0</v>
      </c>
      <c r="H22" s="249">
        <f>'1175'!G24</f>
        <v>35982.329999998212</v>
      </c>
      <c r="I22" s="316">
        <v>0</v>
      </c>
      <c r="J22" s="307">
        <f>(F22-E22-G22)</f>
        <v>35982.329999998212</v>
      </c>
      <c r="K22" s="283">
        <v>0</v>
      </c>
      <c r="L22" s="301">
        <f>'1175'!G30</f>
        <v>5000</v>
      </c>
      <c r="M22" s="304">
        <f>'1175'!G31</f>
        <v>30982.33</v>
      </c>
      <c r="N22" s="258"/>
      <c r="O22" s="184"/>
    </row>
    <row r="23" spans="1:15" ht="12" customHeight="1" x14ac:dyDescent="0.2">
      <c r="A23" s="340">
        <v>1225</v>
      </c>
      <c r="B23" s="370" t="s">
        <v>65</v>
      </c>
      <c r="C23" s="174"/>
      <c r="D23" s="170"/>
      <c r="E23" s="251"/>
      <c r="F23" s="309"/>
      <c r="G23" s="300"/>
      <c r="H23" s="251"/>
      <c r="I23" s="309"/>
      <c r="J23" s="310"/>
      <c r="K23" s="284"/>
      <c r="L23" s="300"/>
      <c r="M23" s="303"/>
      <c r="N23" s="256"/>
    </row>
    <row r="24" spans="1:15" ht="12" customHeight="1" x14ac:dyDescent="0.2">
      <c r="A24" s="341"/>
      <c r="B24" s="343"/>
      <c r="C24" s="164" t="s">
        <v>125</v>
      </c>
      <c r="D24" s="165" t="s">
        <v>124</v>
      </c>
      <c r="E24" s="249">
        <f>'1225'!G16</f>
        <v>37617671.590000004</v>
      </c>
      <c r="F24" s="316">
        <f>'1225'!G18</f>
        <v>38078725.520000003</v>
      </c>
      <c r="G24" s="301">
        <f>'1175'!G22</f>
        <v>0</v>
      </c>
      <c r="H24" s="249">
        <f>'1225'!G24</f>
        <v>461053.9299999997</v>
      </c>
      <c r="I24" s="316">
        <v>0</v>
      </c>
      <c r="J24" s="307">
        <f>(F24-E24-G24)</f>
        <v>461053.9299999997</v>
      </c>
      <c r="K24" s="283">
        <v>0</v>
      </c>
      <c r="L24" s="301">
        <f>'1225'!G30</f>
        <v>5000</v>
      </c>
      <c r="M24" s="304">
        <f>'1225'!G31</f>
        <v>456053.93</v>
      </c>
      <c r="N24" s="257"/>
      <c r="O24" s="184"/>
    </row>
    <row r="25" spans="1:15" ht="12" customHeight="1" x14ac:dyDescent="0.2">
      <c r="A25" s="340">
        <v>1226</v>
      </c>
      <c r="B25" s="347" t="s">
        <v>120</v>
      </c>
      <c r="C25" s="169"/>
      <c r="D25" s="170"/>
      <c r="E25" s="251"/>
      <c r="F25" s="309"/>
      <c r="G25" s="300"/>
      <c r="H25" s="251"/>
      <c r="I25" s="309"/>
      <c r="J25" s="310"/>
      <c r="K25" s="286"/>
      <c r="L25" s="299"/>
      <c r="M25" s="302"/>
      <c r="N25" s="256"/>
    </row>
    <row r="26" spans="1:15" ht="12" customHeight="1" x14ac:dyDescent="0.2">
      <c r="A26" s="341"/>
      <c r="B26" s="343"/>
      <c r="C26" s="164" t="s">
        <v>66</v>
      </c>
      <c r="D26" s="110" t="s">
        <v>56</v>
      </c>
      <c r="E26" s="249">
        <f>'1226'!G16</f>
        <v>31038482.420000002</v>
      </c>
      <c r="F26" s="316">
        <f>'1226'!G18</f>
        <v>31249498.579999998</v>
      </c>
      <c r="G26" s="301">
        <f>'1226'!G22</f>
        <v>570</v>
      </c>
      <c r="H26" s="249">
        <f>'1226'!G24</f>
        <v>210446.15999999642</v>
      </c>
      <c r="I26" s="316">
        <f>0</f>
        <v>0</v>
      </c>
      <c r="J26" s="307">
        <f>H26-I26</f>
        <v>210446.15999999642</v>
      </c>
      <c r="K26" s="281">
        <v>0</v>
      </c>
      <c r="L26" s="301">
        <f>'1226'!G30</f>
        <v>20000</v>
      </c>
      <c r="M26" s="304">
        <f>'1226'!G31</f>
        <v>190446.16</v>
      </c>
      <c r="N26" s="258"/>
      <c r="O26" s="184"/>
    </row>
    <row r="27" spans="1:15" ht="12" customHeight="1" x14ac:dyDescent="0.2">
      <c r="A27" s="340">
        <v>1227</v>
      </c>
      <c r="B27" s="370" t="s">
        <v>115</v>
      </c>
      <c r="C27" s="169"/>
      <c r="D27" s="111"/>
      <c r="E27" s="251"/>
      <c r="F27" s="309"/>
      <c r="G27" s="300"/>
      <c r="H27" s="251"/>
      <c r="I27" s="309"/>
      <c r="J27" s="310"/>
      <c r="K27" s="287"/>
      <c r="L27" s="300"/>
      <c r="M27" s="303"/>
      <c r="N27" s="256"/>
    </row>
    <row r="28" spans="1:15" ht="12" customHeight="1" x14ac:dyDescent="0.2">
      <c r="A28" s="341"/>
      <c r="B28" s="343"/>
      <c r="C28" s="164" t="s">
        <v>67</v>
      </c>
      <c r="D28" s="165" t="s">
        <v>68</v>
      </c>
      <c r="E28" s="249">
        <f>'1227'!G16</f>
        <v>14511616.52</v>
      </c>
      <c r="F28" s="316">
        <f>'1227'!G18</f>
        <v>14669125.1</v>
      </c>
      <c r="G28" s="301">
        <f>'1227'!G22</f>
        <v>0</v>
      </c>
      <c r="H28" s="249">
        <f>'1227'!G24</f>
        <v>157508.58000000007</v>
      </c>
      <c r="I28" s="316">
        <v>0</v>
      </c>
      <c r="J28" s="307">
        <f>(F28-E28-G28)</f>
        <v>157508.58000000007</v>
      </c>
      <c r="K28" s="283">
        <v>0</v>
      </c>
      <c r="L28" s="301">
        <f>'1227'!G30</f>
        <v>15000</v>
      </c>
      <c r="M28" s="304">
        <f>'1227'!G31</f>
        <v>142508.57999999999</v>
      </c>
      <c r="N28" s="257"/>
      <c r="O28" s="184"/>
    </row>
    <row r="29" spans="1:15" ht="12" customHeight="1" x14ac:dyDescent="0.2">
      <c r="A29" s="340">
        <v>1314</v>
      </c>
      <c r="B29" s="370" t="s">
        <v>111</v>
      </c>
      <c r="C29" s="169"/>
      <c r="D29" s="170"/>
      <c r="E29" s="251"/>
      <c r="F29" s="309"/>
      <c r="G29" s="300"/>
      <c r="H29" s="251"/>
      <c r="I29" s="309"/>
      <c r="J29" s="310"/>
      <c r="K29" s="284"/>
      <c r="L29" s="299"/>
      <c r="M29" s="302"/>
      <c r="N29" s="256"/>
    </row>
    <row r="30" spans="1:15" ht="12" customHeight="1" x14ac:dyDescent="0.2">
      <c r="A30" s="341"/>
      <c r="B30" s="343"/>
      <c r="C30" s="164" t="s">
        <v>69</v>
      </c>
      <c r="D30" s="165" t="s">
        <v>70</v>
      </c>
      <c r="E30" s="249">
        <f>'1314'!G16</f>
        <v>4821456.8</v>
      </c>
      <c r="F30" s="316">
        <f>'1314'!G18</f>
        <v>4829702.92</v>
      </c>
      <c r="G30" s="301">
        <f>'1314'!G22</f>
        <v>0</v>
      </c>
      <c r="H30" s="249">
        <f>'1314'!G24</f>
        <v>8246.1200000001118</v>
      </c>
      <c r="I30" s="316">
        <v>0</v>
      </c>
      <c r="J30" s="307">
        <f>(F30-E30-G30)</f>
        <v>8246.1200000001118</v>
      </c>
      <c r="K30" s="283">
        <v>0</v>
      </c>
      <c r="L30" s="301">
        <f>'1314'!G30</f>
        <v>1649.22</v>
      </c>
      <c r="M30" s="304">
        <f>'1314'!G31</f>
        <v>6596.9</v>
      </c>
      <c r="N30" s="258"/>
      <c r="O30" s="184"/>
    </row>
    <row r="31" spans="1:15" ht="12" customHeight="1" x14ac:dyDescent="0.2">
      <c r="A31" s="340">
        <v>1315</v>
      </c>
      <c r="B31" s="373" t="s">
        <v>112</v>
      </c>
      <c r="C31" s="169"/>
      <c r="D31" s="175"/>
      <c r="E31" s="251"/>
      <c r="F31" s="309"/>
      <c r="G31" s="300"/>
      <c r="H31" s="251"/>
      <c r="I31" s="309"/>
      <c r="J31" s="310"/>
      <c r="K31" s="284"/>
      <c r="L31" s="300"/>
      <c r="M31" s="303"/>
      <c r="N31" s="256"/>
    </row>
    <row r="32" spans="1:15" ht="12" customHeight="1" x14ac:dyDescent="0.2">
      <c r="A32" s="341"/>
      <c r="B32" s="374"/>
      <c r="C32" s="168" t="s">
        <v>71</v>
      </c>
      <c r="D32" s="176" t="s">
        <v>59</v>
      </c>
      <c r="E32" s="249">
        <f>'1315'!G16</f>
        <v>2651768.08</v>
      </c>
      <c r="F32" s="316">
        <f>'1315'!G18</f>
        <v>2655188.4</v>
      </c>
      <c r="G32" s="301">
        <f>'1315'!G22</f>
        <v>0</v>
      </c>
      <c r="H32" s="249">
        <f>'1315'!G24</f>
        <v>3420.3199999998324</v>
      </c>
      <c r="I32" s="316">
        <v>0</v>
      </c>
      <c r="J32" s="307">
        <f>(F32-E32-G32)</f>
        <v>3420.3199999998324</v>
      </c>
      <c r="K32" s="283">
        <v>0</v>
      </c>
      <c r="L32" s="301">
        <f>'1315'!G30</f>
        <v>684</v>
      </c>
      <c r="M32" s="304">
        <f>'1315'!G31</f>
        <v>2736.32</v>
      </c>
      <c r="N32" s="257"/>
      <c r="O32" s="184"/>
    </row>
    <row r="33" spans="1:16" ht="12" customHeight="1" x14ac:dyDescent="0.2">
      <c r="A33" s="340">
        <v>1407</v>
      </c>
      <c r="B33" s="370" t="s">
        <v>52</v>
      </c>
      <c r="C33" s="171"/>
      <c r="D33" s="170"/>
      <c r="E33" s="251"/>
      <c r="F33" s="309"/>
      <c r="G33" s="300"/>
      <c r="H33" s="251"/>
      <c r="I33" s="309"/>
      <c r="J33" s="310"/>
      <c r="K33" s="284"/>
      <c r="L33" s="299"/>
      <c r="M33" s="302"/>
      <c r="N33" s="256"/>
    </row>
    <row r="34" spans="1:16" ht="12" customHeight="1" x14ac:dyDescent="0.2">
      <c r="A34" s="341"/>
      <c r="B34" s="343"/>
      <c r="C34" s="168" t="s">
        <v>72</v>
      </c>
      <c r="D34" s="165" t="s">
        <v>73</v>
      </c>
      <c r="E34" s="249">
        <f>'1407'!G16</f>
        <v>8927936.5800000001</v>
      </c>
      <c r="F34" s="316">
        <f>'1407'!G18</f>
        <v>8914750.3399999999</v>
      </c>
      <c r="G34" s="301">
        <f>'1407'!G22</f>
        <v>0</v>
      </c>
      <c r="H34" s="249">
        <f>'1407'!G24</f>
        <v>-13186.240000000224</v>
      </c>
      <c r="I34" s="316">
        <v>0</v>
      </c>
      <c r="J34" s="307">
        <v>0</v>
      </c>
      <c r="K34" s="283">
        <f>F34-E34-G34</f>
        <v>-13186.240000000224</v>
      </c>
      <c r="L34" s="301">
        <f>'1407'!G30</f>
        <v>0</v>
      </c>
      <c r="M34" s="304">
        <f>'1407'!G31</f>
        <v>0</v>
      </c>
      <c r="N34" s="258"/>
      <c r="O34" s="184"/>
    </row>
    <row r="35" spans="1:16" ht="12" customHeight="1" x14ac:dyDescent="0.2">
      <c r="A35" s="340">
        <v>1408</v>
      </c>
      <c r="B35" s="370" t="s">
        <v>52</v>
      </c>
      <c r="C35" s="171"/>
      <c r="D35" s="170"/>
      <c r="E35" s="251"/>
      <c r="F35" s="309"/>
      <c r="G35" s="300"/>
      <c r="H35" s="251"/>
      <c r="I35" s="309"/>
      <c r="J35" s="310"/>
      <c r="K35" s="284"/>
      <c r="L35" s="300"/>
      <c r="M35" s="303"/>
      <c r="N35" s="256"/>
    </row>
    <row r="36" spans="1:16" ht="12" customHeight="1" thickBot="1" x14ac:dyDescent="0.25">
      <c r="A36" s="371"/>
      <c r="B36" s="372"/>
      <c r="C36" s="177" t="s">
        <v>74</v>
      </c>
      <c r="D36" s="178" t="s">
        <v>56</v>
      </c>
      <c r="E36" s="265">
        <f>'1408'!G16</f>
        <v>11109775.699999999</v>
      </c>
      <c r="F36" s="318">
        <f>'1408'!G18</f>
        <v>11492105.439999999</v>
      </c>
      <c r="G36" s="306">
        <f>'1408'!G22</f>
        <v>0</v>
      </c>
      <c r="H36" s="249">
        <f>'1408'!G24</f>
        <v>382329.74000000022</v>
      </c>
      <c r="I36" s="318">
        <v>0</v>
      </c>
      <c r="J36" s="312">
        <f>(F36-E36-G36)</f>
        <v>382329.74000000022</v>
      </c>
      <c r="K36" s="288">
        <v>0</v>
      </c>
      <c r="L36" s="299">
        <f>'1408'!G30</f>
        <v>25000</v>
      </c>
      <c r="M36" s="305">
        <f>'1408'!G31</f>
        <v>357329.74</v>
      </c>
      <c r="N36" s="257"/>
      <c r="O36" s="184"/>
    </row>
    <row r="37" spans="1:16" ht="15.75" thickTop="1" x14ac:dyDescent="0.2">
      <c r="A37" s="112"/>
      <c r="B37" s="113"/>
      <c r="C37" s="114"/>
      <c r="D37" s="114"/>
      <c r="E37" s="14"/>
      <c r="F37" s="15"/>
      <c r="G37" s="15"/>
      <c r="H37" s="276"/>
      <c r="I37" s="15"/>
      <c r="J37" s="313"/>
      <c r="K37" s="277"/>
      <c r="L37" s="290"/>
      <c r="M37" s="291"/>
      <c r="N37" s="292"/>
    </row>
    <row r="38" spans="1:16" ht="15" x14ac:dyDescent="0.25">
      <c r="A38" s="115" t="s">
        <v>53</v>
      </c>
      <c r="B38" s="116"/>
      <c r="C38" s="117"/>
      <c r="D38" s="117"/>
      <c r="E38" s="263">
        <f>SUM(E12:E36)</f>
        <v>226929531.04000005</v>
      </c>
      <c r="F38" s="264">
        <f>SUM(F12:F36)</f>
        <v>229911739.00999999</v>
      </c>
      <c r="G38" s="264">
        <f>SUM(G12:G36)</f>
        <v>570</v>
      </c>
      <c r="H38" s="263">
        <f>H12+H14+H16+H18+H20+H22+H24+H26+H28+H30+H32+H34+H36</f>
        <v>2981637.969999989</v>
      </c>
      <c r="I38" s="264">
        <f>I20+I16</f>
        <v>273188</v>
      </c>
      <c r="J38" s="314">
        <f>J12+J14+J16+J18+J20+J22+J24+J26+J28+J30+J32+J34+J36</f>
        <v>2721636.2099999893</v>
      </c>
      <c r="K38" s="278">
        <f>K12+K14+K16+K18+K20+K22+K24+K26+K28+K30+K32+K34+K36</f>
        <v>-13186.240000000224</v>
      </c>
      <c r="L38" s="293">
        <f>L12+L14+L16+L18+L20+L22+L24+L26+L28+L30+L32+L34+L36</f>
        <v>112333.22</v>
      </c>
      <c r="M38" s="294">
        <f>M12+M14+M16+M18+M20+M22+M24+M26+M28+M30+M32+M34+M36</f>
        <v>1600002.2600000002</v>
      </c>
      <c r="N38" s="295">
        <f>SUM(N11:N36)</f>
        <v>1009300.73</v>
      </c>
      <c r="P38" s="184"/>
    </row>
    <row r="39" spans="1:16" ht="15.75" thickBot="1" x14ac:dyDescent="0.25">
      <c r="A39" s="118"/>
      <c r="B39" s="119"/>
      <c r="C39" s="120"/>
      <c r="D39" s="120"/>
      <c r="E39" s="265"/>
      <c r="F39" s="266"/>
      <c r="G39" s="266"/>
      <c r="H39" s="279"/>
      <c r="I39" s="306"/>
      <c r="J39" s="315" t="s">
        <v>54</v>
      </c>
      <c r="K39" s="289">
        <f>J38+K38</f>
        <v>2708449.969999989</v>
      </c>
      <c r="L39" s="296" t="s">
        <v>157</v>
      </c>
      <c r="M39" s="297"/>
      <c r="N39" s="289">
        <f>L38+M38+N38</f>
        <v>2721636.21</v>
      </c>
      <c r="O39" s="180"/>
    </row>
    <row r="40" spans="1:16" ht="15" thickTop="1" x14ac:dyDescent="0.2">
      <c r="A40" s="56"/>
      <c r="B40" s="121"/>
      <c r="C40" s="122"/>
      <c r="D40" s="122"/>
      <c r="E40" s="123"/>
      <c r="F40" s="56"/>
      <c r="G40" s="124"/>
      <c r="H40" s="124"/>
      <c r="I40" s="124"/>
      <c r="J40" s="124"/>
    </row>
    <row r="41" spans="1:16" ht="14.25" x14ac:dyDescent="0.2">
      <c r="A41" s="270" t="s">
        <v>121</v>
      </c>
      <c r="B41" s="270"/>
      <c r="C41" s="270"/>
      <c r="D41" s="270"/>
      <c r="E41" s="271"/>
      <c r="F41" s="272"/>
      <c r="G41" s="272"/>
      <c r="H41" s="272"/>
      <c r="I41" s="272"/>
      <c r="J41" s="272"/>
      <c r="K41" s="128"/>
      <c r="L41" s="330"/>
      <c r="N41" s="184"/>
    </row>
    <row r="42" spans="1:16" ht="14.25" x14ac:dyDescent="0.2">
      <c r="A42" s="270"/>
      <c r="B42" s="270"/>
      <c r="C42" s="270" t="s">
        <v>161</v>
      </c>
      <c r="D42" s="273"/>
      <c r="E42" s="272"/>
      <c r="F42" s="272"/>
      <c r="G42" s="272"/>
      <c r="H42" s="272"/>
      <c r="I42" s="272"/>
      <c r="J42" s="272"/>
      <c r="K42" s="128"/>
      <c r="L42" s="129"/>
    </row>
    <row r="43" spans="1:16" ht="14.25" x14ac:dyDescent="0.2">
      <c r="A43" s="270"/>
      <c r="B43" s="270"/>
      <c r="C43" s="270" t="s">
        <v>156</v>
      </c>
      <c r="D43" s="273"/>
      <c r="E43" s="272"/>
      <c r="F43" s="272"/>
      <c r="G43" s="272"/>
      <c r="H43" s="272"/>
      <c r="I43" s="272"/>
      <c r="J43" s="272"/>
      <c r="K43" s="128"/>
      <c r="L43" s="129"/>
    </row>
    <row r="44" spans="1:16" ht="14.25" x14ac:dyDescent="0.2">
      <c r="A44" s="270"/>
      <c r="B44" s="270"/>
      <c r="C44" s="270"/>
      <c r="D44" s="273"/>
      <c r="E44" s="272"/>
      <c r="F44" s="272"/>
      <c r="G44" s="272"/>
      <c r="H44" s="272"/>
      <c r="I44" s="272"/>
      <c r="J44" s="272"/>
      <c r="K44" s="128"/>
      <c r="L44" s="129"/>
    </row>
    <row r="45" spans="1:16" ht="14.25" x14ac:dyDescent="0.2">
      <c r="A45" s="270" t="s">
        <v>158</v>
      </c>
      <c r="B45" s="270"/>
      <c r="C45" s="270"/>
      <c r="D45" s="270"/>
      <c r="E45" s="272"/>
      <c r="F45" s="259"/>
      <c r="G45" s="274"/>
      <c r="H45" s="272"/>
      <c r="I45" s="272"/>
      <c r="J45" s="272"/>
      <c r="K45" s="103"/>
    </row>
    <row r="46" spans="1:16" ht="14.25" x14ac:dyDescent="0.2">
      <c r="A46" s="272"/>
      <c r="B46" s="272"/>
      <c r="C46" s="272" t="s">
        <v>7</v>
      </c>
      <c r="D46" s="272"/>
      <c r="E46" s="272"/>
      <c r="F46" s="272"/>
      <c r="G46" s="272"/>
      <c r="H46" s="272"/>
      <c r="I46" s="272"/>
      <c r="J46" s="272"/>
    </row>
    <row r="47" spans="1:16" ht="14.25" x14ac:dyDescent="0.2">
      <c r="A47" s="272"/>
      <c r="B47" s="272"/>
      <c r="C47" s="270" t="s">
        <v>162</v>
      </c>
      <c r="D47" s="273"/>
      <c r="E47" s="272"/>
      <c r="F47" s="272"/>
      <c r="G47" s="272"/>
      <c r="H47" s="272"/>
      <c r="I47" s="272"/>
      <c r="J47" s="272"/>
    </row>
    <row r="48" spans="1:16" ht="14.25" x14ac:dyDescent="0.2">
      <c r="A48" s="272"/>
      <c r="B48" s="272"/>
      <c r="C48" s="270" t="s">
        <v>159</v>
      </c>
      <c r="D48" s="273"/>
      <c r="E48" s="272"/>
      <c r="F48" s="272"/>
      <c r="G48" s="272"/>
      <c r="H48" s="272"/>
      <c r="I48" s="272"/>
      <c r="J48" s="272"/>
    </row>
    <row r="49" spans="1:10" ht="14.25" x14ac:dyDescent="0.2">
      <c r="A49" s="272"/>
      <c r="B49" s="272"/>
      <c r="C49" s="272"/>
      <c r="D49" s="272"/>
      <c r="E49" s="272"/>
      <c r="F49" s="272"/>
      <c r="G49" s="272"/>
      <c r="H49" s="272"/>
      <c r="I49" s="272"/>
      <c r="J49" s="272"/>
    </row>
    <row r="51" spans="1:10" ht="15" x14ac:dyDescent="0.2">
      <c r="A51" s="125"/>
      <c r="B51" s="125"/>
    </row>
    <row r="52" spans="1:10" ht="15" x14ac:dyDescent="0.2">
      <c r="A52" s="125"/>
      <c r="B52" s="125"/>
    </row>
    <row r="53" spans="1:10" ht="15" x14ac:dyDescent="0.2">
      <c r="A53" s="125"/>
      <c r="B53" s="125"/>
    </row>
    <row r="54" spans="1:10" ht="15" x14ac:dyDescent="0.2">
      <c r="A54" s="125"/>
      <c r="B54" s="125"/>
    </row>
    <row r="55" spans="1:10" ht="15" x14ac:dyDescent="0.2">
      <c r="A55" s="125"/>
      <c r="B55" s="125"/>
    </row>
    <row r="56" spans="1:10" ht="15" x14ac:dyDescent="0.2">
      <c r="A56" s="125"/>
      <c r="B56" s="125"/>
    </row>
    <row r="57" spans="1:10" ht="15" x14ac:dyDescent="0.2">
      <c r="A57" s="125"/>
      <c r="B57" s="125"/>
    </row>
    <row r="58" spans="1:10" ht="15" x14ac:dyDescent="0.2">
      <c r="A58" s="125"/>
      <c r="B58" s="125"/>
    </row>
    <row r="59" spans="1:10" ht="15" x14ac:dyDescent="0.2">
      <c r="A59" s="125"/>
      <c r="B59" s="125"/>
    </row>
    <row r="60" spans="1:10" ht="15" x14ac:dyDescent="0.2">
      <c r="A60" s="125"/>
      <c r="B60" s="125"/>
    </row>
    <row r="61" spans="1:10" ht="15" x14ac:dyDescent="0.2">
      <c r="A61" s="125"/>
      <c r="B61" s="125"/>
    </row>
    <row r="62" spans="1:10" ht="15" x14ac:dyDescent="0.2">
      <c r="A62" s="125"/>
      <c r="B62" s="125"/>
    </row>
    <row r="63" spans="1:10" ht="15" x14ac:dyDescent="0.2">
      <c r="A63" s="125"/>
      <c r="B63" s="125"/>
    </row>
    <row r="64" spans="1:10" ht="15" x14ac:dyDescent="0.2">
      <c r="A64" s="125"/>
      <c r="B64" s="125"/>
    </row>
    <row r="65" spans="1:2" ht="15" x14ac:dyDescent="0.2">
      <c r="A65" s="125"/>
      <c r="B65" s="125"/>
    </row>
    <row r="66" spans="1:2" ht="15" x14ac:dyDescent="0.2">
      <c r="A66" s="125"/>
      <c r="B66" s="125"/>
    </row>
    <row r="67" spans="1:2" ht="15" x14ac:dyDescent="0.2">
      <c r="A67" s="125"/>
      <c r="B67" s="125"/>
    </row>
    <row r="68" spans="1:2" ht="15" x14ac:dyDescent="0.2">
      <c r="A68" s="125"/>
      <c r="B68" s="125"/>
    </row>
    <row r="69" spans="1:2" ht="15" x14ac:dyDescent="0.2">
      <c r="A69" s="125"/>
      <c r="B69" s="125"/>
    </row>
    <row r="70" spans="1:2" ht="15" x14ac:dyDescent="0.2">
      <c r="A70" s="125"/>
      <c r="B70" s="125"/>
    </row>
    <row r="71" spans="1:2" ht="15" x14ac:dyDescent="0.2">
      <c r="A71" s="125"/>
      <c r="B71" s="125"/>
    </row>
    <row r="72" spans="1:2" ht="15" x14ac:dyDescent="0.2">
      <c r="A72" s="125"/>
      <c r="B72" s="125"/>
    </row>
    <row r="73" spans="1:2" ht="15" x14ac:dyDescent="0.2">
      <c r="A73" s="125"/>
      <c r="B73" s="125"/>
    </row>
    <row r="74" spans="1:2" ht="15" x14ac:dyDescent="0.2">
      <c r="A74" s="125"/>
      <c r="B74" s="125"/>
    </row>
    <row r="75" spans="1:2" ht="15" x14ac:dyDescent="0.2">
      <c r="A75" s="125"/>
      <c r="B75" s="125"/>
    </row>
    <row r="76" spans="1:2" ht="15" x14ac:dyDescent="0.2">
      <c r="A76" s="125"/>
      <c r="B76" s="125"/>
    </row>
    <row r="77" spans="1:2" ht="15" x14ac:dyDescent="0.2">
      <c r="A77" s="125"/>
      <c r="B77" s="125"/>
    </row>
    <row r="78" spans="1:2" ht="15" x14ac:dyDescent="0.2">
      <c r="A78" s="125"/>
      <c r="B78" s="125"/>
    </row>
    <row r="79" spans="1:2" ht="15" x14ac:dyDescent="0.2">
      <c r="A79" s="125"/>
      <c r="B79" s="125"/>
    </row>
    <row r="80" spans="1:2" ht="15" x14ac:dyDescent="0.2">
      <c r="A80" s="125"/>
      <c r="B80" s="125"/>
    </row>
    <row r="81" spans="1:2" ht="15" x14ac:dyDescent="0.2">
      <c r="A81" s="125"/>
      <c r="B81" s="125"/>
    </row>
    <row r="82" spans="1:2" ht="15" x14ac:dyDescent="0.2">
      <c r="A82" s="125"/>
      <c r="B82" s="125"/>
    </row>
    <row r="83" spans="1:2" ht="15" x14ac:dyDescent="0.2">
      <c r="A83" s="125"/>
      <c r="B83" s="125"/>
    </row>
    <row r="84" spans="1:2" ht="15" x14ac:dyDescent="0.2">
      <c r="A84" s="125"/>
      <c r="B84" s="125"/>
    </row>
    <row r="85" spans="1:2" ht="15" x14ac:dyDescent="0.2">
      <c r="A85" s="125"/>
      <c r="B85" s="125"/>
    </row>
    <row r="86" spans="1:2" ht="15" x14ac:dyDescent="0.2">
      <c r="A86" s="125"/>
      <c r="B86" s="125"/>
    </row>
    <row r="87" spans="1:2" ht="15" x14ac:dyDescent="0.2">
      <c r="A87" s="125"/>
      <c r="B87" s="125"/>
    </row>
    <row r="88" spans="1:2" ht="15" x14ac:dyDescent="0.2">
      <c r="A88" s="125"/>
      <c r="B88" s="125"/>
    </row>
    <row r="89" spans="1:2" ht="15" x14ac:dyDescent="0.2">
      <c r="A89" s="125"/>
      <c r="B89" s="125"/>
    </row>
    <row r="90" spans="1:2" ht="15" x14ac:dyDescent="0.2">
      <c r="A90" s="125"/>
      <c r="B90" s="125"/>
    </row>
    <row r="91" spans="1:2" ht="15" x14ac:dyDescent="0.2">
      <c r="A91" s="125"/>
      <c r="B91" s="125"/>
    </row>
    <row r="92" spans="1:2" ht="15" x14ac:dyDescent="0.2">
      <c r="A92" s="125"/>
      <c r="B92" s="125"/>
    </row>
    <row r="93" spans="1:2" ht="15" x14ac:dyDescent="0.2">
      <c r="A93" s="125"/>
      <c r="B93" s="125"/>
    </row>
    <row r="94" spans="1:2" ht="15" x14ac:dyDescent="0.2">
      <c r="A94" s="125"/>
      <c r="B94" s="125"/>
    </row>
    <row r="95" spans="1:2" ht="15" x14ac:dyDescent="0.2">
      <c r="A95" s="125"/>
      <c r="B95" s="125"/>
    </row>
    <row r="96" spans="1:2" ht="15" x14ac:dyDescent="0.2">
      <c r="A96" s="125"/>
      <c r="B96" s="125"/>
    </row>
    <row r="97" spans="1:2" ht="15" x14ac:dyDescent="0.2">
      <c r="A97" s="125"/>
      <c r="B97" s="125"/>
    </row>
    <row r="98" spans="1:2" ht="15" x14ac:dyDescent="0.2">
      <c r="A98" s="125"/>
      <c r="B98" s="125"/>
    </row>
    <row r="99" spans="1:2" ht="15" x14ac:dyDescent="0.2">
      <c r="A99" s="125"/>
      <c r="B99" s="125"/>
    </row>
    <row r="100" spans="1:2" ht="15" x14ac:dyDescent="0.2">
      <c r="A100" s="125"/>
      <c r="B100" s="125"/>
    </row>
    <row r="101" spans="1:2" ht="15" x14ac:dyDescent="0.2">
      <c r="A101" s="125"/>
      <c r="B101" s="125"/>
    </row>
    <row r="102" spans="1:2" ht="15" x14ac:dyDescent="0.2">
      <c r="A102" s="125"/>
      <c r="B102" s="125"/>
    </row>
    <row r="103" spans="1:2" ht="15" x14ac:dyDescent="0.2">
      <c r="A103" s="125"/>
      <c r="B103" s="125"/>
    </row>
    <row r="104" spans="1:2" ht="15" x14ac:dyDescent="0.2">
      <c r="A104" s="125"/>
      <c r="B104" s="125"/>
    </row>
    <row r="105" spans="1:2" ht="15" x14ac:dyDescent="0.2">
      <c r="A105" s="125"/>
      <c r="B105" s="125"/>
    </row>
    <row r="106" spans="1:2" ht="15" x14ac:dyDescent="0.2">
      <c r="A106" s="125"/>
      <c r="B106" s="125"/>
    </row>
    <row r="107" spans="1:2" ht="15" x14ac:dyDescent="0.2">
      <c r="A107" s="125"/>
      <c r="B107" s="125"/>
    </row>
    <row r="108" spans="1:2" ht="15" x14ac:dyDescent="0.2">
      <c r="A108" s="125"/>
      <c r="B108" s="125"/>
    </row>
    <row r="109" spans="1:2" ht="15" x14ac:dyDescent="0.2">
      <c r="A109" s="125"/>
      <c r="B109" s="125"/>
    </row>
    <row r="110" spans="1:2" ht="15" x14ac:dyDescent="0.2">
      <c r="A110" s="125"/>
      <c r="B110" s="125"/>
    </row>
    <row r="111" spans="1:2" ht="15" x14ac:dyDescent="0.2">
      <c r="A111" s="125"/>
      <c r="B111" s="125"/>
    </row>
    <row r="112" spans="1:2" ht="15" x14ac:dyDescent="0.2">
      <c r="A112" s="125"/>
      <c r="B112" s="125"/>
    </row>
    <row r="113" spans="1:2" ht="15" x14ac:dyDescent="0.2">
      <c r="A113" s="125"/>
      <c r="B113" s="125"/>
    </row>
    <row r="114" spans="1:2" ht="15" x14ac:dyDescent="0.2">
      <c r="A114" s="125"/>
      <c r="B114" s="125"/>
    </row>
    <row r="115" spans="1:2" ht="15" x14ac:dyDescent="0.2">
      <c r="A115" s="125"/>
      <c r="B115" s="125"/>
    </row>
    <row r="116" spans="1:2" ht="15" x14ac:dyDescent="0.2">
      <c r="A116" s="125"/>
      <c r="B116" s="125"/>
    </row>
    <row r="117" spans="1:2" ht="15" x14ac:dyDescent="0.2">
      <c r="A117" s="125"/>
      <c r="B117" s="125"/>
    </row>
    <row r="118" spans="1:2" ht="15" x14ac:dyDescent="0.2">
      <c r="A118" s="125"/>
      <c r="B118" s="125"/>
    </row>
    <row r="119" spans="1:2" ht="15" x14ac:dyDescent="0.2">
      <c r="A119" s="125"/>
      <c r="B119" s="125"/>
    </row>
    <row r="120" spans="1:2" ht="15" x14ac:dyDescent="0.2">
      <c r="A120" s="125"/>
      <c r="B120" s="125"/>
    </row>
    <row r="121" spans="1:2" ht="15" x14ac:dyDescent="0.2">
      <c r="A121" s="125"/>
      <c r="B121" s="125"/>
    </row>
    <row r="122" spans="1:2" ht="15" x14ac:dyDescent="0.2">
      <c r="A122" s="125"/>
      <c r="B122" s="125"/>
    </row>
    <row r="123" spans="1:2" ht="15" x14ac:dyDescent="0.2">
      <c r="A123" s="125"/>
      <c r="B123" s="125"/>
    </row>
    <row r="124" spans="1:2" ht="15" x14ac:dyDescent="0.2">
      <c r="A124" s="125"/>
      <c r="B124" s="125"/>
    </row>
    <row r="125" spans="1:2" ht="15" x14ac:dyDescent="0.2">
      <c r="A125" s="125"/>
      <c r="B125" s="125"/>
    </row>
    <row r="126" spans="1:2" ht="15" x14ac:dyDescent="0.2">
      <c r="A126" s="125"/>
      <c r="B126" s="125"/>
    </row>
    <row r="127" spans="1:2" ht="15" x14ac:dyDescent="0.2">
      <c r="A127" s="125"/>
      <c r="B127" s="125"/>
    </row>
    <row r="128" spans="1:2" ht="15" x14ac:dyDescent="0.2">
      <c r="A128" s="125"/>
      <c r="B128" s="125"/>
    </row>
    <row r="129" spans="1:2" ht="15" x14ac:dyDescent="0.2">
      <c r="A129" s="125"/>
      <c r="B129" s="125"/>
    </row>
    <row r="130" spans="1:2" ht="15" x14ac:dyDescent="0.2">
      <c r="A130" s="125"/>
      <c r="B130" s="125"/>
    </row>
    <row r="131" spans="1:2" ht="15" x14ac:dyDescent="0.2">
      <c r="A131" s="125"/>
      <c r="B131" s="125"/>
    </row>
    <row r="132" spans="1:2" ht="15" x14ac:dyDescent="0.2">
      <c r="A132" s="125"/>
      <c r="B132" s="125"/>
    </row>
    <row r="133" spans="1:2" ht="15" x14ac:dyDescent="0.2">
      <c r="A133" s="125"/>
      <c r="B133" s="125"/>
    </row>
    <row r="134" spans="1:2" ht="15" x14ac:dyDescent="0.2">
      <c r="A134" s="125"/>
      <c r="B134" s="125"/>
    </row>
    <row r="135" spans="1:2" ht="15" x14ac:dyDescent="0.2">
      <c r="A135" s="125"/>
      <c r="B135" s="125"/>
    </row>
    <row r="136" spans="1:2" ht="15" x14ac:dyDescent="0.2">
      <c r="A136" s="125"/>
      <c r="B136" s="125"/>
    </row>
    <row r="137" spans="1:2" ht="15" x14ac:dyDescent="0.2">
      <c r="A137" s="125"/>
      <c r="B137" s="125"/>
    </row>
    <row r="138" spans="1:2" ht="15" x14ac:dyDescent="0.2">
      <c r="A138" s="125"/>
      <c r="B138" s="125"/>
    </row>
    <row r="139" spans="1:2" ht="15" x14ac:dyDescent="0.2">
      <c r="A139" s="125"/>
      <c r="B139" s="125"/>
    </row>
    <row r="140" spans="1:2" ht="15" x14ac:dyDescent="0.2">
      <c r="A140" s="125"/>
      <c r="B140" s="125"/>
    </row>
    <row r="141" spans="1:2" ht="15" x14ac:dyDescent="0.2">
      <c r="A141" s="125"/>
      <c r="B141" s="125"/>
    </row>
    <row r="142" spans="1:2" ht="15" x14ac:dyDescent="0.2">
      <c r="A142" s="125"/>
      <c r="B142" s="125"/>
    </row>
    <row r="143" spans="1:2" ht="15" x14ac:dyDescent="0.2">
      <c r="A143" s="125"/>
      <c r="B143" s="125"/>
    </row>
    <row r="144" spans="1:2" ht="15" x14ac:dyDescent="0.2">
      <c r="A144" s="125"/>
      <c r="B144" s="125"/>
    </row>
    <row r="145" spans="1:2" ht="15" x14ac:dyDescent="0.2">
      <c r="A145" s="125"/>
      <c r="B145" s="125"/>
    </row>
    <row r="146" spans="1:2" ht="15" x14ac:dyDescent="0.2">
      <c r="A146" s="125"/>
      <c r="B146" s="125"/>
    </row>
    <row r="147" spans="1:2" ht="15" x14ac:dyDescent="0.2">
      <c r="A147" s="125"/>
      <c r="B147" s="125"/>
    </row>
    <row r="148" spans="1:2" ht="15" x14ac:dyDescent="0.2">
      <c r="A148" s="125"/>
      <c r="B148" s="125"/>
    </row>
    <row r="149" spans="1:2" ht="15" x14ac:dyDescent="0.2">
      <c r="A149" s="125"/>
      <c r="B149" s="125"/>
    </row>
    <row r="150" spans="1:2" ht="15" x14ac:dyDescent="0.2">
      <c r="A150" s="125"/>
      <c r="B150" s="125"/>
    </row>
    <row r="151" spans="1:2" ht="15" x14ac:dyDescent="0.2">
      <c r="A151" s="125"/>
      <c r="B151" s="125"/>
    </row>
    <row r="152" spans="1:2" ht="15" x14ac:dyDescent="0.2">
      <c r="A152" s="125"/>
      <c r="B152" s="125"/>
    </row>
    <row r="153" spans="1:2" ht="15" x14ac:dyDescent="0.2">
      <c r="A153" s="125"/>
      <c r="B153" s="125"/>
    </row>
    <row r="154" spans="1:2" ht="15" x14ac:dyDescent="0.2">
      <c r="A154" s="125"/>
      <c r="B154" s="125"/>
    </row>
    <row r="155" spans="1:2" ht="15" x14ac:dyDescent="0.2">
      <c r="A155" s="125"/>
      <c r="B155" s="125"/>
    </row>
    <row r="156" spans="1:2" ht="15" x14ac:dyDescent="0.2">
      <c r="A156" s="125"/>
      <c r="B156" s="125"/>
    </row>
    <row r="157" spans="1:2" ht="15" x14ac:dyDescent="0.2">
      <c r="A157" s="125"/>
      <c r="B157" s="125"/>
    </row>
    <row r="158" spans="1:2" ht="15" x14ac:dyDescent="0.2">
      <c r="A158" s="125"/>
      <c r="B158" s="125"/>
    </row>
    <row r="159" spans="1:2" ht="15" x14ac:dyDescent="0.2">
      <c r="A159" s="125"/>
      <c r="B159" s="125"/>
    </row>
    <row r="160" spans="1:2" ht="15" x14ac:dyDescent="0.2">
      <c r="A160" s="125"/>
      <c r="B160" s="125"/>
    </row>
    <row r="161" spans="1:2" ht="15" x14ac:dyDescent="0.2">
      <c r="A161" s="125"/>
      <c r="B161" s="125"/>
    </row>
    <row r="162" spans="1:2" ht="15" x14ac:dyDescent="0.2">
      <c r="A162" s="125"/>
      <c r="B162" s="125"/>
    </row>
    <row r="163" spans="1:2" ht="15" x14ac:dyDescent="0.2">
      <c r="A163" s="125"/>
      <c r="B163" s="125"/>
    </row>
    <row r="164" spans="1:2" ht="15" x14ac:dyDescent="0.2">
      <c r="A164" s="125"/>
      <c r="B164" s="125"/>
    </row>
    <row r="165" spans="1:2" ht="15" x14ac:dyDescent="0.2">
      <c r="A165" s="125"/>
      <c r="B165" s="125"/>
    </row>
    <row r="166" spans="1:2" ht="15" x14ac:dyDescent="0.2">
      <c r="A166" s="125"/>
      <c r="B166" s="125"/>
    </row>
    <row r="167" spans="1:2" ht="15" x14ac:dyDescent="0.2">
      <c r="A167" s="125"/>
      <c r="B167" s="125"/>
    </row>
    <row r="168" spans="1:2" ht="15" x14ac:dyDescent="0.2">
      <c r="A168" s="125"/>
      <c r="B168" s="125"/>
    </row>
    <row r="169" spans="1:2" ht="15" x14ac:dyDescent="0.2">
      <c r="A169" s="125"/>
      <c r="B169" s="125"/>
    </row>
    <row r="170" spans="1:2" ht="15" x14ac:dyDescent="0.2">
      <c r="A170" s="125"/>
      <c r="B170" s="125"/>
    </row>
    <row r="171" spans="1:2" ht="15" x14ac:dyDescent="0.2">
      <c r="A171" s="125"/>
      <c r="B171" s="125"/>
    </row>
    <row r="172" spans="1:2" ht="15" x14ac:dyDescent="0.2">
      <c r="A172" s="125"/>
      <c r="B172" s="125"/>
    </row>
    <row r="173" spans="1:2" ht="15" x14ac:dyDescent="0.2">
      <c r="A173" s="125"/>
      <c r="B173" s="125"/>
    </row>
    <row r="174" spans="1:2" ht="15" x14ac:dyDescent="0.2">
      <c r="A174" s="125"/>
      <c r="B174" s="125"/>
    </row>
    <row r="175" spans="1:2" ht="15" x14ac:dyDescent="0.2">
      <c r="A175" s="125"/>
      <c r="B175" s="125"/>
    </row>
    <row r="176" spans="1:2" ht="15" x14ac:dyDescent="0.2">
      <c r="A176" s="125"/>
      <c r="B176" s="125"/>
    </row>
    <row r="177" spans="1:2" ht="15" x14ac:dyDescent="0.2">
      <c r="A177" s="125"/>
      <c r="B177" s="125"/>
    </row>
    <row r="178" spans="1:2" ht="15" x14ac:dyDescent="0.2">
      <c r="A178" s="125"/>
      <c r="B178" s="125"/>
    </row>
    <row r="179" spans="1:2" ht="15" x14ac:dyDescent="0.2">
      <c r="A179" s="125"/>
      <c r="B179" s="125"/>
    </row>
    <row r="180" spans="1:2" ht="15" x14ac:dyDescent="0.2">
      <c r="A180" s="125"/>
      <c r="B180" s="125"/>
    </row>
    <row r="181" spans="1:2" ht="15" x14ac:dyDescent="0.2">
      <c r="A181" s="125"/>
      <c r="B181" s="125"/>
    </row>
    <row r="182" spans="1:2" ht="15" x14ac:dyDescent="0.2">
      <c r="A182" s="125"/>
      <c r="B182" s="125"/>
    </row>
    <row r="183" spans="1:2" ht="15" x14ac:dyDescent="0.2">
      <c r="A183" s="125"/>
      <c r="B183" s="125"/>
    </row>
    <row r="184" spans="1:2" ht="15" x14ac:dyDescent="0.2">
      <c r="A184" s="125"/>
      <c r="B184" s="125"/>
    </row>
    <row r="185" spans="1:2" ht="15" x14ac:dyDescent="0.2">
      <c r="A185" s="125"/>
      <c r="B185" s="125"/>
    </row>
    <row r="186" spans="1:2" ht="15" x14ac:dyDescent="0.2">
      <c r="A186" s="125"/>
      <c r="B186" s="125"/>
    </row>
    <row r="187" spans="1:2" ht="15" x14ac:dyDescent="0.2">
      <c r="A187" s="125"/>
      <c r="B187" s="125"/>
    </row>
    <row r="188" spans="1:2" ht="15" x14ac:dyDescent="0.2">
      <c r="A188" s="125"/>
      <c r="B188" s="125"/>
    </row>
    <row r="189" spans="1:2" ht="15" x14ac:dyDescent="0.2">
      <c r="A189" s="125"/>
      <c r="B189" s="125"/>
    </row>
    <row r="190" spans="1:2" ht="15" x14ac:dyDescent="0.2">
      <c r="A190" s="125"/>
      <c r="B190" s="125"/>
    </row>
    <row r="191" spans="1:2" ht="15" x14ac:dyDescent="0.2">
      <c r="A191" s="125"/>
      <c r="B191" s="125"/>
    </row>
    <row r="192" spans="1:2" ht="15" x14ac:dyDescent="0.2">
      <c r="A192" s="125"/>
      <c r="B192" s="125"/>
    </row>
    <row r="193" spans="1:2" ht="15" x14ac:dyDescent="0.2">
      <c r="A193" s="125"/>
      <c r="B193" s="125"/>
    </row>
    <row r="194" spans="1:2" ht="15" x14ac:dyDescent="0.2">
      <c r="A194" s="125"/>
      <c r="B194" s="125"/>
    </row>
    <row r="195" spans="1:2" ht="15" x14ac:dyDescent="0.2">
      <c r="A195" s="125"/>
      <c r="B195" s="125"/>
    </row>
    <row r="196" spans="1:2" ht="15" x14ac:dyDescent="0.2">
      <c r="A196" s="125"/>
      <c r="B196" s="125"/>
    </row>
    <row r="197" spans="1:2" ht="15" x14ac:dyDescent="0.2">
      <c r="A197" s="125"/>
      <c r="B197" s="125"/>
    </row>
    <row r="198" spans="1:2" ht="15" x14ac:dyDescent="0.2">
      <c r="A198" s="125"/>
      <c r="B198" s="125"/>
    </row>
    <row r="199" spans="1:2" ht="15" x14ac:dyDescent="0.2">
      <c r="A199" s="125"/>
      <c r="B199" s="125"/>
    </row>
    <row r="200" spans="1:2" ht="15" x14ac:dyDescent="0.2">
      <c r="A200" s="125"/>
      <c r="B200" s="125"/>
    </row>
    <row r="201" spans="1:2" ht="15" x14ac:dyDescent="0.2">
      <c r="A201" s="125"/>
      <c r="B201" s="125"/>
    </row>
    <row r="202" spans="1:2" ht="15" x14ac:dyDescent="0.2">
      <c r="A202" s="125"/>
      <c r="B202" s="125"/>
    </row>
    <row r="203" spans="1:2" ht="15" x14ac:dyDescent="0.2">
      <c r="A203" s="125"/>
      <c r="B203" s="125"/>
    </row>
    <row r="204" spans="1:2" ht="15" x14ac:dyDescent="0.2">
      <c r="A204" s="125"/>
      <c r="B204" s="125"/>
    </row>
    <row r="205" spans="1:2" ht="15" x14ac:dyDescent="0.2">
      <c r="A205" s="125"/>
      <c r="B205" s="125"/>
    </row>
    <row r="206" spans="1:2" ht="15" x14ac:dyDescent="0.2">
      <c r="A206" s="125"/>
      <c r="B206" s="125"/>
    </row>
    <row r="207" spans="1:2" ht="15" x14ac:dyDescent="0.2">
      <c r="A207" s="125"/>
      <c r="B207" s="125"/>
    </row>
    <row r="208" spans="1:2" ht="15" x14ac:dyDescent="0.2">
      <c r="A208" s="125"/>
      <c r="B208" s="125"/>
    </row>
    <row r="209" spans="1:2" ht="15" x14ac:dyDescent="0.2">
      <c r="A209" s="125"/>
      <c r="B209" s="125"/>
    </row>
    <row r="210" spans="1:2" ht="15" x14ac:dyDescent="0.2">
      <c r="A210" s="125"/>
      <c r="B210" s="125"/>
    </row>
    <row r="211" spans="1:2" ht="15" x14ac:dyDescent="0.2">
      <c r="A211" s="125"/>
      <c r="B211" s="125"/>
    </row>
    <row r="212" spans="1:2" ht="15" x14ac:dyDescent="0.2">
      <c r="A212" s="125"/>
      <c r="B212" s="125"/>
    </row>
    <row r="213" spans="1:2" ht="15" x14ac:dyDescent="0.2">
      <c r="A213" s="125"/>
      <c r="B213" s="125"/>
    </row>
    <row r="214" spans="1:2" ht="15" x14ac:dyDescent="0.2">
      <c r="A214" s="125"/>
      <c r="B214" s="125"/>
    </row>
    <row r="215" spans="1:2" ht="15" x14ac:dyDescent="0.2">
      <c r="A215" s="125"/>
      <c r="B215" s="125"/>
    </row>
    <row r="216" spans="1:2" ht="15" x14ac:dyDescent="0.2">
      <c r="A216" s="125"/>
      <c r="B216" s="125"/>
    </row>
    <row r="217" spans="1:2" ht="15" x14ac:dyDescent="0.2">
      <c r="A217" s="125"/>
      <c r="B217" s="125"/>
    </row>
    <row r="218" spans="1:2" ht="15" x14ac:dyDescent="0.2">
      <c r="A218" s="125"/>
      <c r="B218" s="125"/>
    </row>
    <row r="219" spans="1:2" ht="15" x14ac:dyDescent="0.2">
      <c r="A219" s="125"/>
      <c r="B219" s="125"/>
    </row>
    <row r="220" spans="1:2" ht="15" x14ac:dyDescent="0.2">
      <c r="A220" s="125"/>
      <c r="B220" s="125"/>
    </row>
    <row r="221" spans="1:2" ht="15" x14ac:dyDescent="0.2">
      <c r="A221" s="125"/>
      <c r="B221" s="125"/>
    </row>
    <row r="222" spans="1:2" ht="15" x14ac:dyDescent="0.2">
      <c r="A222" s="125"/>
      <c r="B222" s="125"/>
    </row>
    <row r="223" spans="1:2" ht="15" x14ac:dyDescent="0.2">
      <c r="A223" s="125"/>
      <c r="B223" s="125"/>
    </row>
    <row r="224" spans="1:2" ht="15" x14ac:dyDescent="0.2">
      <c r="A224" s="125"/>
      <c r="B224" s="125"/>
    </row>
    <row r="225" spans="1:2" ht="15" x14ac:dyDescent="0.2">
      <c r="A225" s="125"/>
      <c r="B225" s="125"/>
    </row>
    <row r="226" spans="1:2" ht="15" x14ac:dyDescent="0.2">
      <c r="A226" s="125"/>
      <c r="B226" s="125"/>
    </row>
    <row r="227" spans="1:2" ht="15" x14ac:dyDescent="0.2">
      <c r="A227" s="125"/>
      <c r="B227" s="125"/>
    </row>
    <row r="228" spans="1:2" ht="15" x14ac:dyDescent="0.2">
      <c r="A228" s="125"/>
      <c r="B228" s="125"/>
    </row>
    <row r="229" spans="1:2" ht="15" x14ac:dyDescent="0.2">
      <c r="A229" s="125"/>
      <c r="B229" s="125"/>
    </row>
    <row r="230" spans="1:2" ht="15" x14ac:dyDescent="0.2">
      <c r="A230" s="125"/>
      <c r="B230" s="125"/>
    </row>
    <row r="231" spans="1:2" ht="15" x14ac:dyDescent="0.2">
      <c r="A231" s="125"/>
      <c r="B231" s="125"/>
    </row>
    <row r="232" spans="1:2" ht="15" x14ac:dyDescent="0.2">
      <c r="A232" s="125"/>
      <c r="B232" s="125"/>
    </row>
    <row r="233" spans="1:2" ht="15" x14ac:dyDescent="0.2">
      <c r="A233" s="125"/>
      <c r="B233" s="125"/>
    </row>
    <row r="234" spans="1:2" ht="15" x14ac:dyDescent="0.2">
      <c r="A234" s="125"/>
      <c r="B234" s="125"/>
    </row>
    <row r="235" spans="1:2" ht="15" x14ac:dyDescent="0.2">
      <c r="A235" s="125"/>
      <c r="B235" s="125"/>
    </row>
    <row r="236" spans="1:2" ht="15" x14ac:dyDescent="0.2">
      <c r="A236" s="125"/>
      <c r="B236" s="125"/>
    </row>
    <row r="237" spans="1:2" ht="15" x14ac:dyDescent="0.2">
      <c r="A237" s="125"/>
      <c r="B237" s="125"/>
    </row>
    <row r="238" spans="1:2" ht="15" x14ac:dyDescent="0.2">
      <c r="A238" s="125"/>
      <c r="B238" s="125"/>
    </row>
    <row r="239" spans="1:2" ht="15" x14ac:dyDescent="0.2">
      <c r="A239" s="125"/>
      <c r="B239" s="125"/>
    </row>
    <row r="240" spans="1:2" ht="15" x14ac:dyDescent="0.2">
      <c r="A240" s="125"/>
      <c r="B240" s="125"/>
    </row>
    <row r="241" spans="1:2" ht="15" x14ac:dyDescent="0.2">
      <c r="A241" s="125"/>
      <c r="B241" s="125"/>
    </row>
    <row r="242" spans="1:2" ht="15" x14ac:dyDescent="0.2">
      <c r="A242" s="125"/>
      <c r="B242" s="125"/>
    </row>
    <row r="243" spans="1:2" ht="15" x14ac:dyDescent="0.2">
      <c r="A243" s="125"/>
      <c r="B243" s="125"/>
    </row>
    <row r="244" spans="1:2" ht="15" x14ac:dyDescent="0.2">
      <c r="A244" s="125"/>
      <c r="B244" s="125"/>
    </row>
    <row r="245" spans="1:2" ht="15" x14ac:dyDescent="0.2">
      <c r="A245" s="125"/>
      <c r="B245" s="125"/>
    </row>
    <row r="246" spans="1:2" ht="15" x14ac:dyDescent="0.2">
      <c r="A246" s="125"/>
      <c r="B246" s="125"/>
    </row>
    <row r="247" spans="1:2" ht="15" x14ac:dyDescent="0.2">
      <c r="A247" s="125"/>
      <c r="B247" s="125"/>
    </row>
    <row r="248" spans="1:2" ht="15" x14ac:dyDescent="0.2">
      <c r="A248" s="125"/>
      <c r="B248" s="125"/>
    </row>
    <row r="249" spans="1:2" ht="15" x14ac:dyDescent="0.2">
      <c r="A249" s="125"/>
      <c r="B249" s="125"/>
    </row>
    <row r="250" spans="1:2" ht="15" x14ac:dyDescent="0.2">
      <c r="A250" s="125"/>
      <c r="B250" s="125"/>
    </row>
    <row r="251" spans="1:2" ht="15" x14ac:dyDescent="0.2">
      <c r="A251" s="125"/>
      <c r="B251" s="125"/>
    </row>
    <row r="252" spans="1:2" ht="15" x14ac:dyDescent="0.2">
      <c r="A252" s="125"/>
      <c r="B252" s="125"/>
    </row>
    <row r="253" spans="1:2" ht="15" x14ac:dyDescent="0.2">
      <c r="A253" s="125"/>
      <c r="B253" s="125"/>
    </row>
    <row r="254" spans="1:2" ht="15" x14ac:dyDescent="0.2">
      <c r="A254" s="125"/>
      <c r="B254" s="125"/>
    </row>
    <row r="255" spans="1:2" ht="15" x14ac:dyDescent="0.2">
      <c r="A255" s="125"/>
      <c r="B255" s="125"/>
    </row>
    <row r="256" spans="1:2" ht="15" x14ac:dyDescent="0.2">
      <c r="A256" s="125"/>
      <c r="B256" s="125"/>
    </row>
    <row r="257" spans="1:2" ht="15" x14ac:dyDescent="0.2">
      <c r="A257" s="125"/>
      <c r="B257" s="125"/>
    </row>
    <row r="258" spans="1:2" ht="15" x14ac:dyDescent="0.2">
      <c r="A258" s="125"/>
      <c r="B258" s="125"/>
    </row>
    <row r="259" spans="1:2" ht="15" x14ac:dyDescent="0.2">
      <c r="A259" s="125"/>
      <c r="B259" s="125"/>
    </row>
    <row r="260" spans="1:2" ht="15" x14ac:dyDescent="0.2">
      <c r="A260" s="125"/>
      <c r="B260" s="125"/>
    </row>
    <row r="261" spans="1:2" ht="15" x14ac:dyDescent="0.2">
      <c r="A261" s="125"/>
      <c r="B261" s="125"/>
    </row>
    <row r="262" spans="1:2" ht="15" x14ac:dyDescent="0.2">
      <c r="A262" s="125"/>
      <c r="B262" s="125"/>
    </row>
    <row r="263" spans="1:2" ht="15" x14ac:dyDescent="0.2">
      <c r="A263" s="125"/>
      <c r="B263" s="125"/>
    </row>
    <row r="264" spans="1:2" ht="15" x14ac:dyDescent="0.2">
      <c r="A264" s="125"/>
      <c r="B264" s="125"/>
    </row>
    <row r="265" spans="1:2" ht="15" x14ac:dyDescent="0.2">
      <c r="A265" s="125"/>
      <c r="B265" s="125"/>
    </row>
    <row r="266" spans="1:2" ht="15" x14ac:dyDescent="0.2">
      <c r="A266" s="125"/>
      <c r="B266" s="125"/>
    </row>
    <row r="267" spans="1:2" ht="15" x14ac:dyDescent="0.2">
      <c r="A267" s="125"/>
      <c r="B267" s="125"/>
    </row>
    <row r="268" spans="1:2" ht="15" x14ac:dyDescent="0.2">
      <c r="A268" s="125"/>
      <c r="B268" s="125"/>
    </row>
    <row r="269" spans="1:2" ht="15" x14ac:dyDescent="0.2">
      <c r="A269" s="125"/>
      <c r="B269" s="125"/>
    </row>
    <row r="270" spans="1:2" ht="15" x14ac:dyDescent="0.2">
      <c r="A270" s="125"/>
      <c r="B270" s="125"/>
    </row>
    <row r="271" spans="1:2" ht="15" x14ac:dyDescent="0.2">
      <c r="A271" s="125"/>
      <c r="B271" s="125"/>
    </row>
    <row r="272" spans="1:2" ht="15" x14ac:dyDescent="0.2">
      <c r="A272" s="125"/>
      <c r="B272" s="125"/>
    </row>
    <row r="273" spans="1:2" ht="15" x14ac:dyDescent="0.2">
      <c r="A273" s="125"/>
      <c r="B273" s="125"/>
    </row>
    <row r="274" spans="1:2" ht="15" x14ac:dyDescent="0.2">
      <c r="A274" s="125"/>
      <c r="B274" s="125"/>
    </row>
    <row r="275" spans="1:2" ht="15" x14ac:dyDescent="0.2">
      <c r="A275" s="125"/>
      <c r="B275" s="125"/>
    </row>
    <row r="276" spans="1:2" ht="15" x14ac:dyDescent="0.2">
      <c r="A276" s="125"/>
      <c r="B276" s="125"/>
    </row>
    <row r="277" spans="1:2" ht="15" x14ac:dyDescent="0.2">
      <c r="A277" s="125"/>
      <c r="B277" s="125"/>
    </row>
    <row r="278" spans="1:2" ht="15" x14ac:dyDescent="0.2">
      <c r="A278" s="125"/>
      <c r="B278" s="125"/>
    </row>
    <row r="279" spans="1:2" ht="15" x14ac:dyDescent="0.2">
      <c r="A279" s="125"/>
      <c r="B279" s="125"/>
    </row>
    <row r="280" spans="1:2" ht="15" x14ac:dyDescent="0.2">
      <c r="A280" s="125"/>
      <c r="B280" s="125"/>
    </row>
    <row r="281" spans="1:2" ht="15" x14ac:dyDescent="0.2">
      <c r="A281" s="125"/>
      <c r="B281" s="125"/>
    </row>
    <row r="282" spans="1:2" ht="15" x14ac:dyDescent="0.2">
      <c r="A282" s="125"/>
      <c r="B282" s="125"/>
    </row>
    <row r="283" spans="1:2" ht="15" x14ac:dyDescent="0.2">
      <c r="A283" s="125"/>
      <c r="B283" s="125"/>
    </row>
    <row r="284" spans="1:2" ht="15" x14ac:dyDescent="0.2">
      <c r="A284" s="125"/>
      <c r="B284" s="125"/>
    </row>
    <row r="285" spans="1:2" ht="15" x14ac:dyDescent="0.2">
      <c r="A285" s="125"/>
      <c r="B285" s="125"/>
    </row>
    <row r="286" spans="1:2" ht="15" x14ac:dyDescent="0.2">
      <c r="A286" s="125"/>
      <c r="B286" s="125"/>
    </row>
    <row r="287" spans="1:2" ht="15" x14ac:dyDescent="0.2">
      <c r="A287" s="125"/>
      <c r="B287" s="125"/>
    </row>
    <row r="288" spans="1:2" ht="15" x14ac:dyDescent="0.2">
      <c r="A288" s="125"/>
      <c r="B288" s="125"/>
    </row>
    <row r="289" spans="1:2" ht="15" x14ac:dyDescent="0.2">
      <c r="A289" s="125"/>
      <c r="B289" s="125"/>
    </row>
    <row r="290" spans="1:2" ht="15" x14ac:dyDescent="0.2">
      <c r="A290" s="125"/>
      <c r="B290" s="125"/>
    </row>
    <row r="291" spans="1:2" ht="15" x14ac:dyDescent="0.2">
      <c r="A291" s="125"/>
      <c r="B291" s="125"/>
    </row>
    <row r="292" spans="1:2" ht="15" x14ac:dyDescent="0.2">
      <c r="A292" s="125"/>
      <c r="B292" s="125"/>
    </row>
    <row r="293" spans="1:2" ht="15" x14ac:dyDescent="0.2">
      <c r="A293" s="125"/>
      <c r="B293" s="125"/>
    </row>
    <row r="294" spans="1:2" ht="15" x14ac:dyDescent="0.2">
      <c r="A294" s="125"/>
      <c r="B294" s="125"/>
    </row>
    <row r="295" spans="1:2" ht="15" x14ac:dyDescent="0.2">
      <c r="A295" s="125"/>
      <c r="B295" s="125"/>
    </row>
    <row r="296" spans="1:2" ht="15" x14ac:dyDescent="0.2">
      <c r="A296" s="125"/>
      <c r="B296" s="125"/>
    </row>
    <row r="297" spans="1:2" ht="15" x14ac:dyDescent="0.2">
      <c r="A297" s="125"/>
      <c r="B297" s="125"/>
    </row>
    <row r="298" spans="1:2" ht="15" x14ac:dyDescent="0.2">
      <c r="A298" s="125"/>
      <c r="B298" s="125"/>
    </row>
    <row r="299" spans="1:2" ht="15" x14ac:dyDescent="0.2">
      <c r="A299" s="125"/>
      <c r="B299" s="125"/>
    </row>
    <row r="300" spans="1:2" ht="15" x14ac:dyDescent="0.2">
      <c r="A300" s="125"/>
      <c r="B300" s="125"/>
    </row>
    <row r="301" spans="1:2" ht="15" x14ac:dyDescent="0.2">
      <c r="A301" s="125"/>
      <c r="B301" s="125"/>
    </row>
    <row r="302" spans="1:2" ht="15" x14ac:dyDescent="0.2">
      <c r="A302" s="125"/>
      <c r="B302" s="125"/>
    </row>
    <row r="303" spans="1:2" ht="15" x14ac:dyDescent="0.2">
      <c r="A303" s="125"/>
      <c r="B303" s="125"/>
    </row>
    <row r="304" spans="1:2" ht="15" x14ac:dyDescent="0.2">
      <c r="A304" s="125"/>
      <c r="B304" s="125"/>
    </row>
    <row r="305" spans="1:2" ht="15" x14ac:dyDescent="0.2">
      <c r="A305" s="125"/>
      <c r="B305" s="125"/>
    </row>
    <row r="306" spans="1:2" ht="15" x14ac:dyDescent="0.2">
      <c r="A306" s="125"/>
      <c r="B306" s="125"/>
    </row>
    <row r="307" spans="1:2" ht="15" x14ac:dyDescent="0.2">
      <c r="A307" s="125"/>
      <c r="B307" s="125"/>
    </row>
    <row r="308" spans="1:2" ht="15" x14ac:dyDescent="0.2">
      <c r="A308" s="125"/>
      <c r="B308" s="125"/>
    </row>
    <row r="309" spans="1:2" ht="15" x14ac:dyDescent="0.2">
      <c r="A309" s="125"/>
      <c r="B309" s="125"/>
    </row>
    <row r="310" spans="1:2" ht="15" x14ac:dyDescent="0.2">
      <c r="A310" s="125"/>
      <c r="B310" s="125"/>
    </row>
    <row r="311" spans="1:2" ht="15" x14ac:dyDescent="0.2">
      <c r="A311" s="125"/>
      <c r="B311" s="125"/>
    </row>
    <row r="312" spans="1:2" ht="15" x14ac:dyDescent="0.2">
      <c r="A312" s="125"/>
      <c r="B312" s="125"/>
    </row>
    <row r="313" spans="1:2" ht="15" x14ac:dyDescent="0.2">
      <c r="A313" s="125"/>
      <c r="B313" s="125"/>
    </row>
    <row r="314" spans="1:2" ht="15" x14ac:dyDescent="0.2">
      <c r="A314" s="125"/>
      <c r="B314" s="125"/>
    </row>
    <row r="315" spans="1:2" ht="15" x14ac:dyDescent="0.2">
      <c r="A315" s="125"/>
      <c r="B315" s="125"/>
    </row>
    <row r="316" spans="1:2" ht="15" x14ac:dyDescent="0.2">
      <c r="A316" s="125"/>
      <c r="B316" s="125"/>
    </row>
    <row r="317" spans="1:2" ht="15" x14ac:dyDescent="0.2">
      <c r="A317" s="125"/>
      <c r="B317" s="125"/>
    </row>
    <row r="318" spans="1:2" ht="15" x14ac:dyDescent="0.2">
      <c r="A318" s="125"/>
      <c r="B318" s="125"/>
    </row>
    <row r="319" spans="1:2" ht="15" x14ac:dyDescent="0.2">
      <c r="A319" s="125"/>
      <c r="B319" s="125"/>
    </row>
    <row r="320" spans="1:2" ht="15" x14ac:dyDescent="0.2">
      <c r="A320" s="125"/>
      <c r="B320" s="125"/>
    </row>
    <row r="321" spans="1:2" ht="15" x14ac:dyDescent="0.2">
      <c r="A321" s="125"/>
      <c r="B321" s="125"/>
    </row>
    <row r="322" spans="1:2" ht="15" x14ac:dyDescent="0.2">
      <c r="A322" s="125"/>
      <c r="B322" s="125"/>
    </row>
    <row r="323" spans="1:2" ht="15" x14ac:dyDescent="0.2">
      <c r="A323" s="125"/>
      <c r="B323" s="125"/>
    </row>
    <row r="324" spans="1:2" ht="15" x14ac:dyDescent="0.2">
      <c r="A324" s="125"/>
      <c r="B324" s="125"/>
    </row>
    <row r="325" spans="1:2" ht="15" x14ac:dyDescent="0.2">
      <c r="A325" s="125"/>
      <c r="B325" s="125"/>
    </row>
    <row r="326" spans="1:2" ht="15" x14ac:dyDescent="0.2">
      <c r="A326" s="125"/>
      <c r="B326" s="125"/>
    </row>
    <row r="327" spans="1:2" ht="15" x14ac:dyDescent="0.2">
      <c r="A327" s="125"/>
      <c r="B327" s="125"/>
    </row>
    <row r="328" spans="1:2" ht="15" x14ac:dyDescent="0.2">
      <c r="A328" s="125"/>
      <c r="B328" s="125"/>
    </row>
    <row r="329" spans="1:2" ht="15" x14ac:dyDescent="0.2">
      <c r="A329" s="125"/>
      <c r="B329" s="125"/>
    </row>
    <row r="330" spans="1:2" ht="15" x14ac:dyDescent="0.2">
      <c r="A330" s="125"/>
      <c r="B330" s="125"/>
    </row>
    <row r="331" spans="1:2" ht="15" x14ac:dyDescent="0.2">
      <c r="A331" s="125"/>
      <c r="B331" s="125"/>
    </row>
    <row r="332" spans="1:2" ht="15" x14ac:dyDescent="0.2">
      <c r="A332" s="125"/>
      <c r="B332" s="125"/>
    </row>
    <row r="333" spans="1:2" ht="15" x14ac:dyDescent="0.2">
      <c r="A333" s="125"/>
      <c r="B333" s="125"/>
    </row>
    <row r="334" spans="1:2" ht="15" x14ac:dyDescent="0.2">
      <c r="A334" s="125"/>
      <c r="B334" s="125"/>
    </row>
    <row r="335" spans="1:2" ht="15" x14ac:dyDescent="0.2">
      <c r="A335" s="125"/>
      <c r="B335" s="125"/>
    </row>
    <row r="336" spans="1:2" ht="15" x14ac:dyDescent="0.2">
      <c r="A336" s="125"/>
      <c r="B336" s="125"/>
    </row>
    <row r="337" spans="1:2" ht="15" x14ac:dyDescent="0.2">
      <c r="A337" s="125"/>
      <c r="B337" s="125"/>
    </row>
    <row r="338" spans="1:2" ht="15" x14ac:dyDescent="0.2">
      <c r="A338" s="125"/>
      <c r="B338" s="125"/>
    </row>
    <row r="339" spans="1:2" ht="15" x14ac:dyDescent="0.2">
      <c r="A339" s="125"/>
      <c r="B339" s="125"/>
    </row>
    <row r="340" spans="1:2" ht="15" x14ac:dyDescent="0.2">
      <c r="A340" s="125"/>
      <c r="B340" s="125"/>
    </row>
    <row r="341" spans="1:2" ht="15" x14ac:dyDescent="0.2">
      <c r="A341" s="125"/>
      <c r="B341" s="125"/>
    </row>
    <row r="342" spans="1:2" ht="15" x14ac:dyDescent="0.2">
      <c r="A342" s="125"/>
      <c r="B342" s="125"/>
    </row>
    <row r="343" spans="1:2" ht="15" x14ac:dyDescent="0.2">
      <c r="A343" s="125"/>
      <c r="B343" s="125"/>
    </row>
    <row r="344" spans="1:2" ht="15" x14ac:dyDescent="0.2">
      <c r="A344" s="125"/>
      <c r="B344" s="125"/>
    </row>
    <row r="345" spans="1:2" ht="15" x14ac:dyDescent="0.2">
      <c r="A345" s="125"/>
      <c r="B345" s="125"/>
    </row>
    <row r="346" spans="1:2" ht="15" x14ac:dyDescent="0.2">
      <c r="A346" s="125"/>
      <c r="B346" s="125"/>
    </row>
    <row r="347" spans="1:2" ht="15" x14ac:dyDescent="0.2">
      <c r="A347" s="125"/>
      <c r="B347" s="125"/>
    </row>
    <row r="348" spans="1:2" ht="15" x14ac:dyDescent="0.2">
      <c r="A348" s="125"/>
      <c r="B348" s="125"/>
    </row>
    <row r="349" spans="1:2" ht="15" x14ac:dyDescent="0.2">
      <c r="A349" s="125"/>
      <c r="B349" s="125"/>
    </row>
    <row r="350" spans="1:2" ht="15" x14ac:dyDescent="0.2">
      <c r="A350" s="125"/>
      <c r="B350" s="125"/>
    </row>
    <row r="351" spans="1:2" ht="15" x14ac:dyDescent="0.2">
      <c r="A351" s="125"/>
      <c r="B351" s="125"/>
    </row>
    <row r="352" spans="1:2" ht="15" x14ac:dyDescent="0.2">
      <c r="A352" s="125"/>
      <c r="B352" s="125"/>
    </row>
    <row r="353" spans="1:2" ht="15" x14ac:dyDescent="0.2">
      <c r="A353" s="125"/>
      <c r="B353" s="125"/>
    </row>
    <row r="354" spans="1:2" ht="15" x14ac:dyDescent="0.2">
      <c r="A354" s="125"/>
      <c r="B354" s="125"/>
    </row>
    <row r="355" spans="1:2" ht="15" x14ac:dyDescent="0.2">
      <c r="A355" s="125"/>
      <c r="B355" s="125"/>
    </row>
    <row r="356" spans="1:2" ht="15" x14ac:dyDescent="0.2">
      <c r="A356" s="125"/>
      <c r="B356" s="125"/>
    </row>
    <row r="357" spans="1:2" ht="15" x14ac:dyDescent="0.2">
      <c r="A357" s="125"/>
      <c r="B357" s="125"/>
    </row>
    <row r="358" spans="1:2" ht="15" x14ac:dyDescent="0.2">
      <c r="A358" s="125"/>
      <c r="B358" s="125"/>
    </row>
    <row r="359" spans="1:2" ht="15" x14ac:dyDescent="0.2">
      <c r="A359" s="125"/>
      <c r="B359" s="125"/>
    </row>
    <row r="360" spans="1:2" ht="15" x14ac:dyDescent="0.2">
      <c r="A360" s="125"/>
      <c r="B360" s="125"/>
    </row>
    <row r="361" spans="1:2" ht="15" x14ac:dyDescent="0.2">
      <c r="A361" s="125"/>
      <c r="B361" s="125"/>
    </row>
    <row r="362" spans="1:2" ht="15" x14ac:dyDescent="0.2">
      <c r="A362" s="125"/>
      <c r="B362" s="125"/>
    </row>
    <row r="363" spans="1:2" ht="15" x14ac:dyDescent="0.2">
      <c r="A363" s="125"/>
      <c r="B363" s="125"/>
    </row>
    <row r="364" spans="1:2" ht="15" x14ac:dyDescent="0.2">
      <c r="A364" s="125"/>
      <c r="B364" s="125"/>
    </row>
    <row r="365" spans="1:2" ht="15" x14ac:dyDescent="0.2">
      <c r="A365" s="125"/>
      <c r="B365" s="125"/>
    </row>
    <row r="366" spans="1:2" ht="15" x14ac:dyDescent="0.2">
      <c r="A366" s="125"/>
      <c r="B366" s="125"/>
    </row>
    <row r="367" spans="1:2" ht="15" x14ac:dyDescent="0.2">
      <c r="A367" s="125"/>
      <c r="B367" s="125"/>
    </row>
    <row r="368" spans="1:2" ht="15" x14ac:dyDescent="0.2">
      <c r="A368" s="125"/>
      <c r="B368" s="125"/>
    </row>
    <row r="369" spans="1:2" ht="15" x14ac:dyDescent="0.2">
      <c r="A369" s="125"/>
      <c r="B369" s="125"/>
    </row>
    <row r="370" spans="1:2" ht="15" x14ac:dyDescent="0.2">
      <c r="A370" s="125"/>
      <c r="B370" s="125"/>
    </row>
    <row r="371" spans="1:2" ht="15" x14ac:dyDescent="0.2">
      <c r="A371" s="125"/>
      <c r="B371" s="125"/>
    </row>
    <row r="372" spans="1:2" ht="15" x14ac:dyDescent="0.2">
      <c r="A372" s="125"/>
      <c r="B372" s="125"/>
    </row>
    <row r="373" spans="1:2" ht="15" x14ac:dyDescent="0.2">
      <c r="A373" s="125"/>
      <c r="B373" s="125"/>
    </row>
    <row r="374" spans="1:2" ht="15" x14ac:dyDescent="0.2">
      <c r="A374" s="125"/>
      <c r="B374" s="125"/>
    </row>
    <row r="375" spans="1:2" ht="15" x14ac:dyDescent="0.2">
      <c r="A375" s="125"/>
      <c r="B375" s="125"/>
    </row>
    <row r="376" spans="1:2" ht="15" x14ac:dyDescent="0.2">
      <c r="A376" s="125"/>
      <c r="B376" s="125"/>
    </row>
    <row r="377" spans="1:2" ht="15" x14ac:dyDescent="0.2">
      <c r="A377" s="125"/>
      <c r="B377" s="125"/>
    </row>
    <row r="378" spans="1:2" ht="15" x14ac:dyDescent="0.2">
      <c r="A378" s="125"/>
      <c r="B378" s="125"/>
    </row>
    <row r="379" spans="1:2" ht="15" x14ac:dyDescent="0.2">
      <c r="A379" s="125"/>
      <c r="B379" s="125"/>
    </row>
    <row r="380" spans="1:2" ht="15" x14ac:dyDescent="0.2">
      <c r="A380" s="125"/>
      <c r="B380" s="125"/>
    </row>
    <row r="381" spans="1:2" ht="15" x14ac:dyDescent="0.2">
      <c r="A381" s="125"/>
      <c r="B381" s="125"/>
    </row>
    <row r="382" spans="1:2" ht="15" x14ac:dyDescent="0.2">
      <c r="A382" s="125"/>
      <c r="B382" s="125"/>
    </row>
    <row r="383" spans="1:2" ht="15" x14ac:dyDescent="0.2">
      <c r="A383" s="125"/>
      <c r="B383" s="125"/>
    </row>
    <row r="384" spans="1:2" ht="15" x14ac:dyDescent="0.2">
      <c r="A384" s="125"/>
      <c r="B384" s="125"/>
    </row>
    <row r="385" spans="1:2" ht="15" x14ac:dyDescent="0.2">
      <c r="A385" s="125"/>
      <c r="B385" s="125"/>
    </row>
    <row r="386" spans="1:2" ht="15" x14ac:dyDescent="0.2">
      <c r="A386" s="125"/>
      <c r="B386" s="125"/>
    </row>
    <row r="387" spans="1:2" ht="15" x14ac:dyDescent="0.2">
      <c r="A387" s="125"/>
      <c r="B387" s="125"/>
    </row>
    <row r="388" spans="1:2" ht="15" x14ac:dyDescent="0.2">
      <c r="A388" s="125"/>
      <c r="B388" s="125"/>
    </row>
    <row r="389" spans="1:2" ht="15" x14ac:dyDescent="0.2">
      <c r="A389" s="125"/>
      <c r="B389" s="125"/>
    </row>
    <row r="390" spans="1:2" ht="15" x14ac:dyDescent="0.2">
      <c r="A390" s="125"/>
      <c r="B390" s="125"/>
    </row>
    <row r="391" spans="1:2" ht="15" x14ac:dyDescent="0.2">
      <c r="A391" s="125"/>
      <c r="B391" s="125"/>
    </row>
    <row r="392" spans="1:2" ht="15" x14ac:dyDescent="0.2">
      <c r="A392" s="125"/>
      <c r="B392" s="125"/>
    </row>
    <row r="393" spans="1:2" ht="15" x14ac:dyDescent="0.2">
      <c r="A393" s="125"/>
      <c r="B393" s="125"/>
    </row>
    <row r="394" spans="1:2" ht="15" x14ac:dyDescent="0.2">
      <c r="A394" s="125"/>
      <c r="B394" s="125"/>
    </row>
    <row r="395" spans="1:2" ht="15" x14ac:dyDescent="0.2">
      <c r="A395" s="125"/>
      <c r="B395" s="125"/>
    </row>
    <row r="396" spans="1:2" ht="15" x14ac:dyDescent="0.2">
      <c r="A396" s="125"/>
      <c r="B396" s="125"/>
    </row>
    <row r="397" spans="1:2" ht="15" x14ac:dyDescent="0.2">
      <c r="A397" s="125"/>
      <c r="B397" s="125"/>
    </row>
    <row r="398" spans="1:2" ht="15" x14ac:dyDescent="0.2">
      <c r="A398" s="125"/>
      <c r="B398" s="125"/>
    </row>
    <row r="399" spans="1:2" ht="15" x14ac:dyDescent="0.2">
      <c r="A399" s="125"/>
      <c r="B399" s="125"/>
    </row>
    <row r="400" spans="1:2" ht="15" x14ac:dyDescent="0.2">
      <c r="A400" s="125"/>
      <c r="B400" s="125"/>
    </row>
    <row r="401" spans="1:2" ht="15" x14ac:dyDescent="0.2">
      <c r="A401" s="125"/>
      <c r="B401" s="125"/>
    </row>
    <row r="402" spans="1:2" ht="15" x14ac:dyDescent="0.2">
      <c r="A402" s="125"/>
      <c r="B402" s="125"/>
    </row>
    <row r="403" spans="1:2" ht="15" x14ac:dyDescent="0.2">
      <c r="A403" s="125"/>
      <c r="B403" s="125"/>
    </row>
    <row r="404" spans="1:2" ht="15" x14ac:dyDescent="0.2">
      <c r="A404" s="125"/>
      <c r="B404" s="125"/>
    </row>
    <row r="405" spans="1:2" ht="15" x14ac:dyDescent="0.2">
      <c r="A405" s="125"/>
      <c r="B405" s="125"/>
    </row>
    <row r="406" spans="1:2" ht="15" x14ac:dyDescent="0.2">
      <c r="A406" s="125"/>
      <c r="B406" s="125"/>
    </row>
    <row r="407" spans="1:2" ht="15" x14ac:dyDescent="0.2">
      <c r="A407" s="125"/>
      <c r="B407" s="125"/>
    </row>
    <row r="408" spans="1:2" ht="15" x14ac:dyDescent="0.2">
      <c r="A408" s="125"/>
      <c r="B408" s="125"/>
    </row>
    <row r="409" spans="1:2" ht="15" x14ac:dyDescent="0.2">
      <c r="A409" s="125"/>
      <c r="B409" s="125"/>
    </row>
    <row r="410" spans="1:2" ht="15" x14ac:dyDescent="0.2">
      <c r="A410" s="125"/>
      <c r="B410" s="125"/>
    </row>
    <row r="411" spans="1:2" ht="15" x14ac:dyDescent="0.2">
      <c r="A411" s="125"/>
      <c r="B411" s="125"/>
    </row>
    <row r="412" spans="1:2" ht="15" x14ac:dyDescent="0.2">
      <c r="A412" s="125"/>
      <c r="B412" s="125"/>
    </row>
    <row r="413" spans="1:2" ht="15" x14ac:dyDescent="0.2">
      <c r="A413" s="125"/>
      <c r="B413" s="125"/>
    </row>
    <row r="414" spans="1:2" ht="15" x14ac:dyDescent="0.2">
      <c r="A414" s="125"/>
      <c r="B414" s="125"/>
    </row>
    <row r="415" spans="1:2" ht="15" x14ac:dyDescent="0.2">
      <c r="A415" s="125"/>
      <c r="B415" s="125"/>
    </row>
    <row r="416" spans="1:2" ht="15" x14ac:dyDescent="0.2">
      <c r="A416" s="125"/>
      <c r="B416" s="125"/>
    </row>
    <row r="417" spans="1:2" ht="15" x14ac:dyDescent="0.2">
      <c r="A417" s="125"/>
      <c r="B417" s="125"/>
    </row>
    <row r="418" spans="1:2" ht="15" x14ac:dyDescent="0.2">
      <c r="A418" s="125"/>
      <c r="B418" s="125"/>
    </row>
    <row r="419" spans="1:2" ht="15" x14ac:dyDescent="0.2">
      <c r="A419" s="125"/>
      <c r="B419" s="125"/>
    </row>
    <row r="420" spans="1:2" ht="15" x14ac:dyDescent="0.2">
      <c r="A420" s="125"/>
      <c r="B420" s="125"/>
    </row>
    <row r="421" spans="1:2" ht="15" x14ac:dyDescent="0.2">
      <c r="A421" s="125"/>
      <c r="B421" s="125"/>
    </row>
    <row r="422" spans="1:2" ht="15" x14ac:dyDescent="0.2">
      <c r="A422" s="125"/>
      <c r="B422" s="125"/>
    </row>
    <row r="423" spans="1:2" ht="15" x14ac:dyDescent="0.2">
      <c r="A423" s="125"/>
      <c r="B423" s="125"/>
    </row>
    <row r="424" spans="1:2" ht="15" x14ac:dyDescent="0.2">
      <c r="A424" s="125"/>
      <c r="B424" s="125"/>
    </row>
    <row r="425" spans="1:2" ht="15" x14ac:dyDescent="0.2">
      <c r="A425" s="125"/>
      <c r="B425" s="125"/>
    </row>
    <row r="426" spans="1:2" ht="15" x14ac:dyDescent="0.2">
      <c r="A426" s="125"/>
      <c r="B426" s="125"/>
    </row>
    <row r="427" spans="1:2" ht="15" x14ac:dyDescent="0.2">
      <c r="A427" s="125"/>
      <c r="B427" s="125"/>
    </row>
    <row r="428" spans="1:2" ht="15" x14ac:dyDescent="0.2">
      <c r="A428" s="125"/>
      <c r="B428" s="125"/>
    </row>
    <row r="429" spans="1:2" ht="15" x14ac:dyDescent="0.2">
      <c r="A429" s="125"/>
      <c r="B429" s="125"/>
    </row>
    <row r="430" spans="1:2" ht="15" x14ac:dyDescent="0.2">
      <c r="A430" s="125"/>
      <c r="B430" s="125"/>
    </row>
    <row r="431" spans="1:2" ht="15" x14ac:dyDescent="0.2">
      <c r="A431" s="125"/>
      <c r="B431" s="125"/>
    </row>
    <row r="432" spans="1:2" ht="15" x14ac:dyDescent="0.2">
      <c r="A432" s="125"/>
      <c r="B432" s="125"/>
    </row>
    <row r="433" spans="1:2" ht="15" x14ac:dyDescent="0.2">
      <c r="A433" s="125"/>
      <c r="B433" s="125"/>
    </row>
    <row r="434" spans="1:2" ht="15" x14ac:dyDescent="0.2">
      <c r="A434" s="125"/>
      <c r="B434" s="125"/>
    </row>
    <row r="435" spans="1:2" ht="15" x14ac:dyDescent="0.2">
      <c r="A435" s="125"/>
      <c r="B435" s="125"/>
    </row>
    <row r="436" spans="1:2" ht="15" x14ac:dyDescent="0.2">
      <c r="A436" s="125"/>
      <c r="B436" s="125"/>
    </row>
    <row r="437" spans="1:2" ht="15" x14ac:dyDescent="0.2">
      <c r="A437" s="125"/>
      <c r="B437" s="125"/>
    </row>
    <row r="438" spans="1:2" ht="15" x14ac:dyDescent="0.2">
      <c r="A438" s="125"/>
      <c r="B438" s="125"/>
    </row>
    <row r="439" spans="1:2" ht="15" x14ac:dyDescent="0.2">
      <c r="A439" s="125"/>
      <c r="B439" s="125"/>
    </row>
    <row r="440" spans="1:2" ht="15" x14ac:dyDescent="0.2">
      <c r="A440" s="125"/>
      <c r="B440" s="125"/>
    </row>
    <row r="441" spans="1:2" ht="15" x14ac:dyDescent="0.2">
      <c r="A441" s="125"/>
      <c r="B441" s="125"/>
    </row>
    <row r="442" spans="1:2" ht="15" x14ac:dyDescent="0.2">
      <c r="A442" s="125"/>
      <c r="B442" s="125"/>
    </row>
    <row r="443" spans="1:2" ht="15" x14ac:dyDescent="0.2">
      <c r="A443" s="125"/>
      <c r="B443" s="125"/>
    </row>
    <row r="444" spans="1:2" ht="15" x14ac:dyDescent="0.2">
      <c r="A444" s="125"/>
      <c r="B444" s="125"/>
    </row>
    <row r="445" spans="1:2" ht="15" x14ac:dyDescent="0.2">
      <c r="A445" s="125"/>
      <c r="B445" s="125"/>
    </row>
    <row r="446" spans="1:2" ht="15" x14ac:dyDescent="0.2">
      <c r="A446" s="125"/>
      <c r="B446" s="125"/>
    </row>
    <row r="447" spans="1:2" ht="15" x14ac:dyDescent="0.2">
      <c r="A447" s="125"/>
      <c r="B447" s="125"/>
    </row>
    <row r="448" spans="1:2" ht="15" x14ac:dyDescent="0.2">
      <c r="A448" s="125"/>
      <c r="B448" s="125"/>
    </row>
    <row r="449" spans="1:2" ht="15" x14ac:dyDescent="0.2">
      <c r="A449" s="125"/>
      <c r="B449" s="125"/>
    </row>
    <row r="450" spans="1:2" ht="15" x14ac:dyDescent="0.2">
      <c r="A450" s="125"/>
      <c r="B450" s="125"/>
    </row>
    <row r="451" spans="1:2" ht="15" x14ac:dyDescent="0.2">
      <c r="A451" s="125"/>
      <c r="B451" s="125"/>
    </row>
    <row r="452" spans="1:2" ht="15" x14ac:dyDescent="0.2">
      <c r="A452" s="125"/>
      <c r="B452" s="125"/>
    </row>
    <row r="453" spans="1:2" ht="15" x14ac:dyDescent="0.2">
      <c r="A453" s="125"/>
      <c r="B453" s="125"/>
    </row>
    <row r="454" spans="1:2" ht="15" x14ac:dyDescent="0.2">
      <c r="A454" s="125"/>
      <c r="B454" s="125"/>
    </row>
    <row r="455" spans="1:2" ht="15" x14ac:dyDescent="0.2">
      <c r="A455" s="125"/>
      <c r="B455" s="125"/>
    </row>
    <row r="456" spans="1:2" ht="15" x14ac:dyDescent="0.2">
      <c r="A456" s="125"/>
      <c r="B456" s="125"/>
    </row>
    <row r="457" spans="1:2" ht="15" x14ac:dyDescent="0.2">
      <c r="A457" s="125"/>
      <c r="B457" s="125"/>
    </row>
    <row r="458" spans="1:2" ht="15" x14ac:dyDescent="0.2">
      <c r="A458" s="125"/>
      <c r="B458" s="125"/>
    </row>
    <row r="459" spans="1:2" ht="15" x14ac:dyDescent="0.2">
      <c r="A459" s="125"/>
      <c r="B459" s="125"/>
    </row>
    <row r="460" spans="1:2" ht="15" x14ac:dyDescent="0.2">
      <c r="A460" s="125"/>
      <c r="B460" s="125"/>
    </row>
    <row r="461" spans="1:2" ht="15" x14ac:dyDescent="0.2">
      <c r="A461" s="125"/>
      <c r="B461" s="125"/>
    </row>
    <row r="462" spans="1:2" ht="15" x14ac:dyDescent="0.2">
      <c r="A462" s="125"/>
      <c r="B462" s="125"/>
    </row>
    <row r="463" spans="1:2" ht="15" x14ac:dyDescent="0.2">
      <c r="A463" s="125"/>
      <c r="B463" s="125"/>
    </row>
    <row r="464" spans="1:2" ht="15" x14ac:dyDescent="0.2">
      <c r="A464" s="125"/>
      <c r="B464" s="125"/>
    </row>
    <row r="465" spans="1:2" ht="15" x14ac:dyDescent="0.2">
      <c r="A465" s="125"/>
      <c r="B465" s="125"/>
    </row>
    <row r="466" spans="1:2" ht="15" x14ac:dyDescent="0.2">
      <c r="A466" s="125"/>
      <c r="B466" s="125"/>
    </row>
    <row r="467" spans="1:2" ht="15" x14ac:dyDescent="0.2">
      <c r="A467" s="125"/>
      <c r="B467" s="125"/>
    </row>
    <row r="468" spans="1:2" ht="15" x14ac:dyDescent="0.2">
      <c r="A468" s="125"/>
      <c r="B468" s="125"/>
    </row>
    <row r="469" spans="1:2" ht="15" x14ac:dyDescent="0.2">
      <c r="A469" s="125"/>
      <c r="B469" s="125"/>
    </row>
    <row r="470" spans="1:2" ht="15" x14ac:dyDescent="0.2">
      <c r="A470" s="125"/>
      <c r="B470" s="125"/>
    </row>
    <row r="471" spans="1:2" ht="15" x14ac:dyDescent="0.2">
      <c r="A471" s="125"/>
      <c r="B471" s="125"/>
    </row>
    <row r="472" spans="1:2" ht="15" x14ac:dyDescent="0.2">
      <c r="A472" s="125"/>
      <c r="B472" s="125"/>
    </row>
    <row r="473" spans="1:2" ht="15" x14ac:dyDescent="0.2">
      <c r="A473" s="125"/>
      <c r="B473" s="125"/>
    </row>
    <row r="474" spans="1:2" ht="15" x14ac:dyDescent="0.2">
      <c r="A474" s="125"/>
      <c r="B474" s="125"/>
    </row>
    <row r="475" spans="1:2" ht="15" x14ac:dyDescent="0.2">
      <c r="A475" s="125"/>
      <c r="B475" s="125"/>
    </row>
    <row r="476" spans="1:2" ht="15" x14ac:dyDescent="0.2">
      <c r="A476" s="125"/>
      <c r="B476" s="125"/>
    </row>
    <row r="477" spans="1:2" ht="15" x14ac:dyDescent="0.2">
      <c r="A477" s="125"/>
      <c r="B477" s="125"/>
    </row>
    <row r="478" spans="1:2" ht="15" x14ac:dyDescent="0.2">
      <c r="A478" s="125"/>
      <c r="B478" s="125"/>
    </row>
    <row r="479" spans="1:2" ht="15" x14ac:dyDescent="0.2">
      <c r="A479" s="125"/>
      <c r="B479" s="125"/>
    </row>
    <row r="480" spans="1:2" ht="15" x14ac:dyDescent="0.2">
      <c r="A480" s="125"/>
      <c r="B480" s="125"/>
    </row>
    <row r="481" spans="1:2" ht="15" x14ac:dyDescent="0.2">
      <c r="A481" s="125"/>
      <c r="B481" s="125"/>
    </row>
    <row r="482" spans="1:2" ht="15" x14ac:dyDescent="0.2">
      <c r="A482" s="125"/>
      <c r="B482" s="125"/>
    </row>
    <row r="483" spans="1:2" ht="15" x14ac:dyDescent="0.2">
      <c r="A483" s="125"/>
      <c r="B483" s="125"/>
    </row>
    <row r="484" spans="1:2" ht="15" x14ac:dyDescent="0.2">
      <c r="A484" s="125"/>
      <c r="B484" s="125"/>
    </row>
    <row r="485" spans="1:2" ht="15" x14ac:dyDescent="0.2">
      <c r="A485" s="125"/>
      <c r="B485" s="125"/>
    </row>
    <row r="486" spans="1:2" ht="15" x14ac:dyDescent="0.2">
      <c r="A486" s="125"/>
      <c r="B486" s="125"/>
    </row>
    <row r="487" spans="1:2" ht="15" x14ac:dyDescent="0.2">
      <c r="A487" s="125"/>
      <c r="B487" s="125"/>
    </row>
    <row r="488" spans="1:2" ht="15" x14ac:dyDescent="0.2">
      <c r="A488" s="125"/>
      <c r="B488" s="125"/>
    </row>
    <row r="489" spans="1:2" ht="15" x14ac:dyDescent="0.2">
      <c r="A489" s="125"/>
      <c r="B489" s="125"/>
    </row>
    <row r="490" spans="1:2" ht="15" x14ac:dyDescent="0.2">
      <c r="A490" s="125"/>
      <c r="B490" s="125"/>
    </row>
    <row r="491" spans="1:2" ht="15" x14ac:dyDescent="0.2">
      <c r="A491" s="125"/>
      <c r="B491" s="125"/>
    </row>
    <row r="492" spans="1:2" ht="15" x14ac:dyDescent="0.2">
      <c r="A492" s="125"/>
      <c r="B492" s="125"/>
    </row>
    <row r="493" spans="1:2" ht="15" x14ac:dyDescent="0.2">
      <c r="A493" s="125"/>
      <c r="B493" s="125"/>
    </row>
    <row r="494" spans="1:2" ht="15" x14ac:dyDescent="0.2">
      <c r="A494" s="125"/>
      <c r="B494" s="125"/>
    </row>
    <row r="495" spans="1:2" ht="15" x14ac:dyDescent="0.2">
      <c r="A495" s="125"/>
      <c r="B495" s="125"/>
    </row>
    <row r="496" spans="1:2" ht="15" x14ac:dyDescent="0.2">
      <c r="A496" s="125"/>
      <c r="B496" s="125"/>
    </row>
    <row r="497" spans="1:2" ht="15" x14ac:dyDescent="0.2">
      <c r="A497" s="125"/>
      <c r="B497" s="125"/>
    </row>
    <row r="498" spans="1:2" ht="15" x14ac:dyDescent="0.2">
      <c r="A498" s="125"/>
      <c r="B498" s="125"/>
    </row>
    <row r="499" spans="1:2" ht="15" x14ac:dyDescent="0.2">
      <c r="A499" s="125"/>
      <c r="B499" s="125"/>
    </row>
    <row r="500" spans="1:2" ht="15" x14ac:dyDescent="0.2">
      <c r="A500" s="125"/>
      <c r="B500" s="125"/>
    </row>
    <row r="501" spans="1:2" ht="15" x14ac:dyDescent="0.2">
      <c r="A501" s="125"/>
      <c r="B501" s="125"/>
    </row>
    <row r="502" spans="1:2" ht="15" x14ac:dyDescent="0.2">
      <c r="A502" s="125"/>
      <c r="B502" s="125"/>
    </row>
    <row r="503" spans="1:2" ht="15" x14ac:dyDescent="0.2">
      <c r="A503" s="125"/>
      <c r="B503" s="125"/>
    </row>
    <row r="504" spans="1:2" ht="15" x14ac:dyDescent="0.2">
      <c r="A504" s="125"/>
      <c r="B504" s="125"/>
    </row>
    <row r="505" spans="1:2" ht="15" x14ac:dyDescent="0.2">
      <c r="A505" s="125"/>
      <c r="B505" s="125"/>
    </row>
    <row r="506" spans="1:2" ht="15" x14ac:dyDescent="0.2">
      <c r="A506" s="125"/>
      <c r="B506" s="125"/>
    </row>
    <row r="507" spans="1:2" ht="15" x14ac:dyDescent="0.2">
      <c r="A507" s="125"/>
      <c r="B507" s="125"/>
    </row>
    <row r="508" spans="1:2" ht="15" x14ac:dyDescent="0.2">
      <c r="A508" s="125"/>
      <c r="B508" s="125"/>
    </row>
    <row r="509" spans="1:2" ht="15" x14ac:dyDescent="0.2">
      <c r="A509" s="125"/>
      <c r="B509" s="125"/>
    </row>
    <row r="510" spans="1:2" ht="15" x14ac:dyDescent="0.2">
      <c r="A510" s="125"/>
      <c r="B510" s="125"/>
    </row>
    <row r="511" spans="1:2" ht="15" x14ac:dyDescent="0.2">
      <c r="A511" s="125"/>
      <c r="B511" s="125"/>
    </row>
    <row r="512" spans="1:2" ht="15" x14ac:dyDescent="0.2">
      <c r="A512" s="125"/>
      <c r="B512" s="125"/>
    </row>
    <row r="513" spans="1:2" ht="15" x14ac:dyDescent="0.2">
      <c r="A513" s="125"/>
      <c r="B513" s="125"/>
    </row>
    <row r="514" spans="1:2" ht="15" x14ac:dyDescent="0.2">
      <c r="A514" s="125"/>
      <c r="B514" s="125"/>
    </row>
    <row r="515" spans="1:2" ht="15" x14ac:dyDescent="0.2">
      <c r="A515" s="125"/>
      <c r="B515" s="125"/>
    </row>
    <row r="516" spans="1:2" ht="15" x14ac:dyDescent="0.2">
      <c r="A516" s="125"/>
      <c r="B516" s="125"/>
    </row>
    <row r="517" spans="1:2" ht="15" x14ac:dyDescent="0.2">
      <c r="A517" s="125"/>
      <c r="B517" s="125"/>
    </row>
    <row r="518" spans="1:2" ht="15" x14ac:dyDescent="0.2">
      <c r="A518" s="125"/>
      <c r="B518" s="125"/>
    </row>
    <row r="519" spans="1:2" ht="15" x14ac:dyDescent="0.2">
      <c r="A519" s="125"/>
      <c r="B519" s="125"/>
    </row>
    <row r="520" spans="1:2" ht="15" x14ac:dyDescent="0.2">
      <c r="A520" s="125"/>
      <c r="B520" s="125"/>
    </row>
    <row r="521" spans="1:2" ht="15" x14ac:dyDescent="0.2">
      <c r="A521" s="125"/>
      <c r="B521" s="125"/>
    </row>
    <row r="522" spans="1:2" ht="15" x14ac:dyDescent="0.2">
      <c r="A522" s="125"/>
      <c r="B522" s="125"/>
    </row>
    <row r="523" spans="1:2" ht="15" x14ac:dyDescent="0.2">
      <c r="A523" s="125"/>
      <c r="B523" s="125"/>
    </row>
    <row r="524" spans="1:2" ht="15" x14ac:dyDescent="0.2">
      <c r="A524" s="125"/>
      <c r="B524" s="125"/>
    </row>
    <row r="525" spans="1:2" ht="15" x14ac:dyDescent="0.2">
      <c r="A525" s="125"/>
      <c r="B525" s="125"/>
    </row>
    <row r="526" spans="1:2" ht="15" x14ac:dyDescent="0.2">
      <c r="A526" s="125"/>
      <c r="B526" s="125"/>
    </row>
    <row r="527" spans="1:2" ht="15" x14ac:dyDescent="0.2">
      <c r="A527" s="125"/>
      <c r="B527" s="125"/>
    </row>
    <row r="528" spans="1:2" ht="15" x14ac:dyDescent="0.2">
      <c r="A528" s="125"/>
      <c r="B528" s="125"/>
    </row>
    <row r="529" spans="1:2" ht="15" x14ac:dyDescent="0.2">
      <c r="A529" s="125"/>
      <c r="B529" s="125"/>
    </row>
    <row r="530" spans="1:2" ht="15" x14ac:dyDescent="0.2">
      <c r="A530" s="125"/>
      <c r="B530" s="125"/>
    </row>
    <row r="531" spans="1:2" ht="15" x14ac:dyDescent="0.2">
      <c r="A531" s="125"/>
      <c r="B531" s="125"/>
    </row>
    <row r="532" spans="1:2" ht="15" x14ac:dyDescent="0.2">
      <c r="A532" s="125"/>
      <c r="B532" s="125"/>
    </row>
    <row r="533" spans="1:2" ht="15" x14ac:dyDescent="0.2">
      <c r="A533" s="125"/>
      <c r="B533" s="125"/>
    </row>
    <row r="534" spans="1:2" ht="15" x14ac:dyDescent="0.2">
      <c r="A534" s="125"/>
      <c r="B534" s="125"/>
    </row>
    <row r="535" spans="1:2" ht="15" x14ac:dyDescent="0.2">
      <c r="A535" s="125"/>
      <c r="B535" s="125"/>
    </row>
    <row r="536" spans="1:2" ht="15" x14ac:dyDescent="0.2">
      <c r="A536" s="125"/>
      <c r="B536" s="125"/>
    </row>
    <row r="537" spans="1:2" ht="15" x14ac:dyDescent="0.2">
      <c r="A537" s="125"/>
      <c r="B537" s="125"/>
    </row>
    <row r="538" spans="1:2" ht="15" x14ac:dyDescent="0.2">
      <c r="A538" s="125"/>
      <c r="B538" s="125"/>
    </row>
    <row r="539" spans="1:2" ht="15" x14ac:dyDescent="0.2">
      <c r="A539" s="125"/>
      <c r="B539" s="125"/>
    </row>
    <row r="540" spans="1:2" ht="15" x14ac:dyDescent="0.2">
      <c r="A540" s="125"/>
      <c r="B540" s="125"/>
    </row>
    <row r="541" spans="1:2" ht="15" x14ac:dyDescent="0.2">
      <c r="A541" s="125"/>
      <c r="B541" s="125"/>
    </row>
    <row r="542" spans="1:2" ht="15" x14ac:dyDescent="0.2">
      <c r="A542" s="125"/>
      <c r="B542" s="125"/>
    </row>
    <row r="543" spans="1:2" ht="15" x14ac:dyDescent="0.2">
      <c r="A543" s="125"/>
      <c r="B543" s="125"/>
    </row>
    <row r="544" spans="1:2" ht="15" x14ac:dyDescent="0.2">
      <c r="A544" s="125"/>
      <c r="B544" s="125"/>
    </row>
    <row r="545" spans="1:2" ht="15" x14ac:dyDescent="0.2">
      <c r="A545" s="125"/>
      <c r="B545" s="125"/>
    </row>
    <row r="546" spans="1:2" ht="15" x14ac:dyDescent="0.2">
      <c r="A546" s="125"/>
      <c r="B546" s="125"/>
    </row>
    <row r="547" spans="1:2" ht="15" x14ac:dyDescent="0.2">
      <c r="A547" s="125"/>
      <c r="B547" s="125"/>
    </row>
    <row r="548" spans="1:2" ht="15" x14ac:dyDescent="0.2">
      <c r="A548" s="125"/>
      <c r="B548" s="125"/>
    </row>
    <row r="549" spans="1:2" ht="15" x14ac:dyDescent="0.2">
      <c r="A549" s="125"/>
      <c r="B549" s="125"/>
    </row>
    <row r="550" spans="1:2" ht="15" x14ac:dyDescent="0.2">
      <c r="A550" s="125"/>
      <c r="B550" s="125"/>
    </row>
    <row r="551" spans="1:2" ht="15" x14ac:dyDescent="0.2">
      <c r="A551" s="125"/>
      <c r="B551" s="125"/>
    </row>
    <row r="552" spans="1:2" ht="15" x14ac:dyDescent="0.2">
      <c r="A552" s="125"/>
      <c r="B552" s="125"/>
    </row>
    <row r="553" spans="1:2" ht="15" x14ac:dyDescent="0.2">
      <c r="A553" s="125"/>
      <c r="B553" s="125"/>
    </row>
    <row r="554" spans="1:2" ht="15" x14ac:dyDescent="0.2">
      <c r="A554" s="125"/>
      <c r="B554" s="125"/>
    </row>
    <row r="555" spans="1:2" ht="15" x14ac:dyDescent="0.2">
      <c r="A555" s="125"/>
      <c r="B555" s="125"/>
    </row>
    <row r="556" spans="1:2" ht="15" x14ac:dyDescent="0.2">
      <c r="A556" s="125"/>
      <c r="B556" s="125"/>
    </row>
    <row r="557" spans="1:2" ht="15" x14ac:dyDescent="0.2">
      <c r="A557" s="125"/>
      <c r="B557" s="125"/>
    </row>
    <row r="558" spans="1:2" ht="15" x14ac:dyDescent="0.2">
      <c r="A558" s="125"/>
      <c r="B558" s="125"/>
    </row>
    <row r="559" spans="1:2" ht="15" x14ac:dyDescent="0.2">
      <c r="A559" s="125"/>
      <c r="B559" s="125"/>
    </row>
    <row r="560" spans="1:2" ht="15" x14ac:dyDescent="0.2">
      <c r="A560" s="125"/>
      <c r="B560" s="125"/>
    </row>
    <row r="561" spans="1:2" ht="15" x14ac:dyDescent="0.2">
      <c r="A561" s="125"/>
      <c r="B561" s="125"/>
    </row>
    <row r="562" spans="1:2" ht="15" x14ac:dyDescent="0.2">
      <c r="A562" s="125"/>
      <c r="B562" s="125"/>
    </row>
    <row r="563" spans="1:2" ht="15" x14ac:dyDescent="0.2">
      <c r="A563" s="125"/>
      <c r="B563" s="125"/>
    </row>
    <row r="564" spans="1:2" ht="15" x14ac:dyDescent="0.2">
      <c r="A564" s="125"/>
      <c r="B564" s="125"/>
    </row>
    <row r="565" spans="1:2" ht="15" x14ac:dyDescent="0.2">
      <c r="A565" s="125"/>
      <c r="B565" s="125"/>
    </row>
    <row r="566" spans="1:2" ht="15" x14ac:dyDescent="0.2">
      <c r="A566" s="125"/>
      <c r="B566" s="125"/>
    </row>
    <row r="567" spans="1:2" ht="15" x14ac:dyDescent="0.2">
      <c r="A567" s="125"/>
      <c r="B567" s="125"/>
    </row>
    <row r="568" spans="1:2" ht="15" x14ac:dyDescent="0.2">
      <c r="A568" s="125"/>
      <c r="B568" s="125"/>
    </row>
    <row r="569" spans="1:2" ht="15" x14ac:dyDescent="0.2">
      <c r="A569" s="125"/>
      <c r="B569" s="125"/>
    </row>
    <row r="570" spans="1:2" ht="15" x14ac:dyDescent="0.2">
      <c r="A570" s="125"/>
      <c r="B570" s="125"/>
    </row>
    <row r="571" spans="1:2" ht="15" x14ac:dyDescent="0.2">
      <c r="A571" s="125"/>
      <c r="B571" s="125"/>
    </row>
    <row r="572" spans="1:2" ht="15" x14ac:dyDescent="0.2">
      <c r="A572" s="125"/>
      <c r="B572" s="125"/>
    </row>
    <row r="573" spans="1:2" ht="15" x14ac:dyDescent="0.2">
      <c r="A573" s="125"/>
      <c r="B573" s="125"/>
    </row>
    <row r="574" spans="1:2" ht="15" x14ac:dyDescent="0.2">
      <c r="A574" s="125"/>
      <c r="B574" s="125"/>
    </row>
    <row r="575" spans="1:2" ht="15" x14ac:dyDescent="0.2">
      <c r="A575" s="125"/>
      <c r="B575" s="125"/>
    </row>
    <row r="576" spans="1:2" ht="15" x14ac:dyDescent="0.2">
      <c r="A576" s="125"/>
      <c r="B576" s="125"/>
    </row>
    <row r="577" spans="1:2" ht="15" x14ac:dyDescent="0.2">
      <c r="A577" s="125"/>
      <c r="B577" s="125"/>
    </row>
    <row r="578" spans="1:2" ht="15" x14ac:dyDescent="0.2">
      <c r="A578" s="125"/>
      <c r="B578" s="125"/>
    </row>
    <row r="579" spans="1:2" ht="15" x14ac:dyDescent="0.2">
      <c r="A579" s="125"/>
      <c r="B579" s="125"/>
    </row>
    <row r="580" spans="1:2" ht="15" x14ac:dyDescent="0.2">
      <c r="A580" s="125"/>
      <c r="B580" s="125"/>
    </row>
    <row r="581" spans="1:2" ht="15" x14ac:dyDescent="0.2">
      <c r="A581" s="125"/>
      <c r="B581" s="125"/>
    </row>
    <row r="582" spans="1:2" ht="15" x14ac:dyDescent="0.2">
      <c r="A582" s="125"/>
      <c r="B582" s="125"/>
    </row>
    <row r="583" spans="1:2" ht="15" x14ac:dyDescent="0.2">
      <c r="A583" s="125"/>
      <c r="B583" s="125"/>
    </row>
    <row r="584" spans="1:2" ht="15" x14ac:dyDescent="0.2">
      <c r="A584" s="125"/>
      <c r="B584" s="125"/>
    </row>
    <row r="585" spans="1:2" ht="15" x14ac:dyDescent="0.2">
      <c r="A585" s="125"/>
      <c r="B585" s="125"/>
    </row>
    <row r="586" spans="1:2" ht="15" x14ac:dyDescent="0.2">
      <c r="A586" s="125"/>
      <c r="B586" s="125"/>
    </row>
    <row r="587" spans="1:2" ht="15" x14ac:dyDescent="0.2">
      <c r="A587" s="125"/>
      <c r="B587" s="125"/>
    </row>
    <row r="588" spans="1:2" ht="15" x14ac:dyDescent="0.2">
      <c r="A588" s="125"/>
      <c r="B588" s="125"/>
    </row>
    <row r="589" spans="1:2" ht="15" x14ac:dyDescent="0.2">
      <c r="A589" s="125"/>
      <c r="B589" s="125"/>
    </row>
    <row r="590" spans="1:2" ht="15" x14ac:dyDescent="0.2">
      <c r="A590" s="125"/>
      <c r="B590" s="125"/>
    </row>
    <row r="591" spans="1:2" ht="15" x14ac:dyDescent="0.2">
      <c r="A591" s="125"/>
      <c r="B591" s="125"/>
    </row>
    <row r="592" spans="1:2" ht="15" x14ac:dyDescent="0.2">
      <c r="A592" s="125"/>
      <c r="B592" s="125"/>
    </row>
    <row r="593" spans="1:2" ht="15" x14ac:dyDescent="0.2">
      <c r="A593" s="125"/>
      <c r="B593" s="125"/>
    </row>
    <row r="594" spans="1:2" ht="15" x14ac:dyDescent="0.2">
      <c r="A594" s="125"/>
      <c r="B594" s="125"/>
    </row>
    <row r="595" spans="1:2" ht="15" x14ac:dyDescent="0.2">
      <c r="A595" s="125"/>
      <c r="B595" s="125"/>
    </row>
    <row r="596" spans="1:2" ht="15" x14ac:dyDescent="0.2">
      <c r="A596" s="125"/>
      <c r="B596" s="125"/>
    </row>
    <row r="597" spans="1:2" ht="15" x14ac:dyDescent="0.2">
      <c r="A597" s="125"/>
      <c r="B597" s="125"/>
    </row>
    <row r="598" spans="1:2" ht="15" x14ac:dyDescent="0.2">
      <c r="A598" s="125"/>
      <c r="B598" s="125"/>
    </row>
    <row r="599" spans="1:2" ht="15" x14ac:dyDescent="0.2">
      <c r="A599" s="125"/>
      <c r="B599" s="125"/>
    </row>
    <row r="600" spans="1:2" ht="15" x14ac:dyDescent="0.2">
      <c r="A600" s="125"/>
      <c r="B600" s="125"/>
    </row>
    <row r="601" spans="1:2" ht="15" x14ac:dyDescent="0.2">
      <c r="A601" s="125"/>
      <c r="B601" s="125"/>
    </row>
    <row r="602" spans="1:2" ht="15" x14ac:dyDescent="0.2">
      <c r="A602" s="125"/>
      <c r="B602" s="125"/>
    </row>
    <row r="603" spans="1:2" ht="15" x14ac:dyDescent="0.2">
      <c r="A603" s="125"/>
      <c r="B603" s="125"/>
    </row>
    <row r="604" spans="1:2" ht="15" x14ac:dyDescent="0.2">
      <c r="A604" s="125"/>
      <c r="B604" s="125"/>
    </row>
    <row r="605" spans="1:2" ht="15" x14ac:dyDescent="0.2">
      <c r="A605" s="125"/>
      <c r="B605" s="125"/>
    </row>
    <row r="606" spans="1:2" ht="15" x14ac:dyDescent="0.2">
      <c r="A606" s="125"/>
      <c r="B606" s="125"/>
    </row>
    <row r="607" spans="1:2" ht="15" x14ac:dyDescent="0.2">
      <c r="A607" s="125"/>
      <c r="B607" s="125"/>
    </row>
    <row r="608" spans="1:2" ht="15" x14ac:dyDescent="0.2">
      <c r="A608" s="125"/>
      <c r="B608" s="125"/>
    </row>
    <row r="609" spans="1:2" ht="15" x14ac:dyDescent="0.2">
      <c r="A609" s="125"/>
      <c r="B609" s="125"/>
    </row>
    <row r="610" spans="1:2" ht="15" x14ac:dyDescent="0.2">
      <c r="A610" s="125"/>
      <c r="B610" s="125"/>
    </row>
    <row r="611" spans="1:2" ht="15" x14ac:dyDescent="0.2">
      <c r="A611" s="125"/>
      <c r="B611" s="125"/>
    </row>
    <row r="612" spans="1:2" ht="15" x14ac:dyDescent="0.2">
      <c r="A612" s="125"/>
      <c r="B612" s="125"/>
    </row>
    <row r="613" spans="1:2" ht="15" x14ac:dyDescent="0.2">
      <c r="A613" s="125"/>
      <c r="B613" s="125"/>
    </row>
    <row r="614" spans="1:2" ht="15" x14ac:dyDescent="0.2">
      <c r="A614" s="125"/>
      <c r="B614" s="125"/>
    </row>
    <row r="615" spans="1:2" ht="15" x14ac:dyDescent="0.2">
      <c r="A615" s="125"/>
      <c r="B615" s="125"/>
    </row>
    <row r="616" spans="1:2" ht="15" x14ac:dyDescent="0.2">
      <c r="A616" s="125"/>
      <c r="B616" s="125"/>
    </row>
    <row r="617" spans="1:2" ht="15" x14ac:dyDescent="0.2">
      <c r="A617" s="125"/>
      <c r="B617" s="125"/>
    </row>
    <row r="618" spans="1:2" ht="15" x14ac:dyDescent="0.2">
      <c r="A618" s="125"/>
      <c r="B618" s="125"/>
    </row>
    <row r="619" spans="1:2" ht="15" x14ac:dyDescent="0.2">
      <c r="A619" s="125"/>
      <c r="B619" s="125"/>
    </row>
    <row r="620" spans="1:2" ht="15" x14ac:dyDescent="0.2">
      <c r="A620" s="125"/>
      <c r="B620" s="125"/>
    </row>
    <row r="621" spans="1:2" ht="15" x14ac:dyDescent="0.2">
      <c r="A621" s="125"/>
      <c r="B621" s="125"/>
    </row>
    <row r="622" spans="1:2" ht="15" x14ac:dyDescent="0.2">
      <c r="A622" s="125"/>
      <c r="B622" s="125"/>
    </row>
    <row r="623" spans="1:2" ht="15" x14ac:dyDescent="0.2">
      <c r="A623" s="125"/>
      <c r="B623" s="125"/>
    </row>
    <row r="624" spans="1:2" ht="15" x14ac:dyDescent="0.2">
      <c r="A624" s="125"/>
      <c r="B624" s="125"/>
    </row>
    <row r="625" spans="1:2" ht="15" x14ac:dyDescent="0.2">
      <c r="A625" s="125"/>
      <c r="B625" s="125"/>
    </row>
    <row r="626" spans="1:2" ht="15" x14ac:dyDescent="0.2">
      <c r="A626" s="125"/>
      <c r="B626" s="125"/>
    </row>
    <row r="627" spans="1:2" ht="15" x14ac:dyDescent="0.2">
      <c r="A627" s="125"/>
      <c r="B627" s="125"/>
    </row>
    <row r="628" spans="1:2" ht="15" x14ac:dyDescent="0.2">
      <c r="A628" s="125"/>
      <c r="B628" s="125"/>
    </row>
    <row r="629" spans="1:2" ht="15" x14ac:dyDescent="0.2">
      <c r="A629" s="125"/>
      <c r="B629" s="125"/>
    </row>
    <row r="630" spans="1:2" ht="15" x14ac:dyDescent="0.2">
      <c r="A630" s="125"/>
      <c r="B630" s="125"/>
    </row>
    <row r="631" spans="1:2" ht="15" x14ac:dyDescent="0.2">
      <c r="A631" s="125"/>
      <c r="B631" s="125"/>
    </row>
    <row r="632" spans="1:2" ht="15" x14ac:dyDescent="0.2">
      <c r="A632" s="125"/>
      <c r="B632" s="125"/>
    </row>
    <row r="633" spans="1:2" ht="15" x14ac:dyDescent="0.2">
      <c r="A633" s="125"/>
      <c r="B633" s="125"/>
    </row>
    <row r="634" spans="1:2" ht="15" x14ac:dyDescent="0.2">
      <c r="A634" s="125"/>
      <c r="B634" s="125"/>
    </row>
    <row r="635" spans="1:2" ht="15" x14ac:dyDescent="0.2">
      <c r="A635" s="125"/>
      <c r="B635" s="125"/>
    </row>
    <row r="636" spans="1:2" ht="15" x14ac:dyDescent="0.2">
      <c r="A636" s="125"/>
      <c r="B636" s="125"/>
    </row>
    <row r="637" spans="1:2" ht="15" x14ac:dyDescent="0.2">
      <c r="A637" s="125"/>
      <c r="B637" s="125"/>
    </row>
    <row r="638" spans="1:2" ht="15" x14ac:dyDescent="0.2">
      <c r="A638" s="125"/>
      <c r="B638" s="125"/>
    </row>
    <row r="639" spans="1:2" ht="15" x14ac:dyDescent="0.2">
      <c r="A639" s="125"/>
      <c r="B639" s="125"/>
    </row>
    <row r="640" spans="1:2" ht="15" x14ac:dyDescent="0.2">
      <c r="A640" s="125"/>
      <c r="B640" s="125"/>
    </row>
    <row r="641" spans="1:2" ht="15" x14ac:dyDescent="0.2">
      <c r="A641" s="125"/>
      <c r="B641" s="125"/>
    </row>
    <row r="642" spans="1:2" ht="15" x14ac:dyDescent="0.2">
      <c r="A642" s="125"/>
      <c r="B642" s="125"/>
    </row>
    <row r="643" spans="1:2" ht="15" x14ac:dyDescent="0.2">
      <c r="A643" s="125"/>
      <c r="B643" s="125"/>
    </row>
    <row r="644" spans="1:2" ht="15" x14ac:dyDescent="0.2">
      <c r="A644" s="125"/>
      <c r="B644" s="125"/>
    </row>
    <row r="645" spans="1:2" ht="15" x14ac:dyDescent="0.2">
      <c r="A645" s="125"/>
      <c r="B645" s="125"/>
    </row>
    <row r="646" spans="1:2" ht="15" x14ac:dyDescent="0.2">
      <c r="A646" s="125"/>
      <c r="B646" s="125"/>
    </row>
    <row r="647" spans="1:2" ht="15" x14ac:dyDescent="0.2">
      <c r="A647" s="125"/>
      <c r="B647" s="125"/>
    </row>
    <row r="648" spans="1:2" ht="15" x14ac:dyDescent="0.2">
      <c r="A648" s="125"/>
      <c r="B648" s="125"/>
    </row>
    <row r="649" spans="1:2" ht="15" x14ac:dyDescent="0.2">
      <c r="A649" s="125"/>
      <c r="B649" s="125"/>
    </row>
    <row r="650" spans="1:2" ht="15" x14ac:dyDescent="0.2">
      <c r="A650" s="125"/>
      <c r="B650" s="125"/>
    </row>
    <row r="651" spans="1:2" ht="15" x14ac:dyDescent="0.2">
      <c r="A651" s="125"/>
      <c r="B651" s="125"/>
    </row>
    <row r="652" spans="1:2" ht="15" x14ac:dyDescent="0.2">
      <c r="A652" s="125"/>
      <c r="B652" s="125"/>
    </row>
    <row r="653" spans="1:2" ht="15" x14ac:dyDescent="0.2">
      <c r="A653" s="125"/>
      <c r="B653" s="125"/>
    </row>
    <row r="654" spans="1:2" ht="15" x14ac:dyDescent="0.2">
      <c r="A654" s="125"/>
      <c r="B654" s="125"/>
    </row>
    <row r="655" spans="1:2" ht="15" x14ac:dyDescent="0.2">
      <c r="A655" s="125"/>
      <c r="B655" s="125"/>
    </row>
    <row r="656" spans="1:2" ht="15" x14ac:dyDescent="0.2">
      <c r="A656" s="125"/>
      <c r="B656" s="125"/>
    </row>
    <row r="657" spans="1:2" ht="15" x14ac:dyDescent="0.2">
      <c r="A657" s="125"/>
      <c r="B657" s="125"/>
    </row>
    <row r="658" spans="1:2" ht="15" x14ac:dyDescent="0.2">
      <c r="A658" s="125"/>
      <c r="B658" s="125"/>
    </row>
  </sheetData>
  <mergeCells count="34">
    <mergeCell ref="A35:A36"/>
    <mergeCell ref="B35:B36"/>
    <mergeCell ref="A29:A30"/>
    <mergeCell ref="B29:B30"/>
    <mergeCell ref="A31:A32"/>
    <mergeCell ref="A33:A34"/>
    <mergeCell ref="B33:B34"/>
    <mergeCell ref="B31:B32"/>
    <mergeCell ref="A27:A28"/>
    <mergeCell ref="B27:B28"/>
    <mergeCell ref="A21:A22"/>
    <mergeCell ref="B21:B22"/>
    <mergeCell ref="A23:A24"/>
    <mergeCell ref="B23:B24"/>
    <mergeCell ref="A25:A26"/>
    <mergeCell ref="B25:B26"/>
    <mergeCell ref="H9:H10"/>
    <mergeCell ref="I9:I10"/>
    <mergeCell ref="J9:K9"/>
    <mergeCell ref="L7:N7"/>
    <mergeCell ref="L8:N8"/>
    <mergeCell ref="N9:N10"/>
    <mergeCell ref="L9:M9"/>
    <mergeCell ref="H7:K7"/>
    <mergeCell ref="A19:A20"/>
    <mergeCell ref="B15:B16"/>
    <mergeCell ref="B11:B12"/>
    <mergeCell ref="A11:A12"/>
    <mergeCell ref="A13:A14"/>
    <mergeCell ref="A15:A16"/>
    <mergeCell ref="A17:A18"/>
    <mergeCell ref="B17:B18"/>
    <mergeCell ref="B19:B20"/>
    <mergeCell ref="B13:B14"/>
  </mergeCells>
  <phoneticPr fontId="2" type="noConversion"/>
  <conditionalFormatting sqref="J10">
    <cfRule type="cellIs" dxfId="1" priority="1" stopIfTrue="1" operator="lessThan">
      <formula>0</formula>
    </cfRule>
    <cfRule type="cellIs" dxfId="0" priority="2" stopIfTrue="1" operator="equal">
      <formula>0</formula>
    </cfRule>
  </conditionalFormatting>
  <pageMargins left="0.39370078740157483" right="0" top="0.39370078740157483" bottom="0.19685039370078741" header="0.51181102362204722" footer="0.51181102362204722"/>
  <pageSetup paperSize="9" scale="75" firstPageNumber="395" orientation="landscape" useFirstPageNumber="1" r:id="rId1"/>
  <headerFooter alignWithMargins="0">
    <oddFooter>&amp;L&amp;"Arial,Kurzíva"&amp;9Zastupitelstvo Olomouckého kraje 20.6.2014
5.2.- Závěrečný účet Olomouckého kraje za rok 2013
Příloha č.15: Financování hospodaření příspěvkových organizací Olomouckého kraje&amp;R&amp;"Arial,Kurzíva"&amp;9Strana &amp;P (celkem 480)</oddFooter>
  </headerFooter>
  <ignoredErrors>
    <ignoredError sqref="I16 I38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8"/>
  <sheetViews>
    <sheetView topLeftCell="A31" zoomScaleNormal="100" workbookViewId="0">
      <selection activeCell="B62" sqref="B62"/>
    </sheetView>
  </sheetViews>
  <sheetFormatPr defaultRowHeight="12.75" x14ac:dyDescent="0.2"/>
  <cols>
    <col min="1" max="1" width="7.5703125" style="18" customWidth="1"/>
    <col min="2" max="2" width="2.5703125" style="18" customWidth="1"/>
    <col min="3" max="3" width="8.42578125" style="18" customWidth="1"/>
    <col min="4" max="4" width="8.28515625" style="18" customWidth="1"/>
    <col min="5" max="5" width="14.7109375" style="18" customWidth="1"/>
    <col min="6" max="6" width="15.5703125" style="18" customWidth="1"/>
    <col min="7" max="8" width="14.7109375" style="18" customWidth="1"/>
    <col min="9" max="9" width="14.85546875" style="18" customWidth="1"/>
    <col min="10" max="10" width="16.85546875" style="18" customWidth="1"/>
    <col min="11" max="16384" width="9.140625" style="12"/>
  </cols>
  <sheetData>
    <row r="1" spans="1:10" ht="19.5" x14ac:dyDescent="0.4">
      <c r="A1" s="16" t="s">
        <v>0</v>
      </c>
      <c r="B1" s="17"/>
      <c r="C1" s="17"/>
      <c r="D1" s="17"/>
    </row>
    <row r="2" spans="1:10" ht="19.5" x14ac:dyDescent="0.4">
      <c r="A2" s="381" t="s">
        <v>1</v>
      </c>
      <c r="B2" s="381"/>
      <c r="C2" s="381"/>
      <c r="D2" s="381"/>
      <c r="E2" s="382" t="s">
        <v>108</v>
      </c>
      <c r="F2" s="382"/>
      <c r="G2" s="382"/>
      <c r="H2" s="382"/>
      <c r="I2" s="382"/>
      <c r="J2" s="20"/>
    </row>
    <row r="3" spans="1:10" ht="9.75" customHeight="1" x14ac:dyDescent="0.4">
      <c r="A3" s="19"/>
      <c r="B3" s="19"/>
      <c r="C3" s="19"/>
      <c r="D3" s="19"/>
      <c r="E3" s="384" t="s">
        <v>32</v>
      </c>
      <c r="F3" s="384"/>
      <c r="G3" s="384"/>
      <c r="H3" s="384"/>
      <c r="I3" s="384"/>
      <c r="J3" s="20"/>
    </row>
    <row r="4" spans="1:10" ht="15.75" x14ac:dyDescent="0.25">
      <c r="A4" s="21" t="s">
        <v>2</v>
      </c>
      <c r="E4" s="383" t="s">
        <v>92</v>
      </c>
      <c r="F4" s="383"/>
      <c r="G4" s="383"/>
      <c r="H4" s="383"/>
      <c r="I4" s="383"/>
    </row>
    <row r="5" spans="1:10" ht="7.5" customHeight="1" x14ac:dyDescent="0.25">
      <c r="A5" s="21"/>
      <c r="E5" s="384" t="s">
        <v>32</v>
      </c>
      <c r="F5" s="384"/>
      <c r="G5" s="384"/>
      <c r="H5" s="384"/>
      <c r="I5" s="384"/>
    </row>
    <row r="6" spans="1:10" ht="19.5" x14ac:dyDescent="0.4">
      <c r="A6" s="20" t="s">
        <v>104</v>
      </c>
      <c r="E6" s="94" t="s">
        <v>93</v>
      </c>
      <c r="F6" s="22"/>
      <c r="G6" s="23" t="s">
        <v>3</v>
      </c>
      <c r="H6" s="24"/>
      <c r="I6" s="24">
        <v>1227</v>
      </c>
    </row>
    <row r="7" spans="1:10" ht="8.25" customHeight="1" x14ac:dyDescent="0.4">
      <c r="A7" s="20"/>
      <c r="E7" s="384" t="s">
        <v>33</v>
      </c>
      <c r="F7" s="384"/>
      <c r="G7" s="384"/>
      <c r="H7" s="384"/>
      <c r="I7" s="384"/>
    </row>
    <row r="8" spans="1:10" ht="19.5" hidden="1" x14ac:dyDescent="0.4">
      <c r="A8" s="20"/>
      <c r="E8" s="24"/>
      <c r="F8" s="24"/>
      <c r="G8" s="24"/>
      <c r="H8" s="23"/>
      <c r="I8" s="24"/>
    </row>
    <row r="9" spans="1:10" ht="30.75" customHeight="1" x14ac:dyDescent="0.4">
      <c r="A9" s="20"/>
      <c r="E9" s="24"/>
      <c r="F9" s="24"/>
      <c r="G9" s="24"/>
      <c r="H9" s="23"/>
      <c r="I9" s="24"/>
    </row>
    <row r="11" spans="1:10" s="6" customFormat="1" ht="15" customHeight="1" x14ac:dyDescent="0.4">
      <c r="A11" s="25"/>
      <c r="B11" s="26"/>
      <c r="C11" s="26"/>
      <c r="D11" s="26"/>
      <c r="E11" s="27" t="s">
        <v>4</v>
      </c>
      <c r="F11" s="27" t="s">
        <v>5</v>
      </c>
      <c r="G11" s="127" t="s">
        <v>6</v>
      </c>
      <c r="H11" s="28" t="s">
        <v>7</v>
      </c>
      <c r="I11" s="28"/>
      <c r="J11" s="26"/>
    </row>
    <row r="12" spans="1:10" s="6" customFormat="1" ht="15" customHeight="1" x14ac:dyDescent="0.4">
      <c r="A12" s="29"/>
      <c r="B12" s="29"/>
      <c r="C12" s="29"/>
      <c r="D12" s="29"/>
      <c r="E12" s="27" t="s">
        <v>8</v>
      </c>
      <c r="F12" s="27" t="s">
        <v>8</v>
      </c>
      <c r="G12" s="127" t="s">
        <v>9</v>
      </c>
      <c r="H12" s="30" t="s">
        <v>10</v>
      </c>
      <c r="I12" s="31" t="s">
        <v>11</v>
      </c>
      <c r="J12" s="26"/>
    </row>
    <row r="13" spans="1:10" s="6" customFormat="1" ht="12.75" customHeight="1" x14ac:dyDescent="0.2">
      <c r="A13" s="29"/>
      <c r="B13" s="29"/>
      <c r="C13" s="29"/>
      <c r="D13" s="29"/>
      <c r="E13" s="27" t="s">
        <v>12</v>
      </c>
      <c r="F13" s="27" t="s">
        <v>12</v>
      </c>
      <c r="G13" s="32"/>
      <c r="H13" s="385" t="s">
        <v>122</v>
      </c>
      <c r="I13" s="380"/>
      <c r="J13" s="26"/>
    </row>
    <row r="14" spans="1:10" s="6" customFormat="1" ht="12.75" customHeight="1" x14ac:dyDescent="0.2">
      <c r="A14" s="29"/>
      <c r="B14" s="29"/>
      <c r="C14" s="29"/>
      <c r="D14" s="29"/>
      <c r="E14" s="27"/>
      <c r="F14" s="27"/>
      <c r="G14" s="32"/>
      <c r="H14" s="197"/>
      <c r="I14" s="198"/>
      <c r="J14" s="26"/>
    </row>
    <row r="15" spans="1:10" s="6" customFormat="1" ht="18.75" x14ac:dyDescent="0.4">
      <c r="A15" s="34" t="s">
        <v>128</v>
      </c>
      <c r="B15" s="34"/>
      <c r="C15" s="35"/>
      <c r="D15" s="36"/>
      <c r="E15" s="37"/>
      <c r="F15" s="37"/>
      <c r="G15" s="38"/>
      <c r="H15" s="29"/>
      <c r="I15" s="29"/>
      <c r="J15" s="26"/>
    </row>
    <row r="16" spans="1:10" s="6" customFormat="1" ht="19.5" x14ac:dyDescent="0.4">
      <c r="A16" s="39" t="s">
        <v>14</v>
      </c>
      <c r="B16" s="34"/>
      <c r="C16" s="35"/>
      <c r="D16" s="36"/>
      <c r="E16" s="158">
        <v>5401000</v>
      </c>
      <c r="F16" s="159">
        <v>14511616.52</v>
      </c>
      <c r="G16" s="9">
        <f>H16+I16</f>
        <v>14511616.52</v>
      </c>
      <c r="H16" s="158">
        <v>14238138.02</v>
      </c>
      <c r="I16" s="158">
        <v>273478.5</v>
      </c>
      <c r="J16" s="26"/>
    </row>
    <row r="17" spans="1:10" s="6" customFormat="1" ht="20.25" customHeight="1" x14ac:dyDescent="0.35">
      <c r="A17" s="3"/>
      <c r="B17" s="26"/>
      <c r="C17" s="26"/>
      <c r="D17" s="26"/>
      <c r="J17" s="26"/>
    </row>
    <row r="18" spans="1:10" s="6" customFormat="1" ht="19.5" x14ac:dyDescent="0.4">
      <c r="A18" s="39" t="s">
        <v>15</v>
      </c>
      <c r="B18" s="4"/>
      <c r="C18" s="4"/>
      <c r="D18" s="4"/>
      <c r="E18" s="158">
        <v>5401000</v>
      </c>
      <c r="F18" s="159">
        <v>15093867.789999999</v>
      </c>
      <c r="G18" s="9">
        <f>H18+I18</f>
        <v>14669125.1</v>
      </c>
      <c r="H18" s="158">
        <v>14235317.73</v>
      </c>
      <c r="I18" s="158">
        <v>433807.37</v>
      </c>
      <c r="J18" s="26"/>
    </row>
    <row r="19" spans="1:10" s="6" customFormat="1" ht="19.5" customHeight="1" x14ac:dyDescent="0.35">
      <c r="A19" s="3"/>
      <c r="B19" s="4"/>
      <c r="C19" s="4"/>
      <c r="D19" s="4"/>
      <c r="E19" s="9"/>
      <c r="F19" s="10"/>
      <c r="G19" s="9"/>
      <c r="H19" s="11"/>
      <c r="I19" s="11"/>
      <c r="J19" s="5"/>
    </row>
    <row r="20" spans="1:10" s="6" customFormat="1" ht="14.25" customHeight="1" x14ac:dyDescent="0.35">
      <c r="A20" s="3"/>
      <c r="B20" s="4"/>
      <c r="C20" s="4"/>
      <c r="D20" s="4"/>
      <c r="E20" s="40"/>
      <c r="F20" s="40"/>
      <c r="G20" s="41"/>
      <c r="H20" s="2"/>
      <c r="I20" s="2"/>
      <c r="J20" s="5"/>
    </row>
    <row r="21" spans="1:10" ht="19.5" x14ac:dyDescent="0.4">
      <c r="A21" s="42" t="s">
        <v>16</v>
      </c>
      <c r="B21" s="40"/>
      <c r="C21" s="40"/>
      <c r="D21" s="40"/>
      <c r="E21" s="40"/>
      <c r="F21" s="40"/>
      <c r="G21" s="43"/>
      <c r="H21" s="41"/>
      <c r="I21" s="41"/>
      <c r="J21" s="41"/>
    </row>
    <row r="22" spans="1:10" ht="18" x14ac:dyDescent="0.35">
      <c r="A22" s="40"/>
      <c r="B22" s="40"/>
      <c r="C22" s="44" t="s">
        <v>38</v>
      </c>
      <c r="D22" s="40"/>
      <c r="E22" s="40"/>
      <c r="F22" s="40"/>
      <c r="G22" s="7">
        <f>H22+I22</f>
        <v>0</v>
      </c>
      <c r="H22" s="8">
        <v>0</v>
      </c>
      <c r="I22" s="8">
        <v>0</v>
      </c>
      <c r="J22" s="41"/>
    </row>
    <row r="23" spans="1:10" ht="18" x14ac:dyDescent="0.35">
      <c r="A23" s="40"/>
      <c r="B23" s="40"/>
      <c r="C23" s="44"/>
      <c r="D23" s="40"/>
      <c r="E23" s="40"/>
      <c r="F23" s="40"/>
      <c r="G23" s="7"/>
      <c r="H23" s="8"/>
      <c r="I23" s="8"/>
      <c r="J23" s="41"/>
    </row>
    <row r="24" spans="1:10" ht="19.5" x14ac:dyDescent="0.4">
      <c r="A24" s="213" t="s">
        <v>34</v>
      </c>
      <c r="B24" s="213"/>
      <c r="C24" s="214"/>
      <c r="D24" s="213"/>
      <c r="E24" s="213"/>
      <c r="F24" s="213"/>
      <c r="G24" s="215">
        <f>G18-G16-G22</f>
        <v>157508.58000000007</v>
      </c>
      <c r="H24" s="215">
        <f>H18-H16-H22</f>
        <v>-2820.2899999991059</v>
      </c>
      <c r="I24" s="215">
        <f>I18-I16-I22</f>
        <v>160328.87</v>
      </c>
      <c r="J24" s="47"/>
    </row>
    <row r="25" spans="1:10" ht="15" x14ac:dyDescent="0.3">
      <c r="A25" s="35" t="s">
        <v>140</v>
      </c>
      <c r="B25" s="35"/>
      <c r="C25" s="35"/>
      <c r="D25" s="35"/>
      <c r="E25" s="35"/>
      <c r="F25" s="35"/>
      <c r="G25" s="216">
        <f>G24</f>
        <v>157508.58000000007</v>
      </c>
      <c r="H25" s="26"/>
      <c r="I25" s="26"/>
    </row>
    <row r="26" spans="1:10" ht="15" x14ac:dyDescent="0.3">
      <c r="A26" s="35" t="s">
        <v>127</v>
      </c>
      <c r="B26" s="35"/>
      <c r="C26" s="35"/>
      <c r="D26" s="35"/>
      <c r="E26" s="35"/>
      <c r="F26" s="35"/>
      <c r="G26" s="217">
        <v>0</v>
      </c>
      <c r="H26" s="26"/>
      <c r="I26" s="26"/>
    </row>
    <row r="27" spans="1:10" x14ac:dyDescent="0.2">
      <c r="A27" s="26"/>
      <c r="B27" s="26"/>
      <c r="C27" s="26"/>
      <c r="D27" s="26"/>
      <c r="E27" s="26"/>
      <c r="F27" s="26"/>
      <c r="G27" s="26"/>
    </row>
    <row r="28" spans="1:10" ht="16.5" x14ac:dyDescent="0.35">
      <c r="A28" s="201" t="s">
        <v>129</v>
      </c>
      <c r="B28" s="201" t="s">
        <v>131</v>
      </c>
      <c r="C28" s="201"/>
      <c r="D28" s="3"/>
      <c r="E28" s="3"/>
      <c r="F28" s="29"/>
      <c r="G28" s="215"/>
      <c r="H28" s="49"/>
      <c r="I28" s="50"/>
      <c r="J28" s="48"/>
    </row>
    <row r="29" spans="1:10" s="6" customFormat="1" ht="15" x14ac:dyDescent="0.3">
      <c r="A29" s="201"/>
      <c r="B29" s="201"/>
      <c r="C29" s="388" t="s">
        <v>18</v>
      </c>
      <c r="D29" s="388"/>
      <c r="E29" s="388"/>
      <c r="F29" s="29"/>
      <c r="G29" s="222">
        <f>G30+G31</f>
        <v>157508.57999999999</v>
      </c>
      <c r="H29" s="49"/>
      <c r="I29" s="50"/>
    </row>
    <row r="30" spans="1:10" s="6" customFormat="1" ht="18.75" x14ac:dyDescent="0.4">
      <c r="A30" s="51"/>
      <c r="B30" s="51"/>
      <c r="C30" s="202"/>
      <c r="D30" s="53"/>
      <c r="E30" s="220" t="s">
        <v>142</v>
      </c>
      <c r="F30" s="218" t="s">
        <v>20</v>
      </c>
      <c r="G30" s="219">
        <v>15000</v>
      </c>
      <c r="H30" s="49"/>
      <c r="I30" s="50"/>
    </row>
    <row r="31" spans="1:10" s="6" customFormat="1" ht="18.75" x14ac:dyDescent="0.4">
      <c r="A31" s="51"/>
      <c r="B31" s="51"/>
      <c r="C31" s="52"/>
      <c r="D31" s="53"/>
      <c r="E31" s="54"/>
      <c r="F31" s="218" t="s">
        <v>19</v>
      </c>
      <c r="G31" s="219">
        <v>142508.57999999999</v>
      </c>
      <c r="H31" s="49"/>
      <c r="I31" s="50"/>
    </row>
    <row r="32" spans="1:10" s="6" customFormat="1" ht="20.25" customHeight="1" x14ac:dyDescent="0.4">
      <c r="A32" s="51"/>
      <c r="B32" s="221"/>
      <c r="C32" s="375" t="s">
        <v>143</v>
      </c>
      <c r="D32" s="375"/>
      <c r="E32" s="375"/>
      <c r="F32" s="375"/>
      <c r="G32" s="222">
        <f>G26</f>
        <v>0</v>
      </c>
      <c r="H32" s="49"/>
      <c r="I32" s="50"/>
    </row>
    <row r="33" spans="1:10" s="6" customFormat="1" ht="20.25" customHeight="1" x14ac:dyDescent="0.3">
      <c r="A33" s="199"/>
      <c r="B33" s="387" t="s">
        <v>141</v>
      </c>
      <c r="C33" s="387"/>
      <c r="D33" s="387"/>
      <c r="E33" s="387"/>
      <c r="F33" s="387"/>
      <c r="G33" s="223">
        <v>0</v>
      </c>
      <c r="H33" s="200"/>
      <c r="I33" s="200"/>
    </row>
    <row r="34" spans="1:10" s="6" customFormat="1" x14ac:dyDescent="0.2">
      <c r="A34" s="386"/>
      <c r="B34" s="386"/>
      <c r="C34" s="386"/>
      <c r="D34" s="386"/>
      <c r="E34" s="386"/>
      <c r="F34" s="386"/>
      <c r="G34" s="386"/>
      <c r="H34" s="386"/>
      <c r="I34" s="386"/>
    </row>
    <row r="35" spans="1:10" x14ac:dyDescent="0.2">
      <c r="A35" s="386"/>
      <c r="B35" s="386"/>
      <c r="C35" s="386"/>
      <c r="D35" s="386"/>
      <c r="E35" s="386"/>
      <c r="F35" s="386"/>
      <c r="G35" s="386"/>
      <c r="H35" s="386"/>
      <c r="I35" s="386"/>
      <c r="J35" s="56"/>
    </row>
    <row r="36" spans="1:10" ht="19.5" x14ac:dyDescent="0.4">
      <c r="A36" s="34" t="s">
        <v>130</v>
      </c>
      <c r="B36" s="34" t="s">
        <v>30</v>
      </c>
      <c r="C36" s="34"/>
      <c r="D36" s="57"/>
      <c r="E36" s="38"/>
      <c r="F36" s="4"/>
      <c r="G36" s="58"/>
      <c r="H36" s="50"/>
      <c r="I36" s="50"/>
      <c r="J36" s="56"/>
    </row>
    <row r="37" spans="1:10" ht="18.75" x14ac:dyDescent="0.4">
      <c r="A37" s="34"/>
      <c r="B37" s="34"/>
      <c r="C37" s="34"/>
      <c r="D37" s="57"/>
      <c r="F37" s="59" t="s">
        <v>36</v>
      </c>
      <c r="G37" s="126" t="s">
        <v>6</v>
      </c>
      <c r="H37" s="29"/>
      <c r="I37" s="60" t="s">
        <v>39</v>
      </c>
      <c r="J37" s="56"/>
    </row>
    <row r="38" spans="1:10" ht="15" customHeight="1" x14ac:dyDescent="0.35">
      <c r="A38" s="61" t="s">
        <v>31</v>
      </c>
      <c r="B38" s="62"/>
      <c r="C38" s="3"/>
      <c r="D38" s="62"/>
      <c r="E38" s="38"/>
      <c r="F38" s="97">
        <v>260000</v>
      </c>
      <c r="G38" s="97">
        <v>197765</v>
      </c>
      <c r="H38" s="160"/>
      <c r="I38" s="64">
        <f>G38/F38</f>
        <v>0.76063461538461541</v>
      </c>
      <c r="J38" s="56"/>
    </row>
    <row r="39" spans="1:10" ht="16.5" x14ac:dyDescent="0.35">
      <c r="A39" s="61" t="s">
        <v>42</v>
      </c>
      <c r="B39" s="62"/>
      <c r="C39" s="3"/>
      <c r="D39" s="65"/>
      <c r="E39" s="65"/>
      <c r="F39" s="97">
        <v>954771</v>
      </c>
      <c r="G39" s="97">
        <v>925167</v>
      </c>
      <c r="H39" s="160"/>
      <c r="I39" s="64">
        <f>G39/F39</f>
        <v>0.96899361208080259</v>
      </c>
      <c r="J39" s="13"/>
    </row>
    <row r="40" spans="1:10" ht="16.5" x14ac:dyDescent="0.35">
      <c r="A40" s="61" t="s">
        <v>43</v>
      </c>
      <c r="B40" s="62"/>
      <c r="C40" s="3"/>
      <c r="D40" s="65"/>
      <c r="E40" s="65"/>
      <c r="F40" s="97">
        <v>0</v>
      </c>
      <c r="G40" s="97">
        <v>0</v>
      </c>
      <c r="H40" s="160"/>
      <c r="I40" s="64" t="s">
        <v>107</v>
      </c>
      <c r="J40" s="13"/>
    </row>
    <row r="41" spans="1:10" ht="16.5" x14ac:dyDescent="0.35">
      <c r="A41" s="61" t="s">
        <v>113</v>
      </c>
      <c r="B41" s="62"/>
      <c r="C41" s="3"/>
      <c r="D41" s="38"/>
      <c r="E41" s="38"/>
      <c r="F41" s="97">
        <v>715828</v>
      </c>
      <c r="G41" s="97">
        <v>715828</v>
      </c>
      <c r="H41" s="160"/>
      <c r="I41" s="64">
        <f>G41/F41</f>
        <v>1</v>
      </c>
      <c r="J41" s="13"/>
    </row>
    <row r="42" spans="1:10" ht="16.5" x14ac:dyDescent="0.35">
      <c r="A42" s="61" t="s">
        <v>37</v>
      </c>
      <c r="B42" s="37"/>
      <c r="C42" s="37"/>
      <c r="D42" s="66"/>
      <c r="E42" s="66" t="s">
        <v>106</v>
      </c>
      <c r="F42" s="97">
        <v>0</v>
      </c>
      <c r="G42" s="97">
        <v>0</v>
      </c>
      <c r="H42" s="160"/>
      <c r="I42" s="67" t="s">
        <v>107</v>
      </c>
      <c r="J42" s="13"/>
    </row>
    <row r="43" spans="1:10" x14ac:dyDescent="0.2">
      <c r="A43" s="376" t="s">
        <v>139</v>
      </c>
      <c r="B43" s="377"/>
      <c r="C43" s="377"/>
      <c r="D43" s="377"/>
      <c r="E43" s="377"/>
      <c r="F43" s="377"/>
      <c r="G43" s="377"/>
      <c r="H43" s="377"/>
      <c r="I43" s="377"/>
      <c r="J43" s="13"/>
    </row>
    <row r="44" spans="1:10" x14ac:dyDescent="0.2">
      <c r="A44" s="196"/>
      <c r="B44" s="196"/>
      <c r="C44" s="196"/>
      <c r="D44" s="196"/>
      <c r="E44" s="196"/>
      <c r="F44" s="196"/>
      <c r="G44" s="196"/>
      <c r="H44" s="196"/>
      <c r="I44" s="196"/>
      <c r="J44" s="13"/>
    </row>
    <row r="45" spans="1:10" ht="19.5" thickBot="1" x14ac:dyDescent="0.45">
      <c r="A45" s="34" t="s">
        <v>132</v>
      </c>
      <c r="B45" s="34" t="s">
        <v>24</v>
      </c>
      <c r="C45" s="36"/>
      <c r="D45" s="38"/>
      <c r="E45" s="38"/>
      <c r="F45" s="68"/>
      <c r="G45" s="69"/>
      <c r="H45" s="379" t="s">
        <v>41</v>
      </c>
      <c r="I45" s="380"/>
      <c r="J45" s="13"/>
    </row>
    <row r="46" spans="1:10" ht="18.75" thickTop="1" x14ac:dyDescent="0.35">
      <c r="A46" s="130"/>
      <c r="B46" s="131"/>
      <c r="C46" s="132"/>
      <c r="D46" s="131"/>
      <c r="E46" s="133" t="s">
        <v>133</v>
      </c>
      <c r="F46" s="134" t="s">
        <v>25</v>
      </c>
      <c r="G46" s="135" t="s">
        <v>26</v>
      </c>
      <c r="H46" s="136" t="s">
        <v>27</v>
      </c>
      <c r="I46" s="137" t="s">
        <v>40</v>
      </c>
      <c r="J46" s="13"/>
    </row>
    <row r="47" spans="1:10" x14ac:dyDescent="0.2">
      <c r="A47" s="138"/>
      <c r="B47" s="139"/>
      <c r="C47" s="139"/>
      <c r="D47" s="139"/>
      <c r="E47" s="140"/>
      <c r="F47" s="378"/>
      <c r="G47" s="141"/>
      <c r="H47" s="142">
        <v>41639</v>
      </c>
      <c r="I47" s="143">
        <v>41639</v>
      </c>
      <c r="J47" s="13"/>
    </row>
    <row r="48" spans="1:10" x14ac:dyDescent="0.2">
      <c r="A48" s="138"/>
      <c r="B48" s="139"/>
      <c r="C48" s="139"/>
      <c r="D48" s="139"/>
      <c r="E48" s="140"/>
      <c r="F48" s="378"/>
      <c r="G48" s="144"/>
      <c r="H48" s="144"/>
      <c r="I48" s="145"/>
      <c r="J48" s="13"/>
    </row>
    <row r="49" spans="1:10" ht="13.5" thickBot="1" x14ac:dyDescent="0.25">
      <c r="A49" s="146"/>
      <c r="B49" s="147"/>
      <c r="C49" s="147"/>
      <c r="D49" s="147"/>
      <c r="E49" s="146"/>
      <c r="F49" s="148"/>
      <c r="G49" s="149"/>
      <c r="H49" s="149"/>
      <c r="I49" s="150"/>
      <c r="J49" s="13"/>
    </row>
    <row r="50" spans="1:10" ht="13.5" thickTop="1" x14ac:dyDescent="0.2">
      <c r="A50" s="70"/>
      <c r="B50" s="71"/>
      <c r="C50" s="71" t="s">
        <v>20</v>
      </c>
      <c r="D50" s="71"/>
      <c r="E50" s="72">
        <v>101704.07999999999</v>
      </c>
      <c r="F50" s="73">
        <v>15000</v>
      </c>
      <c r="G50" s="74">
        <v>21700</v>
      </c>
      <c r="H50" s="74">
        <f>E50+F50-G50</f>
        <v>95004.079999999987</v>
      </c>
      <c r="I50" s="95">
        <f>H50</f>
        <v>95004.079999999987</v>
      </c>
      <c r="J50" s="13"/>
    </row>
    <row r="51" spans="1:10" x14ac:dyDescent="0.2">
      <c r="A51" s="75"/>
      <c r="B51" s="76"/>
      <c r="C51" s="76" t="s">
        <v>28</v>
      </c>
      <c r="D51" s="76"/>
      <c r="E51" s="77">
        <v>307301.44</v>
      </c>
      <c r="F51" s="78">
        <v>66985</v>
      </c>
      <c r="G51" s="79">
        <v>50711.75</v>
      </c>
      <c r="H51" s="79">
        <f>E51+F51-G51</f>
        <v>323574.69</v>
      </c>
      <c r="I51" s="96">
        <v>273782.53999999998</v>
      </c>
      <c r="J51" s="13"/>
    </row>
    <row r="52" spans="1:10" x14ac:dyDescent="0.2">
      <c r="A52" s="75"/>
      <c r="B52" s="76"/>
      <c r="C52" s="76" t="s">
        <v>19</v>
      </c>
      <c r="D52" s="76"/>
      <c r="E52" s="77">
        <v>769833.45</v>
      </c>
      <c r="F52" s="78">
        <f>201995.26+483295.14</f>
        <v>685290.4</v>
      </c>
      <c r="G52" s="79">
        <v>164190</v>
      </c>
      <c r="H52" s="79">
        <f>E52+F52-G52</f>
        <v>1290933.8500000001</v>
      </c>
      <c r="I52" s="96">
        <f>H52</f>
        <v>1290933.8500000001</v>
      </c>
      <c r="J52" s="13"/>
    </row>
    <row r="53" spans="1:10" x14ac:dyDescent="0.2">
      <c r="A53" s="75"/>
      <c r="B53" s="76"/>
      <c r="C53" s="76" t="s">
        <v>29</v>
      </c>
      <c r="D53" s="76"/>
      <c r="E53" s="77">
        <v>478909.30999999982</v>
      </c>
      <c r="F53" s="78">
        <v>954771</v>
      </c>
      <c r="G53" s="79">
        <v>715828</v>
      </c>
      <c r="H53" s="79">
        <f>E53+F53-G53</f>
        <v>717852.30999999982</v>
      </c>
      <c r="I53" s="96">
        <f>H53</f>
        <v>717852.30999999982</v>
      </c>
      <c r="J53" s="13"/>
    </row>
    <row r="54" spans="1:10" ht="18.75" thickBot="1" x14ac:dyDescent="0.4">
      <c r="A54" s="80" t="s">
        <v>12</v>
      </c>
      <c r="B54" s="81"/>
      <c r="C54" s="81"/>
      <c r="D54" s="81"/>
      <c r="E54" s="82">
        <f>E50+E51+E52+E53</f>
        <v>1657748.2799999998</v>
      </c>
      <c r="F54" s="83">
        <f>F50+F51+F52+F53</f>
        <v>1722046.4</v>
      </c>
      <c r="G54" s="83">
        <f>G50+G51+G52+G53</f>
        <v>952429.75</v>
      </c>
      <c r="H54" s="83">
        <f>H50+H51+H52+H53</f>
        <v>2427364.9299999997</v>
      </c>
      <c r="I54" s="84">
        <f>I50+I51+I52+I53</f>
        <v>2377572.7800000003</v>
      </c>
      <c r="J54" s="13"/>
    </row>
    <row r="55" spans="1:10" ht="18.75" thickTop="1" x14ac:dyDescent="0.35">
      <c r="A55" s="85"/>
      <c r="B55" s="86"/>
      <c r="C55" s="86"/>
      <c r="D55" s="38"/>
      <c r="E55" s="38"/>
      <c r="F55" s="68"/>
      <c r="G55" s="69"/>
      <c r="H55" s="87"/>
      <c r="I55" s="87"/>
      <c r="J55" s="13"/>
    </row>
    <row r="56" spans="1:10" ht="18" x14ac:dyDescent="0.35">
      <c r="A56" s="85"/>
      <c r="B56" s="86"/>
      <c r="C56" s="86"/>
      <c r="D56" s="38"/>
      <c r="E56" s="38"/>
      <c r="F56" s="68"/>
      <c r="G56" s="88"/>
      <c r="H56" s="89"/>
      <c r="I56" s="89"/>
      <c r="J56" s="13"/>
    </row>
    <row r="57" spans="1:10" ht="1.5" customHeight="1" x14ac:dyDescent="0.35">
      <c r="A57" s="90"/>
      <c r="B57" s="91"/>
      <c r="C57" s="91"/>
      <c r="D57" s="92"/>
      <c r="E57" s="92"/>
      <c r="F57" s="89"/>
      <c r="G57" s="89"/>
      <c r="H57" s="89"/>
      <c r="I57" s="89"/>
      <c r="J57" s="13"/>
    </row>
    <row r="58" spans="1:10" x14ac:dyDescent="0.2">
      <c r="A58" s="93"/>
      <c r="B58" s="93"/>
      <c r="C58" s="93"/>
      <c r="D58" s="93"/>
      <c r="E58" s="93"/>
      <c r="F58" s="93"/>
      <c r="G58" s="93"/>
      <c r="H58" s="93"/>
      <c r="I58" s="93"/>
    </row>
  </sheetData>
  <mergeCells count="14">
    <mergeCell ref="A2:D2"/>
    <mergeCell ref="E2:I2"/>
    <mergeCell ref="E3:I3"/>
    <mergeCell ref="E4:I4"/>
    <mergeCell ref="F47:F48"/>
    <mergeCell ref="E5:I5"/>
    <mergeCell ref="E7:I7"/>
    <mergeCell ref="H13:I13"/>
    <mergeCell ref="H45:I45"/>
    <mergeCell ref="A34:I35"/>
    <mergeCell ref="A43:I43"/>
    <mergeCell ref="C29:E29"/>
    <mergeCell ref="C32:F32"/>
    <mergeCell ref="B33:F33"/>
  </mergeCells>
  <phoneticPr fontId="2" type="noConversion"/>
  <pageMargins left="0.39370078740157483" right="0" top="0.39370078740157483" bottom="0.19685039370078741" header="0.51181102362204722" footer="0.51181102362204722"/>
  <pageSetup paperSize="9" scale="85" firstPageNumber="396" orientation="portrait" r:id="rId1"/>
  <headerFooter alignWithMargins="0">
    <oddFooter>&amp;L&amp;"Arial,Kurzíva"&amp;9Zastupitelstvo Olomouckého kraje 20.6.2014
5.2.- Závěrečný účet Olomouckého kraje za rok 2013
Příloha č.15: Financování hospodaření příspěvkových organizací Olomouckého kraje&amp;R&amp;"Arial,Kurzíva"&amp;9Strana &amp;P (celkem 480)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8"/>
  <sheetViews>
    <sheetView topLeftCell="A31" zoomScaleNormal="100" workbookViewId="0">
      <selection activeCell="B62" sqref="B62"/>
    </sheetView>
  </sheetViews>
  <sheetFormatPr defaultRowHeight="12.75" x14ac:dyDescent="0.2"/>
  <cols>
    <col min="1" max="1" width="7.5703125" style="18" customWidth="1"/>
    <col min="2" max="2" width="2.5703125" style="18" customWidth="1"/>
    <col min="3" max="3" width="8.42578125" style="18" customWidth="1"/>
    <col min="4" max="4" width="8.28515625" style="18" customWidth="1"/>
    <col min="5" max="5" width="14.7109375" style="18" customWidth="1"/>
    <col min="6" max="6" width="15.5703125" style="18" customWidth="1"/>
    <col min="7" max="8" width="14.7109375" style="18" customWidth="1"/>
    <col min="9" max="9" width="15" style="18" customWidth="1"/>
    <col min="10" max="10" width="16.85546875" style="18" customWidth="1"/>
    <col min="11" max="16384" width="9.140625" style="12"/>
  </cols>
  <sheetData>
    <row r="1" spans="1:10" ht="19.5" x14ac:dyDescent="0.4">
      <c r="A1" s="16" t="s">
        <v>0</v>
      </c>
      <c r="B1" s="17"/>
      <c r="C1" s="17"/>
      <c r="D1" s="17"/>
    </row>
    <row r="2" spans="1:10" ht="19.5" x14ac:dyDescent="0.4">
      <c r="A2" s="381" t="s">
        <v>1</v>
      </c>
      <c r="B2" s="381"/>
      <c r="C2" s="381"/>
      <c r="D2" s="381"/>
      <c r="E2" s="382" t="s">
        <v>94</v>
      </c>
      <c r="F2" s="382"/>
      <c r="G2" s="382"/>
      <c r="H2" s="382"/>
      <c r="I2" s="382"/>
      <c r="J2" s="20"/>
    </row>
    <row r="3" spans="1:10" ht="9.75" customHeight="1" x14ac:dyDescent="0.4">
      <c r="A3" s="19"/>
      <c r="B3" s="19"/>
      <c r="C3" s="19"/>
      <c r="D3" s="19"/>
      <c r="E3" s="384" t="s">
        <v>32</v>
      </c>
      <c r="F3" s="384"/>
      <c r="G3" s="384"/>
      <c r="H3" s="384"/>
      <c r="I3" s="384"/>
      <c r="J3" s="20"/>
    </row>
    <row r="4" spans="1:10" ht="15.75" x14ac:dyDescent="0.25">
      <c r="A4" s="21" t="s">
        <v>2</v>
      </c>
      <c r="E4" s="383" t="s">
        <v>95</v>
      </c>
      <c r="F4" s="383"/>
      <c r="G4" s="383"/>
      <c r="H4" s="383"/>
      <c r="I4" s="383"/>
    </row>
    <row r="5" spans="1:10" ht="7.5" customHeight="1" x14ac:dyDescent="0.25">
      <c r="A5" s="21"/>
      <c r="E5" s="384" t="s">
        <v>32</v>
      </c>
      <c r="F5" s="384"/>
      <c r="G5" s="384"/>
      <c r="H5" s="384"/>
      <c r="I5" s="384"/>
    </row>
    <row r="6" spans="1:10" ht="19.5" x14ac:dyDescent="0.4">
      <c r="A6" s="20" t="s">
        <v>104</v>
      </c>
      <c r="E6" s="94" t="s">
        <v>96</v>
      </c>
      <c r="F6" s="22"/>
      <c r="G6" s="23" t="s">
        <v>3</v>
      </c>
      <c r="H6" s="24"/>
      <c r="I6" s="24">
        <v>1314</v>
      </c>
    </row>
    <row r="7" spans="1:10" ht="8.25" customHeight="1" x14ac:dyDescent="0.4">
      <c r="A7" s="20"/>
      <c r="E7" s="384" t="s">
        <v>33</v>
      </c>
      <c r="F7" s="384"/>
      <c r="G7" s="384"/>
      <c r="H7" s="384"/>
      <c r="I7" s="384"/>
    </row>
    <row r="8" spans="1:10" ht="19.5" hidden="1" x14ac:dyDescent="0.4">
      <c r="A8" s="20"/>
      <c r="E8" s="24"/>
      <c r="F8" s="24"/>
      <c r="G8" s="24"/>
      <c r="H8" s="23"/>
      <c r="I8" s="24"/>
    </row>
    <row r="9" spans="1:10" ht="30.75" customHeight="1" x14ac:dyDescent="0.4">
      <c r="A9" s="20"/>
      <c r="E9" s="24"/>
      <c r="F9" s="24"/>
      <c r="G9" s="24"/>
      <c r="H9" s="23"/>
      <c r="I9" s="24"/>
    </row>
    <row r="11" spans="1:10" s="6" customFormat="1" ht="15" customHeight="1" x14ac:dyDescent="0.4">
      <c r="A11" s="25"/>
      <c r="B11" s="26"/>
      <c r="C11" s="26"/>
      <c r="D11" s="26"/>
      <c r="E11" s="27" t="s">
        <v>4</v>
      </c>
      <c r="F11" s="27" t="s">
        <v>5</v>
      </c>
      <c r="G11" s="127" t="s">
        <v>6</v>
      </c>
      <c r="H11" s="28" t="s">
        <v>7</v>
      </c>
      <c r="I11" s="28"/>
      <c r="J11" s="26"/>
    </row>
    <row r="12" spans="1:10" s="6" customFormat="1" ht="15" customHeight="1" x14ac:dyDescent="0.4">
      <c r="A12" s="29"/>
      <c r="B12" s="29"/>
      <c r="C12" s="29"/>
      <c r="D12" s="29"/>
      <c r="E12" s="27" t="s">
        <v>8</v>
      </c>
      <c r="F12" s="27" t="s">
        <v>8</v>
      </c>
      <c r="G12" s="127" t="s">
        <v>9</v>
      </c>
      <c r="H12" s="30" t="s">
        <v>10</v>
      </c>
      <c r="I12" s="31" t="s">
        <v>11</v>
      </c>
      <c r="J12" s="26"/>
    </row>
    <row r="13" spans="1:10" s="6" customFormat="1" ht="12.75" customHeight="1" x14ac:dyDescent="0.2">
      <c r="A13" s="29"/>
      <c r="B13" s="29"/>
      <c r="C13" s="29"/>
      <c r="D13" s="29"/>
      <c r="E13" s="27" t="s">
        <v>12</v>
      </c>
      <c r="F13" s="27" t="s">
        <v>12</v>
      </c>
      <c r="G13" s="32"/>
      <c r="H13" s="385" t="s">
        <v>122</v>
      </c>
      <c r="I13" s="380"/>
      <c r="J13" s="26"/>
    </row>
    <row r="14" spans="1:10" s="6" customFormat="1" ht="12.75" customHeight="1" x14ac:dyDescent="0.2">
      <c r="A14" s="29"/>
      <c r="B14" s="29"/>
      <c r="C14" s="29"/>
      <c r="D14" s="29"/>
      <c r="E14" s="27"/>
      <c r="F14" s="27"/>
      <c r="G14" s="32"/>
      <c r="H14" s="197"/>
      <c r="I14" s="198"/>
      <c r="J14" s="26"/>
    </row>
    <row r="15" spans="1:10" s="6" customFormat="1" ht="18.75" x14ac:dyDescent="0.4">
      <c r="A15" s="34" t="s">
        <v>128</v>
      </c>
      <c r="B15" s="34"/>
      <c r="C15" s="35"/>
      <c r="D15" s="36"/>
      <c r="E15" s="37"/>
      <c r="F15" s="37"/>
      <c r="G15" s="38"/>
      <c r="H15" s="29"/>
      <c r="I15" s="29"/>
      <c r="J15" s="26"/>
    </row>
    <row r="16" spans="1:10" s="6" customFormat="1" ht="19.5" x14ac:dyDescent="0.4">
      <c r="A16" s="39" t="s">
        <v>14</v>
      </c>
      <c r="B16" s="34"/>
      <c r="C16" s="35"/>
      <c r="D16" s="36"/>
      <c r="E16" s="158">
        <v>671000</v>
      </c>
      <c r="F16" s="159">
        <v>4725047.0999999996</v>
      </c>
      <c r="G16" s="9">
        <f>H16+I16</f>
        <v>4821456.8</v>
      </c>
      <c r="H16" s="158">
        <v>4821456.8</v>
      </c>
      <c r="I16" s="158">
        <v>0</v>
      </c>
      <c r="J16" s="26"/>
    </row>
    <row r="17" spans="1:10" s="6" customFormat="1" ht="20.25" customHeight="1" x14ac:dyDescent="0.35">
      <c r="A17" s="3"/>
      <c r="B17" s="26"/>
      <c r="C17" s="26"/>
      <c r="D17" s="26"/>
      <c r="J17" s="26"/>
    </row>
    <row r="18" spans="1:10" s="6" customFormat="1" ht="19.5" x14ac:dyDescent="0.4">
      <c r="A18" s="39" t="s">
        <v>15</v>
      </c>
      <c r="B18" s="4"/>
      <c r="C18" s="4"/>
      <c r="D18" s="4"/>
      <c r="E18" s="158">
        <v>671000</v>
      </c>
      <c r="F18" s="159">
        <v>4829702.92</v>
      </c>
      <c r="G18" s="9">
        <f>H18+I18</f>
        <v>4829702.92</v>
      </c>
      <c r="H18" s="158">
        <v>4829702.92</v>
      </c>
      <c r="I18" s="158">
        <v>0</v>
      </c>
      <c r="J18" s="26"/>
    </row>
    <row r="19" spans="1:10" s="6" customFormat="1" ht="19.5" customHeight="1" x14ac:dyDescent="0.35">
      <c r="A19" s="3"/>
      <c r="B19" s="4"/>
      <c r="C19" s="4"/>
      <c r="D19" s="4"/>
      <c r="E19" s="9"/>
      <c r="F19" s="10"/>
      <c r="G19" s="9"/>
      <c r="H19" s="11"/>
      <c r="I19" s="11"/>
      <c r="J19" s="5"/>
    </row>
    <row r="20" spans="1:10" s="6" customFormat="1" ht="14.25" customHeight="1" x14ac:dyDescent="0.35">
      <c r="A20" s="3"/>
      <c r="B20" s="4"/>
      <c r="C20" s="4"/>
      <c r="D20" s="4"/>
      <c r="E20" s="40"/>
      <c r="F20" s="40"/>
      <c r="G20" s="41"/>
      <c r="H20" s="2"/>
      <c r="I20" s="2"/>
      <c r="J20" s="5"/>
    </row>
    <row r="21" spans="1:10" ht="19.5" x14ac:dyDescent="0.4">
      <c r="A21" s="42" t="s">
        <v>16</v>
      </c>
      <c r="B21" s="40"/>
      <c r="C21" s="40"/>
      <c r="D21" s="40"/>
      <c r="E21" s="40"/>
      <c r="F21" s="40"/>
      <c r="G21" s="43"/>
      <c r="H21" s="41"/>
      <c r="I21" s="41"/>
      <c r="J21" s="41"/>
    </row>
    <row r="22" spans="1:10" ht="18" x14ac:dyDescent="0.35">
      <c r="A22" s="40"/>
      <c r="B22" s="40"/>
      <c r="C22" s="44" t="s">
        <v>38</v>
      </c>
      <c r="D22" s="40"/>
      <c r="E22" s="40"/>
      <c r="F22" s="40"/>
      <c r="G22" s="7">
        <f>H22+I22</f>
        <v>0</v>
      </c>
      <c r="H22" s="8">
        <v>0</v>
      </c>
      <c r="I22" s="8">
        <v>0</v>
      </c>
      <c r="J22" s="41"/>
    </row>
    <row r="23" spans="1:10" ht="18" x14ac:dyDescent="0.35">
      <c r="A23" s="40"/>
      <c r="B23" s="40"/>
      <c r="C23" s="44"/>
      <c r="D23" s="40"/>
      <c r="E23" s="40"/>
      <c r="F23" s="40"/>
      <c r="G23" s="7"/>
      <c r="H23" s="8"/>
      <c r="I23" s="8"/>
      <c r="J23" s="41"/>
    </row>
    <row r="24" spans="1:10" ht="19.5" x14ac:dyDescent="0.4">
      <c r="A24" s="213" t="s">
        <v>34</v>
      </c>
      <c r="B24" s="213"/>
      <c r="C24" s="214"/>
      <c r="D24" s="213"/>
      <c r="E24" s="213"/>
      <c r="F24" s="213"/>
      <c r="G24" s="215">
        <f>G18-G16-G22</f>
        <v>8246.1200000001118</v>
      </c>
      <c r="H24" s="215">
        <f>H18-H16-H22</f>
        <v>8246.1200000001118</v>
      </c>
      <c r="I24" s="215">
        <f>I18-I16-I22</f>
        <v>0</v>
      </c>
      <c r="J24" s="47"/>
    </row>
    <row r="25" spans="1:10" ht="15" x14ac:dyDescent="0.3">
      <c r="A25" s="35" t="s">
        <v>140</v>
      </c>
      <c r="B25" s="35"/>
      <c r="C25" s="35"/>
      <c r="D25" s="35"/>
      <c r="E25" s="35"/>
      <c r="F25" s="35"/>
      <c r="G25" s="216">
        <f>G24</f>
        <v>8246.1200000001118</v>
      </c>
      <c r="H25" s="26"/>
      <c r="I25" s="26"/>
    </row>
    <row r="26" spans="1:10" ht="15" x14ac:dyDescent="0.3">
      <c r="A26" s="35" t="s">
        <v>127</v>
      </c>
      <c r="B26" s="35"/>
      <c r="C26" s="35"/>
      <c r="D26" s="35"/>
      <c r="E26" s="35"/>
      <c r="F26" s="35"/>
      <c r="G26" s="217">
        <v>0</v>
      </c>
      <c r="H26" s="26"/>
      <c r="I26" s="26"/>
    </row>
    <row r="27" spans="1:10" x14ac:dyDescent="0.2">
      <c r="A27" s="26"/>
      <c r="B27" s="26"/>
      <c r="C27" s="26"/>
      <c r="D27" s="26"/>
      <c r="E27" s="26"/>
      <c r="F27" s="26"/>
      <c r="G27" s="26"/>
    </row>
    <row r="28" spans="1:10" ht="16.5" x14ac:dyDescent="0.35">
      <c r="A28" s="201" t="s">
        <v>129</v>
      </c>
      <c r="B28" s="201" t="s">
        <v>131</v>
      </c>
      <c r="C28" s="201"/>
      <c r="D28" s="3"/>
      <c r="E28" s="3"/>
      <c r="F28" s="29"/>
      <c r="G28" s="215"/>
      <c r="H28" s="49"/>
      <c r="I28" s="50"/>
      <c r="J28" s="48"/>
    </row>
    <row r="29" spans="1:10" s="6" customFormat="1" ht="15" x14ac:dyDescent="0.3">
      <c r="A29" s="201"/>
      <c r="B29" s="201"/>
      <c r="C29" s="388" t="s">
        <v>18</v>
      </c>
      <c r="D29" s="388"/>
      <c r="E29" s="388"/>
      <c r="F29" s="29"/>
      <c r="G29" s="222">
        <f>G30+G31</f>
        <v>8246.119999999999</v>
      </c>
      <c r="H29" s="49"/>
      <c r="I29" s="50"/>
    </row>
    <row r="30" spans="1:10" s="6" customFormat="1" ht="18.75" x14ac:dyDescent="0.4">
      <c r="A30" s="51"/>
      <c r="B30" s="51"/>
      <c r="C30" s="202"/>
      <c r="D30" s="53"/>
      <c r="E30" s="220" t="s">
        <v>142</v>
      </c>
      <c r="F30" s="218" t="s">
        <v>20</v>
      </c>
      <c r="G30" s="219">
        <v>1649.22</v>
      </c>
      <c r="H30" s="49"/>
      <c r="I30" s="50"/>
    </row>
    <row r="31" spans="1:10" s="6" customFormat="1" ht="18.75" x14ac:dyDescent="0.4">
      <c r="A31" s="51"/>
      <c r="B31" s="51"/>
      <c r="C31" s="52"/>
      <c r="D31" s="53"/>
      <c r="E31" s="54"/>
      <c r="F31" s="218" t="s">
        <v>19</v>
      </c>
      <c r="G31" s="219">
        <v>6596.9</v>
      </c>
      <c r="H31" s="49"/>
      <c r="I31" s="50"/>
    </row>
    <row r="32" spans="1:10" s="6" customFormat="1" ht="20.25" customHeight="1" x14ac:dyDescent="0.4">
      <c r="A32" s="51"/>
      <c r="B32" s="221"/>
      <c r="C32" s="375" t="s">
        <v>143</v>
      </c>
      <c r="D32" s="375"/>
      <c r="E32" s="375"/>
      <c r="F32" s="375"/>
      <c r="G32" s="222">
        <f>G26</f>
        <v>0</v>
      </c>
      <c r="H32" s="49"/>
      <c r="I32" s="50"/>
    </row>
    <row r="33" spans="1:10" s="6" customFormat="1" ht="20.25" customHeight="1" x14ac:dyDescent="0.3">
      <c r="A33" s="199"/>
      <c r="B33" s="387" t="s">
        <v>141</v>
      </c>
      <c r="C33" s="387"/>
      <c r="D33" s="387"/>
      <c r="E33" s="387"/>
      <c r="F33" s="387"/>
      <c r="G33" s="223">
        <v>0</v>
      </c>
      <c r="H33" s="200"/>
      <c r="I33" s="200"/>
    </row>
    <row r="34" spans="1:10" s="6" customFormat="1" x14ac:dyDescent="0.2">
      <c r="A34" s="386"/>
      <c r="B34" s="386"/>
      <c r="C34" s="386"/>
      <c r="D34" s="386"/>
      <c r="E34" s="386"/>
      <c r="F34" s="386"/>
      <c r="G34" s="386"/>
      <c r="H34" s="386"/>
      <c r="I34" s="386"/>
    </row>
    <row r="35" spans="1:10" x14ac:dyDescent="0.2">
      <c r="A35" s="386"/>
      <c r="B35" s="386"/>
      <c r="C35" s="386"/>
      <c r="D35" s="386"/>
      <c r="E35" s="386"/>
      <c r="F35" s="386"/>
      <c r="G35" s="386"/>
      <c r="H35" s="386"/>
      <c r="I35" s="386"/>
      <c r="J35" s="56"/>
    </row>
    <row r="36" spans="1:10" ht="19.5" x14ac:dyDescent="0.4">
      <c r="A36" s="34" t="s">
        <v>130</v>
      </c>
      <c r="B36" s="34" t="s">
        <v>30</v>
      </c>
      <c r="C36" s="34"/>
      <c r="D36" s="57"/>
      <c r="E36" s="38"/>
      <c r="F36" s="4"/>
      <c r="G36" s="58"/>
      <c r="H36" s="50"/>
      <c r="I36" s="50"/>
      <c r="J36" s="56"/>
    </row>
    <row r="37" spans="1:10" ht="18.75" x14ac:dyDescent="0.4">
      <c r="A37" s="34"/>
      <c r="B37" s="34"/>
      <c r="C37" s="34"/>
      <c r="D37" s="57"/>
      <c r="F37" s="59" t="s">
        <v>36</v>
      </c>
      <c r="G37" s="126" t="s">
        <v>6</v>
      </c>
      <c r="H37" s="29"/>
      <c r="I37" s="60" t="s">
        <v>39</v>
      </c>
      <c r="J37" s="56"/>
    </row>
    <row r="38" spans="1:10" ht="15" customHeight="1" x14ac:dyDescent="0.35">
      <c r="A38" s="61" t="s">
        <v>31</v>
      </c>
      <c r="B38" s="62"/>
      <c r="C38" s="3"/>
      <c r="D38" s="62"/>
      <c r="E38" s="38"/>
      <c r="F38" s="97">
        <v>0</v>
      </c>
      <c r="G38" s="97">
        <v>0</v>
      </c>
      <c r="H38" s="160"/>
      <c r="I38" s="64" t="s">
        <v>107</v>
      </c>
      <c r="J38" s="56"/>
    </row>
    <row r="39" spans="1:10" ht="16.5" x14ac:dyDescent="0.35">
      <c r="A39" s="61" t="s">
        <v>42</v>
      </c>
      <c r="B39" s="62"/>
      <c r="C39" s="3"/>
      <c r="D39" s="65"/>
      <c r="E39" s="65"/>
      <c r="F39" s="97">
        <v>30000</v>
      </c>
      <c r="G39" s="97">
        <v>30001</v>
      </c>
      <c r="H39" s="160"/>
      <c r="I39" s="64">
        <f>G39/F39</f>
        <v>1.0000333333333333</v>
      </c>
      <c r="J39" s="13"/>
    </row>
    <row r="40" spans="1:10" ht="16.5" x14ac:dyDescent="0.35">
      <c r="A40" s="61" t="s">
        <v>43</v>
      </c>
      <c r="B40" s="62"/>
      <c r="C40" s="3"/>
      <c r="D40" s="65"/>
      <c r="E40" s="65"/>
      <c r="F40" s="97">
        <v>0</v>
      </c>
      <c r="G40" s="97">
        <v>0</v>
      </c>
      <c r="H40" s="160"/>
      <c r="I40" s="64" t="s">
        <v>107</v>
      </c>
      <c r="J40" s="13"/>
    </row>
    <row r="41" spans="1:10" ht="16.5" x14ac:dyDescent="0.35">
      <c r="A41" s="61" t="s">
        <v>113</v>
      </c>
      <c r="B41" s="62"/>
      <c r="C41" s="3"/>
      <c r="D41" s="38"/>
      <c r="E41" s="38"/>
      <c r="F41" s="97">
        <v>23000</v>
      </c>
      <c r="G41" s="97">
        <v>23000</v>
      </c>
      <c r="H41" s="160"/>
      <c r="I41" s="64">
        <f>G41/F41</f>
        <v>1</v>
      </c>
      <c r="J41" s="13"/>
    </row>
    <row r="42" spans="1:10" ht="16.5" x14ac:dyDescent="0.35">
      <c r="A42" s="61" t="s">
        <v>37</v>
      </c>
      <c r="B42" s="37"/>
      <c r="C42" s="37"/>
      <c r="D42" s="66"/>
      <c r="E42" s="66" t="s">
        <v>106</v>
      </c>
      <c r="F42" s="97">
        <v>0</v>
      </c>
      <c r="G42" s="97">
        <v>0</v>
      </c>
      <c r="H42" s="160"/>
      <c r="I42" s="67" t="s">
        <v>107</v>
      </c>
      <c r="J42" s="13"/>
    </row>
    <row r="43" spans="1:10" x14ac:dyDescent="0.2">
      <c r="A43" s="376" t="s">
        <v>163</v>
      </c>
      <c r="B43" s="377"/>
      <c r="C43" s="377"/>
      <c r="D43" s="377"/>
      <c r="E43" s="377"/>
      <c r="F43" s="377"/>
      <c r="G43" s="377"/>
      <c r="H43" s="377"/>
      <c r="I43" s="377"/>
      <c r="J43" s="13"/>
    </row>
    <row r="44" spans="1:10" x14ac:dyDescent="0.2">
      <c r="A44" s="196"/>
      <c r="B44" s="196"/>
      <c r="C44" s="196"/>
      <c r="D44" s="196"/>
      <c r="E44" s="196"/>
      <c r="F44" s="196"/>
      <c r="G44" s="196"/>
      <c r="H44" s="196"/>
      <c r="I44" s="196"/>
      <c r="J44" s="13"/>
    </row>
    <row r="45" spans="1:10" ht="19.5" thickBot="1" x14ac:dyDescent="0.45">
      <c r="A45" s="34" t="s">
        <v>132</v>
      </c>
      <c r="B45" s="34" t="s">
        <v>24</v>
      </c>
      <c r="C45" s="36"/>
      <c r="D45" s="38"/>
      <c r="E45" s="38"/>
      <c r="F45" s="68"/>
      <c r="G45" s="69"/>
      <c r="H45" s="379" t="s">
        <v>41</v>
      </c>
      <c r="I45" s="380"/>
      <c r="J45" s="13"/>
    </row>
    <row r="46" spans="1:10" ht="18.75" thickTop="1" x14ac:dyDescent="0.35">
      <c r="A46" s="130"/>
      <c r="B46" s="131"/>
      <c r="C46" s="132"/>
      <c r="D46" s="131"/>
      <c r="E46" s="133" t="s">
        <v>133</v>
      </c>
      <c r="F46" s="134" t="s">
        <v>25</v>
      </c>
      <c r="G46" s="135" t="s">
        <v>26</v>
      </c>
      <c r="H46" s="136" t="s">
        <v>27</v>
      </c>
      <c r="I46" s="137" t="s">
        <v>40</v>
      </c>
      <c r="J46" s="13"/>
    </row>
    <row r="47" spans="1:10" x14ac:dyDescent="0.2">
      <c r="A47" s="138"/>
      <c r="B47" s="139"/>
      <c r="C47" s="139"/>
      <c r="D47" s="139"/>
      <c r="E47" s="140"/>
      <c r="F47" s="378"/>
      <c r="G47" s="141"/>
      <c r="H47" s="142">
        <v>41639</v>
      </c>
      <c r="I47" s="143">
        <v>41639</v>
      </c>
      <c r="J47" s="13"/>
    </row>
    <row r="48" spans="1:10" x14ac:dyDescent="0.2">
      <c r="A48" s="138"/>
      <c r="B48" s="139"/>
      <c r="C48" s="139"/>
      <c r="D48" s="139"/>
      <c r="E48" s="140"/>
      <c r="F48" s="378"/>
      <c r="G48" s="144"/>
      <c r="H48" s="144"/>
      <c r="I48" s="145"/>
      <c r="J48" s="13"/>
    </row>
    <row r="49" spans="1:10" ht="13.5" thickBot="1" x14ac:dyDescent="0.25">
      <c r="A49" s="146"/>
      <c r="B49" s="147"/>
      <c r="C49" s="147"/>
      <c r="D49" s="147"/>
      <c r="E49" s="146"/>
      <c r="F49" s="148"/>
      <c r="G49" s="149"/>
      <c r="H49" s="149"/>
      <c r="I49" s="150"/>
      <c r="J49" s="13"/>
    </row>
    <row r="50" spans="1:10" ht="13.5" thickTop="1" x14ac:dyDescent="0.2">
      <c r="A50" s="70"/>
      <c r="B50" s="71"/>
      <c r="C50" s="71" t="s">
        <v>20</v>
      </c>
      <c r="D50" s="71"/>
      <c r="E50" s="72">
        <v>66082.38</v>
      </c>
      <c r="F50" s="73">
        <v>11091</v>
      </c>
      <c r="G50" s="74">
        <v>0</v>
      </c>
      <c r="H50" s="74">
        <f>E50+F50-G50</f>
        <v>77173.38</v>
      </c>
      <c r="I50" s="95">
        <f>H50</f>
        <v>77173.38</v>
      </c>
      <c r="J50" s="13"/>
    </row>
    <row r="51" spans="1:10" x14ac:dyDescent="0.2">
      <c r="A51" s="75"/>
      <c r="B51" s="76"/>
      <c r="C51" s="76" t="s">
        <v>28</v>
      </c>
      <c r="D51" s="76"/>
      <c r="E51" s="77">
        <v>63043.820000000007</v>
      </c>
      <c r="F51" s="78">
        <v>32871.449999999997</v>
      </c>
      <c r="G51" s="79">
        <v>37348</v>
      </c>
      <c r="H51" s="79">
        <f>E51+F51-G51</f>
        <v>58567.270000000004</v>
      </c>
      <c r="I51" s="96">
        <v>42793.69</v>
      </c>
      <c r="J51" s="13"/>
    </row>
    <row r="52" spans="1:10" x14ac:dyDescent="0.2">
      <c r="A52" s="75"/>
      <c r="B52" s="76"/>
      <c r="C52" s="76" t="s">
        <v>19</v>
      </c>
      <c r="D52" s="76"/>
      <c r="E52" s="77">
        <v>123555.07999999999</v>
      </c>
      <c r="F52" s="78">
        <v>44363.66</v>
      </c>
      <c r="G52" s="79">
        <v>0</v>
      </c>
      <c r="H52" s="79">
        <f>E52+F52-G52</f>
        <v>167918.74</v>
      </c>
      <c r="I52" s="96">
        <f>H52</f>
        <v>167918.74</v>
      </c>
      <c r="J52" s="13"/>
    </row>
    <row r="53" spans="1:10" x14ac:dyDescent="0.2">
      <c r="A53" s="75"/>
      <c r="B53" s="76"/>
      <c r="C53" s="76" t="s">
        <v>29</v>
      </c>
      <c r="D53" s="76"/>
      <c r="E53" s="77">
        <v>142509</v>
      </c>
      <c r="F53" s="78">
        <v>30001</v>
      </c>
      <c r="G53" s="79">
        <v>98000</v>
      </c>
      <c r="H53" s="79">
        <f>E53+F53-G53</f>
        <v>74510</v>
      </c>
      <c r="I53" s="96">
        <f>H53</f>
        <v>74510</v>
      </c>
      <c r="J53" s="13"/>
    </row>
    <row r="54" spans="1:10" ht="18.75" thickBot="1" x14ac:dyDescent="0.4">
      <c r="A54" s="80" t="s">
        <v>12</v>
      </c>
      <c r="B54" s="81"/>
      <c r="C54" s="81"/>
      <c r="D54" s="81"/>
      <c r="E54" s="82">
        <f>E50+E51+E52+E53</f>
        <v>395190.28</v>
      </c>
      <c r="F54" s="83">
        <f>F50+F51+F52+F53</f>
        <v>118327.11</v>
      </c>
      <c r="G54" s="83">
        <f>G50+G51+G52+G53</f>
        <v>135348</v>
      </c>
      <c r="H54" s="83">
        <f>H50+H51+H52+H53</f>
        <v>378169.39</v>
      </c>
      <c r="I54" s="84">
        <f>I50+I51+I52+I53</f>
        <v>362395.81</v>
      </c>
      <c r="J54" s="13"/>
    </row>
    <row r="55" spans="1:10" ht="18.75" thickTop="1" x14ac:dyDescent="0.35">
      <c r="A55" s="85"/>
      <c r="B55" s="86"/>
      <c r="C55" s="86"/>
      <c r="D55" s="38"/>
      <c r="E55" s="38"/>
      <c r="F55" s="68"/>
      <c r="G55" s="69"/>
      <c r="H55" s="87"/>
      <c r="I55" s="87"/>
      <c r="J55" s="13"/>
    </row>
    <row r="56" spans="1:10" ht="18" x14ac:dyDescent="0.35">
      <c r="A56" s="85"/>
      <c r="B56" s="86"/>
      <c r="C56" s="86"/>
      <c r="D56" s="38"/>
      <c r="E56" s="38"/>
      <c r="F56" s="68"/>
      <c r="G56" s="88"/>
      <c r="H56" s="89"/>
      <c r="I56" s="89"/>
      <c r="J56" s="13"/>
    </row>
    <row r="57" spans="1:10" ht="1.5" customHeight="1" x14ac:dyDescent="0.35">
      <c r="A57" s="90"/>
      <c r="B57" s="91"/>
      <c r="C57" s="91"/>
      <c r="D57" s="92"/>
      <c r="E57" s="92"/>
      <c r="F57" s="89"/>
      <c r="G57" s="89"/>
      <c r="H57" s="89"/>
      <c r="I57" s="89"/>
      <c r="J57" s="13"/>
    </row>
    <row r="58" spans="1:10" x14ac:dyDescent="0.2">
      <c r="A58" s="93"/>
      <c r="B58" s="93"/>
      <c r="C58" s="93"/>
      <c r="D58" s="93"/>
      <c r="E58" s="93"/>
      <c r="F58" s="93"/>
      <c r="G58" s="93"/>
      <c r="H58" s="93"/>
      <c r="I58" s="93"/>
    </row>
  </sheetData>
  <mergeCells count="14">
    <mergeCell ref="F47:F48"/>
    <mergeCell ref="E5:I5"/>
    <mergeCell ref="E7:I7"/>
    <mergeCell ref="H13:I13"/>
    <mergeCell ref="A43:I43"/>
    <mergeCell ref="A34:I35"/>
    <mergeCell ref="A2:D2"/>
    <mergeCell ref="E2:I2"/>
    <mergeCell ref="E3:I3"/>
    <mergeCell ref="E4:I4"/>
    <mergeCell ref="H45:I45"/>
    <mergeCell ref="C29:E29"/>
    <mergeCell ref="C32:F32"/>
    <mergeCell ref="B33:F33"/>
  </mergeCells>
  <phoneticPr fontId="2" type="noConversion"/>
  <pageMargins left="0.39370078740157483" right="0" top="0.39370078740157483" bottom="0.19685039370078741" header="0.51181102362204722" footer="0.51181102362204722"/>
  <pageSetup paperSize="9" scale="85" firstPageNumber="396" orientation="portrait" r:id="rId1"/>
  <headerFooter alignWithMargins="0">
    <oddFooter>&amp;L&amp;"Arial,Kurzíva"&amp;9Zastupitelstvo Olomouckého kraje 20.6.2014
5.2.- Závěrečný účet Olomouckého kraje za rok 2013
Příloha č.15: Financování hospodaření příspěvkových organizací Olomouckého kraje&amp;R&amp;"Arial,Kurzíva"&amp;9Strana &amp;P (celkem 480)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8"/>
  <sheetViews>
    <sheetView topLeftCell="B28" zoomScaleNormal="100" workbookViewId="0">
      <selection activeCell="B62" sqref="B62"/>
    </sheetView>
  </sheetViews>
  <sheetFormatPr defaultRowHeight="12.75" x14ac:dyDescent="0.2"/>
  <cols>
    <col min="1" max="1" width="7.5703125" style="18" customWidth="1"/>
    <col min="2" max="2" width="2.5703125" style="18" customWidth="1"/>
    <col min="3" max="3" width="8.42578125" style="18" customWidth="1"/>
    <col min="4" max="4" width="8.28515625" style="18" customWidth="1"/>
    <col min="5" max="5" width="14.7109375" style="18" customWidth="1"/>
    <col min="6" max="6" width="15.5703125" style="18" customWidth="1"/>
    <col min="7" max="8" width="14.7109375" style="18" customWidth="1"/>
    <col min="9" max="9" width="15.28515625" style="18" customWidth="1"/>
    <col min="10" max="10" width="16.85546875" style="18" customWidth="1"/>
    <col min="11" max="16384" width="9.140625" style="12"/>
  </cols>
  <sheetData>
    <row r="1" spans="1:10" ht="19.5" x14ac:dyDescent="0.4">
      <c r="A1" s="16" t="s">
        <v>0</v>
      </c>
      <c r="B1" s="17"/>
      <c r="C1" s="17"/>
      <c r="D1" s="17"/>
    </row>
    <row r="2" spans="1:10" ht="19.5" x14ac:dyDescent="0.4">
      <c r="A2" s="381" t="s">
        <v>1</v>
      </c>
      <c r="B2" s="381"/>
      <c r="C2" s="381"/>
      <c r="D2" s="381"/>
      <c r="E2" s="382" t="s">
        <v>97</v>
      </c>
      <c r="F2" s="382"/>
      <c r="G2" s="382"/>
      <c r="H2" s="382"/>
      <c r="I2" s="382"/>
      <c r="J2" s="20"/>
    </row>
    <row r="3" spans="1:10" ht="9.75" customHeight="1" x14ac:dyDescent="0.4">
      <c r="A3" s="19"/>
      <c r="B3" s="19"/>
      <c r="C3" s="19"/>
      <c r="D3" s="19"/>
      <c r="E3" s="384" t="s">
        <v>32</v>
      </c>
      <c r="F3" s="384"/>
      <c r="G3" s="384"/>
      <c r="H3" s="384"/>
      <c r="I3" s="384"/>
      <c r="J3" s="20"/>
    </row>
    <row r="4" spans="1:10" ht="15.75" x14ac:dyDescent="0.25">
      <c r="A4" s="21" t="s">
        <v>2</v>
      </c>
      <c r="E4" s="383" t="s">
        <v>98</v>
      </c>
      <c r="F4" s="383"/>
      <c r="G4" s="383"/>
      <c r="H4" s="383"/>
      <c r="I4" s="383"/>
    </row>
    <row r="5" spans="1:10" ht="7.5" customHeight="1" x14ac:dyDescent="0.25">
      <c r="A5" s="21"/>
      <c r="E5" s="384" t="s">
        <v>32</v>
      </c>
      <c r="F5" s="384"/>
      <c r="G5" s="384"/>
      <c r="H5" s="384"/>
      <c r="I5" s="384"/>
    </row>
    <row r="6" spans="1:10" ht="19.5" x14ac:dyDescent="0.4">
      <c r="A6" s="20" t="s">
        <v>104</v>
      </c>
      <c r="E6" s="22">
        <v>60780495</v>
      </c>
      <c r="F6" s="22"/>
      <c r="G6" s="23" t="s">
        <v>3</v>
      </c>
      <c r="H6" s="24"/>
      <c r="I6" s="24">
        <v>1315</v>
      </c>
    </row>
    <row r="7" spans="1:10" ht="8.25" customHeight="1" x14ac:dyDescent="0.4">
      <c r="A7" s="20"/>
      <c r="E7" s="384" t="s">
        <v>33</v>
      </c>
      <c r="F7" s="384"/>
      <c r="G7" s="384"/>
      <c r="H7" s="384"/>
      <c r="I7" s="384"/>
    </row>
    <row r="8" spans="1:10" ht="19.5" hidden="1" x14ac:dyDescent="0.4">
      <c r="A8" s="20"/>
      <c r="E8" s="24"/>
      <c r="F8" s="24"/>
      <c r="G8" s="24"/>
      <c r="H8" s="23"/>
      <c r="I8" s="24"/>
    </row>
    <row r="9" spans="1:10" ht="30.75" customHeight="1" x14ac:dyDescent="0.4">
      <c r="A9" s="20"/>
      <c r="E9" s="24"/>
      <c r="F9" s="24"/>
      <c r="G9" s="24"/>
      <c r="H9" s="23"/>
      <c r="I9" s="24"/>
    </row>
    <row r="11" spans="1:10" s="6" customFormat="1" ht="15" customHeight="1" x14ac:dyDescent="0.4">
      <c r="A11" s="25"/>
      <c r="B11" s="26"/>
      <c r="C11" s="26"/>
      <c r="D11" s="26"/>
      <c r="E11" s="27" t="s">
        <v>4</v>
      </c>
      <c r="F11" s="27" t="s">
        <v>5</v>
      </c>
      <c r="G11" s="127" t="s">
        <v>6</v>
      </c>
      <c r="H11" s="28" t="s">
        <v>7</v>
      </c>
      <c r="I11" s="28"/>
      <c r="J11" s="26"/>
    </row>
    <row r="12" spans="1:10" s="6" customFormat="1" ht="15" customHeight="1" x14ac:dyDescent="0.4">
      <c r="A12" s="29"/>
      <c r="B12" s="29"/>
      <c r="C12" s="29"/>
      <c r="D12" s="29"/>
      <c r="E12" s="27" t="s">
        <v>8</v>
      </c>
      <c r="F12" s="27" t="s">
        <v>8</v>
      </c>
      <c r="G12" s="127" t="s">
        <v>9</v>
      </c>
      <c r="H12" s="30" t="s">
        <v>10</v>
      </c>
      <c r="I12" s="31" t="s">
        <v>11</v>
      </c>
      <c r="J12" s="26"/>
    </row>
    <row r="13" spans="1:10" s="6" customFormat="1" ht="12.75" customHeight="1" x14ac:dyDescent="0.2">
      <c r="A13" s="29"/>
      <c r="B13" s="29"/>
      <c r="C13" s="29"/>
      <c r="D13" s="29"/>
      <c r="E13" s="27" t="s">
        <v>12</v>
      </c>
      <c r="F13" s="27" t="s">
        <v>12</v>
      </c>
      <c r="G13" s="32"/>
      <c r="H13" s="385" t="s">
        <v>122</v>
      </c>
      <c r="I13" s="380"/>
      <c r="J13" s="26"/>
    </row>
    <row r="14" spans="1:10" s="6" customFormat="1" ht="12.75" customHeight="1" x14ac:dyDescent="0.2">
      <c r="A14" s="29"/>
      <c r="B14" s="29"/>
      <c r="C14" s="29"/>
      <c r="D14" s="29"/>
      <c r="E14" s="27"/>
      <c r="F14" s="27"/>
      <c r="G14" s="32"/>
      <c r="H14" s="197"/>
      <c r="I14" s="198"/>
      <c r="J14" s="26"/>
    </row>
    <row r="15" spans="1:10" s="6" customFormat="1" ht="18.75" x14ac:dyDescent="0.4">
      <c r="A15" s="34" t="s">
        <v>128</v>
      </c>
      <c r="B15" s="34"/>
      <c r="C15" s="35"/>
      <c r="D15" s="36"/>
      <c r="E15" s="37"/>
      <c r="F15" s="37"/>
      <c r="G15" s="38"/>
      <c r="H15" s="29"/>
      <c r="I15" s="29"/>
      <c r="J15" s="26"/>
    </row>
    <row r="16" spans="1:10" s="6" customFormat="1" ht="19.5" x14ac:dyDescent="0.4">
      <c r="A16" s="39" t="s">
        <v>14</v>
      </c>
      <c r="B16" s="34"/>
      <c r="C16" s="35"/>
      <c r="D16" s="36"/>
      <c r="E16" s="158">
        <v>620000</v>
      </c>
      <c r="F16" s="159">
        <v>2655229</v>
      </c>
      <c r="G16" s="9">
        <f>H16+I16</f>
        <v>2651768.08</v>
      </c>
      <c r="H16" s="158">
        <v>2651768.08</v>
      </c>
      <c r="I16" s="158">
        <v>0</v>
      </c>
      <c r="J16" s="26"/>
    </row>
    <row r="17" spans="1:10" s="6" customFormat="1" ht="20.25" customHeight="1" x14ac:dyDescent="0.35">
      <c r="A17" s="3"/>
      <c r="B17" s="26"/>
      <c r="C17" s="26"/>
      <c r="D17" s="26"/>
      <c r="J17" s="26"/>
    </row>
    <row r="18" spans="1:10" s="6" customFormat="1" ht="19.5" x14ac:dyDescent="0.4">
      <c r="A18" s="39" t="s">
        <v>15</v>
      </c>
      <c r="B18" s="4"/>
      <c r="C18" s="4"/>
      <c r="D18" s="4"/>
      <c r="E18" s="158">
        <v>620000</v>
      </c>
      <c r="F18" s="159">
        <v>2655229</v>
      </c>
      <c r="G18" s="9">
        <f>H18+I18</f>
        <v>2655188.4</v>
      </c>
      <c r="H18" s="158">
        <v>2655188.4</v>
      </c>
      <c r="I18" s="158">
        <v>0</v>
      </c>
      <c r="J18" s="26"/>
    </row>
    <row r="19" spans="1:10" s="6" customFormat="1" ht="19.5" customHeight="1" x14ac:dyDescent="0.35">
      <c r="A19" s="3"/>
      <c r="B19" s="4"/>
      <c r="C19" s="4"/>
      <c r="D19" s="4"/>
      <c r="E19" s="9"/>
      <c r="F19" s="10"/>
      <c r="G19" s="9"/>
      <c r="H19" s="11"/>
      <c r="I19" s="11"/>
      <c r="J19" s="5"/>
    </row>
    <row r="20" spans="1:10" s="6" customFormat="1" ht="14.25" customHeight="1" x14ac:dyDescent="0.35">
      <c r="A20" s="3"/>
      <c r="B20" s="4"/>
      <c r="C20" s="4"/>
      <c r="D20" s="4"/>
      <c r="E20" s="40"/>
      <c r="F20" s="40"/>
      <c r="G20" s="41"/>
      <c r="H20" s="2"/>
      <c r="I20" s="2"/>
      <c r="J20" s="5"/>
    </row>
    <row r="21" spans="1:10" ht="19.5" x14ac:dyDescent="0.4">
      <c r="A21" s="42" t="s">
        <v>16</v>
      </c>
      <c r="B21" s="40"/>
      <c r="C21" s="40"/>
      <c r="D21" s="40"/>
      <c r="E21" s="40"/>
      <c r="F21" s="40"/>
      <c r="G21" s="43"/>
      <c r="H21" s="41"/>
      <c r="I21" s="41"/>
      <c r="J21" s="41"/>
    </row>
    <row r="22" spans="1:10" ht="18" x14ac:dyDescent="0.35">
      <c r="A22" s="40"/>
      <c r="B22" s="40"/>
      <c r="C22" s="44" t="s">
        <v>38</v>
      </c>
      <c r="D22" s="40"/>
      <c r="E22" s="40"/>
      <c r="F22" s="40"/>
      <c r="G22" s="7">
        <f>H22+I22</f>
        <v>0</v>
      </c>
      <c r="H22" s="8">
        <v>0</v>
      </c>
      <c r="I22" s="8">
        <v>0</v>
      </c>
      <c r="J22" s="41"/>
    </row>
    <row r="23" spans="1:10" ht="18" x14ac:dyDescent="0.35">
      <c r="A23" s="40"/>
      <c r="B23" s="40"/>
      <c r="C23" s="44"/>
      <c r="D23" s="40"/>
      <c r="E23" s="40"/>
      <c r="F23" s="40"/>
      <c r="G23" s="7"/>
      <c r="H23" s="8"/>
      <c r="I23" s="8"/>
      <c r="J23" s="41"/>
    </row>
    <row r="24" spans="1:10" ht="19.5" x14ac:dyDescent="0.4">
      <c r="A24" s="213" t="s">
        <v>34</v>
      </c>
      <c r="B24" s="213"/>
      <c r="C24" s="214"/>
      <c r="D24" s="213"/>
      <c r="E24" s="213"/>
      <c r="F24" s="213"/>
      <c r="G24" s="215">
        <f>G18-G16-G22</f>
        <v>3420.3199999998324</v>
      </c>
      <c r="H24" s="215">
        <f>H18-H16-H22</f>
        <v>3420.3199999998324</v>
      </c>
      <c r="I24" s="215">
        <f>I18-I16-I22</f>
        <v>0</v>
      </c>
      <c r="J24" s="47"/>
    </row>
    <row r="25" spans="1:10" ht="15" x14ac:dyDescent="0.3">
      <c r="A25" s="35" t="s">
        <v>140</v>
      </c>
      <c r="B25" s="35"/>
      <c r="C25" s="35"/>
      <c r="D25" s="35"/>
      <c r="E25" s="35"/>
      <c r="F25" s="35"/>
      <c r="G25" s="216">
        <f>G24</f>
        <v>3420.3199999998324</v>
      </c>
      <c r="H25" s="26"/>
      <c r="I25" s="26"/>
    </row>
    <row r="26" spans="1:10" ht="15" x14ac:dyDescent="0.3">
      <c r="A26" s="35" t="s">
        <v>127</v>
      </c>
      <c r="B26" s="35"/>
      <c r="C26" s="35"/>
      <c r="D26" s="35"/>
      <c r="E26" s="35"/>
      <c r="F26" s="35"/>
      <c r="G26" s="217">
        <v>0</v>
      </c>
      <c r="H26" s="26"/>
      <c r="I26" s="26"/>
    </row>
    <row r="27" spans="1:10" x14ac:dyDescent="0.2">
      <c r="A27" s="26"/>
      <c r="B27" s="26"/>
      <c r="C27" s="26"/>
      <c r="D27" s="26"/>
      <c r="E27" s="26"/>
      <c r="F27" s="26"/>
      <c r="G27" s="26"/>
    </row>
    <row r="28" spans="1:10" ht="16.5" x14ac:dyDescent="0.35">
      <c r="A28" s="201" t="s">
        <v>129</v>
      </c>
      <c r="B28" s="201" t="s">
        <v>131</v>
      </c>
      <c r="C28" s="201"/>
      <c r="D28" s="3"/>
      <c r="E28" s="3"/>
      <c r="F28" s="29"/>
      <c r="G28" s="215"/>
      <c r="H28" s="49"/>
      <c r="I28" s="50"/>
      <c r="J28" s="48"/>
    </row>
    <row r="29" spans="1:10" s="6" customFormat="1" ht="15" x14ac:dyDescent="0.3">
      <c r="A29" s="201"/>
      <c r="B29" s="201"/>
      <c r="C29" s="388" t="s">
        <v>18</v>
      </c>
      <c r="D29" s="388"/>
      <c r="E29" s="388"/>
      <c r="F29" s="29"/>
      <c r="G29" s="222">
        <f>G30+G31</f>
        <v>3420.32</v>
      </c>
      <c r="H29" s="49"/>
      <c r="I29" s="50"/>
    </row>
    <row r="30" spans="1:10" s="6" customFormat="1" ht="18.75" x14ac:dyDescent="0.4">
      <c r="A30" s="51"/>
      <c r="B30" s="51"/>
      <c r="C30" s="202"/>
      <c r="D30" s="53"/>
      <c r="E30" s="220" t="s">
        <v>142</v>
      </c>
      <c r="F30" s="218" t="s">
        <v>20</v>
      </c>
      <c r="G30" s="219">
        <v>684</v>
      </c>
      <c r="H30" s="49"/>
      <c r="I30" s="50"/>
    </row>
    <row r="31" spans="1:10" s="6" customFormat="1" ht="18.75" x14ac:dyDescent="0.4">
      <c r="A31" s="51"/>
      <c r="B31" s="51"/>
      <c r="C31" s="52"/>
      <c r="D31" s="53"/>
      <c r="E31" s="54"/>
      <c r="F31" s="218" t="s">
        <v>19</v>
      </c>
      <c r="G31" s="219">
        <v>2736.32</v>
      </c>
      <c r="H31" s="49"/>
      <c r="I31" s="50"/>
    </row>
    <row r="32" spans="1:10" s="6" customFormat="1" ht="20.25" customHeight="1" x14ac:dyDescent="0.4">
      <c r="A32" s="51"/>
      <c r="B32" s="221"/>
      <c r="C32" s="375" t="s">
        <v>143</v>
      </c>
      <c r="D32" s="375"/>
      <c r="E32" s="375"/>
      <c r="F32" s="375"/>
      <c r="G32" s="222">
        <f>G26</f>
        <v>0</v>
      </c>
      <c r="H32" s="49"/>
      <c r="I32" s="50"/>
    </row>
    <row r="33" spans="1:10" s="6" customFormat="1" ht="20.25" customHeight="1" x14ac:dyDescent="0.3">
      <c r="A33" s="199"/>
      <c r="B33" s="387" t="s">
        <v>141</v>
      </c>
      <c r="C33" s="387"/>
      <c r="D33" s="387"/>
      <c r="E33" s="387"/>
      <c r="F33" s="387"/>
      <c r="G33" s="223">
        <v>0</v>
      </c>
      <c r="H33" s="200"/>
      <c r="I33" s="200"/>
    </row>
    <row r="34" spans="1:10" s="6" customFormat="1" x14ac:dyDescent="0.2">
      <c r="A34" s="386"/>
      <c r="B34" s="386"/>
      <c r="C34" s="386"/>
      <c r="D34" s="386"/>
      <c r="E34" s="386"/>
      <c r="F34" s="386"/>
      <c r="G34" s="386"/>
      <c r="H34" s="386"/>
      <c r="I34" s="386"/>
    </row>
    <row r="35" spans="1:10" x14ac:dyDescent="0.2">
      <c r="A35" s="386"/>
      <c r="B35" s="386"/>
      <c r="C35" s="386"/>
      <c r="D35" s="386"/>
      <c r="E35" s="386"/>
      <c r="F35" s="386"/>
      <c r="G35" s="386"/>
      <c r="H35" s="386"/>
      <c r="I35" s="386"/>
      <c r="J35" s="56"/>
    </row>
    <row r="36" spans="1:10" ht="19.5" x14ac:dyDescent="0.4">
      <c r="A36" s="34" t="s">
        <v>130</v>
      </c>
      <c r="B36" s="34" t="s">
        <v>30</v>
      </c>
      <c r="C36" s="34"/>
      <c r="D36" s="57"/>
      <c r="E36" s="38"/>
      <c r="F36" s="4"/>
      <c r="G36" s="58"/>
      <c r="H36" s="50"/>
      <c r="I36" s="50"/>
      <c r="J36" s="56"/>
    </row>
    <row r="37" spans="1:10" ht="18.75" x14ac:dyDescent="0.4">
      <c r="A37" s="34"/>
      <c r="B37" s="34"/>
      <c r="C37" s="34"/>
      <c r="D37" s="57"/>
      <c r="F37" s="59" t="s">
        <v>36</v>
      </c>
      <c r="G37" s="126" t="s">
        <v>6</v>
      </c>
      <c r="H37" s="29"/>
      <c r="I37" s="60" t="s">
        <v>39</v>
      </c>
      <c r="J37" s="56"/>
    </row>
    <row r="38" spans="1:10" ht="15" customHeight="1" x14ac:dyDescent="0.35">
      <c r="A38" s="61" t="s">
        <v>31</v>
      </c>
      <c r="B38" s="62"/>
      <c r="C38" s="3"/>
      <c r="D38" s="62"/>
      <c r="E38" s="38"/>
      <c r="F38" s="97">
        <v>0</v>
      </c>
      <c r="G38" s="97">
        <v>0</v>
      </c>
      <c r="H38" s="160"/>
      <c r="I38" s="64" t="s">
        <v>107</v>
      </c>
      <c r="J38" s="56"/>
    </row>
    <row r="39" spans="1:10" ht="16.5" x14ac:dyDescent="0.35">
      <c r="A39" s="61" t="s">
        <v>42</v>
      </c>
      <c r="B39" s="62"/>
      <c r="C39" s="3"/>
      <c r="D39" s="65"/>
      <c r="E39" s="65"/>
      <c r="F39" s="97">
        <v>46814</v>
      </c>
      <c r="G39" s="97">
        <v>46814</v>
      </c>
      <c r="H39" s="160"/>
      <c r="I39" s="64">
        <f>G39/F39</f>
        <v>1</v>
      </c>
      <c r="J39" s="13"/>
    </row>
    <row r="40" spans="1:10" ht="16.5" x14ac:dyDescent="0.35">
      <c r="A40" s="61" t="s">
        <v>43</v>
      </c>
      <c r="B40" s="62"/>
      <c r="C40" s="3"/>
      <c r="D40" s="65"/>
      <c r="E40" s="65"/>
      <c r="F40" s="97">
        <v>0</v>
      </c>
      <c r="G40" s="97">
        <v>0</v>
      </c>
      <c r="H40" s="160"/>
      <c r="I40" s="64" t="s">
        <v>107</v>
      </c>
      <c r="J40" s="13"/>
    </row>
    <row r="41" spans="1:10" ht="16.5" x14ac:dyDescent="0.35">
      <c r="A41" s="61" t="s">
        <v>113</v>
      </c>
      <c r="B41" s="62"/>
      <c r="C41" s="3"/>
      <c r="D41" s="38"/>
      <c r="E41" s="38"/>
      <c r="F41" s="97">
        <v>35361</v>
      </c>
      <c r="G41" s="97">
        <v>35361</v>
      </c>
      <c r="H41" s="160"/>
      <c r="I41" s="64">
        <f>G41/F41</f>
        <v>1</v>
      </c>
      <c r="J41" s="13"/>
    </row>
    <row r="42" spans="1:10" ht="16.5" x14ac:dyDescent="0.35">
      <c r="A42" s="61" t="s">
        <v>37</v>
      </c>
      <c r="B42" s="37"/>
      <c r="C42" s="37"/>
      <c r="D42" s="66"/>
      <c r="E42" s="66" t="s">
        <v>106</v>
      </c>
      <c r="F42" s="97">
        <v>0</v>
      </c>
      <c r="G42" s="97">
        <v>0</v>
      </c>
      <c r="H42" s="160"/>
      <c r="I42" s="67" t="s">
        <v>107</v>
      </c>
      <c r="J42" s="13"/>
    </row>
    <row r="43" spans="1:10" x14ac:dyDescent="0.2">
      <c r="A43" s="377"/>
      <c r="B43" s="377"/>
      <c r="C43" s="377"/>
      <c r="D43" s="377"/>
      <c r="E43" s="377"/>
      <c r="F43" s="377"/>
      <c r="G43" s="377"/>
      <c r="H43" s="377"/>
      <c r="I43" s="377"/>
      <c r="J43" s="13"/>
    </row>
    <row r="44" spans="1:10" x14ac:dyDescent="0.2">
      <c r="A44" s="196"/>
      <c r="B44" s="196"/>
      <c r="C44" s="196"/>
      <c r="D44" s="196"/>
      <c r="E44" s="196"/>
      <c r="F44" s="196"/>
      <c r="G44" s="196"/>
      <c r="H44" s="196"/>
      <c r="I44" s="196"/>
      <c r="J44" s="13"/>
    </row>
    <row r="45" spans="1:10" ht="19.5" thickBot="1" x14ac:dyDescent="0.45">
      <c r="A45" s="34" t="s">
        <v>132</v>
      </c>
      <c r="B45" s="34" t="s">
        <v>24</v>
      </c>
      <c r="C45" s="36"/>
      <c r="D45" s="38"/>
      <c r="E45" s="38"/>
      <c r="F45" s="68"/>
      <c r="G45" s="69"/>
      <c r="H45" s="379" t="s">
        <v>41</v>
      </c>
      <c r="I45" s="380"/>
      <c r="J45" s="13"/>
    </row>
    <row r="46" spans="1:10" ht="18.75" thickTop="1" x14ac:dyDescent="0.35">
      <c r="A46" s="130"/>
      <c r="B46" s="131"/>
      <c r="C46" s="132"/>
      <c r="D46" s="131"/>
      <c r="E46" s="133" t="s">
        <v>133</v>
      </c>
      <c r="F46" s="134" t="s">
        <v>25</v>
      </c>
      <c r="G46" s="135" t="s">
        <v>26</v>
      </c>
      <c r="H46" s="136" t="s">
        <v>27</v>
      </c>
      <c r="I46" s="137" t="s">
        <v>40</v>
      </c>
      <c r="J46" s="13"/>
    </row>
    <row r="47" spans="1:10" x14ac:dyDescent="0.2">
      <c r="A47" s="138"/>
      <c r="B47" s="139"/>
      <c r="C47" s="139"/>
      <c r="D47" s="139"/>
      <c r="E47" s="140"/>
      <c r="F47" s="378"/>
      <c r="G47" s="141"/>
      <c r="H47" s="142">
        <v>41639</v>
      </c>
      <c r="I47" s="143">
        <v>41639</v>
      </c>
      <c r="J47" s="13"/>
    </row>
    <row r="48" spans="1:10" x14ac:dyDescent="0.2">
      <c r="A48" s="138"/>
      <c r="B48" s="139"/>
      <c r="C48" s="139"/>
      <c r="D48" s="139"/>
      <c r="E48" s="140"/>
      <c r="F48" s="378"/>
      <c r="G48" s="144"/>
      <c r="H48" s="144"/>
      <c r="I48" s="145"/>
      <c r="J48" s="13"/>
    </row>
    <row r="49" spans="1:10" ht="13.5" thickBot="1" x14ac:dyDescent="0.25">
      <c r="A49" s="146"/>
      <c r="B49" s="147"/>
      <c r="C49" s="147"/>
      <c r="D49" s="147"/>
      <c r="E49" s="146"/>
      <c r="F49" s="148"/>
      <c r="G49" s="149"/>
      <c r="H49" s="149"/>
      <c r="I49" s="150"/>
      <c r="J49" s="13"/>
    </row>
    <row r="50" spans="1:10" ht="13.5" thickTop="1" x14ac:dyDescent="0.2">
      <c r="A50" s="70"/>
      <c r="B50" s="71"/>
      <c r="C50" s="71" t="s">
        <v>20</v>
      </c>
      <c r="D50" s="71"/>
      <c r="E50" s="72">
        <v>12723</v>
      </c>
      <c r="F50" s="73">
        <v>476</v>
      </c>
      <c r="G50" s="74">
        <v>0</v>
      </c>
      <c r="H50" s="74">
        <f>E50+F50-G50</f>
        <v>13199</v>
      </c>
      <c r="I50" s="95">
        <f>H50</f>
        <v>13199</v>
      </c>
      <c r="J50" s="13"/>
    </row>
    <row r="51" spans="1:10" x14ac:dyDescent="0.2">
      <c r="A51" s="75"/>
      <c r="B51" s="76"/>
      <c r="C51" s="76" t="s">
        <v>28</v>
      </c>
      <c r="D51" s="76"/>
      <c r="E51" s="77">
        <v>7409.8700000000026</v>
      </c>
      <c r="F51" s="78">
        <v>14650</v>
      </c>
      <c r="G51" s="79">
        <v>19488</v>
      </c>
      <c r="H51" s="79">
        <f>E51+F51-G51</f>
        <v>2571.8700000000026</v>
      </c>
      <c r="I51" s="96">
        <v>2571.87</v>
      </c>
      <c r="J51" s="13"/>
    </row>
    <row r="52" spans="1:10" x14ac:dyDescent="0.2">
      <c r="A52" s="75"/>
      <c r="B52" s="76"/>
      <c r="C52" s="76" t="s">
        <v>19</v>
      </c>
      <c r="D52" s="76"/>
      <c r="E52" s="77">
        <v>40221.919999999998</v>
      </c>
      <c r="F52" s="78">
        <v>1905.11</v>
      </c>
      <c r="G52" s="79">
        <v>0</v>
      </c>
      <c r="H52" s="79">
        <f>E52+F52-G52</f>
        <v>42127.03</v>
      </c>
      <c r="I52" s="96">
        <f>H52</f>
        <v>42127.03</v>
      </c>
      <c r="J52" s="13"/>
    </row>
    <row r="53" spans="1:10" x14ac:dyDescent="0.2">
      <c r="A53" s="75"/>
      <c r="B53" s="76"/>
      <c r="C53" s="76" t="s">
        <v>29</v>
      </c>
      <c r="D53" s="76"/>
      <c r="E53" s="77">
        <v>15669.100000000006</v>
      </c>
      <c r="F53" s="78">
        <v>46814</v>
      </c>
      <c r="G53" s="79">
        <v>35361</v>
      </c>
      <c r="H53" s="79">
        <f>E53+F53-G53</f>
        <v>27122.100000000006</v>
      </c>
      <c r="I53" s="96">
        <f>H53</f>
        <v>27122.100000000006</v>
      </c>
      <c r="J53" s="13"/>
    </row>
    <row r="54" spans="1:10" ht="18.75" thickBot="1" x14ac:dyDescent="0.4">
      <c r="A54" s="80" t="s">
        <v>12</v>
      </c>
      <c r="B54" s="81"/>
      <c r="C54" s="81"/>
      <c r="D54" s="81"/>
      <c r="E54" s="82">
        <f>E50+E51+E52+E53</f>
        <v>76023.890000000014</v>
      </c>
      <c r="F54" s="83">
        <f>F50+F51+F52+F53</f>
        <v>63845.11</v>
      </c>
      <c r="G54" s="83">
        <f>G50+G51+G52+G53</f>
        <v>54849</v>
      </c>
      <c r="H54" s="83">
        <f>H50+H51+H52+H53</f>
        <v>85020</v>
      </c>
      <c r="I54" s="84">
        <f>I50+I51+I52+I53</f>
        <v>85020</v>
      </c>
      <c r="J54" s="13"/>
    </row>
    <row r="55" spans="1:10" ht="18.75" thickTop="1" x14ac:dyDescent="0.35">
      <c r="A55" s="85"/>
      <c r="B55" s="86"/>
      <c r="C55" s="86"/>
      <c r="D55" s="38"/>
      <c r="E55" s="38"/>
      <c r="F55" s="68"/>
      <c r="G55" s="69"/>
      <c r="H55" s="87"/>
      <c r="I55" s="87"/>
      <c r="J55" s="13"/>
    </row>
    <row r="56" spans="1:10" ht="18" x14ac:dyDescent="0.35">
      <c r="A56" s="85"/>
      <c r="B56" s="86"/>
      <c r="C56" s="86"/>
      <c r="D56" s="38"/>
      <c r="E56" s="38"/>
      <c r="F56" s="68"/>
      <c r="G56" s="88"/>
      <c r="H56" s="89"/>
      <c r="I56" s="89"/>
      <c r="J56" s="13"/>
    </row>
    <row r="57" spans="1:10" ht="1.5" customHeight="1" x14ac:dyDescent="0.35">
      <c r="A57" s="90"/>
      <c r="B57" s="91"/>
      <c r="C57" s="91"/>
      <c r="D57" s="92"/>
      <c r="E57" s="92"/>
      <c r="F57" s="89"/>
      <c r="G57" s="89"/>
      <c r="H57" s="89"/>
      <c r="I57" s="89"/>
      <c r="J57" s="13"/>
    </row>
    <row r="58" spans="1:10" x14ac:dyDescent="0.2">
      <c r="A58" s="93"/>
      <c r="B58" s="93"/>
      <c r="C58" s="93"/>
      <c r="D58" s="93"/>
      <c r="E58" s="93"/>
      <c r="F58" s="93"/>
      <c r="G58" s="93"/>
      <c r="H58" s="93"/>
      <c r="I58" s="93"/>
    </row>
  </sheetData>
  <mergeCells count="14">
    <mergeCell ref="F47:F48"/>
    <mergeCell ref="E5:I5"/>
    <mergeCell ref="E7:I7"/>
    <mergeCell ref="H13:I13"/>
    <mergeCell ref="A43:I43"/>
    <mergeCell ref="A34:I35"/>
    <mergeCell ref="A2:D2"/>
    <mergeCell ref="E2:I2"/>
    <mergeCell ref="E3:I3"/>
    <mergeCell ref="E4:I4"/>
    <mergeCell ref="H45:I45"/>
    <mergeCell ref="C29:E29"/>
    <mergeCell ref="C32:F32"/>
    <mergeCell ref="B33:F33"/>
  </mergeCells>
  <phoneticPr fontId="2" type="noConversion"/>
  <pageMargins left="0.39370078740157483" right="0" top="0.39370078740157483" bottom="0.19685039370078741" header="0.51181102362204722" footer="0.51181102362204722"/>
  <pageSetup paperSize="9" scale="85" firstPageNumber="396" orientation="portrait" r:id="rId1"/>
  <headerFooter alignWithMargins="0">
    <oddFooter>&amp;L&amp;"Arial,Kurzíva"&amp;9Zastupitelstvo Olomouckého kraje 20.6.2014
5.2.- Závěrečný účet Olomouckého kraje za rok 2013
Příloha č.15: Financování hospodaření příspěvkových organizací Olomouckého kraje&amp;R&amp;"Arial,Kurzíva"&amp;9Strana &amp;P (celkem 480)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8"/>
  <sheetViews>
    <sheetView topLeftCell="A25" zoomScaleNormal="100" workbookViewId="0">
      <selection activeCell="B62" sqref="B62"/>
    </sheetView>
  </sheetViews>
  <sheetFormatPr defaultRowHeight="12.75" x14ac:dyDescent="0.2"/>
  <cols>
    <col min="1" max="1" width="7.5703125" style="18" customWidth="1"/>
    <col min="2" max="2" width="2.5703125" style="18" customWidth="1"/>
    <col min="3" max="3" width="8.42578125" style="18" customWidth="1"/>
    <col min="4" max="4" width="8.28515625" style="18" customWidth="1"/>
    <col min="5" max="5" width="14.7109375" style="18" customWidth="1"/>
    <col min="6" max="6" width="15.5703125" style="18" customWidth="1"/>
    <col min="7" max="8" width="14.7109375" style="18" customWidth="1"/>
    <col min="9" max="9" width="15" style="18" customWidth="1"/>
    <col min="10" max="10" width="16.85546875" style="18" customWidth="1"/>
    <col min="11" max="16384" width="9.140625" style="12"/>
  </cols>
  <sheetData>
    <row r="1" spans="1:10" ht="19.5" x14ac:dyDescent="0.4">
      <c r="A1" s="16" t="s">
        <v>0</v>
      </c>
      <c r="B1" s="17"/>
      <c r="C1" s="17"/>
      <c r="D1" s="17"/>
    </row>
    <row r="2" spans="1:10" ht="19.5" x14ac:dyDescent="0.4">
      <c r="A2" s="381" t="s">
        <v>1</v>
      </c>
      <c r="B2" s="381"/>
      <c r="C2" s="381"/>
      <c r="D2" s="381"/>
      <c r="E2" s="382" t="s">
        <v>99</v>
      </c>
      <c r="F2" s="382"/>
      <c r="G2" s="382"/>
      <c r="H2" s="382"/>
      <c r="I2" s="382"/>
      <c r="J2" s="20"/>
    </row>
    <row r="3" spans="1:10" ht="9.75" customHeight="1" x14ac:dyDescent="0.4">
      <c r="A3" s="19"/>
      <c r="B3" s="19"/>
      <c r="C3" s="19"/>
      <c r="D3" s="19"/>
      <c r="E3" s="384" t="s">
        <v>32</v>
      </c>
      <c r="F3" s="384"/>
      <c r="G3" s="384"/>
      <c r="H3" s="384"/>
      <c r="I3" s="384"/>
      <c r="J3" s="20"/>
    </row>
    <row r="4" spans="1:10" ht="15.75" x14ac:dyDescent="0.25">
      <c r="A4" s="21" t="s">
        <v>2</v>
      </c>
      <c r="E4" s="383" t="s">
        <v>100</v>
      </c>
      <c r="F4" s="383"/>
      <c r="G4" s="383"/>
      <c r="H4" s="383"/>
      <c r="I4" s="383"/>
    </row>
    <row r="5" spans="1:10" ht="7.5" customHeight="1" x14ac:dyDescent="0.25">
      <c r="A5" s="21"/>
      <c r="E5" s="384" t="s">
        <v>32</v>
      </c>
      <c r="F5" s="384"/>
      <c r="G5" s="384"/>
      <c r="H5" s="384"/>
      <c r="I5" s="384"/>
    </row>
    <row r="6" spans="1:10" ht="19.5" x14ac:dyDescent="0.4">
      <c r="A6" s="20" t="s">
        <v>104</v>
      </c>
      <c r="E6" s="94" t="s">
        <v>101</v>
      </c>
      <c r="F6" s="22"/>
      <c r="G6" s="23" t="s">
        <v>3</v>
      </c>
      <c r="H6" s="24"/>
      <c r="I6" s="24">
        <v>1407</v>
      </c>
    </row>
    <row r="7" spans="1:10" ht="8.25" customHeight="1" x14ac:dyDescent="0.4">
      <c r="A7" s="20"/>
      <c r="E7" s="384" t="s">
        <v>33</v>
      </c>
      <c r="F7" s="384"/>
      <c r="G7" s="384"/>
      <c r="H7" s="384"/>
      <c r="I7" s="384"/>
    </row>
    <row r="8" spans="1:10" ht="19.5" hidden="1" x14ac:dyDescent="0.4">
      <c r="A8" s="20"/>
      <c r="E8" s="24"/>
      <c r="F8" s="24"/>
      <c r="G8" s="24"/>
      <c r="H8" s="23"/>
      <c r="I8" s="24"/>
    </row>
    <row r="9" spans="1:10" ht="30.75" customHeight="1" x14ac:dyDescent="0.4">
      <c r="A9" s="20"/>
      <c r="E9" s="24"/>
      <c r="F9" s="24"/>
      <c r="G9" s="24"/>
      <c r="H9" s="23"/>
      <c r="I9" s="24"/>
    </row>
    <row r="11" spans="1:10" s="6" customFormat="1" ht="15" customHeight="1" x14ac:dyDescent="0.4">
      <c r="A11" s="25"/>
      <c r="B11" s="26"/>
      <c r="C11" s="26"/>
      <c r="D11" s="26"/>
      <c r="E11" s="27" t="s">
        <v>4</v>
      </c>
      <c r="F11" s="27" t="s">
        <v>5</v>
      </c>
      <c r="G11" s="127" t="s">
        <v>6</v>
      </c>
      <c r="H11" s="28" t="s">
        <v>7</v>
      </c>
      <c r="I11" s="28"/>
      <c r="J11" s="26"/>
    </row>
    <row r="12" spans="1:10" s="6" customFormat="1" ht="15" customHeight="1" x14ac:dyDescent="0.4">
      <c r="A12" s="29"/>
      <c r="B12" s="29"/>
      <c r="C12" s="29"/>
      <c r="D12" s="29"/>
      <c r="E12" s="27" t="s">
        <v>8</v>
      </c>
      <c r="F12" s="27" t="s">
        <v>8</v>
      </c>
      <c r="G12" s="127" t="s">
        <v>9</v>
      </c>
      <c r="H12" s="30" t="s">
        <v>10</v>
      </c>
      <c r="I12" s="31" t="s">
        <v>11</v>
      </c>
      <c r="J12" s="26"/>
    </row>
    <row r="13" spans="1:10" s="6" customFormat="1" ht="12.75" customHeight="1" x14ac:dyDescent="0.2">
      <c r="A13" s="29"/>
      <c r="B13" s="29"/>
      <c r="C13" s="29"/>
      <c r="D13" s="29"/>
      <c r="E13" s="27" t="s">
        <v>12</v>
      </c>
      <c r="F13" s="27" t="s">
        <v>12</v>
      </c>
      <c r="G13" s="32"/>
      <c r="H13" s="385" t="s">
        <v>122</v>
      </c>
      <c r="I13" s="380"/>
      <c r="J13" s="26"/>
    </row>
    <row r="14" spans="1:10" s="6" customFormat="1" ht="12.75" customHeight="1" x14ac:dyDescent="0.2">
      <c r="A14" s="29"/>
      <c r="B14" s="29"/>
      <c r="C14" s="29"/>
      <c r="D14" s="29"/>
      <c r="E14" s="27"/>
      <c r="F14" s="27"/>
      <c r="G14" s="32"/>
      <c r="H14" s="197"/>
      <c r="I14" s="198"/>
      <c r="J14" s="26"/>
    </row>
    <row r="15" spans="1:10" s="6" customFormat="1" ht="18.75" x14ac:dyDescent="0.4">
      <c r="A15" s="34" t="s">
        <v>128</v>
      </c>
      <c r="B15" s="34"/>
      <c r="C15" s="35"/>
      <c r="D15" s="36"/>
      <c r="E15" s="37"/>
      <c r="F15" s="37"/>
      <c r="G15" s="38"/>
      <c r="H15" s="29"/>
      <c r="I15" s="29"/>
      <c r="J15" s="26"/>
    </row>
    <row r="16" spans="1:10" s="6" customFormat="1" ht="19.5" x14ac:dyDescent="0.4">
      <c r="A16" s="39" t="s">
        <v>14</v>
      </c>
      <c r="B16" s="34"/>
      <c r="C16" s="35"/>
      <c r="D16" s="36"/>
      <c r="E16" s="158">
        <v>2007000</v>
      </c>
      <c r="F16" s="159">
        <v>8900162</v>
      </c>
      <c r="G16" s="9">
        <f>H16+I16</f>
        <v>8927936.5800000001</v>
      </c>
      <c r="H16" s="158">
        <v>8927936.5800000001</v>
      </c>
      <c r="I16" s="158">
        <v>0</v>
      </c>
      <c r="J16" s="26"/>
    </row>
    <row r="17" spans="1:10" s="6" customFormat="1" ht="20.25" customHeight="1" x14ac:dyDescent="0.35">
      <c r="A17" s="3"/>
      <c r="B17" s="26"/>
      <c r="C17" s="26"/>
      <c r="D17" s="26"/>
      <c r="J17" s="26"/>
    </row>
    <row r="18" spans="1:10" s="6" customFormat="1" ht="19.5" x14ac:dyDescent="0.4">
      <c r="A18" s="39" t="s">
        <v>15</v>
      </c>
      <c r="B18" s="4"/>
      <c r="C18" s="4"/>
      <c r="D18" s="4"/>
      <c r="E18" s="158">
        <v>2007000</v>
      </c>
      <c r="F18" s="159">
        <v>8900162</v>
      </c>
      <c r="G18" s="9">
        <f>H18+I18</f>
        <v>8914750.3399999999</v>
      </c>
      <c r="H18" s="158">
        <v>8914750.3399999999</v>
      </c>
      <c r="I18" s="158">
        <v>0</v>
      </c>
      <c r="J18" s="26"/>
    </row>
    <row r="19" spans="1:10" s="6" customFormat="1" ht="19.5" customHeight="1" x14ac:dyDescent="0.35">
      <c r="A19" s="3"/>
      <c r="B19" s="4"/>
      <c r="C19" s="4"/>
      <c r="D19" s="4"/>
      <c r="E19" s="9"/>
      <c r="F19" s="10"/>
      <c r="G19" s="9"/>
      <c r="H19" s="11"/>
      <c r="I19" s="11"/>
      <c r="J19" s="5"/>
    </row>
    <row r="20" spans="1:10" s="6" customFormat="1" ht="14.25" customHeight="1" x14ac:dyDescent="0.35">
      <c r="A20" s="3"/>
      <c r="B20" s="4"/>
      <c r="C20" s="4"/>
      <c r="D20" s="4"/>
      <c r="E20" s="40"/>
      <c r="F20" s="40"/>
      <c r="G20" s="41"/>
      <c r="H20" s="2"/>
      <c r="I20" s="2"/>
      <c r="J20" s="5"/>
    </row>
    <row r="21" spans="1:10" ht="19.5" x14ac:dyDescent="0.4">
      <c r="A21" s="42" t="s">
        <v>16</v>
      </c>
      <c r="B21" s="40"/>
      <c r="C21" s="40"/>
      <c r="D21" s="40"/>
      <c r="E21" s="40"/>
      <c r="F21" s="40"/>
      <c r="G21" s="43"/>
      <c r="H21" s="41"/>
      <c r="I21" s="41"/>
      <c r="J21" s="41"/>
    </row>
    <row r="22" spans="1:10" ht="18" x14ac:dyDescent="0.35">
      <c r="A22" s="40"/>
      <c r="B22" s="40"/>
      <c r="C22" s="44" t="s">
        <v>38</v>
      </c>
      <c r="D22" s="40"/>
      <c r="E22" s="40"/>
      <c r="F22" s="40"/>
      <c r="G22" s="7">
        <f>H22+I22</f>
        <v>0</v>
      </c>
      <c r="H22" s="8">
        <v>0</v>
      </c>
      <c r="I22" s="8">
        <v>0</v>
      </c>
      <c r="J22" s="41"/>
    </row>
    <row r="23" spans="1:10" ht="18" x14ac:dyDescent="0.35">
      <c r="A23" s="40"/>
      <c r="B23" s="40"/>
      <c r="C23" s="44"/>
      <c r="D23" s="40"/>
      <c r="E23" s="40"/>
      <c r="F23" s="40"/>
      <c r="G23" s="7"/>
      <c r="H23" s="8"/>
      <c r="I23" s="8"/>
      <c r="J23" s="41"/>
    </row>
    <row r="24" spans="1:10" ht="19.5" x14ac:dyDescent="0.4">
      <c r="A24" s="213" t="s">
        <v>34</v>
      </c>
      <c r="B24" s="213"/>
      <c r="C24" s="214"/>
      <c r="D24" s="213"/>
      <c r="E24" s="213"/>
      <c r="F24" s="213"/>
      <c r="G24" s="215">
        <f>G18-G16-G22</f>
        <v>-13186.240000000224</v>
      </c>
      <c r="H24" s="215">
        <f>H18-H16-H22</f>
        <v>-13186.240000000224</v>
      </c>
      <c r="I24" s="215">
        <f>I18-I16-I22</f>
        <v>0</v>
      </c>
      <c r="J24" s="47"/>
    </row>
    <row r="25" spans="1:10" ht="15" x14ac:dyDescent="0.3">
      <c r="A25" s="35" t="s">
        <v>140</v>
      </c>
      <c r="B25" s="35"/>
      <c r="C25" s="35"/>
      <c r="D25" s="35"/>
      <c r="E25" s="35"/>
      <c r="F25" s="35"/>
      <c r="G25" s="216">
        <f>G24</f>
        <v>-13186.240000000224</v>
      </c>
      <c r="H25" s="26"/>
      <c r="I25" s="26"/>
    </row>
    <row r="26" spans="1:10" ht="15" x14ac:dyDescent="0.3">
      <c r="A26" s="35" t="s">
        <v>127</v>
      </c>
      <c r="B26" s="35"/>
      <c r="C26" s="35"/>
      <c r="D26" s="35"/>
      <c r="E26" s="35"/>
      <c r="F26" s="35"/>
      <c r="G26" s="217">
        <v>0</v>
      </c>
      <c r="H26" s="26"/>
      <c r="I26" s="26"/>
    </row>
    <row r="27" spans="1:10" x14ac:dyDescent="0.2">
      <c r="A27" s="26"/>
      <c r="B27" s="26"/>
      <c r="C27" s="26"/>
      <c r="D27" s="26"/>
      <c r="E27" s="26"/>
      <c r="F27" s="26"/>
      <c r="G27" s="26"/>
    </row>
    <row r="28" spans="1:10" ht="16.5" x14ac:dyDescent="0.35">
      <c r="A28" s="201" t="s">
        <v>129</v>
      </c>
      <c r="B28" s="201" t="s">
        <v>131</v>
      </c>
      <c r="C28" s="201"/>
      <c r="D28" s="3"/>
      <c r="E28" s="3"/>
      <c r="F28" s="29"/>
      <c r="G28" s="215"/>
      <c r="H28" s="49"/>
      <c r="I28" s="50"/>
      <c r="J28" s="48"/>
    </row>
    <row r="29" spans="1:10" s="6" customFormat="1" ht="15" x14ac:dyDescent="0.3">
      <c r="A29" s="201"/>
      <c r="B29" s="201"/>
      <c r="C29" s="388" t="s">
        <v>18</v>
      </c>
      <c r="D29" s="388"/>
      <c r="E29" s="388"/>
      <c r="F29" s="29"/>
      <c r="G29" s="222">
        <f>G30+G31</f>
        <v>0</v>
      </c>
      <c r="H29" s="49"/>
      <c r="I29" s="50"/>
    </row>
    <row r="30" spans="1:10" s="6" customFormat="1" ht="18.75" x14ac:dyDescent="0.4">
      <c r="A30" s="51"/>
      <c r="B30" s="51"/>
      <c r="C30" s="202"/>
      <c r="D30" s="53"/>
      <c r="E30" s="220" t="s">
        <v>142</v>
      </c>
      <c r="F30" s="218" t="s">
        <v>20</v>
      </c>
      <c r="G30" s="219">
        <v>0</v>
      </c>
      <c r="H30" s="49"/>
      <c r="I30" s="50"/>
    </row>
    <row r="31" spans="1:10" s="6" customFormat="1" ht="18.75" x14ac:dyDescent="0.4">
      <c r="A31" s="51"/>
      <c r="B31" s="51"/>
      <c r="C31" s="52"/>
      <c r="D31" s="53"/>
      <c r="E31" s="54"/>
      <c r="F31" s="218" t="s">
        <v>19</v>
      </c>
      <c r="G31" s="219">
        <v>0</v>
      </c>
      <c r="H31" s="49"/>
      <c r="I31" s="50"/>
    </row>
    <row r="32" spans="1:10" s="6" customFormat="1" ht="20.25" customHeight="1" x14ac:dyDescent="0.4">
      <c r="A32" s="51"/>
      <c r="B32" s="221"/>
      <c r="C32" s="375" t="s">
        <v>143</v>
      </c>
      <c r="D32" s="375"/>
      <c r="E32" s="375"/>
      <c r="F32" s="375"/>
      <c r="G32" s="222">
        <f>G26</f>
        <v>0</v>
      </c>
      <c r="H32" s="49"/>
      <c r="I32" s="50"/>
    </row>
    <row r="33" spans="1:10" s="6" customFormat="1" ht="20.25" customHeight="1" x14ac:dyDescent="0.3">
      <c r="A33" s="199"/>
      <c r="B33" s="387" t="s">
        <v>141</v>
      </c>
      <c r="C33" s="387"/>
      <c r="D33" s="387"/>
      <c r="E33" s="387"/>
      <c r="F33" s="387"/>
      <c r="G33" s="223">
        <v>0</v>
      </c>
      <c r="H33" s="200"/>
      <c r="I33" s="200"/>
    </row>
    <row r="34" spans="1:10" s="6" customFormat="1" x14ac:dyDescent="0.2">
      <c r="A34" s="392" t="s">
        <v>151</v>
      </c>
      <c r="B34" s="393"/>
      <c r="C34" s="393"/>
      <c r="D34" s="393"/>
      <c r="E34" s="393"/>
      <c r="F34" s="393"/>
      <c r="G34" s="393"/>
      <c r="H34" s="393"/>
      <c r="I34" s="393"/>
    </row>
    <row r="35" spans="1:10" ht="25.5" customHeight="1" x14ac:dyDescent="0.2">
      <c r="A35" s="393"/>
      <c r="B35" s="393"/>
      <c r="C35" s="393"/>
      <c r="D35" s="393"/>
      <c r="E35" s="393"/>
      <c r="F35" s="393"/>
      <c r="G35" s="393"/>
      <c r="H35" s="393"/>
      <c r="I35" s="393"/>
      <c r="J35" s="56"/>
    </row>
    <row r="36" spans="1:10" ht="19.5" x14ac:dyDescent="0.4">
      <c r="A36" s="34" t="s">
        <v>130</v>
      </c>
      <c r="B36" s="34" t="s">
        <v>30</v>
      </c>
      <c r="C36" s="34"/>
      <c r="D36" s="57"/>
      <c r="E36" s="38"/>
      <c r="F36" s="4"/>
      <c r="G36" s="58"/>
      <c r="H36" s="50"/>
      <c r="I36" s="50"/>
      <c r="J36" s="56"/>
    </row>
    <row r="37" spans="1:10" ht="18.75" x14ac:dyDescent="0.4">
      <c r="A37" s="34"/>
      <c r="B37" s="34"/>
      <c r="C37" s="34"/>
      <c r="D37" s="57"/>
      <c r="F37" s="59" t="s">
        <v>36</v>
      </c>
      <c r="G37" s="126" t="s">
        <v>6</v>
      </c>
      <c r="H37" s="29"/>
      <c r="I37" s="60" t="s">
        <v>39</v>
      </c>
      <c r="J37" s="56"/>
    </row>
    <row r="38" spans="1:10" ht="15" customHeight="1" x14ac:dyDescent="0.35">
      <c r="A38" s="61" t="s">
        <v>31</v>
      </c>
      <c r="B38" s="62"/>
      <c r="C38" s="3"/>
      <c r="D38" s="62"/>
      <c r="E38" s="38"/>
      <c r="F38" s="97">
        <v>0</v>
      </c>
      <c r="G38" s="97">
        <v>0</v>
      </c>
      <c r="H38" s="160"/>
      <c r="I38" s="64" t="s">
        <v>107</v>
      </c>
      <c r="J38" s="56"/>
    </row>
    <row r="39" spans="1:10" ht="16.5" x14ac:dyDescent="0.35">
      <c r="A39" s="61" t="s">
        <v>42</v>
      </c>
      <c r="B39" s="62"/>
      <c r="C39" s="3"/>
      <c r="D39" s="65"/>
      <c r="E39" s="65"/>
      <c r="F39" s="97">
        <v>153370</v>
      </c>
      <c r="G39" s="97">
        <v>153370</v>
      </c>
      <c r="H39" s="160"/>
      <c r="I39" s="64">
        <f>G39/F39</f>
        <v>1</v>
      </c>
      <c r="J39" s="13"/>
    </row>
    <row r="40" spans="1:10" ht="16.5" x14ac:dyDescent="0.35">
      <c r="A40" s="61" t="s">
        <v>43</v>
      </c>
      <c r="B40" s="62"/>
      <c r="C40" s="3"/>
      <c r="D40" s="65"/>
      <c r="E40" s="65"/>
      <c r="F40" s="97">
        <v>0</v>
      </c>
      <c r="G40" s="97">
        <v>0</v>
      </c>
      <c r="H40" s="160"/>
      <c r="I40" s="64" t="s">
        <v>107</v>
      </c>
      <c r="J40" s="13"/>
    </row>
    <row r="41" spans="1:10" ht="16.5" x14ac:dyDescent="0.35">
      <c r="A41" s="61" t="s">
        <v>113</v>
      </c>
      <c r="B41" s="62"/>
      <c r="C41" s="3"/>
      <c r="D41" s="38"/>
      <c r="E41" s="38"/>
      <c r="F41" s="97">
        <v>115278</v>
      </c>
      <c r="G41" s="97">
        <v>115278</v>
      </c>
      <c r="H41" s="160"/>
      <c r="I41" s="64">
        <f>G41/F41</f>
        <v>1</v>
      </c>
      <c r="J41" s="13"/>
    </row>
    <row r="42" spans="1:10" ht="16.5" x14ac:dyDescent="0.35">
      <c r="A42" s="61" t="s">
        <v>37</v>
      </c>
      <c r="B42" s="37"/>
      <c r="C42" s="37"/>
      <c r="D42" s="66"/>
      <c r="E42" s="66" t="s">
        <v>106</v>
      </c>
      <c r="F42" s="97">
        <v>0</v>
      </c>
      <c r="G42" s="97">
        <v>0</v>
      </c>
      <c r="H42" s="160"/>
      <c r="I42" s="67" t="s">
        <v>107</v>
      </c>
      <c r="J42" s="13"/>
    </row>
    <row r="43" spans="1:10" ht="6.75" customHeight="1" x14ac:dyDescent="0.2">
      <c r="A43" s="377"/>
      <c r="B43" s="377"/>
      <c r="C43" s="377"/>
      <c r="D43" s="377"/>
      <c r="E43" s="377"/>
      <c r="F43" s="377"/>
      <c r="G43" s="377"/>
      <c r="H43" s="377"/>
      <c r="I43" s="377"/>
      <c r="J43" s="13"/>
    </row>
    <row r="44" spans="1:10" x14ac:dyDescent="0.2">
      <c r="A44" s="196"/>
      <c r="B44" s="196"/>
      <c r="C44" s="196"/>
      <c r="D44" s="196"/>
      <c r="E44" s="196"/>
      <c r="F44" s="196"/>
      <c r="G44" s="196"/>
      <c r="H44" s="196"/>
      <c r="I44" s="196"/>
      <c r="J44" s="13"/>
    </row>
    <row r="45" spans="1:10" ht="19.5" thickBot="1" x14ac:dyDescent="0.45">
      <c r="A45" s="34" t="s">
        <v>132</v>
      </c>
      <c r="B45" s="34" t="s">
        <v>24</v>
      </c>
      <c r="C45" s="36"/>
      <c r="D45" s="38"/>
      <c r="E45" s="38"/>
      <c r="F45" s="68"/>
      <c r="G45" s="69"/>
      <c r="H45" s="379" t="s">
        <v>41</v>
      </c>
      <c r="I45" s="380"/>
      <c r="J45" s="13"/>
    </row>
    <row r="46" spans="1:10" ht="18.75" thickTop="1" x14ac:dyDescent="0.35">
      <c r="A46" s="130"/>
      <c r="B46" s="131"/>
      <c r="C46" s="132"/>
      <c r="D46" s="131"/>
      <c r="E46" s="133" t="s">
        <v>133</v>
      </c>
      <c r="F46" s="134" t="s">
        <v>25</v>
      </c>
      <c r="G46" s="135" t="s">
        <v>26</v>
      </c>
      <c r="H46" s="136" t="s">
        <v>27</v>
      </c>
      <c r="I46" s="137" t="s">
        <v>40</v>
      </c>
      <c r="J46" s="13"/>
    </row>
    <row r="47" spans="1:10" x14ac:dyDescent="0.2">
      <c r="A47" s="138"/>
      <c r="B47" s="139"/>
      <c r="C47" s="139"/>
      <c r="D47" s="139"/>
      <c r="E47" s="140"/>
      <c r="F47" s="378"/>
      <c r="G47" s="141"/>
      <c r="H47" s="142">
        <v>41639</v>
      </c>
      <c r="I47" s="143">
        <v>41639</v>
      </c>
      <c r="J47" s="13"/>
    </row>
    <row r="48" spans="1:10" x14ac:dyDescent="0.2">
      <c r="A48" s="138"/>
      <c r="B48" s="139"/>
      <c r="C48" s="139"/>
      <c r="D48" s="139"/>
      <c r="E48" s="140"/>
      <c r="F48" s="378"/>
      <c r="G48" s="144"/>
      <c r="H48" s="144"/>
      <c r="I48" s="145"/>
      <c r="J48" s="13"/>
    </row>
    <row r="49" spans="1:10" ht="13.5" thickBot="1" x14ac:dyDescent="0.25">
      <c r="A49" s="146"/>
      <c r="B49" s="147"/>
      <c r="C49" s="147"/>
      <c r="D49" s="147"/>
      <c r="E49" s="146"/>
      <c r="F49" s="148"/>
      <c r="G49" s="149"/>
      <c r="H49" s="149"/>
      <c r="I49" s="150"/>
      <c r="J49" s="13"/>
    </row>
    <row r="50" spans="1:10" ht="13.5" thickTop="1" x14ac:dyDescent="0.2">
      <c r="A50" s="70"/>
      <c r="B50" s="71"/>
      <c r="C50" s="71" t="s">
        <v>20</v>
      </c>
      <c r="D50" s="71"/>
      <c r="E50" s="72">
        <v>34487</v>
      </c>
      <c r="F50" s="73">
        <v>5513</v>
      </c>
      <c r="G50" s="74">
        <v>0</v>
      </c>
      <c r="H50" s="74">
        <f>E50+F50-G50</f>
        <v>40000</v>
      </c>
      <c r="I50" s="95">
        <f>H50</f>
        <v>40000</v>
      </c>
      <c r="J50" s="13"/>
    </row>
    <row r="51" spans="1:10" x14ac:dyDescent="0.2">
      <c r="A51" s="75"/>
      <c r="B51" s="76"/>
      <c r="C51" s="76" t="s">
        <v>28</v>
      </c>
      <c r="D51" s="76"/>
      <c r="E51" s="77">
        <v>11346.600000000006</v>
      </c>
      <c r="F51" s="78">
        <v>47484.89</v>
      </c>
      <c r="G51" s="79">
        <v>51936</v>
      </c>
      <c r="H51" s="79">
        <f>E51+F51-G51</f>
        <v>6895.4900000000052</v>
      </c>
      <c r="I51" s="96">
        <v>2633.03</v>
      </c>
      <c r="J51" s="13"/>
    </row>
    <row r="52" spans="1:10" x14ac:dyDescent="0.2">
      <c r="A52" s="75"/>
      <c r="B52" s="76"/>
      <c r="C52" s="76" t="s">
        <v>19</v>
      </c>
      <c r="D52" s="76"/>
      <c r="E52" s="77">
        <v>479293.91000000003</v>
      </c>
      <c r="F52" s="78">
        <f>68160.04+60500</f>
        <v>128660.04</v>
      </c>
      <c r="G52" s="79">
        <v>408035</v>
      </c>
      <c r="H52" s="79">
        <f>E52+F52-G52</f>
        <v>199918.95000000007</v>
      </c>
      <c r="I52" s="96">
        <f>H52</f>
        <v>199918.95000000007</v>
      </c>
      <c r="J52" s="13"/>
    </row>
    <row r="53" spans="1:10" x14ac:dyDescent="0.2">
      <c r="A53" s="75"/>
      <c r="B53" s="76"/>
      <c r="C53" s="76" t="s">
        <v>29</v>
      </c>
      <c r="D53" s="76"/>
      <c r="E53" s="77">
        <v>18159.589999999967</v>
      </c>
      <c r="F53" s="78">
        <v>561405</v>
      </c>
      <c r="G53" s="79">
        <v>522482</v>
      </c>
      <c r="H53" s="79">
        <f>E53+F53-G53</f>
        <v>57082.589999999967</v>
      </c>
      <c r="I53" s="96">
        <f>H53</f>
        <v>57082.589999999967</v>
      </c>
      <c r="J53" s="13"/>
    </row>
    <row r="54" spans="1:10" ht="18.75" thickBot="1" x14ac:dyDescent="0.4">
      <c r="A54" s="80" t="s">
        <v>12</v>
      </c>
      <c r="B54" s="81"/>
      <c r="C54" s="81"/>
      <c r="D54" s="81"/>
      <c r="E54" s="82">
        <f>E50+E51+E52+E53</f>
        <v>543287.1</v>
      </c>
      <c r="F54" s="83">
        <f>F50+F51+F52+F53</f>
        <v>743062.92999999993</v>
      </c>
      <c r="G54" s="83">
        <f>G50+G51+G52+G53</f>
        <v>982453</v>
      </c>
      <c r="H54" s="83">
        <f>H50+H51+H52+H53</f>
        <v>303897.03000000003</v>
      </c>
      <c r="I54" s="84">
        <f>I50+I51+I52+I53</f>
        <v>299634.57000000007</v>
      </c>
      <c r="J54" s="13"/>
    </row>
    <row r="55" spans="1:10" ht="18.75" thickTop="1" x14ac:dyDescent="0.35">
      <c r="A55" s="85"/>
      <c r="B55" s="86"/>
      <c r="C55" s="86"/>
      <c r="D55" s="38"/>
      <c r="E55" s="38"/>
      <c r="F55" s="68"/>
      <c r="G55" s="69"/>
      <c r="H55" s="87"/>
      <c r="I55" s="87"/>
      <c r="J55" s="13"/>
    </row>
    <row r="56" spans="1:10" ht="18" x14ac:dyDescent="0.35">
      <c r="A56" s="85"/>
      <c r="B56" s="86"/>
      <c r="C56" s="86"/>
      <c r="D56" s="38"/>
      <c r="E56" s="38"/>
      <c r="F56" s="68"/>
      <c r="G56" s="88"/>
      <c r="H56" s="89"/>
      <c r="I56" s="89"/>
      <c r="J56" s="13"/>
    </row>
    <row r="57" spans="1:10" ht="1.5" customHeight="1" x14ac:dyDescent="0.35">
      <c r="A57" s="90"/>
      <c r="B57" s="91"/>
      <c r="C57" s="91"/>
      <c r="D57" s="92"/>
      <c r="E57" s="92"/>
      <c r="F57" s="89"/>
      <c r="G57" s="89"/>
      <c r="H57" s="89"/>
      <c r="I57" s="89"/>
      <c r="J57" s="13"/>
    </row>
    <row r="58" spans="1:10" x14ac:dyDescent="0.2">
      <c r="A58" s="93"/>
      <c r="B58" s="93"/>
      <c r="C58" s="93"/>
      <c r="D58" s="93"/>
      <c r="E58" s="93"/>
      <c r="F58" s="93"/>
      <c r="G58" s="93"/>
      <c r="H58" s="93"/>
      <c r="I58" s="93"/>
    </row>
  </sheetData>
  <mergeCells count="14">
    <mergeCell ref="F47:F48"/>
    <mergeCell ref="A2:D2"/>
    <mergeCell ref="E2:I2"/>
    <mergeCell ref="E3:I3"/>
    <mergeCell ref="E4:I4"/>
    <mergeCell ref="E5:I5"/>
    <mergeCell ref="E7:I7"/>
    <mergeCell ref="H13:I13"/>
    <mergeCell ref="A43:I43"/>
    <mergeCell ref="H45:I45"/>
    <mergeCell ref="A34:I35"/>
    <mergeCell ref="C29:E29"/>
    <mergeCell ref="C32:F32"/>
    <mergeCell ref="B33:F33"/>
  </mergeCells>
  <phoneticPr fontId="2" type="noConversion"/>
  <pageMargins left="0.39370078740157483" right="0" top="0.39370078740157483" bottom="0.19685039370078741" header="0.51181102362204722" footer="0.51181102362204722"/>
  <pageSetup paperSize="9" scale="85" firstPageNumber="396" orientation="portrait" r:id="rId1"/>
  <headerFooter alignWithMargins="0">
    <oddFooter>&amp;L&amp;"Arial,Kurzíva"&amp;9Zastupitelstvo Olomouckého kraje 20.6.2014
5.2.- Závěrečný účet Olomouckého kraje za rok 2013
Příloha č.15: Financování hospodaření příspěvkových organizací Olomouckého kraje&amp;R&amp;"Arial,Kurzíva"&amp;9Strana &amp;P (celkem 480)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7"/>
  <sheetViews>
    <sheetView zoomScaleNormal="100" workbookViewId="0">
      <selection activeCell="B62" sqref="B62"/>
    </sheetView>
  </sheetViews>
  <sheetFormatPr defaultRowHeight="12.75" x14ac:dyDescent="0.2"/>
  <cols>
    <col min="1" max="1" width="7.5703125" style="18" customWidth="1"/>
    <col min="2" max="2" width="2.5703125" style="18" customWidth="1"/>
    <col min="3" max="3" width="8.42578125" style="18" customWidth="1"/>
    <col min="4" max="4" width="8.28515625" style="18" customWidth="1"/>
    <col min="5" max="5" width="14.7109375" style="18" customWidth="1"/>
    <col min="6" max="6" width="15.5703125" style="18" customWidth="1"/>
    <col min="7" max="8" width="14.7109375" style="18" customWidth="1"/>
    <col min="9" max="9" width="15" style="18" customWidth="1"/>
    <col min="10" max="10" width="16.85546875" style="18" customWidth="1"/>
    <col min="11" max="16384" width="9.140625" style="12"/>
  </cols>
  <sheetData>
    <row r="1" spans="1:10" ht="19.5" x14ac:dyDescent="0.4">
      <c r="A1" s="16" t="s">
        <v>0</v>
      </c>
      <c r="B1" s="17"/>
      <c r="C1" s="17"/>
      <c r="D1" s="17"/>
    </row>
    <row r="2" spans="1:10" ht="19.5" x14ac:dyDescent="0.4">
      <c r="A2" s="381" t="s">
        <v>1</v>
      </c>
      <c r="B2" s="381"/>
      <c r="C2" s="381"/>
      <c r="D2" s="381"/>
      <c r="E2" s="382" t="s">
        <v>102</v>
      </c>
      <c r="F2" s="382"/>
      <c r="G2" s="382"/>
      <c r="H2" s="382"/>
      <c r="I2" s="382"/>
      <c r="J2" s="20"/>
    </row>
    <row r="3" spans="1:10" ht="9.75" customHeight="1" x14ac:dyDescent="0.4">
      <c r="A3" s="19"/>
      <c r="B3" s="19"/>
      <c r="C3" s="19"/>
      <c r="D3" s="19"/>
      <c r="E3" s="384" t="s">
        <v>32</v>
      </c>
      <c r="F3" s="384"/>
      <c r="G3" s="384"/>
      <c r="H3" s="384"/>
      <c r="I3" s="384"/>
      <c r="J3" s="20"/>
    </row>
    <row r="4" spans="1:10" ht="15.75" x14ac:dyDescent="0.25">
      <c r="A4" s="21" t="s">
        <v>2</v>
      </c>
      <c r="E4" s="383" t="s">
        <v>103</v>
      </c>
      <c r="F4" s="383"/>
      <c r="G4" s="383"/>
      <c r="H4" s="383"/>
      <c r="I4" s="383"/>
    </row>
    <row r="5" spans="1:10" ht="7.5" customHeight="1" x14ac:dyDescent="0.25">
      <c r="A5" s="21"/>
      <c r="E5" s="384" t="s">
        <v>32</v>
      </c>
      <c r="F5" s="384"/>
      <c r="G5" s="384"/>
      <c r="H5" s="384"/>
      <c r="I5" s="384"/>
    </row>
    <row r="6" spans="1:10" ht="19.5" x14ac:dyDescent="0.4">
      <c r="A6" s="20" t="s">
        <v>104</v>
      </c>
      <c r="E6" s="22">
        <v>60045086</v>
      </c>
      <c r="F6" s="22"/>
      <c r="G6" s="23" t="s">
        <v>3</v>
      </c>
      <c r="H6" s="24"/>
      <c r="I6" s="24">
        <v>1408</v>
      </c>
    </row>
    <row r="7" spans="1:10" ht="8.25" customHeight="1" x14ac:dyDescent="0.4">
      <c r="A7" s="20"/>
      <c r="E7" s="384" t="s">
        <v>33</v>
      </c>
      <c r="F7" s="384"/>
      <c r="G7" s="384"/>
      <c r="H7" s="384"/>
      <c r="I7" s="384"/>
    </row>
    <row r="8" spans="1:10" ht="19.5" hidden="1" x14ac:dyDescent="0.4">
      <c r="A8" s="20"/>
      <c r="E8" s="24"/>
      <c r="F8" s="24"/>
      <c r="G8" s="24"/>
      <c r="H8" s="23"/>
      <c r="I8" s="24"/>
    </row>
    <row r="9" spans="1:10" ht="15.75" customHeight="1" x14ac:dyDescent="0.4">
      <c r="A9" s="20"/>
      <c r="E9" s="24"/>
      <c r="F9" s="24"/>
      <c r="G9" s="24"/>
      <c r="H9" s="23"/>
      <c r="I9" s="24"/>
    </row>
    <row r="11" spans="1:10" s="6" customFormat="1" ht="15" customHeight="1" x14ac:dyDescent="0.4">
      <c r="A11" s="25"/>
      <c r="B11" s="26"/>
      <c r="C11" s="26"/>
      <c r="D11" s="26"/>
      <c r="E11" s="27" t="s">
        <v>4</v>
      </c>
      <c r="F11" s="27" t="s">
        <v>5</v>
      </c>
      <c r="G11" s="127" t="s">
        <v>6</v>
      </c>
      <c r="H11" s="28" t="s">
        <v>7</v>
      </c>
      <c r="I11" s="28"/>
      <c r="J11" s="26"/>
    </row>
    <row r="12" spans="1:10" s="6" customFormat="1" ht="15" customHeight="1" x14ac:dyDescent="0.4">
      <c r="A12" s="29"/>
      <c r="B12" s="29"/>
      <c r="C12" s="29"/>
      <c r="D12" s="29"/>
      <c r="E12" s="27" t="s">
        <v>8</v>
      </c>
      <c r="F12" s="27" t="s">
        <v>8</v>
      </c>
      <c r="G12" s="127" t="s">
        <v>9</v>
      </c>
      <c r="H12" s="30" t="s">
        <v>10</v>
      </c>
      <c r="I12" s="31" t="s">
        <v>11</v>
      </c>
      <c r="J12" s="26"/>
    </row>
    <row r="13" spans="1:10" s="6" customFormat="1" ht="12.75" customHeight="1" x14ac:dyDescent="0.2">
      <c r="A13" s="29"/>
      <c r="B13" s="29"/>
      <c r="C13" s="29"/>
      <c r="D13" s="29"/>
      <c r="E13" s="27" t="s">
        <v>12</v>
      </c>
      <c r="F13" s="27" t="s">
        <v>12</v>
      </c>
      <c r="G13" s="32"/>
      <c r="H13" s="385" t="s">
        <v>122</v>
      </c>
      <c r="I13" s="380"/>
      <c r="J13" s="26"/>
    </row>
    <row r="14" spans="1:10" s="6" customFormat="1" ht="12.75" customHeight="1" x14ac:dyDescent="0.2">
      <c r="A14" s="29"/>
      <c r="B14" s="29"/>
      <c r="C14" s="29"/>
      <c r="D14" s="29"/>
      <c r="E14" s="27"/>
      <c r="F14" s="27"/>
      <c r="G14" s="32"/>
      <c r="H14" s="197"/>
      <c r="I14" s="198"/>
      <c r="J14" s="26"/>
    </row>
    <row r="15" spans="1:10" s="6" customFormat="1" ht="18.75" x14ac:dyDescent="0.4">
      <c r="A15" s="34" t="s">
        <v>128</v>
      </c>
      <c r="B15" s="34"/>
      <c r="C15" s="35"/>
      <c r="D15" s="36"/>
      <c r="E15" s="37"/>
      <c r="F15" s="37"/>
      <c r="G15" s="38"/>
      <c r="H15" s="29"/>
      <c r="I15" s="29"/>
      <c r="J15" s="26"/>
    </row>
    <row r="16" spans="1:10" s="6" customFormat="1" ht="19.5" x14ac:dyDescent="0.4">
      <c r="A16" s="39" t="s">
        <v>14</v>
      </c>
      <c r="B16" s="34"/>
      <c r="C16" s="35"/>
      <c r="D16" s="36"/>
      <c r="E16" s="158">
        <v>2343000</v>
      </c>
      <c r="F16" s="159">
        <v>11266500</v>
      </c>
      <c r="G16" s="9">
        <f>H16+I16</f>
        <v>11109775.699999999</v>
      </c>
      <c r="H16" s="158">
        <v>11109775.699999999</v>
      </c>
      <c r="I16" s="158">
        <v>0</v>
      </c>
      <c r="J16" s="26"/>
    </row>
    <row r="17" spans="1:10" s="6" customFormat="1" ht="20.25" customHeight="1" x14ac:dyDescent="0.35">
      <c r="A17" s="3"/>
      <c r="B17" s="26"/>
      <c r="C17" s="26"/>
      <c r="D17" s="26"/>
      <c r="J17" s="26"/>
    </row>
    <row r="18" spans="1:10" s="6" customFormat="1" ht="19.5" x14ac:dyDescent="0.4">
      <c r="A18" s="39" t="s">
        <v>15</v>
      </c>
      <c r="B18" s="4"/>
      <c r="C18" s="4"/>
      <c r="D18" s="4"/>
      <c r="E18" s="158">
        <v>2343000</v>
      </c>
      <c r="F18" s="159">
        <v>11391700</v>
      </c>
      <c r="G18" s="9">
        <f>H18+I18</f>
        <v>11492105.439999999</v>
      </c>
      <c r="H18" s="158">
        <v>11492105.439999999</v>
      </c>
      <c r="I18" s="158">
        <v>0</v>
      </c>
      <c r="J18" s="26"/>
    </row>
    <row r="19" spans="1:10" s="6" customFormat="1" ht="19.5" customHeight="1" x14ac:dyDescent="0.35">
      <c r="A19" s="3"/>
      <c r="B19" s="4"/>
      <c r="C19" s="4"/>
      <c r="D19" s="4"/>
      <c r="E19" s="9"/>
      <c r="F19" s="10"/>
      <c r="G19" s="9"/>
      <c r="H19" s="11"/>
      <c r="I19" s="11"/>
      <c r="J19" s="5"/>
    </row>
    <row r="20" spans="1:10" s="6" customFormat="1" ht="14.25" customHeight="1" x14ac:dyDescent="0.35">
      <c r="A20" s="3"/>
      <c r="B20" s="4"/>
      <c r="C20" s="4"/>
      <c r="D20" s="4"/>
      <c r="E20" s="40"/>
      <c r="F20" s="40"/>
      <c r="G20" s="41"/>
      <c r="H20" s="2"/>
      <c r="I20" s="2"/>
      <c r="J20" s="5"/>
    </row>
    <row r="21" spans="1:10" ht="19.5" x14ac:dyDescent="0.4">
      <c r="A21" s="42" t="s">
        <v>16</v>
      </c>
      <c r="B21" s="40"/>
      <c r="C21" s="40"/>
      <c r="D21" s="40"/>
      <c r="E21" s="40"/>
      <c r="F21" s="40"/>
      <c r="G21" s="43"/>
      <c r="H21" s="41"/>
      <c r="I21" s="41"/>
      <c r="J21" s="41"/>
    </row>
    <row r="22" spans="1:10" ht="18" x14ac:dyDescent="0.35">
      <c r="A22" s="40"/>
      <c r="B22" s="40"/>
      <c r="C22" s="44" t="s">
        <v>38</v>
      </c>
      <c r="D22" s="40"/>
      <c r="E22" s="40"/>
      <c r="F22" s="40"/>
      <c r="G22" s="7">
        <f>H22+I22</f>
        <v>0</v>
      </c>
      <c r="H22" s="8">
        <v>0</v>
      </c>
      <c r="I22" s="8">
        <v>0</v>
      </c>
      <c r="J22" s="41"/>
    </row>
    <row r="23" spans="1:10" ht="18" x14ac:dyDescent="0.35">
      <c r="A23" s="40"/>
      <c r="B23" s="40"/>
      <c r="C23" s="44"/>
      <c r="D23" s="40"/>
      <c r="E23" s="40"/>
      <c r="F23" s="40"/>
      <c r="G23" s="7"/>
      <c r="H23" s="8"/>
      <c r="I23" s="8"/>
      <c r="J23" s="41"/>
    </row>
    <row r="24" spans="1:10" ht="19.5" x14ac:dyDescent="0.4">
      <c r="A24" s="213" t="s">
        <v>34</v>
      </c>
      <c r="B24" s="213"/>
      <c r="C24" s="214"/>
      <c r="D24" s="213"/>
      <c r="E24" s="213"/>
      <c r="F24" s="213"/>
      <c r="G24" s="215">
        <f>G18-G16-G22</f>
        <v>382329.74000000022</v>
      </c>
      <c r="H24" s="215">
        <f>H18-H16-H22</f>
        <v>382329.74000000022</v>
      </c>
      <c r="I24" s="215">
        <f>I18-I16-I22</f>
        <v>0</v>
      </c>
      <c r="J24" s="47"/>
    </row>
    <row r="25" spans="1:10" ht="15" x14ac:dyDescent="0.3">
      <c r="A25" s="35" t="s">
        <v>140</v>
      </c>
      <c r="B25" s="35"/>
      <c r="C25" s="35"/>
      <c r="D25" s="35"/>
      <c r="E25" s="35"/>
      <c r="F25" s="35"/>
      <c r="G25" s="216">
        <f>G24</f>
        <v>382329.74000000022</v>
      </c>
      <c r="H25" s="26"/>
      <c r="I25" s="26"/>
    </row>
    <row r="26" spans="1:10" ht="15" x14ac:dyDescent="0.3">
      <c r="A26" s="35" t="s">
        <v>127</v>
      </c>
      <c r="B26" s="35"/>
      <c r="C26" s="35"/>
      <c r="D26" s="35"/>
      <c r="E26" s="35"/>
      <c r="F26" s="35"/>
      <c r="G26" s="217">
        <v>0</v>
      </c>
      <c r="H26" s="26"/>
      <c r="I26" s="26"/>
    </row>
    <row r="27" spans="1:10" x14ac:dyDescent="0.2">
      <c r="A27" s="26"/>
      <c r="B27" s="26"/>
      <c r="C27" s="26"/>
      <c r="D27" s="26"/>
      <c r="E27" s="26"/>
      <c r="F27" s="26"/>
      <c r="G27" s="26"/>
    </row>
    <row r="28" spans="1:10" ht="16.5" x14ac:dyDescent="0.35">
      <c r="A28" s="201" t="s">
        <v>129</v>
      </c>
      <c r="B28" s="201" t="s">
        <v>131</v>
      </c>
      <c r="C28" s="201"/>
      <c r="D28" s="3"/>
      <c r="E28" s="3"/>
      <c r="F28" s="29"/>
      <c r="G28" s="215"/>
      <c r="H28" s="49"/>
      <c r="I28" s="50"/>
      <c r="J28" s="48"/>
    </row>
    <row r="29" spans="1:10" s="6" customFormat="1" ht="15" x14ac:dyDescent="0.3">
      <c r="A29" s="201"/>
      <c r="B29" s="201"/>
      <c r="C29" s="388" t="s">
        <v>18</v>
      </c>
      <c r="D29" s="388"/>
      <c r="E29" s="388"/>
      <c r="F29" s="29"/>
      <c r="G29" s="222">
        <f>G30+G31</f>
        <v>382329.74</v>
      </c>
      <c r="H29" s="49"/>
      <c r="I29" s="50"/>
    </row>
    <row r="30" spans="1:10" s="6" customFormat="1" ht="18.75" x14ac:dyDescent="0.4">
      <c r="A30" s="51"/>
      <c r="B30" s="51"/>
      <c r="C30" s="202"/>
      <c r="D30" s="53"/>
      <c r="E30" s="220" t="s">
        <v>142</v>
      </c>
      <c r="F30" s="218" t="s">
        <v>20</v>
      </c>
      <c r="G30" s="219">
        <v>25000</v>
      </c>
      <c r="H30" s="49"/>
      <c r="I30" s="50"/>
    </row>
    <row r="31" spans="1:10" s="6" customFormat="1" ht="18.75" x14ac:dyDescent="0.4">
      <c r="A31" s="51"/>
      <c r="B31" s="51"/>
      <c r="C31" s="52"/>
      <c r="D31" s="53"/>
      <c r="E31" s="54"/>
      <c r="F31" s="218" t="s">
        <v>19</v>
      </c>
      <c r="G31" s="219">
        <v>357329.74</v>
      </c>
      <c r="H31" s="49"/>
      <c r="I31" s="50"/>
    </row>
    <row r="32" spans="1:10" s="6" customFormat="1" ht="20.25" customHeight="1" x14ac:dyDescent="0.4">
      <c r="A32" s="51"/>
      <c r="B32" s="221"/>
      <c r="C32" s="375" t="s">
        <v>143</v>
      </c>
      <c r="D32" s="375"/>
      <c r="E32" s="375"/>
      <c r="F32" s="375"/>
      <c r="G32" s="222">
        <f>G26</f>
        <v>0</v>
      </c>
      <c r="H32" s="49"/>
      <c r="I32" s="50"/>
    </row>
    <row r="33" spans="1:10" s="6" customFormat="1" ht="20.25" customHeight="1" x14ac:dyDescent="0.3">
      <c r="A33" s="199"/>
      <c r="B33" s="387" t="s">
        <v>141</v>
      </c>
      <c r="C33" s="387"/>
      <c r="D33" s="387"/>
      <c r="E33" s="387"/>
      <c r="F33" s="387"/>
      <c r="G33" s="223">
        <v>0</v>
      </c>
      <c r="H33" s="200"/>
      <c r="I33" s="200"/>
    </row>
    <row r="34" spans="1:10" s="6" customFormat="1" x14ac:dyDescent="0.2">
      <c r="A34" s="386"/>
      <c r="B34" s="386"/>
      <c r="C34" s="386"/>
      <c r="D34" s="386"/>
      <c r="E34" s="386"/>
      <c r="F34" s="386"/>
      <c r="G34" s="386"/>
      <c r="H34" s="386"/>
      <c r="I34" s="386"/>
    </row>
    <row r="35" spans="1:10" x14ac:dyDescent="0.2">
      <c r="A35" s="386"/>
      <c r="B35" s="386"/>
      <c r="C35" s="386"/>
      <c r="D35" s="386"/>
      <c r="E35" s="386"/>
      <c r="F35" s="386"/>
      <c r="G35" s="386"/>
      <c r="H35" s="386"/>
      <c r="I35" s="386"/>
      <c r="J35" s="56"/>
    </row>
    <row r="36" spans="1:10" ht="19.5" x14ac:dyDescent="0.4">
      <c r="A36" s="34" t="s">
        <v>130</v>
      </c>
      <c r="B36" s="34" t="s">
        <v>30</v>
      </c>
      <c r="C36" s="34"/>
      <c r="D36" s="57"/>
      <c r="E36" s="38"/>
      <c r="F36" s="4"/>
      <c r="G36" s="58"/>
      <c r="H36" s="50"/>
      <c r="I36" s="50"/>
      <c r="J36" s="56"/>
    </row>
    <row r="37" spans="1:10" ht="18.75" x14ac:dyDescent="0.4">
      <c r="A37" s="34"/>
      <c r="B37" s="34"/>
      <c r="C37" s="34"/>
      <c r="D37" s="57"/>
      <c r="F37" s="59" t="s">
        <v>36</v>
      </c>
      <c r="G37" s="126" t="s">
        <v>6</v>
      </c>
      <c r="H37" s="29"/>
      <c r="I37" s="60" t="s">
        <v>39</v>
      </c>
      <c r="J37" s="56"/>
    </row>
    <row r="38" spans="1:10" ht="15" customHeight="1" x14ac:dyDescent="0.35">
      <c r="A38" s="61" t="s">
        <v>31</v>
      </c>
      <c r="B38" s="62"/>
      <c r="C38" s="3"/>
      <c r="D38" s="62"/>
      <c r="E38" s="38"/>
      <c r="F38" s="97">
        <v>0</v>
      </c>
      <c r="G38" s="97">
        <v>0</v>
      </c>
      <c r="H38" s="160"/>
      <c r="I38" s="64" t="s">
        <v>107</v>
      </c>
      <c r="J38" s="56"/>
    </row>
    <row r="39" spans="1:10" ht="16.5" x14ac:dyDescent="0.35">
      <c r="A39" s="61" t="s">
        <v>42</v>
      </c>
      <c r="B39" s="62"/>
      <c r="C39" s="3"/>
      <c r="D39" s="65"/>
      <c r="E39" s="65"/>
      <c r="F39" s="97">
        <v>0</v>
      </c>
      <c r="G39" s="97">
        <v>0</v>
      </c>
      <c r="H39" s="160"/>
      <c r="I39" s="64" t="s">
        <v>107</v>
      </c>
      <c r="J39" s="13"/>
    </row>
    <row r="40" spans="1:10" ht="16.5" x14ac:dyDescent="0.35">
      <c r="A40" s="61" t="s">
        <v>43</v>
      </c>
      <c r="B40" s="62"/>
      <c r="C40" s="3"/>
      <c r="D40" s="65"/>
      <c r="E40" s="65"/>
      <c r="F40" s="97">
        <v>0</v>
      </c>
      <c r="G40" s="97">
        <v>0</v>
      </c>
      <c r="H40" s="160"/>
      <c r="I40" s="64" t="s">
        <v>107</v>
      </c>
      <c r="J40" s="13"/>
    </row>
    <row r="41" spans="1:10" ht="16.5" x14ac:dyDescent="0.35">
      <c r="A41" s="61" t="s">
        <v>113</v>
      </c>
      <c r="B41" s="62"/>
      <c r="C41" s="3"/>
      <c r="D41" s="38"/>
      <c r="E41" s="38"/>
      <c r="F41" s="97">
        <v>0</v>
      </c>
      <c r="G41" s="97">
        <v>0</v>
      </c>
      <c r="H41" s="160"/>
      <c r="I41" s="64" t="s">
        <v>107</v>
      </c>
      <c r="J41" s="13"/>
    </row>
    <row r="42" spans="1:10" ht="16.5" x14ac:dyDescent="0.35">
      <c r="A42" s="61" t="s">
        <v>37</v>
      </c>
      <c r="B42" s="37"/>
      <c r="C42" s="37"/>
      <c r="D42" s="66"/>
      <c r="E42" s="66" t="s">
        <v>106</v>
      </c>
      <c r="F42" s="97">
        <v>0</v>
      </c>
      <c r="G42" s="97">
        <v>0</v>
      </c>
      <c r="H42" s="160"/>
      <c r="I42" s="67" t="s">
        <v>107</v>
      </c>
      <c r="J42" s="13"/>
    </row>
    <row r="43" spans="1:10" x14ac:dyDescent="0.2">
      <c r="A43" s="377"/>
      <c r="B43" s="377"/>
      <c r="C43" s="377"/>
      <c r="D43" s="377"/>
      <c r="E43" s="377"/>
      <c r="F43" s="377"/>
      <c r="G43" s="377"/>
      <c r="H43" s="377"/>
      <c r="I43" s="377"/>
      <c r="J43" s="13"/>
    </row>
    <row r="44" spans="1:10" x14ac:dyDescent="0.2">
      <c r="A44" s="196"/>
      <c r="B44" s="196"/>
      <c r="C44" s="196"/>
      <c r="D44" s="196"/>
      <c r="E44" s="196"/>
      <c r="F44" s="196"/>
      <c r="G44" s="196"/>
      <c r="H44" s="196"/>
      <c r="I44" s="196"/>
      <c r="J44" s="13"/>
    </row>
    <row r="45" spans="1:10" ht="19.5" thickBot="1" x14ac:dyDescent="0.45">
      <c r="A45" s="34" t="s">
        <v>132</v>
      </c>
      <c r="B45" s="34" t="s">
        <v>24</v>
      </c>
      <c r="C45" s="36"/>
      <c r="D45" s="38"/>
      <c r="E45" s="38"/>
      <c r="F45" s="68"/>
      <c r="G45" s="69"/>
      <c r="H45" s="379" t="s">
        <v>41</v>
      </c>
      <c r="I45" s="380"/>
      <c r="J45" s="13"/>
    </row>
    <row r="46" spans="1:10" ht="18.75" thickTop="1" x14ac:dyDescent="0.35">
      <c r="A46" s="130"/>
      <c r="B46" s="131"/>
      <c r="C46" s="132"/>
      <c r="D46" s="131"/>
      <c r="E46" s="133" t="s">
        <v>133</v>
      </c>
      <c r="F46" s="134" t="s">
        <v>25</v>
      </c>
      <c r="G46" s="135" t="s">
        <v>26</v>
      </c>
      <c r="H46" s="136" t="s">
        <v>27</v>
      </c>
      <c r="I46" s="137" t="s">
        <v>40</v>
      </c>
      <c r="J46" s="13"/>
    </row>
    <row r="47" spans="1:10" x14ac:dyDescent="0.2">
      <c r="A47" s="138"/>
      <c r="B47" s="139"/>
      <c r="C47" s="139"/>
      <c r="D47" s="139"/>
      <c r="E47" s="140"/>
      <c r="F47" s="378"/>
      <c r="G47" s="141"/>
      <c r="H47" s="142">
        <v>41639</v>
      </c>
      <c r="I47" s="143">
        <v>41639</v>
      </c>
      <c r="J47" s="13"/>
    </row>
    <row r="48" spans="1:10" x14ac:dyDescent="0.2">
      <c r="A48" s="138"/>
      <c r="B48" s="139"/>
      <c r="C48" s="139"/>
      <c r="D48" s="139"/>
      <c r="E48" s="140"/>
      <c r="F48" s="378"/>
      <c r="G48" s="144"/>
      <c r="H48" s="144"/>
      <c r="I48" s="145"/>
      <c r="J48" s="13"/>
    </row>
    <row r="49" spans="1:10" ht="13.5" thickBot="1" x14ac:dyDescent="0.25">
      <c r="A49" s="146"/>
      <c r="B49" s="147"/>
      <c r="C49" s="147"/>
      <c r="D49" s="147"/>
      <c r="E49" s="146"/>
      <c r="F49" s="148"/>
      <c r="G49" s="149"/>
      <c r="H49" s="149"/>
      <c r="I49" s="150"/>
      <c r="J49" s="13"/>
    </row>
    <row r="50" spans="1:10" ht="13.5" thickTop="1" x14ac:dyDescent="0.2">
      <c r="A50" s="70"/>
      <c r="B50" s="71"/>
      <c r="C50" s="71" t="s">
        <v>20</v>
      </c>
      <c r="D50" s="71"/>
      <c r="E50" s="72">
        <v>40000</v>
      </c>
      <c r="F50" s="73">
        <v>25000</v>
      </c>
      <c r="G50" s="74">
        <v>40000</v>
      </c>
      <c r="H50" s="74">
        <f>E50+F50-G50</f>
        <v>25000</v>
      </c>
      <c r="I50" s="95">
        <f>H50</f>
        <v>25000</v>
      </c>
      <c r="J50" s="13"/>
    </row>
    <row r="51" spans="1:10" x14ac:dyDescent="0.2">
      <c r="A51" s="75"/>
      <c r="B51" s="76"/>
      <c r="C51" s="76" t="s">
        <v>28</v>
      </c>
      <c r="D51" s="76"/>
      <c r="E51" s="77">
        <v>36695.82</v>
      </c>
      <c r="F51" s="78">
        <v>63378.93</v>
      </c>
      <c r="G51" s="79">
        <v>52756</v>
      </c>
      <c r="H51" s="79">
        <f>E51+F51-G51</f>
        <v>47318.75</v>
      </c>
      <c r="I51" s="96">
        <v>47318.77</v>
      </c>
      <c r="J51" s="13"/>
    </row>
    <row r="52" spans="1:10" x14ac:dyDescent="0.2">
      <c r="A52" s="75"/>
      <c r="B52" s="76"/>
      <c r="C52" s="76" t="s">
        <v>19</v>
      </c>
      <c r="D52" s="76"/>
      <c r="E52" s="77">
        <v>536049.16</v>
      </c>
      <c r="F52" s="78">
        <f>321569.66+61700</f>
        <v>383269.66</v>
      </c>
      <c r="G52" s="79">
        <f>169500+55988</f>
        <v>225488</v>
      </c>
      <c r="H52" s="79">
        <f>E52+F52-G52</f>
        <v>693830.82000000007</v>
      </c>
      <c r="I52" s="96">
        <f>H52</f>
        <v>693830.82000000007</v>
      </c>
      <c r="J52" s="13"/>
    </row>
    <row r="53" spans="1:10" x14ac:dyDescent="0.2">
      <c r="A53" s="75"/>
      <c r="B53" s="76"/>
      <c r="C53" s="76" t="s">
        <v>29</v>
      </c>
      <c r="D53" s="76"/>
      <c r="E53" s="77">
        <v>97958.770000000019</v>
      </c>
      <c r="F53" s="78">
        <v>169500</v>
      </c>
      <c r="G53" s="79">
        <v>230649.7</v>
      </c>
      <c r="H53" s="79">
        <f>E53+F53-G53</f>
        <v>36809.070000000007</v>
      </c>
      <c r="I53" s="96">
        <v>36809.07</v>
      </c>
      <c r="J53" s="13"/>
    </row>
    <row r="54" spans="1:10" ht="18.75" thickBot="1" x14ac:dyDescent="0.4">
      <c r="A54" s="80" t="s">
        <v>12</v>
      </c>
      <c r="B54" s="81"/>
      <c r="C54" s="81"/>
      <c r="D54" s="81"/>
      <c r="E54" s="82">
        <f>E50+E51+E52+E53</f>
        <v>710703.75</v>
      </c>
      <c r="F54" s="83">
        <f>F50+F51+F52+F53</f>
        <v>641148.59</v>
      </c>
      <c r="G54" s="83">
        <f>G50+G51+G52+G53</f>
        <v>548893.69999999995</v>
      </c>
      <c r="H54" s="83">
        <f>H50+H51+H52+H53</f>
        <v>802958.64000000013</v>
      </c>
      <c r="I54" s="84">
        <f>I50+I51+I52+I53</f>
        <v>802958.66</v>
      </c>
      <c r="J54" s="13"/>
    </row>
    <row r="55" spans="1:10" ht="19.5" customHeight="1" thickTop="1" x14ac:dyDescent="0.35">
      <c r="A55" s="85"/>
      <c r="B55" s="86"/>
      <c r="C55" s="86"/>
      <c r="D55" s="38"/>
      <c r="E55" s="38"/>
      <c r="F55" s="68"/>
      <c r="G55" s="88"/>
      <c r="H55" s="89"/>
      <c r="I55" s="89"/>
      <c r="J55" s="13"/>
    </row>
    <row r="56" spans="1:10" ht="1.5" customHeight="1" x14ac:dyDescent="0.35">
      <c r="A56" s="90"/>
      <c r="B56" s="91"/>
      <c r="C56" s="91"/>
      <c r="D56" s="92"/>
      <c r="E56" s="92"/>
      <c r="F56" s="89"/>
      <c r="G56" s="89"/>
      <c r="H56" s="89"/>
      <c r="I56" s="89"/>
      <c r="J56" s="13"/>
    </row>
    <row r="57" spans="1:10" x14ac:dyDescent="0.2">
      <c r="A57" s="93"/>
      <c r="B57" s="93"/>
      <c r="C57" s="93"/>
      <c r="D57" s="93"/>
      <c r="E57" s="93"/>
      <c r="F57" s="93"/>
      <c r="G57" s="93"/>
      <c r="H57" s="93"/>
      <c r="I57" s="93"/>
    </row>
  </sheetData>
  <mergeCells count="14">
    <mergeCell ref="A2:D2"/>
    <mergeCell ref="E2:I2"/>
    <mergeCell ref="E3:I3"/>
    <mergeCell ref="E4:I4"/>
    <mergeCell ref="E5:I5"/>
    <mergeCell ref="H45:I45"/>
    <mergeCell ref="F47:F48"/>
    <mergeCell ref="E7:I7"/>
    <mergeCell ref="H13:I13"/>
    <mergeCell ref="A34:I35"/>
    <mergeCell ref="A43:I43"/>
    <mergeCell ref="C29:E29"/>
    <mergeCell ref="C32:F32"/>
    <mergeCell ref="B33:F33"/>
  </mergeCells>
  <phoneticPr fontId="2" type="noConversion"/>
  <pageMargins left="0.39370078740157483" right="0" top="0.39370078740157483" bottom="0.19685039370078741" header="0.51181102362204722" footer="0.51181102362204722"/>
  <pageSetup paperSize="9" scale="85" firstPageNumber="396" orientation="portrait" r:id="rId1"/>
  <headerFooter alignWithMargins="0">
    <oddFooter>&amp;L&amp;"Arial,Kurzíva"&amp;9Zastupitelstvo Olomouckého kraje 20.6.2014
5.2.- Závěrečný účet Olomouckého kraje za rok 2013
Příloha č.15: Financování hospodaření příspěvkových organizací Olomouckého kraje&amp;R&amp;"Arial,Kurzíva"&amp;9Strana &amp;P (celkem 480)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opLeftCell="A7" workbookViewId="0">
      <selection activeCell="G29" sqref="G29"/>
    </sheetView>
  </sheetViews>
  <sheetFormatPr defaultRowHeight="12.75" x14ac:dyDescent="0.2"/>
  <cols>
    <col min="1" max="1" width="7.5703125" style="18" customWidth="1"/>
    <col min="2" max="2" width="2.5703125" style="18" customWidth="1"/>
    <col min="3" max="3" width="8.42578125" style="18" customWidth="1"/>
    <col min="4" max="4" width="8.28515625" style="18" customWidth="1"/>
    <col min="5" max="5" width="14.7109375" style="18" customWidth="1"/>
    <col min="6" max="6" width="15.5703125" style="18" customWidth="1"/>
    <col min="7" max="8" width="14.7109375" style="18" customWidth="1"/>
    <col min="9" max="9" width="15" style="18" customWidth="1"/>
    <col min="10" max="10" width="16.85546875" style="18" customWidth="1"/>
    <col min="11" max="16384" width="9.140625" style="12"/>
  </cols>
  <sheetData>
    <row r="1" spans="1:10" ht="19.5" x14ac:dyDescent="0.4">
      <c r="A1" s="16"/>
      <c r="B1" s="17"/>
      <c r="C1" s="17"/>
      <c r="D1" s="17"/>
    </row>
    <row r="2" spans="1:10" ht="19.5" x14ac:dyDescent="0.4">
      <c r="A2" s="381" t="s">
        <v>1</v>
      </c>
      <c r="B2" s="381"/>
      <c r="C2" s="381"/>
      <c r="D2" s="381"/>
      <c r="E2" s="382" t="s">
        <v>53</v>
      </c>
      <c r="F2" s="382"/>
      <c r="G2" s="382"/>
      <c r="H2" s="382"/>
      <c r="I2" s="382"/>
      <c r="J2" s="20"/>
    </row>
    <row r="3" spans="1:10" ht="9.75" customHeight="1" x14ac:dyDescent="0.4">
      <c r="A3" s="183"/>
      <c r="B3" s="183"/>
      <c r="C3" s="183"/>
      <c r="D3" s="183"/>
      <c r="E3" s="384"/>
      <c r="F3" s="384"/>
      <c r="G3" s="384"/>
      <c r="H3" s="384"/>
      <c r="I3" s="384"/>
      <c r="J3" s="20"/>
    </row>
    <row r="4" spans="1:10" ht="15.75" x14ac:dyDescent="0.25">
      <c r="A4" s="21" t="s">
        <v>2</v>
      </c>
      <c r="E4" s="383"/>
      <c r="F4" s="383"/>
      <c r="G4" s="383"/>
      <c r="H4" s="383"/>
      <c r="I4" s="383"/>
    </row>
    <row r="5" spans="1:10" ht="7.5" customHeight="1" x14ac:dyDescent="0.25">
      <c r="A5" s="21"/>
      <c r="E5" s="384"/>
      <c r="F5" s="384"/>
      <c r="G5" s="384"/>
      <c r="H5" s="384"/>
      <c r="I5" s="384"/>
    </row>
    <row r="6" spans="1:10" ht="19.5" x14ac:dyDescent="0.4">
      <c r="A6" s="20" t="s">
        <v>104</v>
      </c>
      <c r="E6" s="22"/>
      <c r="F6" s="22"/>
      <c r="G6" s="23"/>
      <c r="H6" s="24"/>
      <c r="I6" s="24"/>
    </row>
    <row r="7" spans="1:10" ht="8.25" customHeight="1" x14ac:dyDescent="0.4">
      <c r="A7" s="20"/>
      <c r="E7" s="384"/>
      <c r="F7" s="384"/>
      <c r="G7" s="384"/>
      <c r="H7" s="384"/>
      <c r="I7" s="384"/>
    </row>
    <row r="8" spans="1:10" ht="19.5" hidden="1" x14ac:dyDescent="0.4">
      <c r="A8" s="20"/>
      <c r="E8" s="24"/>
      <c r="F8" s="24"/>
      <c r="G8" s="24"/>
      <c r="H8" s="23"/>
      <c r="I8" s="24"/>
    </row>
    <row r="9" spans="1:10" ht="30.75" customHeight="1" x14ac:dyDescent="0.4">
      <c r="A9" s="20"/>
      <c r="E9" s="24"/>
      <c r="F9" s="24"/>
      <c r="G9" s="24"/>
      <c r="H9" s="23"/>
      <c r="I9" s="24"/>
    </row>
    <row r="11" spans="1:10" s="6" customFormat="1" ht="15" customHeight="1" x14ac:dyDescent="0.4">
      <c r="A11" s="25"/>
      <c r="B11" s="26"/>
      <c r="C11" s="26"/>
      <c r="D11" s="26"/>
      <c r="E11" s="27" t="s">
        <v>4</v>
      </c>
      <c r="F11" s="27" t="s">
        <v>5</v>
      </c>
      <c r="G11" s="127" t="s">
        <v>6</v>
      </c>
      <c r="H11" s="28" t="s">
        <v>7</v>
      </c>
      <c r="I11" s="28"/>
      <c r="J11" s="26"/>
    </row>
    <row r="12" spans="1:10" s="6" customFormat="1" ht="15" customHeight="1" x14ac:dyDescent="0.4">
      <c r="A12" s="29"/>
      <c r="B12" s="29"/>
      <c r="C12" s="29"/>
      <c r="D12" s="29"/>
      <c r="E12" s="27" t="s">
        <v>8</v>
      </c>
      <c r="F12" s="27" t="s">
        <v>8</v>
      </c>
      <c r="G12" s="127" t="s">
        <v>9</v>
      </c>
      <c r="H12" s="30" t="s">
        <v>10</v>
      </c>
      <c r="I12" s="31" t="s">
        <v>11</v>
      </c>
      <c r="J12" s="26"/>
    </row>
    <row r="13" spans="1:10" s="6" customFormat="1" ht="12.75" customHeight="1" x14ac:dyDescent="0.2">
      <c r="A13" s="29"/>
      <c r="B13" s="29"/>
      <c r="C13" s="29"/>
      <c r="D13" s="29"/>
      <c r="E13" s="27" t="s">
        <v>12</v>
      </c>
      <c r="F13" s="27" t="s">
        <v>12</v>
      </c>
      <c r="G13" s="32"/>
      <c r="H13" s="396" t="s">
        <v>122</v>
      </c>
      <c r="I13" s="396"/>
      <c r="J13" s="26"/>
    </row>
    <row r="14" spans="1:10" s="6" customFormat="1" ht="12.75" customHeight="1" x14ac:dyDescent="0.2">
      <c r="A14" s="29"/>
      <c r="B14" s="29"/>
      <c r="C14" s="29"/>
      <c r="D14" s="29"/>
      <c r="E14" s="27"/>
      <c r="F14" s="27"/>
      <c r="G14" s="32"/>
      <c r="H14" s="181"/>
      <c r="I14" s="182"/>
      <c r="J14" s="26"/>
    </row>
    <row r="15" spans="1:10" s="6" customFormat="1" ht="18.75" x14ac:dyDescent="0.4">
      <c r="A15" s="34" t="s">
        <v>13</v>
      </c>
      <c r="B15" s="34"/>
      <c r="C15" s="35"/>
      <c r="D15" s="36"/>
      <c r="E15" s="37"/>
      <c r="F15" s="37"/>
      <c r="G15" s="38"/>
      <c r="H15" s="29"/>
      <c r="I15" s="29"/>
      <c r="J15" s="26"/>
    </row>
    <row r="16" spans="1:10" s="6" customFormat="1" ht="19.5" x14ac:dyDescent="0.4">
      <c r="A16" s="39" t="s">
        <v>14</v>
      </c>
      <c r="B16" s="34"/>
      <c r="C16" s="35"/>
      <c r="D16" s="36"/>
      <c r="E16" s="158">
        <f>SUM('1025:1408'!E16)</f>
        <v>63382000</v>
      </c>
      <c r="F16" s="158">
        <f>SUM('1025:1408'!F16)</f>
        <v>223475509.86000001</v>
      </c>
      <c r="G16" s="158">
        <f>SUM('1025:1408'!G16)</f>
        <v>226929531.04000005</v>
      </c>
      <c r="H16" s="158">
        <f>SUM('1025:1408'!H16)</f>
        <v>218677833.13000005</v>
      </c>
      <c r="I16" s="158">
        <f>SUM('1025:1408'!I16)</f>
        <v>8251697.9099999992</v>
      </c>
      <c r="J16" s="26"/>
    </row>
    <row r="17" spans="1:10" s="6" customFormat="1" ht="20.25" customHeight="1" x14ac:dyDescent="0.35">
      <c r="A17" s="3"/>
      <c r="B17" s="26"/>
      <c r="C17" s="26"/>
      <c r="D17" s="26"/>
      <c r="J17" s="26"/>
    </row>
    <row r="18" spans="1:10" s="6" customFormat="1" ht="19.5" x14ac:dyDescent="0.4">
      <c r="A18" s="39" t="s">
        <v>15</v>
      </c>
      <c r="B18" s="4"/>
      <c r="C18" s="4"/>
      <c r="D18" s="4"/>
      <c r="E18" s="158">
        <f>SUM('1025:1408'!E18)</f>
        <v>63385000</v>
      </c>
      <c r="F18" s="158">
        <f>SUM('1025:1408'!F18)</f>
        <v>228887316.82999998</v>
      </c>
      <c r="G18" s="158">
        <f>SUM('1025:1408'!G18)</f>
        <v>229911739.00999999</v>
      </c>
      <c r="H18" s="158">
        <f>SUM('1025:1408'!H18)</f>
        <v>219641518.89999998</v>
      </c>
      <c r="I18" s="158">
        <f>SUM('1025:1408'!I18)</f>
        <v>10270220.109999998</v>
      </c>
      <c r="J18" s="26"/>
    </row>
    <row r="19" spans="1:10" s="6" customFormat="1" ht="19.5" customHeight="1" x14ac:dyDescent="0.35">
      <c r="A19" s="3"/>
      <c r="B19" s="4"/>
      <c r="C19" s="4"/>
      <c r="D19" s="4"/>
      <c r="E19" s="9"/>
      <c r="F19" s="10"/>
      <c r="G19" s="9"/>
      <c r="H19" s="11"/>
      <c r="I19" s="11"/>
      <c r="J19" s="5"/>
    </row>
    <row r="20" spans="1:10" s="6" customFormat="1" ht="14.25" customHeight="1" x14ac:dyDescent="0.35">
      <c r="A20" s="3"/>
      <c r="B20" s="4"/>
      <c r="C20" s="4"/>
      <c r="D20" s="4"/>
      <c r="E20" s="40"/>
      <c r="F20" s="40"/>
      <c r="G20" s="41"/>
      <c r="H20" s="2"/>
      <c r="I20" s="2"/>
      <c r="J20" s="5"/>
    </row>
    <row r="21" spans="1:10" ht="19.5" x14ac:dyDescent="0.4">
      <c r="A21" s="42" t="s">
        <v>16</v>
      </c>
      <c r="B21" s="40"/>
      <c r="C21" s="40"/>
      <c r="D21" s="40"/>
      <c r="E21" s="40"/>
      <c r="F21" s="40"/>
      <c r="G21" s="43"/>
      <c r="H21" s="41"/>
      <c r="I21" s="41"/>
      <c r="J21" s="41"/>
    </row>
    <row r="22" spans="1:10" ht="18" x14ac:dyDescent="0.35">
      <c r="A22" s="40"/>
      <c r="B22" s="40"/>
      <c r="C22" s="44" t="s">
        <v>38</v>
      </c>
      <c r="D22" s="40"/>
      <c r="E22" s="40"/>
      <c r="F22" s="40"/>
      <c r="G22" s="158">
        <f>SUM('1025:1408'!G22)</f>
        <v>570</v>
      </c>
      <c r="H22" s="158">
        <f>SUM('1025:1408'!H22)</f>
        <v>570</v>
      </c>
      <c r="I22" s="158">
        <f>SUM('1025:1408'!I22)</f>
        <v>0</v>
      </c>
      <c r="J22" s="41"/>
    </row>
    <row r="23" spans="1:10" ht="18" x14ac:dyDescent="0.35">
      <c r="A23" s="40"/>
      <c r="B23" s="40"/>
      <c r="C23" s="44"/>
      <c r="D23" s="40"/>
      <c r="E23" s="40"/>
      <c r="F23" s="40"/>
      <c r="G23" s="7"/>
      <c r="H23" s="8"/>
      <c r="I23" s="8"/>
      <c r="J23" s="41"/>
    </row>
    <row r="24" spans="1:10" ht="22.5" x14ac:dyDescent="0.45">
      <c r="A24" s="45" t="s">
        <v>34</v>
      </c>
      <c r="B24" s="45"/>
      <c r="C24" s="46"/>
      <c r="D24" s="45"/>
      <c r="E24" s="45"/>
      <c r="F24" s="45"/>
      <c r="G24" s="158">
        <f>SUM('1025:1408'!G24)</f>
        <v>2981637.969999989</v>
      </c>
      <c r="H24" s="158">
        <f>SUM('1025:1408'!H24)</f>
        <v>966385.06999999145</v>
      </c>
      <c r="I24" s="158">
        <f>SUM('1025:1408'!I24)</f>
        <v>2018522.2000000007</v>
      </c>
      <c r="J24" s="47"/>
    </row>
    <row r="26" spans="1:10" ht="24" customHeight="1" x14ac:dyDescent="0.2">
      <c r="H26" s="48"/>
    </row>
    <row r="28" spans="1:10" ht="18.75" x14ac:dyDescent="0.4">
      <c r="A28" s="34" t="s">
        <v>17</v>
      </c>
      <c r="B28" s="34" t="s">
        <v>35</v>
      </c>
      <c r="C28" s="34"/>
      <c r="D28" s="4"/>
      <c r="E28" s="4"/>
      <c r="F28" s="29"/>
      <c r="G28" s="158">
        <f>SUM('1025:1408'!G28)</f>
        <v>0</v>
      </c>
      <c r="H28" s="49"/>
      <c r="I28" s="50"/>
      <c r="J28" s="48"/>
    </row>
    <row r="29" spans="1:10" s="6" customFormat="1" ht="18.75" x14ac:dyDescent="0.4">
      <c r="A29" s="51"/>
      <c r="B29" s="51"/>
      <c r="C29" s="52" t="s">
        <v>18</v>
      </c>
      <c r="D29" s="53"/>
      <c r="E29" s="54"/>
      <c r="F29" s="48" t="s">
        <v>20</v>
      </c>
      <c r="G29" s="158">
        <f>SUM('1025:1408'!G29)</f>
        <v>1712335.4800000004</v>
      </c>
      <c r="H29" s="49"/>
      <c r="I29" s="50"/>
    </row>
    <row r="30" spans="1:10" s="6" customFormat="1" ht="18.75" x14ac:dyDescent="0.4">
      <c r="A30" s="51"/>
      <c r="B30" s="51"/>
      <c r="C30" s="52"/>
      <c r="D30" s="53"/>
      <c r="E30" s="54"/>
      <c r="F30" s="48" t="s">
        <v>19</v>
      </c>
      <c r="G30" s="158">
        <f>SUM('1025:1408'!G30)</f>
        <v>112333.22</v>
      </c>
      <c r="H30" s="49"/>
      <c r="I30" s="50"/>
    </row>
    <row r="31" spans="1:10" s="6" customFormat="1" ht="18.75" x14ac:dyDescent="0.4">
      <c r="A31" s="51"/>
      <c r="B31" s="51"/>
      <c r="C31" s="52" t="s">
        <v>21</v>
      </c>
      <c r="D31" s="53"/>
      <c r="E31" s="54"/>
      <c r="F31" s="48" t="s">
        <v>105</v>
      </c>
      <c r="G31" s="158">
        <f>SUM('1025:1408'!G31)</f>
        <v>1600002.2600000002</v>
      </c>
      <c r="H31" s="55"/>
      <c r="I31" s="50"/>
    </row>
    <row r="32" spans="1:10" s="6" customFormat="1" x14ac:dyDescent="0.2">
      <c r="A32" s="397"/>
      <c r="B32" s="398"/>
      <c r="C32" s="398"/>
      <c r="D32" s="398"/>
      <c r="E32" s="398"/>
      <c r="F32" s="398"/>
      <c r="G32" s="398"/>
      <c r="H32" s="398"/>
      <c r="I32" s="398"/>
    </row>
    <row r="33" spans="1:10" s="6" customFormat="1" x14ac:dyDescent="0.2">
      <c r="A33" s="398"/>
      <c r="B33" s="398"/>
      <c r="C33" s="398"/>
      <c r="D33" s="398"/>
      <c r="E33" s="398"/>
      <c r="F33" s="398"/>
      <c r="G33" s="398"/>
      <c r="H33" s="398"/>
      <c r="I33" s="398"/>
    </row>
    <row r="34" spans="1:10" x14ac:dyDescent="0.2">
      <c r="A34" s="398"/>
      <c r="B34" s="398"/>
      <c r="C34" s="398"/>
      <c r="D34" s="398"/>
      <c r="E34" s="398"/>
      <c r="F34" s="398"/>
      <c r="G34" s="398"/>
      <c r="H34" s="398"/>
      <c r="I34" s="398"/>
      <c r="J34" s="56"/>
    </row>
    <row r="35" spans="1:10" ht="19.5" x14ac:dyDescent="0.4">
      <c r="A35" s="34" t="s">
        <v>22</v>
      </c>
      <c r="B35" s="34" t="s">
        <v>30</v>
      </c>
      <c r="C35" s="34"/>
      <c r="D35" s="57"/>
      <c r="E35" s="38"/>
      <c r="F35" s="4"/>
      <c r="G35" s="58"/>
      <c r="H35" s="50"/>
      <c r="I35" s="50"/>
      <c r="J35" s="56"/>
    </row>
    <row r="36" spans="1:10" ht="18.75" x14ac:dyDescent="0.4">
      <c r="A36" s="34"/>
      <c r="B36" s="34"/>
      <c r="C36" s="34"/>
      <c r="D36" s="57"/>
      <c r="F36" s="59" t="s">
        <v>36</v>
      </c>
      <c r="G36" s="126" t="s">
        <v>6</v>
      </c>
      <c r="H36" s="29"/>
      <c r="I36" s="60" t="s">
        <v>39</v>
      </c>
      <c r="J36" s="56"/>
    </row>
    <row r="37" spans="1:10" ht="15" customHeight="1" x14ac:dyDescent="0.35">
      <c r="A37" s="61" t="s">
        <v>31</v>
      </c>
      <c r="B37" s="62"/>
      <c r="C37" s="3"/>
      <c r="D37" s="62"/>
      <c r="E37" s="38"/>
      <c r="F37" s="158">
        <f>SUM('1025:1408'!F37)</f>
        <v>0</v>
      </c>
      <c r="G37" s="158">
        <f>SUM('1025:1408'!G37)</f>
        <v>0</v>
      </c>
      <c r="H37" s="49"/>
      <c r="I37" s="64" t="s">
        <v>107</v>
      </c>
      <c r="J37" s="56"/>
    </row>
    <row r="38" spans="1:10" ht="16.5" x14ac:dyDescent="0.35">
      <c r="A38" s="61" t="s">
        <v>42</v>
      </c>
      <c r="B38" s="62"/>
      <c r="C38" s="3"/>
      <c r="D38" s="65"/>
      <c r="E38" s="65"/>
      <c r="F38" s="158">
        <f>SUM('1025:1408'!F38)</f>
        <v>1460000</v>
      </c>
      <c r="G38" s="158">
        <f>SUM('1025:1408'!G38)</f>
        <v>1193929</v>
      </c>
      <c r="H38" s="49"/>
      <c r="I38" s="64" t="s">
        <v>107</v>
      </c>
      <c r="J38" s="13" t="s">
        <v>109</v>
      </c>
    </row>
    <row r="39" spans="1:10" ht="16.5" x14ac:dyDescent="0.35">
      <c r="A39" s="61" t="s">
        <v>43</v>
      </c>
      <c r="B39" s="62"/>
      <c r="C39" s="3"/>
      <c r="D39" s="65"/>
      <c r="E39" s="65"/>
      <c r="F39" s="158">
        <f>SUM('1025:1408'!F39)</f>
        <v>5361292</v>
      </c>
      <c r="G39" s="158">
        <f>SUM('1025:1408'!G39)</f>
        <v>5341806.72</v>
      </c>
      <c r="H39" s="49"/>
      <c r="I39" s="64" t="s">
        <v>107</v>
      </c>
      <c r="J39" s="13"/>
    </row>
    <row r="40" spans="1:10" ht="16.5" x14ac:dyDescent="0.35">
      <c r="A40" s="61" t="s">
        <v>113</v>
      </c>
      <c r="B40" s="62"/>
      <c r="C40" s="3"/>
      <c r="D40" s="38"/>
      <c r="E40" s="38"/>
      <c r="F40" s="158">
        <f>SUM('1025:1408'!F40)</f>
        <v>440000</v>
      </c>
      <c r="G40" s="158">
        <f>SUM('1025:1408'!G40)</f>
        <v>392109</v>
      </c>
      <c r="H40" s="49"/>
      <c r="I40" s="64" t="s">
        <v>107</v>
      </c>
      <c r="J40" s="13"/>
    </row>
    <row r="41" spans="1:10" ht="16.5" x14ac:dyDescent="0.35">
      <c r="A41" s="61" t="s">
        <v>37</v>
      </c>
      <c r="B41" s="37"/>
      <c r="C41" s="37"/>
      <c r="D41" s="66"/>
      <c r="E41" s="66" t="s">
        <v>106</v>
      </c>
      <c r="F41" s="158">
        <f>SUM('1025:1408'!F41)</f>
        <v>7042970</v>
      </c>
      <c r="G41" s="158">
        <f>SUM('1025:1408'!G41)</f>
        <v>7042970</v>
      </c>
      <c r="H41" s="49"/>
      <c r="I41" s="67" t="s">
        <v>107</v>
      </c>
      <c r="J41" s="13"/>
    </row>
    <row r="42" spans="1:10" ht="16.5" x14ac:dyDescent="0.35">
      <c r="A42" s="61"/>
      <c r="B42" s="37"/>
      <c r="C42" s="37"/>
      <c r="D42" s="66"/>
      <c r="E42" s="66"/>
      <c r="F42" s="63"/>
      <c r="G42" s="63"/>
      <c r="H42" s="49"/>
      <c r="I42" s="67"/>
      <c r="J42" s="13"/>
    </row>
    <row r="43" spans="1:10" ht="19.5" thickBot="1" x14ac:dyDescent="0.45">
      <c r="A43" s="34" t="s">
        <v>23</v>
      </c>
      <c r="B43" s="34" t="s">
        <v>24</v>
      </c>
      <c r="C43" s="36"/>
      <c r="D43" s="38"/>
      <c r="E43" s="38"/>
      <c r="F43" s="68"/>
      <c r="G43" s="69"/>
      <c r="H43" s="379" t="s">
        <v>41</v>
      </c>
      <c r="I43" s="380"/>
      <c r="J43" s="13"/>
    </row>
    <row r="44" spans="1:10" ht="18.75" thickTop="1" x14ac:dyDescent="0.35">
      <c r="A44" s="130"/>
      <c r="B44" s="151"/>
      <c r="C44" s="132"/>
      <c r="D44" s="151"/>
      <c r="E44" s="133" t="s">
        <v>126</v>
      </c>
      <c r="F44" s="134" t="s">
        <v>25</v>
      </c>
      <c r="G44" s="135" t="s">
        <v>26</v>
      </c>
      <c r="H44" s="136" t="s">
        <v>27</v>
      </c>
      <c r="I44" s="137" t="s">
        <v>40</v>
      </c>
      <c r="J44" s="13"/>
    </row>
    <row r="45" spans="1:10" x14ac:dyDescent="0.2">
      <c r="A45" s="140"/>
      <c r="B45" s="152"/>
      <c r="C45" s="152"/>
      <c r="D45" s="152"/>
      <c r="E45" s="140"/>
      <c r="F45" s="378"/>
      <c r="G45" s="141"/>
      <c r="H45" s="142">
        <v>41274</v>
      </c>
      <c r="I45" s="143">
        <v>41274</v>
      </c>
      <c r="J45" s="13"/>
    </row>
    <row r="46" spans="1:10" x14ac:dyDescent="0.2">
      <c r="A46" s="140"/>
      <c r="B46" s="152"/>
      <c r="C46" s="152"/>
      <c r="D46" s="152"/>
      <c r="E46" s="140"/>
      <c r="F46" s="378"/>
      <c r="G46" s="144"/>
      <c r="H46" s="144"/>
      <c r="I46" s="145"/>
      <c r="J46" s="13"/>
    </row>
    <row r="47" spans="1:10" ht="13.5" thickBot="1" x14ac:dyDescent="0.25">
      <c r="A47" s="153"/>
      <c r="B47" s="154"/>
      <c r="C47" s="154"/>
      <c r="D47" s="154"/>
      <c r="E47" s="153"/>
      <c r="F47" s="155"/>
      <c r="G47" s="156"/>
      <c r="H47" s="156"/>
      <c r="I47" s="157"/>
      <c r="J47" s="13"/>
    </row>
    <row r="48" spans="1:10" ht="13.5" thickTop="1" x14ac:dyDescent="0.2">
      <c r="A48" s="70"/>
      <c r="B48" s="71"/>
      <c r="C48" s="71" t="s">
        <v>20</v>
      </c>
      <c r="D48" s="71"/>
      <c r="E48" s="190">
        <f>SUM('1025:1408'!E48)</f>
        <v>0</v>
      </c>
      <c r="F48" s="191">
        <f>SUM('1025:1408'!F48)</f>
        <v>0</v>
      </c>
      <c r="G48" s="191">
        <f>SUM('1025:1408'!G48)</f>
        <v>0</v>
      </c>
      <c r="H48" s="191">
        <f>SUM('1025:1408'!H48)</f>
        <v>83278</v>
      </c>
      <c r="I48" s="185">
        <f>SUM('1025:1408'!I48)</f>
        <v>83278</v>
      </c>
      <c r="J48" s="13"/>
    </row>
    <row r="49" spans="1:10" x14ac:dyDescent="0.2">
      <c r="A49" s="75"/>
      <c r="B49" s="76"/>
      <c r="C49" s="76" t="s">
        <v>28</v>
      </c>
      <c r="D49" s="76"/>
      <c r="E49" s="192">
        <f>SUM('1025:1408'!E49)</f>
        <v>46863</v>
      </c>
      <c r="F49" s="193">
        <f>SUM('1025:1408'!F49)</f>
        <v>0</v>
      </c>
      <c r="G49" s="193">
        <f>SUM('1025:1408'!G49)</f>
        <v>0</v>
      </c>
      <c r="H49" s="193">
        <f>SUM('1025:1408'!H49)</f>
        <v>46863</v>
      </c>
      <c r="I49" s="186">
        <f>SUM('1025:1408'!I49)</f>
        <v>46863</v>
      </c>
      <c r="J49" s="13"/>
    </row>
    <row r="50" spans="1:10" x14ac:dyDescent="0.2">
      <c r="A50" s="75"/>
      <c r="B50" s="76"/>
      <c r="C50" s="76" t="s">
        <v>19</v>
      </c>
      <c r="D50" s="76"/>
      <c r="E50" s="192">
        <f>SUM('1025:1408'!E50)</f>
        <v>768851.62</v>
      </c>
      <c r="F50" s="193">
        <f>SUM('1025:1408'!F50)</f>
        <v>157886.66</v>
      </c>
      <c r="G50" s="193">
        <f>SUM('1025:1408'!G50)</f>
        <v>132791</v>
      </c>
      <c r="H50" s="193">
        <f>SUM('1025:1408'!H50)</f>
        <v>793947.28</v>
      </c>
      <c r="I50" s="186">
        <f>SUM('1025:1408'!I50)</f>
        <v>791001.59999999998</v>
      </c>
      <c r="J50" s="13"/>
    </row>
    <row r="51" spans="1:10" x14ac:dyDescent="0.2">
      <c r="A51" s="75"/>
      <c r="B51" s="76"/>
      <c r="C51" s="76" t="s">
        <v>29</v>
      </c>
      <c r="D51" s="76"/>
      <c r="E51" s="192">
        <f>SUM('1025:1408'!E51)</f>
        <v>1405171.8200000003</v>
      </c>
      <c r="F51" s="193">
        <f>SUM('1025:1408'!F51)</f>
        <v>971279.34000000008</v>
      </c>
      <c r="G51" s="193">
        <f>SUM('1025:1408'!G51)</f>
        <v>1121748.4099999999</v>
      </c>
      <c r="H51" s="193">
        <f>SUM('1025:1408'!H51)</f>
        <v>1254702.7500000002</v>
      </c>
      <c r="I51" s="186">
        <f>SUM('1025:1408'!I51)</f>
        <v>1092486.94</v>
      </c>
      <c r="J51" s="13"/>
    </row>
    <row r="52" spans="1:10" ht="18.75" thickBot="1" x14ac:dyDescent="0.4">
      <c r="A52" s="187" t="s">
        <v>12</v>
      </c>
      <c r="B52" s="188"/>
      <c r="C52" s="188"/>
      <c r="D52" s="188"/>
      <c r="E52" s="194">
        <f>SUM('1025:1408'!E52)</f>
        <v>4274570.84</v>
      </c>
      <c r="F52" s="195">
        <f>SUM('1025:1408'!F52)</f>
        <v>5342950.8800000008</v>
      </c>
      <c r="G52" s="195">
        <f>SUM('1025:1408'!G52)</f>
        <v>2956731.84</v>
      </c>
      <c r="H52" s="195">
        <f>SUM('1025:1408'!H52)</f>
        <v>6660789.8800000008</v>
      </c>
      <c r="I52" s="189">
        <f>SUM('1025:1408'!I52)</f>
        <v>6471256.6500000004</v>
      </c>
      <c r="J52" s="13"/>
    </row>
    <row r="53" spans="1:10" ht="18.75" thickTop="1" x14ac:dyDescent="0.35">
      <c r="A53" s="85"/>
      <c r="B53" s="86"/>
      <c r="C53" s="86"/>
      <c r="D53" s="38"/>
      <c r="E53" s="38"/>
      <c r="F53" s="68"/>
      <c r="G53" s="69"/>
      <c r="H53" s="87"/>
      <c r="I53" s="87"/>
      <c r="J53" s="13"/>
    </row>
    <row r="54" spans="1:10" ht="18" x14ac:dyDescent="0.35">
      <c r="A54" s="85"/>
      <c r="B54" s="86"/>
      <c r="C54" s="86"/>
      <c r="D54" s="38"/>
      <c r="E54" s="38"/>
      <c r="F54" s="68"/>
      <c r="G54" s="88"/>
      <c r="H54" s="89"/>
      <c r="I54" s="89"/>
      <c r="J54" s="13"/>
    </row>
    <row r="55" spans="1:10" ht="1.5" customHeight="1" x14ac:dyDescent="0.35">
      <c r="A55" s="90"/>
      <c r="B55" s="91"/>
      <c r="C55" s="91"/>
      <c r="D55" s="92"/>
      <c r="E55" s="92"/>
      <c r="F55" s="89"/>
      <c r="G55" s="89"/>
      <c r="H55" s="89"/>
      <c r="I55" s="89"/>
      <c r="J55" s="13"/>
    </row>
    <row r="56" spans="1:10" x14ac:dyDescent="0.2">
      <c r="A56" s="93"/>
      <c r="B56" s="93"/>
      <c r="C56" s="93"/>
      <c r="D56" s="93"/>
      <c r="E56" s="93"/>
      <c r="F56" s="93"/>
      <c r="G56" s="93"/>
      <c r="H56" s="93"/>
      <c r="I56" s="93"/>
    </row>
  </sheetData>
  <mergeCells count="10">
    <mergeCell ref="H13:I13"/>
    <mergeCell ref="A32:I34"/>
    <mergeCell ref="H43:I43"/>
    <mergeCell ref="F45:F46"/>
    <mergeCell ref="A2:D2"/>
    <mergeCell ref="E2:I2"/>
    <mergeCell ref="E3:I3"/>
    <mergeCell ref="E4:I4"/>
    <mergeCell ref="E5:I5"/>
    <mergeCell ref="E7:I7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8"/>
  <sheetViews>
    <sheetView topLeftCell="A25" zoomScaleNormal="100" workbookViewId="0">
      <selection activeCell="B62" sqref="B62"/>
    </sheetView>
  </sheetViews>
  <sheetFormatPr defaultRowHeight="12.75" x14ac:dyDescent="0.2"/>
  <cols>
    <col min="1" max="1" width="7.5703125" style="18" customWidth="1"/>
    <col min="2" max="2" width="2.5703125" style="18" customWidth="1"/>
    <col min="3" max="3" width="8.42578125" style="18" customWidth="1"/>
    <col min="4" max="4" width="8.28515625" style="18" customWidth="1"/>
    <col min="5" max="5" width="14.7109375" style="18" customWidth="1"/>
    <col min="6" max="6" width="15.7109375" style="18" customWidth="1"/>
    <col min="7" max="8" width="14.7109375" style="18" customWidth="1"/>
    <col min="9" max="9" width="15" style="18" customWidth="1"/>
    <col min="10" max="10" width="16.85546875" style="18" customWidth="1"/>
    <col min="11" max="16384" width="9.140625" style="12"/>
  </cols>
  <sheetData>
    <row r="1" spans="1:10" ht="19.5" x14ac:dyDescent="0.4">
      <c r="A1" s="16" t="s">
        <v>0</v>
      </c>
      <c r="B1" s="17"/>
      <c r="C1" s="17"/>
      <c r="D1" s="17"/>
    </row>
    <row r="2" spans="1:10" ht="19.5" x14ac:dyDescent="0.4">
      <c r="A2" s="381" t="s">
        <v>1</v>
      </c>
      <c r="B2" s="381"/>
      <c r="C2" s="381"/>
      <c r="D2" s="381"/>
      <c r="E2" s="382" t="s">
        <v>117</v>
      </c>
      <c r="F2" s="382"/>
      <c r="G2" s="382"/>
      <c r="H2" s="382"/>
      <c r="I2" s="382"/>
      <c r="J2" s="20"/>
    </row>
    <row r="3" spans="1:10" ht="9.75" customHeight="1" x14ac:dyDescent="0.4">
      <c r="A3" s="19"/>
      <c r="B3" s="19"/>
      <c r="C3" s="19"/>
      <c r="D3" s="19"/>
      <c r="E3" s="384" t="s">
        <v>32</v>
      </c>
      <c r="F3" s="384"/>
      <c r="G3" s="384"/>
      <c r="H3" s="384"/>
      <c r="I3" s="384"/>
      <c r="J3" s="20"/>
    </row>
    <row r="4" spans="1:10" ht="15.75" x14ac:dyDescent="0.25">
      <c r="A4" s="21" t="s">
        <v>2</v>
      </c>
      <c r="E4" s="383" t="s">
        <v>75</v>
      </c>
      <c r="F4" s="383"/>
      <c r="G4" s="383"/>
      <c r="H4" s="383"/>
      <c r="I4" s="383"/>
    </row>
    <row r="5" spans="1:10" ht="7.5" customHeight="1" x14ac:dyDescent="0.25">
      <c r="A5" s="21"/>
      <c r="E5" s="384" t="s">
        <v>32</v>
      </c>
      <c r="F5" s="384"/>
      <c r="G5" s="384"/>
      <c r="H5" s="384"/>
      <c r="I5" s="384"/>
    </row>
    <row r="6" spans="1:10" ht="19.5" x14ac:dyDescent="0.4">
      <c r="A6" s="20" t="s">
        <v>104</v>
      </c>
      <c r="E6" s="24">
        <v>68911921</v>
      </c>
      <c r="F6" s="22"/>
      <c r="G6" s="23" t="s">
        <v>3</v>
      </c>
      <c r="H6" s="24"/>
      <c r="I6" s="24">
        <v>1025</v>
      </c>
    </row>
    <row r="7" spans="1:10" ht="8.25" customHeight="1" x14ac:dyDescent="0.4">
      <c r="A7" s="20"/>
      <c r="E7" s="384" t="s">
        <v>33</v>
      </c>
      <c r="F7" s="384"/>
      <c r="G7" s="384"/>
      <c r="H7" s="384"/>
      <c r="I7" s="384"/>
    </row>
    <row r="8" spans="1:10" ht="19.5" hidden="1" x14ac:dyDescent="0.4">
      <c r="A8" s="20"/>
      <c r="E8" s="24"/>
      <c r="F8" s="24"/>
      <c r="G8" s="24"/>
      <c r="H8" s="23"/>
      <c r="I8" s="24"/>
    </row>
    <row r="9" spans="1:10" ht="30.75" customHeight="1" x14ac:dyDescent="0.4">
      <c r="A9" s="20"/>
      <c r="E9" s="24"/>
      <c r="F9" s="24"/>
      <c r="G9" s="24"/>
      <c r="H9" s="23"/>
      <c r="I9" s="24"/>
    </row>
    <row r="11" spans="1:10" s="6" customFormat="1" ht="15" customHeight="1" x14ac:dyDescent="0.4">
      <c r="A11" s="25"/>
      <c r="B11" s="26"/>
      <c r="C11" s="26"/>
      <c r="D11" s="26"/>
      <c r="E11" s="27" t="s">
        <v>4</v>
      </c>
      <c r="F11" s="27" t="s">
        <v>5</v>
      </c>
      <c r="G11" s="127" t="s">
        <v>6</v>
      </c>
      <c r="H11" s="28" t="s">
        <v>7</v>
      </c>
      <c r="I11" s="28"/>
      <c r="J11" s="26"/>
    </row>
    <row r="12" spans="1:10" s="6" customFormat="1" ht="15" customHeight="1" x14ac:dyDescent="0.4">
      <c r="A12" s="29"/>
      <c r="B12" s="29"/>
      <c r="C12" s="29"/>
      <c r="D12" s="29"/>
      <c r="E12" s="27" t="s">
        <v>8</v>
      </c>
      <c r="F12" s="27" t="s">
        <v>8</v>
      </c>
      <c r="G12" s="127" t="s">
        <v>9</v>
      </c>
      <c r="H12" s="30" t="s">
        <v>10</v>
      </c>
      <c r="I12" s="31" t="s">
        <v>11</v>
      </c>
      <c r="J12" s="26"/>
    </row>
    <row r="13" spans="1:10" s="6" customFormat="1" ht="12.75" customHeight="1" x14ac:dyDescent="0.2">
      <c r="A13" s="29"/>
      <c r="B13" s="29"/>
      <c r="C13" s="29"/>
      <c r="D13" s="29"/>
      <c r="E13" s="27" t="s">
        <v>12</v>
      </c>
      <c r="F13" s="27" t="s">
        <v>12</v>
      </c>
      <c r="G13" s="32"/>
      <c r="H13" s="385" t="s">
        <v>122</v>
      </c>
      <c r="I13" s="380"/>
      <c r="J13" s="26"/>
    </row>
    <row r="14" spans="1:10" s="6" customFormat="1" ht="12.75" customHeight="1" x14ac:dyDescent="0.2">
      <c r="A14" s="29"/>
      <c r="B14" s="29"/>
      <c r="C14" s="29"/>
      <c r="D14" s="29"/>
      <c r="E14" s="27"/>
      <c r="F14" s="27"/>
      <c r="G14" s="32"/>
      <c r="H14" s="1"/>
      <c r="I14" s="33"/>
      <c r="J14" s="26"/>
    </row>
    <row r="15" spans="1:10" s="6" customFormat="1" ht="18.75" x14ac:dyDescent="0.4">
      <c r="A15" s="34" t="s">
        <v>128</v>
      </c>
      <c r="B15" s="34"/>
      <c r="C15" s="35"/>
      <c r="D15" s="36"/>
      <c r="E15" s="37"/>
      <c r="F15" s="37"/>
      <c r="G15" s="38"/>
      <c r="H15" s="29"/>
      <c r="I15" s="29"/>
      <c r="J15" s="26"/>
    </row>
    <row r="16" spans="1:10" s="6" customFormat="1" ht="19.5" x14ac:dyDescent="0.4">
      <c r="A16" s="39" t="s">
        <v>14</v>
      </c>
      <c r="B16" s="34"/>
      <c r="C16" s="35"/>
      <c r="D16" s="36"/>
      <c r="E16" s="158">
        <v>534000</v>
      </c>
      <c r="F16" s="159">
        <v>5452837</v>
      </c>
      <c r="G16" s="9">
        <f>H16+I16</f>
        <v>5448626.3200000003</v>
      </c>
      <c r="H16" s="158">
        <v>5448626.3200000003</v>
      </c>
      <c r="I16" s="158">
        <v>0</v>
      </c>
      <c r="J16" s="26"/>
    </row>
    <row r="17" spans="1:10" s="6" customFormat="1" ht="20.25" customHeight="1" x14ac:dyDescent="0.35">
      <c r="A17" s="3"/>
      <c r="B17" s="26"/>
      <c r="C17" s="26"/>
      <c r="D17" s="26"/>
      <c r="J17" s="26"/>
    </row>
    <row r="18" spans="1:10" s="6" customFormat="1" ht="19.5" x14ac:dyDescent="0.4">
      <c r="A18" s="39" t="s">
        <v>15</v>
      </c>
      <c r="B18" s="4"/>
      <c r="C18" s="4"/>
      <c r="D18" s="4"/>
      <c r="E18" s="158">
        <v>534000</v>
      </c>
      <c r="F18" s="159">
        <v>5266000</v>
      </c>
      <c r="G18" s="9">
        <f>H18+I18</f>
        <v>5451913.9900000002</v>
      </c>
      <c r="H18" s="158">
        <v>5451913.9900000002</v>
      </c>
      <c r="I18" s="158">
        <v>0</v>
      </c>
      <c r="J18" s="26"/>
    </row>
    <row r="19" spans="1:10" s="6" customFormat="1" ht="19.5" customHeight="1" x14ac:dyDescent="0.35">
      <c r="A19" s="3"/>
      <c r="B19" s="4"/>
      <c r="C19" s="4"/>
      <c r="D19" s="4"/>
      <c r="E19" s="9"/>
      <c r="F19" s="10"/>
      <c r="G19" s="9"/>
      <c r="H19" s="11"/>
      <c r="I19" s="11"/>
      <c r="J19" s="5"/>
    </row>
    <row r="20" spans="1:10" s="6" customFormat="1" ht="14.25" customHeight="1" x14ac:dyDescent="0.35">
      <c r="A20" s="3"/>
      <c r="B20" s="4"/>
      <c r="C20" s="4"/>
      <c r="D20" s="4"/>
      <c r="E20" s="40"/>
      <c r="F20" s="40"/>
      <c r="G20" s="41"/>
      <c r="H20" s="2"/>
      <c r="I20" s="2"/>
      <c r="J20" s="5"/>
    </row>
    <row r="21" spans="1:10" ht="19.5" x14ac:dyDescent="0.4">
      <c r="A21" s="42" t="s">
        <v>16</v>
      </c>
      <c r="B21" s="40"/>
      <c r="C21" s="40"/>
      <c r="D21" s="40"/>
      <c r="E21" s="40"/>
      <c r="F21" s="40"/>
      <c r="G21" s="43"/>
      <c r="H21" s="41"/>
      <c r="I21" s="41"/>
      <c r="J21" s="41"/>
    </row>
    <row r="22" spans="1:10" ht="18" x14ac:dyDescent="0.35">
      <c r="A22" s="40"/>
      <c r="B22" s="40"/>
      <c r="C22" s="44" t="s">
        <v>38</v>
      </c>
      <c r="D22" s="40"/>
      <c r="E22" s="40"/>
      <c r="F22" s="40"/>
      <c r="G22" s="7">
        <f>H22+I22</f>
        <v>0</v>
      </c>
      <c r="H22" s="8">
        <v>0</v>
      </c>
      <c r="I22" s="8">
        <v>0</v>
      </c>
      <c r="J22" s="41"/>
    </row>
    <row r="23" spans="1:10" ht="18" x14ac:dyDescent="0.35">
      <c r="A23" s="40"/>
      <c r="B23" s="40"/>
      <c r="C23" s="44"/>
      <c r="D23" s="40"/>
      <c r="E23" s="40"/>
      <c r="F23" s="40"/>
      <c r="G23" s="7"/>
      <c r="H23" s="8"/>
      <c r="I23" s="8"/>
      <c r="J23" s="41"/>
    </row>
    <row r="24" spans="1:10" ht="19.5" x14ac:dyDescent="0.4">
      <c r="A24" s="213" t="s">
        <v>34</v>
      </c>
      <c r="B24" s="213"/>
      <c r="C24" s="214"/>
      <c r="D24" s="213"/>
      <c r="E24" s="213"/>
      <c r="F24" s="213"/>
      <c r="G24" s="215">
        <f>G18-G16-G22</f>
        <v>3287.6699999999255</v>
      </c>
      <c r="H24" s="215">
        <f>H18-H16-H22</f>
        <v>3287.6699999999255</v>
      </c>
      <c r="I24" s="215">
        <f>I18-I16-I22</f>
        <v>0</v>
      </c>
      <c r="J24" s="47"/>
    </row>
    <row r="25" spans="1:10" ht="18.75" customHeight="1" x14ac:dyDescent="0.3">
      <c r="A25" s="35" t="s">
        <v>140</v>
      </c>
      <c r="B25" s="35"/>
      <c r="C25" s="35"/>
      <c r="D25" s="35"/>
      <c r="E25" s="35"/>
      <c r="F25" s="35"/>
      <c r="G25" s="216">
        <f>G24</f>
        <v>3287.6699999999255</v>
      </c>
      <c r="H25" s="26"/>
      <c r="I25" s="26"/>
    </row>
    <row r="26" spans="1:10" ht="15" x14ac:dyDescent="0.3">
      <c r="A26" s="35" t="s">
        <v>127</v>
      </c>
      <c r="B26" s="35"/>
      <c r="C26" s="35"/>
      <c r="D26" s="35"/>
      <c r="E26" s="35"/>
      <c r="F26" s="35"/>
      <c r="G26" s="217">
        <v>0</v>
      </c>
      <c r="H26" s="26"/>
      <c r="I26" s="26"/>
    </row>
    <row r="27" spans="1:10" x14ac:dyDescent="0.2">
      <c r="A27" s="26"/>
      <c r="B27" s="26"/>
      <c r="C27" s="26"/>
      <c r="D27" s="26"/>
      <c r="E27" s="26"/>
      <c r="F27" s="26"/>
      <c r="G27" s="26"/>
    </row>
    <row r="28" spans="1:10" ht="16.5" x14ac:dyDescent="0.35">
      <c r="A28" s="201" t="s">
        <v>129</v>
      </c>
      <c r="B28" s="201" t="s">
        <v>131</v>
      </c>
      <c r="C28" s="201"/>
      <c r="D28" s="3"/>
      <c r="E28" s="3"/>
      <c r="F28" s="29"/>
      <c r="G28" s="215"/>
      <c r="H28" s="49"/>
      <c r="I28" s="50"/>
      <c r="J28" s="48"/>
    </row>
    <row r="29" spans="1:10" ht="16.5" customHeight="1" x14ac:dyDescent="0.3">
      <c r="A29" s="201"/>
      <c r="B29" s="201"/>
      <c r="C29" s="388" t="s">
        <v>18</v>
      </c>
      <c r="D29" s="388"/>
      <c r="E29" s="388"/>
      <c r="F29" s="29"/>
      <c r="G29" s="11">
        <f>G30+G31</f>
        <v>3287.67</v>
      </c>
      <c r="H29" s="49"/>
      <c r="I29" s="50"/>
      <c r="J29" s="48"/>
    </row>
    <row r="30" spans="1:10" s="6" customFormat="1" ht="18.75" x14ac:dyDescent="0.4">
      <c r="A30" s="51"/>
      <c r="B30" s="51"/>
      <c r="C30" s="202"/>
      <c r="D30" s="53"/>
      <c r="E30" s="220" t="s">
        <v>142</v>
      </c>
      <c r="F30" s="218" t="s">
        <v>20</v>
      </c>
      <c r="G30" s="219">
        <v>0</v>
      </c>
      <c r="H30" s="49"/>
      <c r="I30" s="50"/>
    </row>
    <row r="31" spans="1:10" s="6" customFormat="1" ht="18.75" x14ac:dyDescent="0.4">
      <c r="A31" s="51"/>
      <c r="B31" s="51"/>
      <c r="C31" s="52"/>
      <c r="D31" s="53"/>
      <c r="E31" s="54"/>
      <c r="F31" s="218" t="s">
        <v>19</v>
      </c>
      <c r="G31" s="219">
        <v>3287.67</v>
      </c>
      <c r="H31" s="49"/>
      <c r="I31" s="50"/>
    </row>
    <row r="32" spans="1:10" s="6" customFormat="1" ht="18.75" x14ac:dyDescent="0.4">
      <c r="A32" s="51"/>
      <c r="B32" s="221"/>
      <c r="C32" s="375" t="s">
        <v>143</v>
      </c>
      <c r="D32" s="375"/>
      <c r="E32" s="375"/>
      <c r="F32" s="375"/>
      <c r="G32" s="222">
        <f>G26</f>
        <v>0</v>
      </c>
      <c r="H32" s="49"/>
      <c r="I32" s="50"/>
    </row>
    <row r="33" spans="1:10" s="6" customFormat="1" ht="20.25" customHeight="1" x14ac:dyDescent="0.3">
      <c r="A33" s="199"/>
      <c r="B33" s="387" t="s">
        <v>141</v>
      </c>
      <c r="C33" s="387"/>
      <c r="D33" s="387"/>
      <c r="E33" s="387"/>
      <c r="F33" s="387"/>
      <c r="G33" s="223">
        <v>0</v>
      </c>
      <c r="H33" s="200"/>
      <c r="I33" s="200"/>
    </row>
    <row r="34" spans="1:10" s="6" customFormat="1" x14ac:dyDescent="0.2">
      <c r="A34" s="386"/>
      <c r="B34" s="386"/>
      <c r="C34" s="386"/>
      <c r="D34" s="386"/>
      <c r="E34" s="386"/>
      <c r="F34" s="386"/>
      <c r="G34" s="386"/>
      <c r="H34" s="386"/>
      <c r="I34" s="386"/>
    </row>
    <row r="35" spans="1:10" x14ac:dyDescent="0.2">
      <c r="A35" s="386"/>
      <c r="B35" s="386"/>
      <c r="C35" s="386"/>
      <c r="D35" s="386"/>
      <c r="E35" s="386"/>
      <c r="F35" s="386"/>
      <c r="G35" s="386"/>
      <c r="H35" s="386"/>
      <c r="I35" s="386"/>
      <c r="J35" s="56"/>
    </row>
    <row r="36" spans="1:10" ht="19.5" x14ac:dyDescent="0.4">
      <c r="A36" s="34" t="s">
        <v>130</v>
      </c>
      <c r="B36" s="34" t="s">
        <v>30</v>
      </c>
      <c r="C36" s="34"/>
      <c r="D36" s="57"/>
      <c r="E36" s="38"/>
      <c r="F36" s="4"/>
      <c r="G36" s="58"/>
      <c r="H36" s="50"/>
      <c r="I36" s="50"/>
      <c r="J36" s="56"/>
    </row>
    <row r="37" spans="1:10" ht="18.75" x14ac:dyDescent="0.4">
      <c r="A37" s="34"/>
      <c r="B37" s="34"/>
      <c r="C37" s="34"/>
      <c r="D37" s="57"/>
      <c r="F37" s="59" t="s">
        <v>36</v>
      </c>
      <c r="G37" s="126" t="s">
        <v>6</v>
      </c>
      <c r="H37" s="29"/>
      <c r="I37" s="60" t="s">
        <v>39</v>
      </c>
      <c r="J37" s="56"/>
    </row>
    <row r="38" spans="1:10" ht="15" customHeight="1" x14ac:dyDescent="0.35">
      <c r="A38" s="61" t="s">
        <v>31</v>
      </c>
      <c r="B38" s="62"/>
      <c r="C38" s="3"/>
      <c r="D38" s="62"/>
      <c r="E38" s="38"/>
      <c r="F38" s="97">
        <v>0</v>
      </c>
      <c r="G38" s="97">
        <v>0</v>
      </c>
      <c r="H38" s="160"/>
      <c r="I38" s="64" t="s">
        <v>107</v>
      </c>
      <c r="J38" s="56"/>
    </row>
    <row r="39" spans="1:10" ht="16.5" x14ac:dyDescent="0.35">
      <c r="A39" s="61" t="s">
        <v>42</v>
      </c>
      <c r="B39" s="62"/>
      <c r="C39" s="3"/>
      <c r="D39" s="65"/>
      <c r="E39" s="65"/>
      <c r="F39" s="97">
        <v>13000</v>
      </c>
      <c r="G39" s="97">
        <v>13126</v>
      </c>
      <c r="H39" s="160"/>
      <c r="I39" s="64">
        <f>G39/F39</f>
        <v>1.0096923076923077</v>
      </c>
      <c r="J39" s="13"/>
    </row>
    <row r="40" spans="1:10" ht="16.5" x14ac:dyDescent="0.35">
      <c r="A40" s="61" t="s">
        <v>43</v>
      </c>
      <c r="B40" s="62"/>
      <c r="C40" s="3"/>
      <c r="D40" s="65"/>
      <c r="E40" s="65"/>
      <c r="F40" s="97">
        <v>0</v>
      </c>
      <c r="G40" s="97">
        <v>0</v>
      </c>
      <c r="H40" s="160"/>
      <c r="I40" s="64" t="s">
        <v>107</v>
      </c>
      <c r="J40" s="13"/>
    </row>
    <row r="41" spans="1:10" ht="16.5" x14ac:dyDescent="0.35">
      <c r="A41" s="61" t="s">
        <v>113</v>
      </c>
      <c r="B41" s="62"/>
      <c r="C41" s="3"/>
      <c r="D41" s="38"/>
      <c r="E41" s="38"/>
      <c r="F41" s="97">
        <v>10000</v>
      </c>
      <c r="G41" s="97">
        <v>10000</v>
      </c>
      <c r="H41" s="160"/>
      <c r="I41" s="64">
        <f>G41/F41</f>
        <v>1</v>
      </c>
      <c r="J41" s="13"/>
    </row>
    <row r="42" spans="1:10" ht="16.5" x14ac:dyDescent="0.35">
      <c r="A42" s="61" t="s">
        <v>37</v>
      </c>
      <c r="B42" s="37"/>
      <c r="C42" s="37"/>
      <c r="D42" s="66"/>
      <c r="E42" s="66" t="s">
        <v>106</v>
      </c>
      <c r="F42" s="97">
        <v>0</v>
      </c>
      <c r="G42" s="97">
        <v>0</v>
      </c>
      <c r="H42" s="160"/>
      <c r="I42" s="67" t="s">
        <v>107</v>
      </c>
      <c r="J42" s="13"/>
    </row>
    <row r="43" spans="1:10" x14ac:dyDescent="0.2">
      <c r="A43" s="376" t="s">
        <v>135</v>
      </c>
      <c r="B43" s="377"/>
      <c r="C43" s="377"/>
      <c r="D43" s="377"/>
      <c r="E43" s="377"/>
      <c r="F43" s="377"/>
      <c r="G43" s="377"/>
      <c r="H43" s="377"/>
      <c r="I43" s="377"/>
      <c r="J43" s="13"/>
    </row>
    <row r="44" spans="1:10" x14ac:dyDescent="0.2">
      <c r="A44" s="98"/>
      <c r="B44" s="98"/>
      <c r="C44" s="98"/>
      <c r="D44" s="98"/>
      <c r="E44" s="98"/>
      <c r="F44" s="98"/>
      <c r="G44" s="98"/>
      <c r="H44" s="98"/>
      <c r="I44" s="98"/>
      <c r="J44" s="13"/>
    </row>
    <row r="45" spans="1:10" ht="19.5" thickBot="1" x14ac:dyDescent="0.45">
      <c r="A45" s="34" t="s">
        <v>132</v>
      </c>
      <c r="B45" s="34" t="s">
        <v>24</v>
      </c>
      <c r="C45" s="36"/>
      <c r="D45" s="38"/>
      <c r="E45" s="38"/>
      <c r="F45" s="68"/>
      <c r="G45" s="69"/>
      <c r="H45" s="379" t="s">
        <v>41</v>
      </c>
      <c r="I45" s="380"/>
      <c r="J45" s="13"/>
    </row>
    <row r="46" spans="1:10" ht="18.75" thickTop="1" x14ac:dyDescent="0.35">
      <c r="A46" s="130"/>
      <c r="B46" s="131"/>
      <c r="C46" s="132"/>
      <c r="D46" s="131"/>
      <c r="E46" s="133" t="s">
        <v>133</v>
      </c>
      <c r="F46" s="134" t="s">
        <v>25</v>
      </c>
      <c r="G46" s="135" t="s">
        <v>26</v>
      </c>
      <c r="H46" s="136" t="s">
        <v>27</v>
      </c>
      <c r="I46" s="137" t="s">
        <v>40</v>
      </c>
      <c r="J46" s="13"/>
    </row>
    <row r="47" spans="1:10" x14ac:dyDescent="0.2">
      <c r="A47" s="138"/>
      <c r="B47" s="139"/>
      <c r="C47" s="139"/>
      <c r="D47" s="139"/>
      <c r="E47" s="140"/>
      <c r="F47" s="378"/>
      <c r="G47" s="141"/>
      <c r="H47" s="142">
        <v>41639</v>
      </c>
      <c r="I47" s="143">
        <v>41639</v>
      </c>
      <c r="J47" s="13"/>
    </row>
    <row r="48" spans="1:10" x14ac:dyDescent="0.2">
      <c r="A48" s="138"/>
      <c r="B48" s="139"/>
      <c r="C48" s="139"/>
      <c r="D48" s="139"/>
      <c r="E48" s="140"/>
      <c r="F48" s="378"/>
      <c r="G48" s="144"/>
      <c r="H48" s="144"/>
      <c r="I48" s="145"/>
      <c r="J48" s="13"/>
    </row>
    <row r="49" spans="1:10" ht="13.5" thickBot="1" x14ac:dyDescent="0.25">
      <c r="A49" s="146"/>
      <c r="B49" s="147"/>
      <c r="C49" s="147"/>
      <c r="D49" s="147"/>
      <c r="E49" s="146"/>
      <c r="F49" s="148"/>
      <c r="G49" s="149"/>
      <c r="H49" s="149"/>
      <c r="I49" s="150"/>
      <c r="J49" s="13"/>
    </row>
    <row r="50" spans="1:10" ht="13.5" thickTop="1" x14ac:dyDescent="0.2">
      <c r="A50" s="70"/>
      <c r="B50" s="71"/>
      <c r="C50" s="71" t="s">
        <v>20</v>
      </c>
      <c r="D50" s="71"/>
      <c r="E50" s="72">
        <v>50</v>
      </c>
      <c r="F50" s="73">
        <v>0</v>
      </c>
      <c r="G50" s="74">
        <v>0</v>
      </c>
      <c r="H50" s="74">
        <f>E50+F50-G50</f>
        <v>50</v>
      </c>
      <c r="I50" s="95">
        <f>H50</f>
        <v>50</v>
      </c>
      <c r="J50" s="13"/>
    </row>
    <row r="51" spans="1:10" x14ac:dyDescent="0.2">
      <c r="A51" s="75"/>
      <c r="B51" s="76"/>
      <c r="C51" s="76" t="s">
        <v>28</v>
      </c>
      <c r="D51" s="76"/>
      <c r="E51" s="77">
        <v>33763.290000000008</v>
      </c>
      <c r="F51" s="78">
        <v>33721</v>
      </c>
      <c r="G51" s="79">
        <v>46031.5</v>
      </c>
      <c r="H51" s="79">
        <f>E51+F51-G51</f>
        <v>21452.790000000008</v>
      </c>
      <c r="I51" s="96">
        <v>18617.79</v>
      </c>
      <c r="J51" s="13"/>
    </row>
    <row r="52" spans="1:10" x14ac:dyDescent="0.2">
      <c r="A52" s="75"/>
      <c r="B52" s="76"/>
      <c r="C52" s="76" t="s">
        <v>19</v>
      </c>
      <c r="D52" s="76"/>
      <c r="E52" s="77">
        <v>303924.15999999997</v>
      </c>
      <c r="F52" s="78">
        <v>13967.95</v>
      </c>
      <c r="G52" s="79">
        <v>186837</v>
      </c>
      <c r="H52" s="79">
        <f>E52+F52-G52</f>
        <v>131055.10999999999</v>
      </c>
      <c r="I52" s="96">
        <f>H52</f>
        <v>131055.10999999999</v>
      </c>
      <c r="J52" s="13"/>
    </row>
    <row r="53" spans="1:10" x14ac:dyDescent="0.2">
      <c r="A53" s="75"/>
      <c r="B53" s="76"/>
      <c r="C53" s="76" t="s">
        <v>29</v>
      </c>
      <c r="D53" s="76"/>
      <c r="E53" s="77">
        <v>32924</v>
      </c>
      <c r="F53" s="78">
        <v>13126</v>
      </c>
      <c r="G53" s="79">
        <v>10000</v>
      </c>
      <c r="H53" s="79">
        <f>E53+F53-G53</f>
        <v>36050</v>
      </c>
      <c r="I53" s="96">
        <f>H53</f>
        <v>36050</v>
      </c>
      <c r="J53" s="13"/>
    </row>
    <row r="54" spans="1:10" ht="18.75" thickBot="1" x14ac:dyDescent="0.4">
      <c r="A54" s="80" t="s">
        <v>12</v>
      </c>
      <c r="B54" s="81"/>
      <c r="C54" s="81"/>
      <c r="D54" s="81"/>
      <c r="E54" s="82">
        <f>E50+E51+E52+E53</f>
        <v>370661.44999999995</v>
      </c>
      <c r="F54" s="83">
        <f>F50+F51+F52+F53</f>
        <v>60814.95</v>
      </c>
      <c r="G54" s="83">
        <f>G50+G51+G52+G53</f>
        <v>242868.5</v>
      </c>
      <c r="H54" s="83">
        <f>H50+H51+H52+H53</f>
        <v>188607.9</v>
      </c>
      <c r="I54" s="84">
        <f>I50+I51+I52+I53</f>
        <v>185772.9</v>
      </c>
      <c r="J54" s="13"/>
    </row>
    <row r="55" spans="1:10" ht="18.75" thickTop="1" x14ac:dyDescent="0.35">
      <c r="A55" s="85"/>
      <c r="B55" s="86"/>
      <c r="C55" s="86"/>
      <c r="D55" s="38"/>
      <c r="E55" s="38"/>
      <c r="F55" s="68"/>
      <c r="G55" s="69"/>
      <c r="H55" s="87"/>
      <c r="I55" s="87"/>
      <c r="J55" s="13"/>
    </row>
    <row r="56" spans="1:10" ht="18" x14ac:dyDescent="0.35">
      <c r="A56" s="85"/>
      <c r="B56" s="86"/>
      <c r="C56" s="86"/>
      <c r="D56" s="38"/>
      <c r="E56" s="38"/>
      <c r="F56" s="68"/>
      <c r="G56" s="88"/>
      <c r="H56" s="89"/>
      <c r="I56" s="89"/>
      <c r="J56" s="13"/>
    </row>
    <row r="57" spans="1:10" ht="1.5" customHeight="1" x14ac:dyDescent="0.35">
      <c r="A57" s="90"/>
      <c r="B57" s="91"/>
      <c r="C57" s="91"/>
      <c r="D57" s="92"/>
      <c r="E57" s="92"/>
      <c r="F57" s="89"/>
      <c r="G57" s="89"/>
      <c r="H57" s="89"/>
      <c r="I57" s="89"/>
      <c r="J57" s="13"/>
    </row>
    <row r="58" spans="1:10" x14ac:dyDescent="0.2">
      <c r="A58" s="93"/>
      <c r="B58" s="93"/>
      <c r="C58" s="93"/>
      <c r="D58" s="93"/>
      <c r="E58" s="93"/>
      <c r="F58" s="93"/>
      <c r="G58" s="93"/>
      <c r="H58" s="93"/>
      <c r="I58" s="93"/>
    </row>
  </sheetData>
  <sheetProtection selectLockedCells="1"/>
  <mergeCells count="14">
    <mergeCell ref="C32:F32"/>
    <mergeCell ref="A43:I43"/>
    <mergeCell ref="F47:F48"/>
    <mergeCell ref="H45:I45"/>
    <mergeCell ref="A2:D2"/>
    <mergeCell ref="E2:I2"/>
    <mergeCell ref="E4:I4"/>
    <mergeCell ref="E3:I3"/>
    <mergeCell ref="E5:I5"/>
    <mergeCell ref="H13:I13"/>
    <mergeCell ref="E7:I7"/>
    <mergeCell ref="A34:I35"/>
    <mergeCell ref="B33:F33"/>
    <mergeCell ref="C29:E29"/>
  </mergeCells>
  <phoneticPr fontId="2" type="noConversion"/>
  <pageMargins left="0.39370078740157483" right="0" top="0.39370078740157483" bottom="0.19685039370078741" header="0.51181102362204722" footer="0.51181102362204722"/>
  <pageSetup paperSize="9" scale="85" firstPageNumber="396" orientation="portrait" r:id="rId1"/>
  <headerFooter alignWithMargins="0">
    <oddFooter>&amp;L&amp;"Arial,Kurzíva"&amp;9Zastupitelstvo Olomouckého kraje 20.6.2014
5.2.- Závěrečný účet Olomouckého kraje za rok 2013
Příloha č.15: Financování hospodaření příspěvkových organizací Olomouckého kraje&amp;R&amp;"Arial,Kurzíva"&amp;9Strana &amp;P (celkem 480)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6"/>
  <sheetViews>
    <sheetView topLeftCell="A34" zoomScaleNormal="100" workbookViewId="0">
      <selection activeCell="B62" sqref="B62"/>
    </sheetView>
  </sheetViews>
  <sheetFormatPr defaultRowHeight="12.75" x14ac:dyDescent="0.2"/>
  <cols>
    <col min="1" max="1" width="7.5703125" style="18" customWidth="1"/>
    <col min="2" max="2" width="2.5703125" style="18" customWidth="1"/>
    <col min="3" max="3" width="8.42578125" style="18" customWidth="1"/>
    <col min="4" max="4" width="8.28515625" style="18" customWidth="1"/>
    <col min="5" max="5" width="14.7109375" style="18" customWidth="1"/>
    <col min="6" max="6" width="15.5703125" style="18" customWidth="1"/>
    <col min="7" max="8" width="14.7109375" style="18" customWidth="1"/>
    <col min="9" max="9" width="16.140625" style="18" customWidth="1"/>
    <col min="10" max="10" width="16.85546875" style="18" customWidth="1"/>
    <col min="11" max="16384" width="9.140625" style="12"/>
  </cols>
  <sheetData>
    <row r="1" spans="1:10" ht="19.5" x14ac:dyDescent="0.4">
      <c r="A1" s="16" t="s">
        <v>0</v>
      </c>
      <c r="B1" s="17"/>
      <c r="C1" s="17"/>
      <c r="D1" s="17"/>
    </row>
    <row r="2" spans="1:10" ht="19.5" x14ac:dyDescent="0.4">
      <c r="A2" s="381" t="s">
        <v>1</v>
      </c>
      <c r="B2" s="381"/>
      <c r="C2" s="381"/>
      <c r="D2" s="381"/>
      <c r="E2" s="382" t="s">
        <v>76</v>
      </c>
      <c r="F2" s="382"/>
      <c r="G2" s="382"/>
      <c r="H2" s="382"/>
      <c r="I2" s="382"/>
      <c r="J2" s="20"/>
    </row>
    <row r="3" spans="1:10" ht="9.75" customHeight="1" x14ac:dyDescent="0.4">
      <c r="A3" s="19"/>
      <c r="B3" s="19"/>
      <c r="C3" s="19"/>
      <c r="D3" s="19"/>
      <c r="E3" s="384" t="s">
        <v>32</v>
      </c>
      <c r="F3" s="384"/>
      <c r="G3" s="384"/>
      <c r="H3" s="384"/>
      <c r="I3" s="384"/>
      <c r="J3" s="20"/>
    </row>
    <row r="4" spans="1:10" ht="15.75" x14ac:dyDescent="0.25">
      <c r="A4" s="21" t="s">
        <v>2</v>
      </c>
      <c r="E4" s="383" t="s">
        <v>77</v>
      </c>
      <c r="F4" s="383"/>
      <c r="G4" s="383"/>
      <c r="H4" s="383"/>
      <c r="I4" s="383"/>
    </row>
    <row r="5" spans="1:10" ht="7.5" customHeight="1" x14ac:dyDescent="0.25">
      <c r="A5" s="21"/>
      <c r="E5" s="384" t="s">
        <v>32</v>
      </c>
      <c r="F5" s="384"/>
      <c r="G5" s="384"/>
      <c r="H5" s="384"/>
      <c r="I5" s="384"/>
    </row>
    <row r="6" spans="1:10" ht="19.5" x14ac:dyDescent="0.4">
      <c r="A6" s="20" t="s">
        <v>104</v>
      </c>
      <c r="E6" s="22">
        <v>68911947</v>
      </c>
      <c r="F6" s="22"/>
      <c r="G6" s="23" t="s">
        <v>3</v>
      </c>
      <c r="H6" s="24"/>
      <c r="I6" s="24">
        <v>1026</v>
      </c>
    </row>
    <row r="7" spans="1:10" ht="8.25" customHeight="1" x14ac:dyDescent="0.4">
      <c r="A7" s="20"/>
      <c r="E7" s="384" t="s">
        <v>33</v>
      </c>
      <c r="F7" s="384"/>
      <c r="G7" s="384"/>
      <c r="H7" s="384"/>
      <c r="I7" s="384"/>
    </row>
    <row r="8" spans="1:10" ht="19.5" hidden="1" x14ac:dyDescent="0.4">
      <c r="A8" s="20"/>
      <c r="E8" s="24"/>
      <c r="F8" s="24"/>
      <c r="G8" s="24"/>
      <c r="H8" s="23"/>
      <c r="I8" s="24"/>
    </row>
    <row r="9" spans="1:10" ht="30.75" customHeight="1" x14ac:dyDescent="0.4">
      <c r="A9" s="20"/>
      <c r="E9" s="24"/>
      <c r="F9" s="24"/>
      <c r="G9" s="24"/>
      <c r="H9" s="23"/>
      <c r="I9" s="24"/>
    </row>
    <row r="11" spans="1:10" s="6" customFormat="1" ht="15" customHeight="1" x14ac:dyDescent="0.4">
      <c r="A11" s="25"/>
      <c r="B11" s="26"/>
      <c r="C11" s="26"/>
      <c r="D11" s="26"/>
      <c r="E11" s="27" t="s">
        <v>4</v>
      </c>
      <c r="F11" s="27" t="s">
        <v>5</v>
      </c>
      <c r="G11" s="127" t="s">
        <v>6</v>
      </c>
      <c r="H11" s="28" t="s">
        <v>7</v>
      </c>
      <c r="I11" s="28"/>
      <c r="J11" s="26"/>
    </row>
    <row r="12" spans="1:10" s="6" customFormat="1" ht="15" customHeight="1" x14ac:dyDescent="0.4">
      <c r="A12" s="29"/>
      <c r="B12" s="29"/>
      <c r="C12" s="29"/>
      <c r="D12" s="29"/>
      <c r="E12" s="27" t="s">
        <v>8</v>
      </c>
      <c r="F12" s="27" t="s">
        <v>8</v>
      </c>
      <c r="G12" s="127" t="s">
        <v>9</v>
      </c>
      <c r="H12" s="30" t="s">
        <v>10</v>
      </c>
      <c r="I12" s="31" t="s">
        <v>11</v>
      </c>
      <c r="J12" s="26"/>
    </row>
    <row r="13" spans="1:10" s="6" customFormat="1" ht="12.75" customHeight="1" x14ac:dyDescent="0.2">
      <c r="A13" s="29"/>
      <c r="B13" s="29"/>
      <c r="C13" s="29"/>
      <c r="D13" s="29"/>
      <c r="E13" s="27" t="s">
        <v>12</v>
      </c>
      <c r="F13" s="27" t="s">
        <v>12</v>
      </c>
      <c r="G13" s="32"/>
      <c r="H13" s="385" t="s">
        <v>122</v>
      </c>
      <c r="I13" s="380"/>
      <c r="J13" s="26"/>
    </row>
    <row r="14" spans="1:10" s="6" customFormat="1" ht="12.75" customHeight="1" x14ac:dyDescent="0.2">
      <c r="A14" s="29"/>
      <c r="B14" s="29"/>
      <c r="C14" s="29"/>
      <c r="D14" s="29"/>
      <c r="E14" s="27"/>
      <c r="F14" s="27"/>
      <c r="G14" s="32"/>
      <c r="H14" s="197"/>
      <c r="I14" s="198"/>
      <c r="J14" s="26"/>
    </row>
    <row r="15" spans="1:10" s="6" customFormat="1" ht="18.75" x14ac:dyDescent="0.4">
      <c r="A15" s="34" t="s">
        <v>128</v>
      </c>
      <c r="B15" s="34"/>
      <c r="C15" s="35"/>
      <c r="D15" s="36"/>
      <c r="E15" s="37"/>
      <c r="F15" s="37"/>
      <c r="G15" s="38"/>
      <c r="H15" s="29"/>
      <c r="I15" s="29"/>
      <c r="J15" s="26"/>
    </row>
    <row r="16" spans="1:10" s="6" customFormat="1" ht="19.5" x14ac:dyDescent="0.4">
      <c r="A16" s="39" t="s">
        <v>14</v>
      </c>
      <c r="B16" s="34"/>
      <c r="C16" s="35"/>
      <c r="D16" s="36"/>
      <c r="E16" s="158">
        <v>474000</v>
      </c>
      <c r="F16" s="159">
        <v>4890100</v>
      </c>
      <c r="G16" s="9">
        <f>H16+I16</f>
        <v>4889166.25</v>
      </c>
      <c r="H16" s="158">
        <v>4889166.25</v>
      </c>
      <c r="I16" s="158">
        <v>0</v>
      </c>
      <c r="J16" s="26"/>
    </row>
    <row r="17" spans="1:10" s="6" customFormat="1" ht="20.25" customHeight="1" x14ac:dyDescent="0.35">
      <c r="A17" s="3"/>
      <c r="B17" s="26"/>
      <c r="C17" s="26"/>
      <c r="D17" s="26"/>
      <c r="J17" s="26"/>
    </row>
    <row r="18" spans="1:10" s="6" customFormat="1" ht="19.5" x14ac:dyDescent="0.4">
      <c r="A18" s="39" t="s">
        <v>15</v>
      </c>
      <c r="B18" s="4"/>
      <c r="C18" s="4"/>
      <c r="D18" s="4"/>
      <c r="E18" s="158">
        <v>474000</v>
      </c>
      <c r="F18" s="159">
        <v>4980130.4000000004</v>
      </c>
      <c r="G18" s="9">
        <f>H18+I18</f>
        <v>4889184.62</v>
      </c>
      <c r="H18" s="158">
        <v>4889184.62</v>
      </c>
      <c r="I18" s="158">
        <v>0</v>
      </c>
      <c r="J18" s="26"/>
    </row>
    <row r="19" spans="1:10" s="6" customFormat="1" ht="19.5" customHeight="1" x14ac:dyDescent="0.35">
      <c r="A19" s="3"/>
      <c r="B19" s="4"/>
      <c r="C19" s="4"/>
      <c r="D19" s="4"/>
      <c r="E19" s="9"/>
      <c r="F19" s="10"/>
      <c r="G19" s="9"/>
      <c r="H19" s="11"/>
      <c r="I19" s="11"/>
      <c r="J19" s="5"/>
    </row>
    <row r="20" spans="1:10" s="6" customFormat="1" ht="14.25" customHeight="1" x14ac:dyDescent="0.35">
      <c r="A20" s="3"/>
      <c r="B20" s="4"/>
      <c r="C20" s="4"/>
      <c r="D20" s="4"/>
      <c r="E20" s="40"/>
      <c r="F20" s="40"/>
      <c r="G20" s="41"/>
      <c r="H20" s="2"/>
      <c r="I20" s="2"/>
      <c r="J20" s="5"/>
    </row>
    <row r="21" spans="1:10" ht="19.5" x14ac:dyDescent="0.4">
      <c r="A21" s="42" t="s">
        <v>16</v>
      </c>
      <c r="B21" s="40"/>
      <c r="C21" s="40"/>
      <c r="D21" s="40"/>
      <c r="E21" s="40"/>
      <c r="F21" s="40"/>
      <c r="G21" s="43"/>
      <c r="H21" s="41"/>
      <c r="I21" s="41"/>
      <c r="J21" s="41"/>
    </row>
    <row r="22" spans="1:10" ht="18" x14ac:dyDescent="0.35">
      <c r="A22" s="40"/>
      <c r="B22" s="40"/>
      <c r="C22" s="44" t="s">
        <v>38</v>
      </c>
      <c r="D22" s="40"/>
      <c r="E22" s="40"/>
      <c r="F22" s="40"/>
      <c r="G22" s="7">
        <f>H22+I22</f>
        <v>0</v>
      </c>
      <c r="H22" s="8">
        <v>0</v>
      </c>
      <c r="I22" s="8">
        <v>0</v>
      </c>
      <c r="J22" s="41"/>
    </row>
    <row r="23" spans="1:10" ht="18" x14ac:dyDescent="0.35">
      <c r="A23" s="40"/>
      <c r="B23" s="40"/>
      <c r="C23" s="44"/>
      <c r="D23" s="40"/>
      <c r="E23" s="40"/>
      <c r="F23" s="40"/>
      <c r="G23" s="7"/>
      <c r="H23" s="8"/>
      <c r="I23" s="8"/>
      <c r="J23" s="41"/>
    </row>
    <row r="24" spans="1:10" ht="19.5" x14ac:dyDescent="0.4">
      <c r="A24" s="224" t="s">
        <v>34</v>
      </c>
      <c r="B24" s="224"/>
      <c r="C24" s="224"/>
      <c r="D24" s="224"/>
      <c r="E24" s="224"/>
      <c r="F24" s="224"/>
      <c r="G24" s="225">
        <f>G18-G16-G22</f>
        <v>18.370000000111759</v>
      </c>
      <c r="H24" s="225">
        <v>3287.67</v>
      </c>
      <c r="I24" s="225">
        <v>0</v>
      </c>
      <c r="J24" s="47"/>
    </row>
    <row r="25" spans="1:10" ht="15" x14ac:dyDescent="0.3">
      <c r="A25" s="226" t="s">
        <v>140</v>
      </c>
      <c r="B25" s="226"/>
      <c r="C25" s="226"/>
      <c r="D25" s="226"/>
      <c r="E25" s="226"/>
      <c r="F25" s="226"/>
      <c r="G25" s="227">
        <f>G24-G26</f>
        <v>18.370000000111759</v>
      </c>
      <c r="H25" s="152"/>
      <c r="I25" s="152"/>
    </row>
    <row r="26" spans="1:10" ht="15" x14ac:dyDescent="0.3">
      <c r="A26" s="226" t="s">
        <v>127</v>
      </c>
      <c r="B26" s="226"/>
      <c r="C26" s="226"/>
      <c r="D26" s="226"/>
      <c r="E26" s="226"/>
      <c r="F26" s="226"/>
      <c r="G26" s="229">
        <v>0</v>
      </c>
      <c r="H26" s="152"/>
      <c r="I26" s="152"/>
    </row>
    <row r="27" spans="1:10" x14ac:dyDescent="0.2">
      <c r="A27" s="152"/>
      <c r="B27" s="152"/>
      <c r="C27" s="152"/>
      <c r="D27" s="152"/>
      <c r="E27" s="152"/>
      <c r="F27" s="152"/>
      <c r="G27" s="152"/>
      <c r="H27" s="152"/>
      <c r="I27" s="152"/>
    </row>
    <row r="28" spans="1:10" ht="15" x14ac:dyDescent="0.3">
      <c r="A28" s="230" t="s">
        <v>129</v>
      </c>
      <c r="B28" s="230" t="s">
        <v>131</v>
      </c>
      <c r="C28" s="230"/>
      <c r="D28" s="230"/>
      <c r="E28" s="230"/>
      <c r="F28" s="230"/>
      <c r="G28" s="225"/>
      <c r="H28" s="160"/>
      <c r="I28" s="231"/>
      <c r="J28" s="48"/>
    </row>
    <row r="29" spans="1:10" s="6" customFormat="1" ht="15" x14ac:dyDescent="0.3">
      <c r="A29" s="230"/>
      <c r="B29" s="230"/>
      <c r="C29" s="389" t="s">
        <v>18</v>
      </c>
      <c r="D29" s="389"/>
      <c r="E29" s="389"/>
      <c r="F29" s="152"/>
      <c r="G29" s="240">
        <f>G30+G31</f>
        <v>18.370000000111759</v>
      </c>
      <c r="H29" s="160"/>
      <c r="I29" s="231"/>
    </row>
    <row r="30" spans="1:10" s="6" customFormat="1" ht="18.75" x14ac:dyDescent="0.4">
      <c r="A30" s="232"/>
      <c r="B30" s="232"/>
      <c r="C30" s="233"/>
      <c r="D30" s="234"/>
      <c r="E30" s="235" t="s">
        <v>142</v>
      </c>
      <c r="F30" s="236" t="s">
        <v>20</v>
      </c>
      <c r="G30" s="237">
        <v>0</v>
      </c>
      <c r="H30" s="160"/>
      <c r="I30" s="231"/>
    </row>
    <row r="31" spans="1:10" s="6" customFormat="1" ht="18.75" x14ac:dyDescent="0.4">
      <c r="A31" s="232"/>
      <c r="B31" s="232"/>
      <c r="C31" s="228"/>
      <c r="D31" s="234"/>
      <c r="E31" s="238"/>
      <c r="F31" s="236" t="s">
        <v>19</v>
      </c>
      <c r="G31" s="237">
        <f>G25</f>
        <v>18.370000000111759</v>
      </c>
      <c r="H31" s="160"/>
      <c r="I31" s="231"/>
    </row>
    <row r="32" spans="1:10" s="6" customFormat="1" ht="20.25" customHeight="1" x14ac:dyDescent="0.4">
      <c r="A32" s="232"/>
      <c r="B32" s="239"/>
      <c r="C32" s="390" t="s">
        <v>143</v>
      </c>
      <c r="D32" s="390"/>
      <c r="E32" s="390"/>
      <c r="F32" s="390"/>
      <c r="G32" s="240">
        <v>0</v>
      </c>
      <c r="H32" s="160"/>
      <c r="I32" s="231"/>
    </row>
    <row r="33" spans="1:10" s="6" customFormat="1" ht="15" x14ac:dyDescent="0.3">
      <c r="A33" s="241"/>
      <c r="B33" s="391" t="s">
        <v>141</v>
      </c>
      <c r="C33" s="391"/>
      <c r="D33" s="391"/>
      <c r="E33" s="391"/>
      <c r="F33" s="391"/>
      <c r="G33" s="242">
        <v>0</v>
      </c>
      <c r="H33" s="243"/>
      <c r="I33" s="243"/>
    </row>
    <row r="34" spans="1:10" x14ac:dyDescent="0.2">
      <c r="A34" s="200"/>
      <c r="B34" s="200"/>
      <c r="C34" s="200"/>
      <c r="D34" s="200"/>
      <c r="E34" s="200"/>
      <c r="F34" s="200"/>
      <c r="G34" s="200"/>
      <c r="H34" s="200"/>
      <c r="I34" s="200"/>
      <c r="J34" s="56"/>
    </row>
    <row r="35" spans="1:10" ht="19.5" x14ac:dyDescent="0.4">
      <c r="A35" s="34" t="s">
        <v>130</v>
      </c>
      <c r="B35" s="34" t="s">
        <v>30</v>
      </c>
      <c r="C35" s="34"/>
      <c r="D35" s="57"/>
      <c r="E35" s="38"/>
      <c r="F35" s="4"/>
      <c r="G35" s="58"/>
      <c r="H35" s="50"/>
      <c r="I35" s="50"/>
      <c r="J35" s="56"/>
    </row>
    <row r="36" spans="1:10" ht="18.75" x14ac:dyDescent="0.4">
      <c r="A36" s="34"/>
      <c r="B36" s="34"/>
      <c r="C36" s="34"/>
      <c r="D36" s="57"/>
      <c r="F36" s="59" t="s">
        <v>36</v>
      </c>
      <c r="G36" s="126" t="s">
        <v>6</v>
      </c>
      <c r="H36" s="29"/>
      <c r="I36" s="60" t="s">
        <v>39</v>
      </c>
      <c r="J36" s="56"/>
    </row>
    <row r="37" spans="1:10" ht="15" customHeight="1" x14ac:dyDescent="0.35">
      <c r="A37" s="61" t="s">
        <v>31</v>
      </c>
      <c r="B37" s="62"/>
      <c r="C37" s="3"/>
      <c r="D37" s="62"/>
      <c r="E37" s="38"/>
      <c r="F37" s="97">
        <v>0</v>
      </c>
      <c r="G37" s="97">
        <v>0</v>
      </c>
      <c r="H37" s="160"/>
      <c r="I37" s="64" t="s">
        <v>107</v>
      </c>
      <c r="J37" s="56"/>
    </row>
    <row r="38" spans="1:10" ht="16.5" x14ac:dyDescent="0.35">
      <c r="A38" s="61" t="s">
        <v>42</v>
      </c>
      <c r="B38" s="62"/>
      <c r="C38" s="3"/>
      <c r="D38" s="65"/>
      <c r="E38" s="65"/>
      <c r="F38" s="97">
        <v>0</v>
      </c>
      <c r="G38" s="97">
        <v>0</v>
      </c>
      <c r="H38" s="160"/>
      <c r="I38" s="64" t="s">
        <v>107</v>
      </c>
      <c r="J38" s="13"/>
    </row>
    <row r="39" spans="1:10" ht="16.5" x14ac:dyDescent="0.35">
      <c r="A39" s="61" t="s">
        <v>43</v>
      </c>
      <c r="B39" s="62"/>
      <c r="C39" s="3"/>
      <c r="D39" s="65"/>
      <c r="E39" s="65"/>
      <c r="F39" s="97">
        <v>0</v>
      </c>
      <c r="G39" s="97">
        <v>0</v>
      </c>
      <c r="H39" s="160"/>
      <c r="I39" s="64" t="s">
        <v>107</v>
      </c>
      <c r="J39" s="13"/>
    </row>
    <row r="40" spans="1:10" ht="16.5" x14ac:dyDescent="0.35">
      <c r="A40" s="61" t="s">
        <v>113</v>
      </c>
      <c r="B40" s="62"/>
      <c r="C40" s="3"/>
      <c r="D40" s="38"/>
      <c r="E40" s="38"/>
      <c r="F40" s="97">
        <v>0</v>
      </c>
      <c r="G40" s="97">
        <v>0</v>
      </c>
      <c r="H40" s="160"/>
      <c r="I40" s="64" t="s">
        <v>107</v>
      </c>
      <c r="J40" s="13"/>
    </row>
    <row r="41" spans="1:10" ht="16.5" x14ac:dyDescent="0.35">
      <c r="A41" s="61" t="s">
        <v>37</v>
      </c>
      <c r="B41" s="37"/>
      <c r="C41" s="37"/>
      <c r="D41" s="66"/>
      <c r="E41" s="66" t="s">
        <v>106</v>
      </c>
      <c r="F41" s="97">
        <v>0</v>
      </c>
      <c r="G41" s="97">
        <v>0</v>
      </c>
      <c r="H41" s="160"/>
      <c r="I41" s="67" t="s">
        <v>107</v>
      </c>
      <c r="J41" s="13"/>
    </row>
    <row r="42" spans="1:10" x14ac:dyDescent="0.2">
      <c r="A42" s="377"/>
      <c r="B42" s="377"/>
      <c r="C42" s="377"/>
      <c r="D42" s="377"/>
      <c r="E42" s="377"/>
      <c r="F42" s="377"/>
      <c r="G42" s="377"/>
      <c r="H42" s="377"/>
      <c r="I42" s="377"/>
      <c r="J42" s="13"/>
    </row>
    <row r="43" spans="1:10" x14ac:dyDescent="0.2">
      <c r="A43" s="196"/>
      <c r="B43" s="196"/>
      <c r="C43" s="196"/>
      <c r="D43" s="196"/>
      <c r="E43" s="196"/>
      <c r="F43" s="196"/>
      <c r="G43" s="196"/>
      <c r="H43" s="196"/>
      <c r="I43" s="196"/>
      <c r="J43" s="13"/>
    </row>
    <row r="44" spans="1:10" ht="19.5" thickBot="1" x14ac:dyDescent="0.45">
      <c r="A44" s="34" t="s">
        <v>132</v>
      </c>
      <c r="B44" s="34" t="s">
        <v>24</v>
      </c>
      <c r="C44" s="36"/>
      <c r="D44" s="38"/>
      <c r="E44" s="38"/>
      <c r="F44" s="68"/>
      <c r="G44" s="69"/>
      <c r="H44" s="379" t="s">
        <v>41</v>
      </c>
      <c r="I44" s="380"/>
      <c r="J44" s="13"/>
    </row>
    <row r="45" spans="1:10" ht="18.75" thickTop="1" x14ac:dyDescent="0.35">
      <c r="A45" s="130"/>
      <c r="B45" s="131"/>
      <c r="C45" s="132"/>
      <c r="D45" s="131"/>
      <c r="E45" s="133" t="s">
        <v>133</v>
      </c>
      <c r="F45" s="134" t="s">
        <v>25</v>
      </c>
      <c r="G45" s="135" t="s">
        <v>26</v>
      </c>
      <c r="H45" s="136" t="s">
        <v>27</v>
      </c>
      <c r="I45" s="137" t="s">
        <v>40</v>
      </c>
      <c r="J45" s="13"/>
    </row>
    <row r="46" spans="1:10" x14ac:dyDescent="0.2">
      <c r="A46" s="138"/>
      <c r="B46" s="139"/>
      <c r="C46" s="139"/>
      <c r="D46" s="139"/>
      <c r="E46" s="140"/>
      <c r="F46" s="378"/>
      <c r="G46" s="141"/>
      <c r="H46" s="142">
        <v>41639</v>
      </c>
      <c r="I46" s="143">
        <v>41639</v>
      </c>
      <c r="J46" s="13"/>
    </row>
    <row r="47" spans="1:10" x14ac:dyDescent="0.2">
      <c r="A47" s="138"/>
      <c r="B47" s="139"/>
      <c r="C47" s="139"/>
      <c r="D47" s="139"/>
      <c r="E47" s="140"/>
      <c r="F47" s="378"/>
      <c r="G47" s="144"/>
      <c r="H47" s="144"/>
      <c r="I47" s="145"/>
      <c r="J47" s="13"/>
    </row>
    <row r="48" spans="1:10" ht="13.5" thickBot="1" x14ac:dyDescent="0.25">
      <c r="A48" s="146"/>
      <c r="B48" s="147"/>
      <c r="C48" s="147"/>
      <c r="D48" s="147"/>
      <c r="E48" s="146"/>
      <c r="F48" s="148"/>
      <c r="G48" s="149"/>
      <c r="H48" s="149"/>
      <c r="I48" s="150"/>
      <c r="J48" s="13"/>
    </row>
    <row r="49" spans="1:10" ht="13.5" thickTop="1" x14ac:dyDescent="0.2">
      <c r="A49" s="70"/>
      <c r="B49" s="71"/>
      <c r="C49" s="71" t="s">
        <v>20</v>
      </c>
      <c r="D49" s="71"/>
      <c r="E49" s="72">
        <v>46863</v>
      </c>
      <c r="F49" s="73">
        <v>0</v>
      </c>
      <c r="G49" s="74">
        <v>0</v>
      </c>
      <c r="H49" s="74">
        <f>E49+F49-G49</f>
        <v>46863</v>
      </c>
      <c r="I49" s="95">
        <f>H49</f>
        <v>46863</v>
      </c>
      <c r="J49" s="13"/>
    </row>
    <row r="50" spans="1:10" x14ac:dyDescent="0.2">
      <c r="A50" s="75"/>
      <c r="B50" s="76"/>
      <c r="C50" s="76" t="s">
        <v>28</v>
      </c>
      <c r="D50" s="76"/>
      <c r="E50" s="77">
        <v>20578.089999999997</v>
      </c>
      <c r="F50" s="78">
        <v>31506.66</v>
      </c>
      <c r="G50" s="79">
        <v>42091</v>
      </c>
      <c r="H50" s="79">
        <f>E50+F50-G50</f>
        <v>9993.75</v>
      </c>
      <c r="I50" s="96">
        <v>7048.07</v>
      </c>
      <c r="J50" s="13"/>
    </row>
    <row r="51" spans="1:10" x14ac:dyDescent="0.2">
      <c r="A51" s="75"/>
      <c r="B51" s="76"/>
      <c r="C51" s="76" t="s">
        <v>19</v>
      </c>
      <c r="D51" s="76"/>
      <c r="E51" s="77">
        <v>68295.5</v>
      </c>
      <c r="F51" s="78">
        <f>9.83+141098.15</f>
        <v>141107.97999999998</v>
      </c>
      <c r="G51" s="79">
        <f>17668.96+41534.09</f>
        <v>59203.049999999996</v>
      </c>
      <c r="H51" s="79">
        <f>E51+F51-G51</f>
        <v>150200.43</v>
      </c>
      <c r="I51" s="96">
        <f>H51</f>
        <v>150200.43</v>
      </c>
      <c r="J51" s="13"/>
    </row>
    <row r="52" spans="1:10" x14ac:dyDescent="0.2">
      <c r="A52" s="75"/>
      <c r="B52" s="76"/>
      <c r="C52" s="76" t="s">
        <v>29</v>
      </c>
      <c r="D52" s="76"/>
      <c r="E52" s="77">
        <v>27494</v>
      </c>
      <c r="F52" s="78">
        <v>0</v>
      </c>
      <c r="G52" s="79">
        <v>0</v>
      </c>
      <c r="H52" s="79">
        <f>E52+F52-G52</f>
        <v>27494</v>
      </c>
      <c r="I52" s="96">
        <f>H52</f>
        <v>27494</v>
      </c>
      <c r="J52" s="13"/>
    </row>
    <row r="53" spans="1:10" ht="18.75" thickBot="1" x14ac:dyDescent="0.4">
      <c r="A53" s="80" t="s">
        <v>12</v>
      </c>
      <c r="B53" s="81"/>
      <c r="C53" s="81"/>
      <c r="D53" s="81"/>
      <c r="E53" s="82">
        <f>E49+E50+E51+E52</f>
        <v>163230.59</v>
      </c>
      <c r="F53" s="83">
        <f>F49+F50+F51+F52</f>
        <v>172614.63999999998</v>
      </c>
      <c r="G53" s="83">
        <f>G49+G50+G51+G52</f>
        <v>101294.04999999999</v>
      </c>
      <c r="H53" s="83">
        <f>H49+H50+H51+H52</f>
        <v>234551.18</v>
      </c>
      <c r="I53" s="84">
        <f>I49+I50+I51+I52</f>
        <v>231605.5</v>
      </c>
      <c r="J53" s="13"/>
    </row>
    <row r="54" spans="1:10" ht="18.75" thickTop="1" x14ac:dyDescent="0.35">
      <c r="A54" s="85"/>
      <c r="B54" s="86"/>
      <c r="C54" s="86"/>
      <c r="D54" s="38"/>
      <c r="E54" s="38"/>
      <c r="F54" s="68"/>
      <c r="G54" s="88"/>
      <c r="H54" s="89"/>
      <c r="I54" s="89"/>
      <c r="J54" s="13"/>
    </row>
    <row r="55" spans="1:10" ht="1.5" customHeight="1" x14ac:dyDescent="0.35">
      <c r="A55" s="90"/>
      <c r="B55" s="91"/>
      <c r="C55" s="91"/>
      <c r="D55" s="92"/>
      <c r="E55" s="92"/>
      <c r="F55" s="89"/>
      <c r="G55" s="89"/>
      <c r="H55" s="89"/>
      <c r="I55" s="89"/>
      <c r="J55" s="13"/>
    </row>
    <row r="56" spans="1:10" x14ac:dyDescent="0.2">
      <c r="A56" s="93"/>
      <c r="B56" s="93"/>
      <c r="C56" s="93"/>
      <c r="D56" s="93"/>
      <c r="E56" s="93"/>
      <c r="F56" s="93"/>
      <c r="G56" s="93"/>
      <c r="H56" s="93"/>
      <c r="I56" s="93"/>
    </row>
  </sheetData>
  <mergeCells count="13">
    <mergeCell ref="A2:D2"/>
    <mergeCell ref="E2:I2"/>
    <mergeCell ref="E3:I3"/>
    <mergeCell ref="E4:I4"/>
    <mergeCell ref="E5:I5"/>
    <mergeCell ref="H44:I44"/>
    <mergeCell ref="F46:F47"/>
    <mergeCell ref="E7:I7"/>
    <mergeCell ref="H13:I13"/>
    <mergeCell ref="A42:I42"/>
    <mergeCell ref="C29:E29"/>
    <mergeCell ref="C32:F32"/>
    <mergeCell ref="B33:F33"/>
  </mergeCells>
  <phoneticPr fontId="2" type="noConversion"/>
  <pageMargins left="0.39370078740157483" right="0" top="0.39370078740157483" bottom="0.19685039370078741" header="0.51181102362204722" footer="0.51181102362204722"/>
  <pageSetup paperSize="9" scale="85" firstPageNumber="396" orientation="portrait" r:id="rId1"/>
  <headerFooter alignWithMargins="0">
    <oddFooter>&amp;L&amp;"Arial,Kurzíva"&amp;9Zastupitelstvo Olomouckého kraje 20.6.2014
5.2.- Závěrečný účet Olomouckého kraje za rok 2013
Příloha č.15: Financování hospodaření příspěvkových organizací Olomouckého kraje&amp;R&amp;"Arial,Kurzíva"&amp;9Strana &amp;P (celkem 480)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9"/>
  <sheetViews>
    <sheetView topLeftCell="A28" zoomScaleNormal="100" workbookViewId="0">
      <selection activeCell="B62" sqref="B62"/>
    </sheetView>
  </sheetViews>
  <sheetFormatPr defaultRowHeight="12.75" x14ac:dyDescent="0.2"/>
  <cols>
    <col min="1" max="1" width="7.5703125" style="18" customWidth="1"/>
    <col min="2" max="2" width="2.5703125" style="18" customWidth="1"/>
    <col min="3" max="3" width="8.42578125" style="18" customWidth="1"/>
    <col min="4" max="4" width="8.28515625" style="18" customWidth="1"/>
    <col min="5" max="5" width="14.7109375" style="18" customWidth="1"/>
    <col min="6" max="6" width="15.5703125" style="18" customWidth="1"/>
    <col min="7" max="8" width="14.7109375" style="18" customWidth="1"/>
    <col min="9" max="9" width="14.85546875" style="18" customWidth="1"/>
    <col min="10" max="10" width="16.85546875" style="18" customWidth="1"/>
    <col min="11" max="16384" width="9.140625" style="12"/>
  </cols>
  <sheetData>
    <row r="1" spans="1:10" ht="19.5" x14ac:dyDescent="0.4">
      <c r="A1" s="16" t="s">
        <v>0</v>
      </c>
      <c r="B1" s="17"/>
      <c r="C1" s="17"/>
      <c r="D1" s="17"/>
    </row>
    <row r="2" spans="1:10" ht="19.5" x14ac:dyDescent="0.4">
      <c r="A2" s="381" t="s">
        <v>1</v>
      </c>
      <c r="B2" s="381"/>
      <c r="C2" s="381"/>
      <c r="D2" s="381"/>
      <c r="E2" s="382" t="s">
        <v>78</v>
      </c>
      <c r="F2" s="382"/>
      <c r="G2" s="382"/>
      <c r="H2" s="382"/>
      <c r="I2" s="382"/>
      <c r="J2" s="20"/>
    </row>
    <row r="3" spans="1:10" ht="9.75" customHeight="1" x14ac:dyDescent="0.4">
      <c r="A3" s="19"/>
      <c r="B3" s="19"/>
      <c r="C3" s="19"/>
      <c r="D3" s="19"/>
      <c r="E3" s="384" t="s">
        <v>32</v>
      </c>
      <c r="F3" s="384"/>
      <c r="G3" s="384"/>
      <c r="H3" s="384"/>
      <c r="I3" s="384"/>
      <c r="J3" s="20"/>
    </row>
    <row r="4" spans="1:10" ht="15.75" x14ac:dyDescent="0.25">
      <c r="A4" s="21" t="s">
        <v>2</v>
      </c>
      <c r="E4" s="383" t="s">
        <v>79</v>
      </c>
      <c r="F4" s="383"/>
      <c r="G4" s="383"/>
      <c r="H4" s="383"/>
      <c r="I4" s="383"/>
    </row>
    <row r="5" spans="1:10" ht="7.5" customHeight="1" x14ac:dyDescent="0.25">
      <c r="A5" s="21"/>
      <c r="E5" s="384" t="s">
        <v>32</v>
      </c>
      <c r="F5" s="384"/>
      <c r="G5" s="384"/>
      <c r="H5" s="384"/>
      <c r="I5" s="384"/>
    </row>
    <row r="6" spans="1:10" ht="19.5" x14ac:dyDescent="0.4">
      <c r="A6" s="20" t="s">
        <v>104</v>
      </c>
      <c r="E6" s="22">
        <v>68911513</v>
      </c>
      <c r="F6" s="22"/>
      <c r="G6" s="23" t="s">
        <v>3</v>
      </c>
      <c r="H6" s="24"/>
      <c r="I6" s="22">
        <v>1043</v>
      </c>
    </row>
    <row r="7" spans="1:10" ht="8.25" customHeight="1" x14ac:dyDescent="0.4">
      <c r="A7" s="20"/>
      <c r="E7" s="384" t="s">
        <v>33</v>
      </c>
      <c r="F7" s="384"/>
      <c r="G7" s="384"/>
      <c r="H7" s="384"/>
      <c r="I7" s="384"/>
    </row>
    <row r="8" spans="1:10" ht="19.5" hidden="1" x14ac:dyDescent="0.4">
      <c r="A8" s="20"/>
      <c r="E8" s="24"/>
      <c r="F8" s="24"/>
      <c r="G8" s="24"/>
      <c r="H8" s="23"/>
      <c r="I8" s="24"/>
    </row>
    <row r="9" spans="1:10" ht="30.75" customHeight="1" x14ac:dyDescent="0.4">
      <c r="A9" s="20"/>
      <c r="E9" s="24"/>
      <c r="F9" s="24"/>
      <c r="G9" s="24"/>
      <c r="H9" s="23"/>
      <c r="I9" s="24"/>
    </row>
    <row r="11" spans="1:10" s="6" customFormat="1" ht="15" customHeight="1" x14ac:dyDescent="0.4">
      <c r="A11" s="25"/>
      <c r="B11" s="26"/>
      <c r="C11" s="26"/>
      <c r="D11" s="26"/>
      <c r="E11" s="27" t="s">
        <v>4</v>
      </c>
      <c r="F11" s="27" t="s">
        <v>5</v>
      </c>
      <c r="G11" s="127" t="s">
        <v>6</v>
      </c>
      <c r="H11" s="28" t="s">
        <v>7</v>
      </c>
      <c r="I11" s="28"/>
      <c r="J11" s="26"/>
    </row>
    <row r="12" spans="1:10" s="6" customFormat="1" ht="15" customHeight="1" x14ac:dyDescent="0.4">
      <c r="A12" s="29"/>
      <c r="B12" s="29"/>
      <c r="C12" s="29"/>
      <c r="D12" s="29"/>
      <c r="E12" s="27" t="s">
        <v>8</v>
      </c>
      <c r="F12" s="27" t="s">
        <v>8</v>
      </c>
      <c r="G12" s="127" t="s">
        <v>9</v>
      </c>
      <c r="H12" s="30" t="s">
        <v>10</v>
      </c>
      <c r="I12" s="31" t="s">
        <v>11</v>
      </c>
      <c r="J12" s="26"/>
    </row>
    <row r="13" spans="1:10" s="6" customFormat="1" ht="12.75" customHeight="1" x14ac:dyDescent="0.2">
      <c r="A13" s="29"/>
      <c r="B13" s="29"/>
      <c r="C13" s="29"/>
      <c r="D13" s="29"/>
      <c r="E13" s="27" t="s">
        <v>12</v>
      </c>
      <c r="F13" s="27" t="s">
        <v>12</v>
      </c>
      <c r="G13" s="32"/>
      <c r="H13" s="385" t="s">
        <v>122</v>
      </c>
      <c r="I13" s="380"/>
      <c r="J13" s="26"/>
    </row>
    <row r="14" spans="1:10" s="6" customFormat="1" ht="12.75" customHeight="1" x14ac:dyDescent="0.2">
      <c r="A14" s="29"/>
      <c r="B14" s="29"/>
      <c r="C14" s="29"/>
      <c r="D14" s="29"/>
      <c r="E14" s="27"/>
      <c r="F14" s="27"/>
      <c r="G14" s="32"/>
      <c r="H14" s="197"/>
      <c r="I14" s="198"/>
      <c r="J14" s="26"/>
    </row>
    <row r="15" spans="1:10" s="6" customFormat="1" ht="18.75" x14ac:dyDescent="0.4">
      <c r="A15" s="34" t="s">
        <v>128</v>
      </c>
      <c r="B15" s="34"/>
      <c r="C15" s="35"/>
      <c r="D15" s="36"/>
      <c r="E15" s="37"/>
      <c r="F15" s="37"/>
      <c r="G15" s="38"/>
      <c r="H15" s="29"/>
      <c r="I15" s="29"/>
      <c r="J15" s="26"/>
    </row>
    <row r="16" spans="1:10" s="6" customFormat="1" ht="19.5" x14ac:dyDescent="0.4">
      <c r="A16" s="39" t="s">
        <v>14</v>
      </c>
      <c r="B16" s="34"/>
      <c r="C16" s="35"/>
      <c r="D16" s="36"/>
      <c r="E16" s="158">
        <v>2360000</v>
      </c>
      <c r="F16" s="159">
        <v>20721384</v>
      </c>
      <c r="G16" s="9">
        <f>H16+I16</f>
        <v>20883883.940000001</v>
      </c>
      <c r="H16" s="158">
        <v>20883883.940000001</v>
      </c>
      <c r="I16" s="158">
        <v>0</v>
      </c>
      <c r="J16" s="26"/>
    </row>
    <row r="17" spans="1:10" s="6" customFormat="1" ht="20.25" customHeight="1" x14ac:dyDescent="0.35">
      <c r="A17" s="3"/>
      <c r="B17" s="26"/>
      <c r="C17" s="26"/>
      <c r="D17" s="26"/>
      <c r="J17" s="26"/>
    </row>
    <row r="18" spans="1:10" s="6" customFormat="1" ht="19.5" x14ac:dyDescent="0.4">
      <c r="A18" s="39" t="s">
        <v>15</v>
      </c>
      <c r="B18" s="4"/>
      <c r="C18" s="4"/>
      <c r="D18" s="4"/>
      <c r="E18" s="158">
        <v>2363000</v>
      </c>
      <c r="F18" s="159">
        <v>20757799</v>
      </c>
      <c r="G18" s="9">
        <f>H18+I18</f>
        <v>20985654.719999999</v>
      </c>
      <c r="H18" s="158">
        <v>20985654.719999999</v>
      </c>
      <c r="I18" s="158">
        <v>0</v>
      </c>
      <c r="J18" s="26"/>
    </row>
    <row r="19" spans="1:10" s="6" customFormat="1" ht="19.5" customHeight="1" x14ac:dyDescent="0.35">
      <c r="A19" s="3"/>
      <c r="B19" s="4"/>
      <c r="C19" s="4"/>
      <c r="D19" s="4"/>
      <c r="E19" s="9"/>
      <c r="F19" s="10"/>
      <c r="G19" s="9"/>
      <c r="H19" s="11"/>
      <c r="I19" s="11"/>
      <c r="J19" s="5"/>
    </row>
    <row r="20" spans="1:10" s="6" customFormat="1" ht="14.25" customHeight="1" x14ac:dyDescent="0.35">
      <c r="A20" s="3"/>
      <c r="B20" s="4"/>
      <c r="C20" s="4"/>
      <c r="D20" s="4"/>
      <c r="E20" s="40"/>
      <c r="F20" s="40"/>
      <c r="G20" s="41"/>
      <c r="H20" s="2"/>
      <c r="I20" s="2"/>
      <c r="J20" s="5"/>
    </row>
    <row r="21" spans="1:10" ht="19.5" x14ac:dyDescent="0.4">
      <c r="A21" s="42" t="s">
        <v>16</v>
      </c>
      <c r="B21" s="40"/>
      <c r="C21" s="40"/>
      <c r="D21" s="40"/>
      <c r="E21" s="40"/>
      <c r="F21" s="40"/>
      <c r="G21" s="43"/>
      <c r="H21" s="41"/>
      <c r="I21" s="41"/>
      <c r="J21" s="41"/>
    </row>
    <row r="22" spans="1:10" ht="18" x14ac:dyDescent="0.35">
      <c r="A22" s="40"/>
      <c r="B22" s="40"/>
      <c r="C22" s="44" t="s">
        <v>38</v>
      </c>
      <c r="D22" s="40"/>
      <c r="E22" s="40"/>
      <c r="F22" s="40"/>
      <c r="G22" s="7">
        <f>H22+I22</f>
        <v>0</v>
      </c>
      <c r="H22" s="8">
        <v>0</v>
      </c>
      <c r="I22" s="8">
        <v>0</v>
      </c>
      <c r="J22" s="41"/>
    </row>
    <row r="23" spans="1:10" ht="18" x14ac:dyDescent="0.35">
      <c r="A23" s="40"/>
      <c r="B23" s="40"/>
      <c r="C23" s="44"/>
      <c r="D23" s="40"/>
      <c r="E23" s="40"/>
      <c r="F23" s="40"/>
      <c r="G23" s="7"/>
      <c r="H23" s="8"/>
      <c r="I23" s="8"/>
      <c r="J23" s="41"/>
    </row>
    <row r="24" spans="1:10" ht="19.5" x14ac:dyDescent="0.4">
      <c r="A24" s="213" t="s">
        <v>34</v>
      </c>
      <c r="B24" s="213"/>
      <c r="C24" s="214"/>
      <c r="D24" s="213"/>
      <c r="E24" s="213"/>
      <c r="F24" s="213"/>
      <c r="G24" s="215">
        <f>G18-G16-G22</f>
        <v>101770.77999999747</v>
      </c>
      <c r="H24" s="215">
        <f>H18-H16-H22</f>
        <v>101770.77999999747</v>
      </c>
      <c r="I24" s="215">
        <f>I18-I16-I22</f>
        <v>0</v>
      </c>
      <c r="J24" s="47"/>
    </row>
    <row r="25" spans="1:10" ht="15" x14ac:dyDescent="0.3">
      <c r="A25" s="35" t="s">
        <v>140</v>
      </c>
      <c r="B25" s="35"/>
      <c r="C25" s="35"/>
      <c r="D25" s="35"/>
      <c r="E25" s="35"/>
      <c r="F25" s="35"/>
      <c r="G25" s="216">
        <f>G24-G26</f>
        <v>68355.779999997467</v>
      </c>
      <c r="H25" s="26"/>
      <c r="I25" s="26"/>
    </row>
    <row r="26" spans="1:10" ht="15" x14ac:dyDescent="0.3">
      <c r="A26" s="35" t="s">
        <v>127</v>
      </c>
      <c r="B26" s="35"/>
      <c r="C26" s="35"/>
      <c r="D26" s="35"/>
      <c r="E26" s="35"/>
      <c r="F26" s="35"/>
      <c r="G26" s="216">
        <v>33415</v>
      </c>
      <c r="H26" s="26"/>
      <c r="I26" s="26"/>
    </row>
    <row r="27" spans="1:10" x14ac:dyDescent="0.2">
      <c r="A27" s="26"/>
      <c r="B27" s="26"/>
      <c r="C27" s="26"/>
      <c r="D27" s="26"/>
      <c r="E27" s="26"/>
      <c r="F27" s="26"/>
      <c r="G27" s="26"/>
    </row>
    <row r="28" spans="1:10" ht="16.5" x14ac:dyDescent="0.35">
      <c r="A28" s="201" t="s">
        <v>129</v>
      </c>
      <c r="B28" s="201" t="s">
        <v>131</v>
      </c>
      <c r="C28" s="201"/>
      <c r="D28" s="3"/>
      <c r="E28" s="3"/>
      <c r="F28" s="29"/>
      <c r="G28" s="215"/>
      <c r="H28" s="49"/>
      <c r="I28" s="50"/>
      <c r="J28" s="48"/>
    </row>
    <row r="29" spans="1:10" s="6" customFormat="1" ht="15" x14ac:dyDescent="0.3">
      <c r="A29" s="201"/>
      <c r="B29" s="201"/>
      <c r="C29" s="388" t="s">
        <v>18</v>
      </c>
      <c r="D29" s="388"/>
      <c r="E29" s="388"/>
      <c r="F29" s="29"/>
      <c r="G29" s="222">
        <f>G30+G31</f>
        <v>68355.78</v>
      </c>
      <c r="H29" s="49"/>
      <c r="I29" s="50"/>
    </row>
    <row r="30" spans="1:10" s="6" customFormat="1" ht="18.75" x14ac:dyDescent="0.4">
      <c r="A30" s="51"/>
      <c r="B30" s="51"/>
      <c r="C30" s="202"/>
      <c r="D30" s="53"/>
      <c r="E30" s="220" t="s">
        <v>142</v>
      </c>
      <c r="F30" s="218" t="s">
        <v>20</v>
      </c>
      <c r="G30" s="219">
        <v>0</v>
      </c>
      <c r="H30" s="49"/>
      <c r="I30" s="50"/>
    </row>
    <row r="31" spans="1:10" s="6" customFormat="1" ht="18.75" x14ac:dyDescent="0.4">
      <c r="A31" s="51"/>
      <c r="B31" s="51"/>
      <c r="C31" s="52"/>
      <c r="D31" s="53"/>
      <c r="E31" s="54"/>
      <c r="F31" s="218" t="s">
        <v>19</v>
      </c>
      <c r="G31" s="219">
        <v>68355.78</v>
      </c>
      <c r="H31" s="49"/>
      <c r="I31" s="50"/>
    </row>
    <row r="32" spans="1:10" s="6" customFormat="1" ht="20.25" customHeight="1" x14ac:dyDescent="0.4">
      <c r="A32" s="51"/>
      <c r="B32" s="221"/>
      <c r="C32" s="375" t="s">
        <v>143</v>
      </c>
      <c r="D32" s="375"/>
      <c r="E32" s="375"/>
      <c r="F32" s="375"/>
      <c r="G32" s="222">
        <f>G26</f>
        <v>33415</v>
      </c>
      <c r="H32" s="49"/>
      <c r="I32" s="50"/>
    </row>
    <row r="33" spans="1:10" s="6" customFormat="1" ht="20.25" customHeight="1" x14ac:dyDescent="0.3">
      <c r="A33" s="199"/>
      <c r="B33" s="387" t="s">
        <v>141</v>
      </c>
      <c r="C33" s="387"/>
      <c r="D33" s="387"/>
      <c r="E33" s="387"/>
      <c r="F33" s="387"/>
      <c r="G33" s="223">
        <v>0</v>
      </c>
      <c r="H33" s="200"/>
      <c r="I33" s="200"/>
    </row>
    <row r="34" spans="1:10" s="6" customFormat="1" x14ac:dyDescent="0.2">
      <c r="A34" s="392" t="s">
        <v>152</v>
      </c>
      <c r="B34" s="393"/>
      <c r="C34" s="393"/>
      <c r="D34" s="393"/>
      <c r="E34" s="393"/>
      <c r="F34" s="393"/>
      <c r="G34" s="393"/>
      <c r="H34" s="393"/>
      <c r="I34" s="393"/>
    </row>
    <row r="35" spans="1:10" s="6" customFormat="1" x14ac:dyDescent="0.2">
      <c r="A35" s="393"/>
      <c r="B35" s="393"/>
      <c r="C35" s="393"/>
      <c r="D35" s="393"/>
      <c r="E35" s="393"/>
      <c r="F35" s="393"/>
      <c r="G35" s="393"/>
      <c r="H35" s="393"/>
      <c r="I35" s="393"/>
    </row>
    <row r="36" spans="1:10" x14ac:dyDescent="0.2">
      <c r="A36" s="393"/>
      <c r="B36" s="393"/>
      <c r="C36" s="393"/>
      <c r="D36" s="393"/>
      <c r="E36" s="393"/>
      <c r="F36" s="393"/>
      <c r="G36" s="393"/>
      <c r="H36" s="393"/>
      <c r="I36" s="393"/>
      <c r="J36" s="56"/>
    </row>
    <row r="37" spans="1:10" ht="19.5" x14ac:dyDescent="0.4">
      <c r="A37" s="34" t="s">
        <v>130</v>
      </c>
      <c r="B37" s="34" t="s">
        <v>30</v>
      </c>
      <c r="C37" s="34"/>
      <c r="D37" s="57"/>
      <c r="E37" s="38"/>
      <c r="F37" s="4"/>
      <c r="G37" s="58"/>
      <c r="H37" s="50"/>
      <c r="I37" s="50"/>
      <c r="J37" s="56"/>
    </row>
    <row r="38" spans="1:10" ht="18.75" x14ac:dyDescent="0.4">
      <c r="A38" s="34"/>
      <c r="B38" s="34"/>
      <c r="C38" s="34"/>
      <c r="D38" s="57"/>
      <c r="F38" s="59" t="s">
        <v>36</v>
      </c>
      <c r="G38" s="126" t="s">
        <v>6</v>
      </c>
      <c r="H38" s="29"/>
      <c r="I38" s="60" t="s">
        <v>39</v>
      </c>
      <c r="J38" s="56"/>
    </row>
    <row r="39" spans="1:10" ht="15" customHeight="1" x14ac:dyDescent="0.35">
      <c r="A39" s="61" t="s">
        <v>31</v>
      </c>
      <c r="B39" s="62"/>
      <c r="C39" s="3"/>
      <c r="D39" s="62"/>
      <c r="E39" s="38"/>
      <c r="F39" s="97">
        <v>0</v>
      </c>
      <c r="G39" s="97">
        <v>0</v>
      </c>
      <c r="H39" s="160"/>
      <c r="I39" s="64" t="s">
        <v>107</v>
      </c>
      <c r="J39" s="56"/>
    </row>
    <row r="40" spans="1:10" ht="16.5" x14ac:dyDescent="0.35">
      <c r="A40" s="61" t="s">
        <v>42</v>
      </c>
      <c r="B40" s="62"/>
      <c r="C40" s="3"/>
      <c r="D40" s="65"/>
      <c r="E40" s="65"/>
      <c r="F40" s="97">
        <v>380000</v>
      </c>
      <c r="G40" s="97">
        <v>380169</v>
      </c>
      <c r="H40" s="160"/>
      <c r="I40" s="64">
        <f>G40/F40</f>
        <v>1.0004447368421052</v>
      </c>
      <c r="J40" s="13"/>
    </row>
    <row r="41" spans="1:10" ht="16.5" x14ac:dyDescent="0.35">
      <c r="A41" s="61" t="s">
        <v>43</v>
      </c>
      <c r="B41" s="62"/>
      <c r="C41" s="3"/>
      <c r="D41" s="65"/>
      <c r="E41" s="65"/>
      <c r="F41" s="97">
        <v>0</v>
      </c>
      <c r="G41" s="97">
        <v>0</v>
      </c>
      <c r="H41" s="160"/>
      <c r="I41" s="64" t="s">
        <v>107</v>
      </c>
      <c r="J41" s="13"/>
    </row>
    <row r="42" spans="1:10" ht="16.5" x14ac:dyDescent="0.35">
      <c r="A42" s="61" t="s">
        <v>113</v>
      </c>
      <c r="B42" s="62"/>
      <c r="C42" s="3"/>
      <c r="D42" s="38"/>
      <c r="E42" s="38"/>
      <c r="F42" s="97">
        <v>285000</v>
      </c>
      <c r="G42" s="97">
        <v>285000</v>
      </c>
      <c r="H42" s="160"/>
      <c r="I42" s="64">
        <f>G42/F42</f>
        <v>1</v>
      </c>
      <c r="J42" s="13"/>
    </row>
    <row r="43" spans="1:10" ht="16.5" x14ac:dyDescent="0.35">
      <c r="A43" s="61" t="s">
        <v>37</v>
      </c>
      <c r="B43" s="37"/>
      <c r="C43" s="37"/>
      <c r="D43" s="66"/>
      <c r="E43" s="66" t="s">
        <v>106</v>
      </c>
      <c r="F43" s="97">
        <v>0</v>
      </c>
      <c r="G43" s="97">
        <v>0</v>
      </c>
      <c r="H43" s="160"/>
      <c r="I43" s="67" t="s">
        <v>107</v>
      </c>
      <c r="J43" s="13"/>
    </row>
    <row r="44" spans="1:10" x14ac:dyDescent="0.2">
      <c r="A44" s="376" t="s">
        <v>136</v>
      </c>
      <c r="B44" s="377"/>
      <c r="C44" s="377"/>
      <c r="D44" s="377"/>
      <c r="E44" s="377"/>
      <c r="F44" s="377"/>
      <c r="G44" s="377"/>
      <c r="H44" s="377"/>
      <c r="I44" s="377"/>
      <c r="J44" s="13"/>
    </row>
    <row r="45" spans="1:10" x14ac:dyDescent="0.2">
      <c r="A45" s="196"/>
      <c r="B45" s="196"/>
      <c r="C45" s="196"/>
      <c r="D45" s="196"/>
      <c r="E45" s="196"/>
      <c r="F45" s="196"/>
      <c r="G45" s="196"/>
      <c r="H45" s="196"/>
      <c r="I45" s="196"/>
      <c r="J45" s="13"/>
    </row>
    <row r="46" spans="1:10" ht="19.5" thickBot="1" x14ac:dyDescent="0.45">
      <c r="A46" s="34" t="s">
        <v>132</v>
      </c>
      <c r="B46" s="34" t="s">
        <v>24</v>
      </c>
      <c r="C46" s="36"/>
      <c r="D46" s="38"/>
      <c r="E46" s="38"/>
      <c r="F46" s="68"/>
      <c r="G46" s="69"/>
      <c r="H46" s="379" t="s">
        <v>41</v>
      </c>
      <c r="I46" s="380"/>
      <c r="J46" s="13"/>
    </row>
    <row r="47" spans="1:10" ht="18.75" thickTop="1" x14ac:dyDescent="0.35">
      <c r="A47" s="130"/>
      <c r="B47" s="131"/>
      <c r="C47" s="132"/>
      <c r="D47" s="131"/>
      <c r="E47" s="133" t="s">
        <v>133</v>
      </c>
      <c r="F47" s="134" t="s">
        <v>25</v>
      </c>
      <c r="G47" s="135" t="s">
        <v>26</v>
      </c>
      <c r="H47" s="136" t="s">
        <v>27</v>
      </c>
      <c r="I47" s="137" t="s">
        <v>40</v>
      </c>
      <c r="J47" s="13"/>
    </row>
    <row r="48" spans="1:10" x14ac:dyDescent="0.2">
      <c r="A48" s="138"/>
      <c r="B48" s="139"/>
      <c r="C48" s="139"/>
      <c r="D48" s="139"/>
      <c r="E48" s="140"/>
      <c r="F48" s="378"/>
      <c r="G48" s="141"/>
      <c r="H48" s="142">
        <v>41639</v>
      </c>
      <c r="I48" s="143">
        <v>41639</v>
      </c>
      <c r="J48" s="13"/>
    </row>
    <row r="49" spans="1:10" x14ac:dyDescent="0.2">
      <c r="A49" s="138"/>
      <c r="B49" s="139"/>
      <c r="C49" s="139"/>
      <c r="D49" s="139"/>
      <c r="E49" s="140"/>
      <c r="F49" s="378"/>
      <c r="G49" s="144"/>
      <c r="H49" s="144"/>
      <c r="I49" s="145"/>
      <c r="J49" s="13"/>
    </row>
    <row r="50" spans="1:10" ht="13.5" thickBot="1" x14ac:dyDescent="0.25">
      <c r="A50" s="146"/>
      <c r="B50" s="147"/>
      <c r="C50" s="147"/>
      <c r="D50" s="147"/>
      <c r="E50" s="146"/>
      <c r="F50" s="148"/>
      <c r="G50" s="149"/>
      <c r="H50" s="149"/>
      <c r="I50" s="150"/>
      <c r="J50" s="13"/>
    </row>
    <row r="51" spans="1:10" ht="13.5" thickTop="1" x14ac:dyDescent="0.2">
      <c r="A51" s="70"/>
      <c r="B51" s="71"/>
      <c r="C51" s="71" t="s">
        <v>20</v>
      </c>
      <c r="D51" s="71"/>
      <c r="E51" s="72">
        <v>13455</v>
      </c>
      <c r="F51" s="73">
        <v>0</v>
      </c>
      <c r="G51" s="74">
        <v>2000</v>
      </c>
      <c r="H51" s="74">
        <f>E51+F51-G51</f>
        <v>11455</v>
      </c>
      <c r="I51" s="95">
        <f>H51</f>
        <v>11455</v>
      </c>
      <c r="J51" s="13"/>
    </row>
    <row r="52" spans="1:10" x14ac:dyDescent="0.2">
      <c r="A52" s="75"/>
      <c r="B52" s="76"/>
      <c r="C52" s="76" t="s">
        <v>28</v>
      </c>
      <c r="D52" s="76"/>
      <c r="E52" s="77">
        <v>93309.839999999967</v>
      </c>
      <c r="F52" s="78">
        <v>133395</v>
      </c>
      <c r="G52" s="79">
        <v>124065</v>
      </c>
      <c r="H52" s="79">
        <f>E52+F52-G52</f>
        <v>102639.83999999997</v>
      </c>
      <c r="I52" s="96">
        <v>74172.84</v>
      </c>
      <c r="J52" s="13"/>
    </row>
    <row r="53" spans="1:10" x14ac:dyDescent="0.2">
      <c r="A53" s="75"/>
      <c r="B53" s="76"/>
      <c r="C53" s="76" t="s">
        <v>19</v>
      </c>
      <c r="D53" s="76"/>
      <c r="E53" s="77">
        <v>345918.80999999994</v>
      </c>
      <c r="F53" s="78">
        <f>72841.79+52898</f>
        <v>125739.79</v>
      </c>
      <c r="G53" s="79">
        <f>96800+106015</f>
        <v>202815</v>
      </c>
      <c r="H53" s="79">
        <f>E53+F53-G53</f>
        <v>268843.59999999992</v>
      </c>
      <c r="I53" s="96">
        <f>H53</f>
        <v>268843.59999999992</v>
      </c>
      <c r="J53" s="13"/>
    </row>
    <row r="54" spans="1:10" x14ac:dyDescent="0.2">
      <c r="A54" s="75"/>
      <c r="B54" s="76"/>
      <c r="C54" s="76" t="s">
        <v>29</v>
      </c>
      <c r="D54" s="76"/>
      <c r="E54" s="77">
        <v>64910</v>
      </c>
      <c r="F54" s="78">
        <v>998169</v>
      </c>
      <c r="G54" s="79">
        <v>1036346</v>
      </c>
      <c r="H54" s="79">
        <f>E54+F54-G54</f>
        <v>26733</v>
      </c>
      <c r="I54" s="96">
        <f>H54</f>
        <v>26733</v>
      </c>
      <c r="J54" s="13"/>
    </row>
    <row r="55" spans="1:10" ht="18.75" thickBot="1" x14ac:dyDescent="0.4">
      <c r="A55" s="80" t="s">
        <v>12</v>
      </c>
      <c r="B55" s="81"/>
      <c r="C55" s="81"/>
      <c r="D55" s="81"/>
      <c r="E55" s="82">
        <f>E51+E52+E53+E54</f>
        <v>517593.64999999991</v>
      </c>
      <c r="F55" s="83">
        <f>F51+F52+F53+F54</f>
        <v>1257303.79</v>
      </c>
      <c r="G55" s="83">
        <f>G51+G52+G53+G54</f>
        <v>1365226</v>
      </c>
      <c r="H55" s="83">
        <f>H51+H52+H53+H54</f>
        <v>409671.43999999989</v>
      </c>
      <c r="I55" s="84">
        <f>I51+I52+I53+I54</f>
        <v>381204.43999999994</v>
      </c>
      <c r="J55" s="13"/>
    </row>
    <row r="56" spans="1:10" ht="18.75" thickTop="1" x14ac:dyDescent="0.35">
      <c r="A56" s="85"/>
      <c r="B56" s="86"/>
      <c r="C56" s="86"/>
      <c r="D56" s="38"/>
      <c r="E56" s="38"/>
      <c r="F56" s="68"/>
      <c r="G56" s="69"/>
      <c r="H56" s="87"/>
      <c r="I56" s="87"/>
      <c r="J56" s="13"/>
    </row>
    <row r="57" spans="1:10" ht="18" x14ac:dyDescent="0.35">
      <c r="A57" s="85"/>
      <c r="B57" s="86"/>
      <c r="C57" s="86"/>
      <c r="D57" s="38"/>
      <c r="E57" s="38"/>
      <c r="F57" s="68"/>
      <c r="G57" s="88"/>
      <c r="H57" s="89"/>
      <c r="I57" s="89"/>
      <c r="J57" s="13"/>
    </row>
    <row r="58" spans="1:10" ht="1.5" customHeight="1" x14ac:dyDescent="0.35">
      <c r="A58" s="90"/>
      <c r="B58" s="91"/>
      <c r="C58" s="91"/>
      <c r="D58" s="92"/>
      <c r="E58" s="92"/>
      <c r="F58" s="89"/>
      <c r="G58" s="89"/>
      <c r="H58" s="89"/>
      <c r="I58" s="89"/>
      <c r="J58" s="13"/>
    </row>
    <row r="59" spans="1:10" x14ac:dyDescent="0.2">
      <c r="A59" s="93"/>
      <c r="B59" s="93"/>
      <c r="C59" s="93"/>
      <c r="D59" s="93"/>
      <c r="E59" s="93"/>
      <c r="F59" s="93"/>
      <c r="G59" s="93"/>
      <c r="H59" s="93"/>
      <c r="I59" s="93"/>
    </row>
  </sheetData>
  <mergeCells count="14">
    <mergeCell ref="F48:F49"/>
    <mergeCell ref="E5:I5"/>
    <mergeCell ref="E7:I7"/>
    <mergeCell ref="H13:I13"/>
    <mergeCell ref="A44:I44"/>
    <mergeCell ref="A34:I36"/>
    <mergeCell ref="A2:D2"/>
    <mergeCell ref="E2:I2"/>
    <mergeCell ref="E3:I3"/>
    <mergeCell ref="E4:I4"/>
    <mergeCell ref="H46:I46"/>
    <mergeCell ref="C29:E29"/>
    <mergeCell ref="C32:F32"/>
    <mergeCell ref="B33:F33"/>
  </mergeCells>
  <phoneticPr fontId="2" type="noConversion"/>
  <pageMargins left="0.39370078740157483" right="0" top="0.39370078740157483" bottom="0.19685039370078741" header="0.51181102362204722" footer="0.51181102362204722"/>
  <pageSetup paperSize="9" scale="85" firstPageNumber="396" orientation="portrait" r:id="rId1"/>
  <headerFooter alignWithMargins="0">
    <oddFooter>&amp;L&amp;"Arial,Kurzíva"&amp;9Zastupitelstvo Olomouckého kraje 20.6.2014
5.2.- Závěrečný účet Olomouckého kraje za rok 2013
Příloha č.15: Financování hospodaření příspěvkových organizací Olomouckého kraje&amp;R&amp;"Arial,Kurzíva"&amp;9Strana &amp;P (celkem 480)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8"/>
  <sheetViews>
    <sheetView topLeftCell="A34" zoomScaleNormal="100" workbookViewId="0">
      <selection activeCell="B62" sqref="B62"/>
    </sheetView>
  </sheetViews>
  <sheetFormatPr defaultRowHeight="12.75" x14ac:dyDescent="0.2"/>
  <cols>
    <col min="1" max="1" width="7.5703125" style="18" customWidth="1"/>
    <col min="2" max="2" width="2.5703125" style="18" customWidth="1"/>
    <col min="3" max="3" width="8.42578125" style="18" customWidth="1"/>
    <col min="4" max="4" width="8.28515625" style="18" customWidth="1"/>
    <col min="5" max="5" width="14.7109375" style="18" customWidth="1"/>
    <col min="6" max="6" width="15.5703125" style="18" customWidth="1"/>
    <col min="7" max="8" width="14.7109375" style="18" customWidth="1"/>
    <col min="9" max="9" width="15" style="18" customWidth="1"/>
    <col min="10" max="10" width="16.85546875" style="18" customWidth="1"/>
    <col min="11" max="16384" width="9.140625" style="12"/>
  </cols>
  <sheetData>
    <row r="1" spans="1:10" ht="19.5" x14ac:dyDescent="0.4">
      <c r="A1" s="16" t="s">
        <v>0</v>
      </c>
      <c r="B1" s="17"/>
      <c r="C1" s="17"/>
      <c r="D1" s="17"/>
    </row>
    <row r="2" spans="1:10" ht="19.5" x14ac:dyDescent="0.4">
      <c r="A2" s="381" t="s">
        <v>1</v>
      </c>
      <c r="B2" s="381"/>
      <c r="C2" s="381"/>
      <c r="D2" s="381"/>
      <c r="E2" s="382" t="s">
        <v>80</v>
      </c>
      <c r="F2" s="382"/>
      <c r="G2" s="382"/>
      <c r="H2" s="382"/>
      <c r="I2" s="382"/>
      <c r="J2" s="20"/>
    </row>
    <row r="3" spans="1:10" ht="9.75" customHeight="1" x14ac:dyDescent="0.4">
      <c r="A3" s="19"/>
      <c r="B3" s="19"/>
      <c r="C3" s="19"/>
      <c r="D3" s="19"/>
      <c r="E3" s="384" t="s">
        <v>32</v>
      </c>
      <c r="F3" s="384"/>
      <c r="G3" s="384"/>
      <c r="H3" s="384"/>
      <c r="I3" s="384"/>
      <c r="J3" s="20"/>
    </row>
    <row r="4" spans="1:10" ht="15.75" x14ac:dyDescent="0.25">
      <c r="A4" s="21" t="s">
        <v>2</v>
      </c>
      <c r="E4" s="383" t="s">
        <v>81</v>
      </c>
      <c r="F4" s="383"/>
      <c r="G4" s="383"/>
      <c r="H4" s="383"/>
      <c r="I4" s="383"/>
    </row>
    <row r="5" spans="1:10" ht="7.5" customHeight="1" x14ac:dyDescent="0.25">
      <c r="A5" s="21"/>
      <c r="E5" s="384" t="s">
        <v>32</v>
      </c>
      <c r="F5" s="384"/>
      <c r="G5" s="384"/>
      <c r="H5" s="384"/>
      <c r="I5" s="384"/>
    </row>
    <row r="6" spans="1:10" ht="19.5" x14ac:dyDescent="0.4">
      <c r="A6" s="20" t="s">
        <v>104</v>
      </c>
      <c r="E6" s="22">
        <v>60045141</v>
      </c>
      <c r="F6" s="22"/>
      <c r="G6" s="23" t="s">
        <v>3</v>
      </c>
      <c r="H6" s="24"/>
      <c r="I6" s="24">
        <v>1113</v>
      </c>
    </row>
    <row r="7" spans="1:10" ht="8.25" customHeight="1" x14ac:dyDescent="0.4">
      <c r="A7" s="20"/>
      <c r="E7" s="384" t="s">
        <v>33</v>
      </c>
      <c r="F7" s="384"/>
      <c r="G7" s="384"/>
      <c r="H7" s="384"/>
      <c r="I7" s="384"/>
    </row>
    <row r="8" spans="1:10" ht="19.5" hidden="1" x14ac:dyDescent="0.4">
      <c r="A8" s="20"/>
      <c r="E8" s="24"/>
      <c r="F8" s="24"/>
      <c r="G8" s="24"/>
      <c r="H8" s="23"/>
      <c r="I8" s="24"/>
    </row>
    <row r="9" spans="1:10" ht="30.75" customHeight="1" x14ac:dyDescent="0.4">
      <c r="A9" s="20"/>
      <c r="E9" s="24"/>
      <c r="F9" s="24"/>
      <c r="G9" s="24"/>
      <c r="H9" s="23"/>
      <c r="I9" s="24"/>
    </row>
    <row r="11" spans="1:10" s="6" customFormat="1" ht="15" customHeight="1" x14ac:dyDescent="0.4">
      <c r="A11" s="25"/>
      <c r="B11" s="26"/>
      <c r="C11" s="26"/>
      <c r="D11" s="26"/>
      <c r="E11" s="27" t="s">
        <v>4</v>
      </c>
      <c r="F11" s="27" t="s">
        <v>5</v>
      </c>
      <c r="G11" s="127" t="s">
        <v>6</v>
      </c>
      <c r="H11" s="28" t="s">
        <v>7</v>
      </c>
      <c r="I11" s="28"/>
      <c r="J11" s="26"/>
    </row>
    <row r="12" spans="1:10" s="6" customFormat="1" ht="15" customHeight="1" x14ac:dyDescent="0.4">
      <c r="A12" s="29"/>
      <c r="B12" s="29"/>
      <c r="C12" s="29"/>
      <c r="D12" s="29"/>
      <c r="E12" s="27" t="s">
        <v>8</v>
      </c>
      <c r="F12" s="27" t="s">
        <v>8</v>
      </c>
      <c r="G12" s="127" t="s">
        <v>9</v>
      </c>
      <c r="H12" s="30" t="s">
        <v>10</v>
      </c>
      <c r="I12" s="31" t="s">
        <v>11</v>
      </c>
      <c r="J12" s="26"/>
    </row>
    <row r="13" spans="1:10" s="6" customFormat="1" ht="12.75" customHeight="1" x14ac:dyDescent="0.2">
      <c r="A13" s="29"/>
      <c r="B13" s="29"/>
      <c r="C13" s="29"/>
      <c r="D13" s="29"/>
      <c r="E13" s="27" t="s">
        <v>12</v>
      </c>
      <c r="F13" s="27" t="s">
        <v>12</v>
      </c>
      <c r="G13" s="32"/>
      <c r="H13" s="385" t="s">
        <v>122</v>
      </c>
      <c r="I13" s="380"/>
      <c r="J13" s="26"/>
    </row>
    <row r="14" spans="1:10" s="6" customFormat="1" ht="12.75" customHeight="1" x14ac:dyDescent="0.2">
      <c r="A14" s="29"/>
      <c r="B14" s="29"/>
      <c r="C14" s="29"/>
      <c r="D14" s="29"/>
      <c r="E14" s="27"/>
      <c r="F14" s="27"/>
      <c r="G14" s="32"/>
      <c r="H14" s="197"/>
      <c r="I14" s="198"/>
      <c r="J14" s="26"/>
    </row>
    <row r="15" spans="1:10" s="6" customFormat="1" ht="18.75" x14ac:dyDescent="0.4">
      <c r="A15" s="34" t="s">
        <v>128</v>
      </c>
      <c r="B15" s="34"/>
      <c r="C15" s="35"/>
      <c r="D15" s="36"/>
      <c r="E15" s="37"/>
      <c r="F15" s="37"/>
      <c r="G15" s="38"/>
      <c r="H15" s="29"/>
      <c r="I15" s="29"/>
      <c r="J15" s="26"/>
    </row>
    <row r="16" spans="1:10" s="6" customFormat="1" ht="19.5" x14ac:dyDescent="0.4">
      <c r="A16" s="39" t="s">
        <v>14</v>
      </c>
      <c r="B16" s="34"/>
      <c r="C16" s="35"/>
      <c r="D16" s="36"/>
      <c r="E16" s="158">
        <v>4806000</v>
      </c>
      <c r="F16" s="159">
        <v>24316770</v>
      </c>
      <c r="G16" s="9">
        <f>H16+I16</f>
        <v>24317230.960000001</v>
      </c>
      <c r="H16" s="158">
        <v>24045094.66</v>
      </c>
      <c r="I16" s="158">
        <v>272136.3</v>
      </c>
      <c r="J16" s="26"/>
    </row>
    <row r="17" spans="1:10" s="6" customFormat="1" ht="20.25" customHeight="1" x14ac:dyDescent="0.35">
      <c r="A17" s="3"/>
      <c r="B17" s="26"/>
      <c r="C17" s="26"/>
      <c r="D17" s="26"/>
      <c r="J17" s="26"/>
    </row>
    <row r="18" spans="1:10" s="6" customFormat="1" ht="19.5" x14ac:dyDescent="0.4">
      <c r="A18" s="39" t="s">
        <v>15</v>
      </c>
      <c r="B18" s="4"/>
      <c r="C18" s="4"/>
      <c r="D18" s="4"/>
      <c r="E18" s="158">
        <v>4806000</v>
      </c>
      <c r="F18" s="159">
        <v>24511905.059999999</v>
      </c>
      <c r="G18" s="9">
        <f>H18+I18</f>
        <v>24319536.73</v>
      </c>
      <c r="H18" s="158">
        <v>24044889.84</v>
      </c>
      <c r="I18" s="158">
        <v>274646.89</v>
      </c>
      <c r="J18" s="26"/>
    </row>
    <row r="19" spans="1:10" s="6" customFormat="1" ht="19.5" customHeight="1" x14ac:dyDescent="0.35">
      <c r="A19" s="3"/>
      <c r="B19" s="4"/>
      <c r="C19" s="4"/>
      <c r="D19" s="4"/>
      <c r="E19" s="9"/>
      <c r="F19" s="10"/>
      <c r="G19" s="9"/>
      <c r="H19" s="11"/>
      <c r="I19" s="11"/>
      <c r="J19" s="5"/>
    </row>
    <row r="20" spans="1:10" s="6" customFormat="1" ht="14.25" customHeight="1" x14ac:dyDescent="0.35">
      <c r="A20" s="3"/>
      <c r="B20" s="4"/>
      <c r="C20" s="4"/>
      <c r="D20" s="4"/>
      <c r="E20" s="40"/>
      <c r="F20" s="40"/>
      <c r="G20" s="41"/>
      <c r="H20" s="2"/>
      <c r="I20" s="2"/>
      <c r="J20" s="5"/>
    </row>
    <row r="21" spans="1:10" ht="19.5" x14ac:dyDescent="0.4">
      <c r="A21" s="42" t="s">
        <v>16</v>
      </c>
      <c r="B21" s="40"/>
      <c r="C21" s="40"/>
      <c r="D21" s="40"/>
      <c r="E21" s="40"/>
      <c r="F21" s="40"/>
      <c r="G21" s="43"/>
      <c r="H21" s="41"/>
      <c r="I21" s="41"/>
      <c r="J21" s="41"/>
    </row>
    <row r="22" spans="1:10" ht="18" x14ac:dyDescent="0.35">
      <c r="A22" s="40"/>
      <c r="B22" s="40"/>
      <c r="C22" s="44" t="s">
        <v>38</v>
      </c>
      <c r="D22" s="40"/>
      <c r="E22" s="40"/>
      <c r="F22" s="40"/>
      <c r="G22" s="7">
        <f>H22+I22</f>
        <v>0</v>
      </c>
      <c r="H22" s="8">
        <v>0</v>
      </c>
      <c r="I22" s="8">
        <v>0</v>
      </c>
      <c r="J22" s="41"/>
    </row>
    <row r="23" spans="1:10" ht="18" x14ac:dyDescent="0.35">
      <c r="A23" s="40"/>
      <c r="B23" s="40"/>
      <c r="C23" s="44"/>
      <c r="D23" s="40"/>
      <c r="E23" s="40"/>
      <c r="F23" s="40"/>
      <c r="G23" s="7"/>
      <c r="H23" s="8"/>
      <c r="I23" s="8"/>
      <c r="J23" s="41"/>
    </row>
    <row r="24" spans="1:10" ht="19.5" x14ac:dyDescent="0.4">
      <c r="A24" s="213" t="s">
        <v>34</v>
      </c>
      <c r="B24" s="213"/>
      <c r="C24" s="214"/>
      <c r="D24" s="213"/>
      <c r="E24" s="213"/>
      <c r="F24" s="213"/>
      <c r="G24" s="215">
        <f>G18-G16-G22</f>
        <v>2305.769999999553</v>
      </c>
      <c r="H24" s="215">
        <f>H18-H16-H22</f>
        <v>-204.82000000029802</v>
      </c>
      <c r="I24" s="215">
        <f>I18-I16-I22</f>
        <v>2510.5900000000256</v>
      </c>
      <c r="J24" s="47"/>
    </row>
    <row r="25" spans="1:10" ht="15" x14ac:dyDescent="0.3">
      <c r="A25" s="35" t="s">
        <v>140</v>
      </c>
      <c r="B25" s="35"/>
      <c r="C25" s="35"/>
      <c r="D25" s="35"/>
      <c r="E25" s="35"/>
      <c r="F25" s="35"/>
      <c r="G25" s="216">
        <f>G24</f>
        <v>2305.769999999553</v>
      </c>
      <c r="H25" s="26"/>
      <c r="I25" s="26"/>
    </row>
    <row r="26" spans="1:10" ht="15" x14ac:dyDescent="0.3">
      <c r="A26" s="35" t="s">
        <v>127</v>
      </c>
      <c r="B26" s="35"/>
      <c r="C26" s="35"/>
      <c r="D26" s="35"/>
      <c r="E26" s="35"/>
      <c r="F26" s="35"/>
      <c r="G26" s="217">
        <v>0</v>
      </c>
      <c r="H26" s="26"/>
      <c r="I26" s="26"/>
    </row>
    <row r="27" spans="1:10" x14ac:dyDescent="0.2">
      <c r="A27" s="26"/>
      <c r="B27" s="26"/>
      <c r="C27" s="26"/>
      <c r="D27" s="26"/>
      <c r="E27" s="26"/>
      <c r="F27" s="26"/>
      <c r="G27" s="26"/>
    </row>
    <row r="28" spans="1:10" ht="16.5" x14ac:dyDescent="0.35">
      <c r="A28" s="201" t="s">
        <v>129</v>
      </c>
      <c r="B28" s="201" t="s">
        <v>131</v>
      </c>
      <c r="C28" s="201"/>
      <c r="D28" s="3"/>
      <c r="E28" s="3"/>
      <c r="F28" s="29"/>
      <c r="G28" s="215"/>
      <c r="H28" s="49"/>
      <c r="I28" s="50"/>
      <c r="J28" s="48"/>
    </row>
    <row r="29" spans="1:10" s="6" customFormat="1" ht="15" x14ac:dyDescent="0.3">
      <c r="A29" s="201"/>
      <c r="B29" s="201"/>
      <c r="C29" s="388" t="s">
        <v>18</v>
      </c>
      <c r="D29" s="388"/>
      <c r="E29" s="388"/>
      <c r="F29" s="29"/>
      <c r="G29" s="222">
        <f>G30+G31</f>
        <v>2305.77</v>
      </c>
      <c r="H29" s="49"/>
      <c r="I29" s="50"/>
    </row>
    <row r="30" spans="1:10" s="6" customFormat="1" ht="18.75" x14ac:dyDescent="0.4">
      <c r="A30" s="51"/>
      <c r="B30" s="51"/>
      <c r="C30" s="202"/>
      <c r="D30" s="53"/>
      <c r="E30" s="220" t="s">
        <v>142</v>
      </c>
      <c r="F30" s="218" t="s">
        <v>20</v>
      </c>
      <c r="G30" s="219">
        <v>0</v>
      </c>
      <c r="H30" s="49"/>
      <c r="I30" s="50"/>
    </row>
    <row r="31" spans="1:10" s="6" customFormat="1" ht="18.75" x14ac:dyDescent="0.4">
      <c r="A31" s="51"/>
      <c r="B31" s="51"/>
      <c r="C31" s="52"/>
      <c r="D31" s="53"/>
      <c r="E31" s="54"/>
      <c r="F31" s="218" t="s">
        <v>19</v>
      </c>
      <c r="G31" s="219">
        <v>2305.77</v>
      </c>
      <c r="H31" s="49"/>
      <c r="I31" s="50"/>
    </row>
    <row r="32" spans="1:10" s="6" customFormat="1" ht="20.25" customHeight="1" x14ac:dyDescent="0.4">
      <c r="A32" s="51"/>
      <c r="B32" s="221"/>
      <c r="C32" s="375" t="s">
        <v>143</v>
      </c>
      <c r="D32" s="375"/>
      <c r="E32" s="375"/>
      <c r="F32" s="375"/>
      <c r="G32" s="222">
        <f>G26</f>
        <v>0</v>
      </c>
      <c r="H32" s="49"/>
      <c r="I32" s="50"/>
    </row>
    <row r="33" spans="1:10" s="6" customFormat="1" ht="20.25" customHeight="1" x14ac:dyDescent="0.3">
      <c r="A33" s="199"/>
      <c r="B33" s="387" t="s">
        <v>141</v>
      </c>
      <c r="C33" s="387"/>
      <c r="D33" s="387"/>
      <c r="E33" s="387"/>
      <c r="F33" s="387"/>
      <c r="G33" s="223">
        <v>0</v>
      </c>
      <c r="H33" s="200"/>
      <c r="I33" s="200"/>
    </row>
    <row r="34" spans="1:10" s="6" customFormat="1" x14ac:dyDescent="0.2">
      <c r="A34" s="386"/>
      <c r="B34" s="386"/>
      <c r="C34" s="386"/>
      <c r="D34" s="386"/>
      <c r="E34" s="386"/>
      <c r="F34" s="386"/>
      <c r="G34" s="386"/>
      <c r="H34" s="386"/>
      <c r="I34" s="386"/>
    </row>
    <row r="35" spans="1:10" x14ac:dyDescent="0.2">
      <c r="A35" s="386"/>
      <c r="B35" s="386"/>
      <c r="C35" s="386"/>
      <c r="D35" s="386"/>
      <c r="E35" s="386"/>
      <c r="F35" s="386"/>
      <c r="G35" s="386"/>
      <c r="H35" s="386"/>
      <c r="I35" s="386"/>
      <c r="J35" s="56"/>
    </row>
    <row r="36" spans="1:10" ht="19.5" x14ac:dyDescent="0.4">
      <c r="A36" s="34" t="s">
        <v>130</v>
      </c>
      <c r="B36" s="34" t="s">
        <v>30</v>
      </c>
      <c r="C36" s="34"/>
      <c r="D36" s="57"/>
      <c r="E36" s="38"/>
      <c r="F36" s="4"/>
      <c r="G36" s="58"/>
      <c r="H36" s="50"/>
      <c r="I36" s="50"/>
      <c r="J36" s="56"/>
    </row>
    <row r="37" spans="1:10" ht="18.75" x14ac:dyDescent="0.4">
      <c r="A37" s="34"/>
      <c r="B37" s="34"/>
      <c r="C37" s="34"/>
      <c r="D37" s="57"/>
      <c r="F37" s="59" t="s">
        <v>36</v>
      </c>
      <c r="G37" s="126" t="s">
        <v>6</v>
      </c>
      <c r="H37" s="29"/>
      <c r="I37" s="60" t="s">
        <v>39</v>
      </c>
      <c r="J37" s="56"/>
    </row>
    <row r="38" spans="1:10" ht="15" customHeight="1" x14ac:dyDescent="0.35">
      <c r="A38" s="61" t="s">
        <v>31</v>
      </c>
      <c r="B38" s="62"/>
      <c r="C38" s="3"/>
      <c r="D38" s="62"/>
      <c r="E38" s="38"/>
      <c r="F38" s="97">
        <v>0</v>
      </c>
      <c r="G38" s="97">
        <v>0</v>
      </c>
      <c r="H38" s="160"/>
      <c r="I38" s="64" t="s">
        <v>107</v>
      </c>
      <c r="J38" s="56"/>
    </row>
    <row r="39" spans="1:10" ht="16.5" x14ac:dyDescent="0.35">
      <c r="A39" s="61" t="s">
        <v>42</v>
      </c>
      <c r="B39" s="62"/>
      <c r="C39" s="3"/>
      <c r="D39" s="65"/>
      <c r="E39" s="65"/>
      <c r="F39" s="97">
        <v>954000</v>
      </c>
      <c r="G39" s="97">
        <v>954118.72</v>
      </c>
      <c r="H39" s="160"/>
      <c r="I39" s="64">
        <f>G39/F39</f>
        <v>1.0001244444444444</v>
      </c>
      <c r="J39" s="13"/>
    </row>
    <row r="40" spans="1:10" ht="16.5" x14ac:dyDescent="0.35">
      <c r="A40" s="61" t="s">
        <v>43</v>
      </c>
      <c r="B40" s="62"/>
      <c r="C40" s="3"/>
      <c r="D40" s="65"/>
      <c r="E40" s="65"/>
      <c r="F40" s="97">
        <v>0</v>
      </c>
      <c r="G40" s="97">
        <v>0</v>
      </c>
      <c r="H40" s="160"/>
      <c r="I40" s="64" t="s">
        <v>107</v>
      </c>
      <c r="J40" s="13"/>
    </row>
    <row r="41" spans="1:10" ht="16.5" x14ac:dyDescent="0.35">
      <c r="A41" s="61" t="s">
        <v>113</v>
      </c>
      <c r="B41" s="62"/>
      <c r="C41" s="3"/>
      <c r="D41" s="38"/>
      <c r="E41" s="38"/>
      <c r="F41" s="97">
        <v>716000</v>
      </c>
      <c r="G41" s="97">
        <v>716000</v>
      </c>
      <c r="H41" s="160"/>
      <c r="I41" s="64">
        <f>G41/F41</f>
        <v>1</v>
      </c>
      <c r="J41" s="13"/>
    </row>
    <row r="42" spans="1:10" ht="16.5" x14ac:dyDescent="0.35">
      <c r="A42" s="61" t="s">
        <v>37</v>
      </c>
      <c r="B42" s="37"/>
      <c r="C42" s="37"/>
      <c r="D42" s="66"/>
      <c r="E42" s="66" t="s">
        <v>106</v>
      </c>
      <c r="F42" s="97">
        <v>0</v>
      </c>
      <c r="G42" s="97">
        <v>0</v>
      </c>
      <c r="H42" s="160"/>
      <c r="I42" s="67" t="s">
        <v>107</v>
      </c>
      <c r="J42" s="13"/>
    </row>
    <row r="43" spans="1:10" x14ac:dyDescent="0.2">
      <c r="A43" s="376" t="s">
        <v>137</v>
      </c>
      <c r="B43" s="377"/>
      <c r="C43" s="377"/>
      <c r="D43" s="377"/>
      <c r="E43" s="377"/>
      <c r="F43" s="377"/>
      <c r="G43" s="377"/>
      <c r="H43" s="377"/>
      <c r="I43" s="377"/>
      <c r="J43" s="13"/>
    </row>
    <row r="44" spans="1:10" x14ac:dyDescent="0.2">
      <c r="A44" s="196"/>
      <c r="B44" s="196"/>
      <c r="C44" s="196"/>
      <c r="D44" s="196"/>
      <c r="E44" s="196"/>
      <c r="F44" s="196"/>
      <c r="G44" s="196"/>
      <c r="H44" s="196"/>
      <c r="I44" s="196"/>
      <c r="J44" s="13"/>
    </row>
    <row r="45" spans="1:10" ht="19.5" thickBot="1" x14ac:dyDescent="0.45">
      <c r="A45" s="34" t="s">
        <v>132</v>
      </c>
      <c r="B45" s="34" t="s">
        <v>24</v>
      </c>
      <c r="C45" s="36"/>
      <c r="D45" s="38"/>
      <c r="E45" s="38"/>
      <c r="F45" s="68"/>
      <c r="G45" s="69"/>
      <c r="H45" s="379" t="s">
        <v>41</v>
      </c>
      <c r="I45" s="380"/>
      <c r="J45" s="13"/>
    </row>
    <row r="46" spans="1:10" ht="18.75" thickTop="1" x14ac:dyDescent="0.35">
      <c r="A46" s="130"/>
      <c r="B46" s="131"/>
      <c r="C46" s="132"/>
      <c r="D46" s="131"/>
      <c r="E46" s="133" t="s">
        <v>133</v>
      </c>
      <c r="F46" s="134" t="s">
        <v>25</v>
      </c>
      <c r="G46" s="135" t="s">
        <v>26</v>
      </c>
      <c r="H46" s="136" t="s">
        <v>27</v>
      </c>
      <c r="I46" s="137" t="s">
        <v>40</v>
      </c>
      <c r="J46" s="13"/>
    </row>
    <row r="47" spans="1:10" x14ac:dyDescent="0.2">
      <c r="A47" s="138"/>
      <c r="B47" s="139"/>
      <c r="C47" s="139"/>
      <c r="D47" s="139"/>
      <c r="E47" s="140"/>
      <c r="F47" s="378"/>
      <c r="G47" s="141"/>
      <c r="H47" s="142">
        <v>41639</v>
      </c>
      <c r="I47" s="143">
        <v>41639</v>
      </c>
      <c r="J47" s="13"/>
    </row>
    <row r="48" spans="1:10" x14ac:dyDescent="0.2">
      <c r="A48" s="138"/>
      <c r="B48" s="139"/>
      <c r="C48" s="139"/>
      <c r="D48" s="139"/>
      <c r="E48" s="140"/>
      <c r="F48" s="378"/>
      <c r="G48" s="144"/>
      <c r="H48" s="144"/>
      <c r="I48" s="145"/>
      <c r="J48" s="13"/>
    </row>
    <row r="49" spans="1:10" ht="13.5" thickBot="1" x14ac:dyDescent="0.25">
      <c r="A49" s="146"/>
      <c r="B49" s="147"/>
      <c r="C49" s="147"/>
      <c r="D49" s="147"/>
      <c r="E49" s="146"/>
      <c r="F49" s="148"/>
      <c r="G49" s="149"/>
      <c r="H49" s="149"/>
      <c r="I49" s="150"/>
      <c r="J49" s="13"/>
    </row>
    <row r="50" spans="1:10" ht="13.5" thickTop="1" x14ac:dyDescent="0.2">
      <c r="A50" s="70"/>
      <c r="B50" s="71"/>
      <c r="C50" s="71" t="s">
        <v>20</v>
      </c>
      <c r="D50" s="71"/>
      <c r="E50" s="72">
        <v>441231.07</v>
      </c>
      <c r="F50" s="73">
        <v>0</v>
      </c>
      <c r="G50" s="74">
        <v>2000</v>
      </c>
      <c r="H50" s="74">
        <f>E50+F50-G50</f>
        <v>439231.07</v>
      </c>
      <c r="I50" s="95">
        <f>H50</f>
        <v>439231.07</v>
      </c>
      <c r="J50" s="13"/>
    </row>
    <row r="51" spans="1:10" x14ac:dyDescent="0.2">
      <c r="A51" s="75"/>
      <c r="B51" s="76"/>
      <c r="C51" s="76" t="s">
        <v>28</v>
      </c>
      <c r="D51" s="76"/>
      <c r="E51" s="77">
        <v>406520.51</v>
      </c>
      <c r="F51" s="78">
        <v>134271.56</v>
      </c>
      <c r="G51" s="79">
        <v>228062.56</v>
      </c>
      <c r="H51" s="79">
        <f>E51+F51-G51</f>
        <v>312729.51000000007</v>
      </c>
      <c r="I51" s="96">
        <v>301725.07</v>
      </c>
      <c r="J51" s="13"/>
    </row>
    <row r="52" spans="1:10" x14ac:dyDescent="0.2">
      <c r="A52" s="75"/>
      <c r="B52" s="76"/>
      <c r="C52" s="76" t="s">
        <v>19</v>
      </c>
      <c r="D52" s="76"/>
      <c r="E52" s="77">
        <v>730313.67999999993</v>
      </c>
      <c r="F52" s="78">
        <f>2305.77+566417.94</f>
        <v>568723.71</v>
      </c>
      <c r="G52" s="79">
        <f>2305.77+394237.96</f>
        <v>396543.73000000004</v>
      </c>
      <c r="H52" s="79">
        <f>E52+F52-G52</f>
        <v>902493.65999999992</v>
      </c>
      <c r="I52" s="96">
        <f>H52</f>
        <v>902493.65999999992</v>
      </c>
      <c r="J52" s="13"/>
    </row>
    <row r="53" spans="1:10" x14ac:dyDescent="0.2">
      <c r="A53" s="75"/>
      <c r="B53" s="76"/>
      <c r="C53" s="76" t="s">
        <v>29</v>
      </c>
      <c r="D53" s="76"/>
      <c r="E53" s="77">
        <v>160586.22999999998</v>
      </c>
      <c r="F53" s="78">
        <v>998794.72</v>
      </c>
      <c r="G53" s="79">
        <v>967096</v>
      </c>
      <c r="H53" s="79">
        <f>E53+F53-G53</f>
        <v>192284.94999999995</v>
      </c>
      <c r="I53" s="96">
        <f>H53</f>
        <v>192284.94999999995</v>
      </c>
      <c r="J53" s="13"/>
    </row>
    <row r="54" spans="1:10" ht="18.75" thickBot="1" x14ac:dyDescent="0.4">
      <c r="A54" s="80" t="s">
        <v>12</v>
      </c>
      <c r="B54" s="81"/>
      <c r="C54" s="81"/>
      <c r="D54" s="81"/>
      <c r="E54" s="82">
        <f>E50+E51+E52+E53</f>
        <v>1738651.49</v>
      </c>
      <c r="F54" s="83">
        <f>F50+F51+F52+F53</f>
        <v>1701789.99</v>
      </c>
      <c r="G54" s="83">
        <f>G50+G51+G52+G53</f>
        <v>1593702.29</v>
      </c>
      <c r="H54" s="83">
        <f>H50+H51+H52+H53</f>
        <v>1846739.19</v>
      </c>
      <c r="I54" s="84">
        <f>I50+I51+I52+I53</f>
        <v>1835734.7499999998</v>
      </c>
      <c r="J54" s="13"/>
    </row>
    <row r="55" spans="1:10" ht="18.75" thickTop="1" x14ac:dyDescent="0.35">
      <c r="A55" s="85"/>
      <c r="B55" s="86"/>
      <c r="C55" s="86"/>
      <c r="D55" s="38"/>
      <c r="E55" s="38"/>
      <c r="F55" s="68"/>
      <c r="G55" s="69"/>
      <c r="H55" s="87"/>
      <c r="I55" s="87"/>
      <c r="J55" s="13"/>
    </row>
    <row r="56" spans="1:10" ht="18" x14ac:dyDescent="0.35">
      <c r="A56" s="85"/>
      <c r="B56" s="86"/>
      <c r="C56" s="86"/>
      <c r="D56" s="38"/>
      <c r="E56" s="38"/>
      <c r="F56" s="68"/>
      <c r="G56" s="88"/>
      <c r="H56" s="89"/>
      <c r="I56" s="89"/>
      <c r="J56" s="13"/>
    </row>
    <row r="57" spans="1:10" ht="1.5" customHeight="1" x14ac:dyDescent="0.35">
      <c r="A57" s="90"/>
      <c r="B57" s="91"/>
      <c r="C57" s="91"/>
      <c r="D57" s="92"/>
      <c r="E57" s="92"/>
      <c r="F57" s="89"/>
      <c r="G57" s="89"/>
      <c r="H57" s="89"/>
      <c r="I57" s="89"/>
      <c r="J57" s="13"/>
    </row>
    <row r="58" spans="1:10" x14ac:dyDescent="0.2">
      <c r="A58" s="93"/>
      <c r="B58" s="93"/>
      <c r="C58" s="93"/>
      <c r="D58" s="93"/>
      <c r="E58" s="93"/>
      <c r="F58" s="93"/>
      <c r="G58" s="93"/>
      <c r="H58" s="93"/>
      <c r="I58" s="93"/>
    </row>
  </sheetData>
  <mergeCells count="14">
    <mergeCell ref="F47:F48"/>
    <mergeCell ref="E5:I5"/>
    <mergeCell ref="E7:I7"/>
    <mergeCell ref="H13:I13"/>
    <mergeCell ref="A43:I43"/>
    <mergeCell ref="A34:I35"/>
    <mergeCell ref="A2:D2"/>
    <mergeCell ref="E2:I2"/>
    <mergeCell ref="E3:I3"/>
    <mergeCell ref="E4:I4"/>
    <mergeCell ref="H45:I45"/>
    <mergeCell ref="C29:E29"/>
    <mergeCell ref="C32:F32"/>
    <mergeCell ref="B33:F33"/>
  </mergeCells>
  <phoneticPr fontId="2" type="noConversion"/>
  <pageMargins left="0.39370078740157483" right="0" top="0.39370078740157483" bottom="0.19685039370078741" header="0.51181102362204722" footer="0.51181102362204722"/>
  <pageSetup paperSize="9" scale="85" firstPageNumber="396" orientation="portrait" r:id="rId1"/>
  <headerFooter alignWithMargins="0">
    <oddFooter>&amp;L&amp;"Arial,Kurzíva"&amp;9Zastupitelstvo Olomouckého kraje 20.6.2014
5.2.- Závěrečný účet Olomouckého kraje za rok 2013
Příloha č.15: Financování hospodaření příspěvkových organizací Olomouckého kraje&amp;R&amp;"Arial,Kurzíva"&amp;9Strana &amp;P (celkem 480)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64"/>
  <sheetViews>
    <sheetView topLeftCell="A28" zoomScaleNormal="100" workbookViewId="0">
      <selection activeCell="B62" sqref="B62"/>
    </sheetView>
  </sheetViews>
  <sheetFormatPr defaultRowHeight="12.75" x14ac:dyDescent="0.2"/>
  <cols>
    <col min="1" max="1" width="7.5703125" style="18" customWidth="1"/>
    <col min="2" max="2" width="2.5703125" style="18" customWidth="1"/>
    <col min="3" max="3" width="8.42578125" style="18" customWidth="1"/>
    <col min="4" max="4" width="8.28515625" style="18" customWidth="1"/>
    <col min="5" max="5" width="14.7109375" style="18" customWidth="1"/>
    <col min="6" max="6" width="15.5703125" style="18" customWidth="1"/>
    <col min="7" max="8" width="14.7109375" style="18" customWidth="1"/>
    <col min="9" max="9" width="14.85546875" style="18" customWidth="1"/>
    <col min="10" max="10" width="16.85546875" style="18" customWidth="1"/>
    <col min="11" max="16384" width="9.140625" style="12"/>
  </cols>
  <sheetData>
    <row r="1" spans="1:10" ht="19.5" x14ac:dyDescent="0.4">
      <c r="A1" s="16" t="s">
        <v>0</v>
      </c>
      <c r="B1" s="17"/>
      <c r="C1" s="17"/>
      <c r="D1" s="17"/>
    </row>
    <row r="2" spans="1:10" ht="19.5" x14ac:dyDescent="0.4">
      <c r="A2" s="381" t="s">
        <v>1</v>
      </c>
      <c r="B2" s="381"/>
      <c r="C2" s="381"/>
      <c r="D2" s="381"/>
      <c r="E2" s="382" t="s">
        <v>82</v>
      </c>
      <c r="F2" s="382"/>
      <c r="G2" s="382"/>
      <c r="H2" s="382"/>
      <c r="I2" s="382"/>
      <c r="J2" s="20"/>
    </row>
    <row r="3" spans="1:10" ht="9.75" customHeight="1" x14ac:dyDescent="0.4">
      <c r="A3" s="19"/>
      <c r="B3" s="19"/>
      <c r="C3" s="19"/>
      <c r="D3" s="19"/>
      <c r="E3" s="384" t="s">
        <v>32</v>
      </c>
      <c r="F3" s="384"/>
      <c r="G3" s="384"/>
      <c r="H3" s="384"/>
      <c r="I3" s="384"/>
      <c r="J3" s="20"/>
    </row>
    <row r="4" spans="1:10" ht="15.75" x14ac:dyDescent="0.25">
      <c r="A4" s="21" t="s">
        <v>2</v>
      </c>
      <c r="E4" s="383" t="s">
        <v>83</v>
      </c>
      <c r="F4" s="383"/>
      <c r="G4" s="383"/>
      <c r="H4" s="383"/>
      <c r="I4" s="383"/>
    </row>
    <row r="5" spans="1:10" ht="7.5" customHeight="1" x14ac:dyDescent="0.25">
      <c r="A5" s="21"/>
      <c r="E5" s="384" t="s">
        <v>32</v>
      </c>
      <c r="F5" s="384"/>
      <c r="G5" s="384"/>
      <c r="H5" s="384"/>
      <c r="I5" s="384"/>
    </row>
    <row r="6" spans="1:10" ht="19.5" x14ac:dyDescent="0.4">
      <c r="A6" s="20" t="s">
        <v>104</v>
      </c>
      <c r="E6" s="94" t="s">
        <v>84</v>
      </c>
      <c r="F6" s="22"/>
      <c r="G6" s="23" t="s">
        <v>3</v>
      </c>
      <c r="H6" s="24"/>
      <c r="I6" s="24">
        <v>1142</v>
      </c>
    </row>
    <row r="7" spans="1:10" ht="8.25" customHeight="1" x14ac:dyDescent="0.4">
      <c r="A7" s="20"/>
      <c r="E7" s="384" t="s">
        <v>33</v>
      </c>
      <c r="F7" s="384"/>
      <c r="G7" s="384"/>
      <c r="H7" s="384"/>
      <c r="I7" s="384"/>
    </row>
    <row r="8" spans="1:10" ht="19.5" hidden="1" x14ac:dyDescent="0.4">
      <c r="A8" s="20"/>
      <c r="E8" s="24"/>
      <c r="F8" s="24"/>
      <c r="G8" s="24"/>
      <c r="H8" s="23"/>
      <c r="I8" s="24"/>
    </row>
    <row r="9" spans="1:10" ht="30.75" customHeight="1" x14ac:dyDescent="0.4">
      <c r="A9" s="20"/>
      <c r="E9" s="24"/>
      <c r="F9" s="24"/>
      <c r="G9" s="24"/>
      <c r="H9" s="23"/>
      <c r="I9" s="24"/>
    </row>
    <row r="11" spans="1:10" s="6" customFormat="1" ht="15" customHeight="1" x14ac:dyDescent="0.4">
      <c r="A11" s="25"/>
      <c r="B11" s="26"/>
      <c r="C11" s="26"/>
      <c r="D11" s="26"/>
      <c r="E11" s="27" t="s">
        <v>4</v>
      </c>
      <c r="F11" s="27" t="s">
        <v>5</v>
      </c>
      <c r="G11" s="127" t="s">
        <v>6</v>
      </c>
      <c r="H11" s="28" t="s">
        <v>7</v>
      </c>
      <c r="I11" s="28"/>
      <c r="J11" s="26"/>
    </row>
    <row r="12" spans="1:10" s="6" customFormat="1" ht="15" customHeight="1" x14ac:dyDescent="0.4">
      <c r="A12" s="29"/>
      <c r="B12" s="29"/>
      <c r="C12" s="29"/>
      <c r="D12" s="29"/>
      <c r="E12" s="27" t="s">
        <v>8</v>
      </c>
      <c r="F12" s="27" t="s">
        <v>8</v>
      </c>
      <c r="G12" s="127" t="s">
        <v>9</v>
      </c>
      <c r="H12" s="30" t="s">
        <v>10</v>
      </c>
      <c r="I12" s="31" t="s">
        <v>11</v>
      </c>
      <c r="J12" s="26"/>
    </row>
    <row r="13" spans="1:10" s="6" customFormat="1" ht="12.75" customHeight="1" x14ac:dyDescent="0.2">
      <c r="A13" s="29"/>
      <c r="B13" s="29"/>
      <c r="C13" s="29"/>
      <c r="D13" s="29"/>
      <c r="E13" s="27" t="s">
        <v>12</v>
      </c>
      <c r="F13" s="27" t="s">
        <v>12</v>
      </c>
      <c r="G13" s="32"/>
      <c r="H13" s="385" t="s">
        <v>122</v>
      </c>
      <c r="I13" s="380"/>
      <c r="J13" s="26"/>
    </row>
    <row r="14" spans="1:10" s="6" customFormat="1" ht="12.75" customHeight="1" x14ac:dyDescent="0.2">
      <c r="A14" s="29"/>
      <c r="B14" s="29"/>
      <c r="C14" s="29"/>
      <c r="D14" s="29"/>
      <c r="E14" s="27"/>
      <c r="F14" s="27"/>
      <c r="G14" s="32"/>
      <c r="H14" s="197"/>
      <c r="I14" s="198"/>
      <c r="J14" s="26"/>
    </row>
    <row r="15" spans="1:10" s="6" customFormat="1" ht="18.75" x14ac:dyDescent="0.4">
      <c r="A15" s="34" t="s">
        <v>128</v>
      </c>
      <c r="B15" s="34"/>
      <c r="C15" s="35"/>
      <c r="D15" s="36"/>
      <c r="E15" s="37"/>
      <c r="F15" s="37"/>
      <c r="G15" s="38"/>
      <c r="H15" s="29"/>
      <c r="I15" s="29"/>
      <c r="J15" s="26"/>
    </row>
    <row r="16" spans="1:10" s="6" customFormat="1" ht="19.5" x14ac:dyDescent="0.4">
      <c r="A16" s="39" t="s">
        <v>14</v>
      </c>
      <c r="B16" s="34"/>
      <c r="C16" s="35"/>
      <c r="D16" s="36"/>
      <c r="E16" s="158">
        <v>21171000</v>
      </c>
      <c r="F16" s="159">
        <v>41915001</v>
      </c>
      <c r="G16" s="9">
        <f>H16+I16</f>
        <v>42953971.480000004</v>
      </c>
      <c r="H16" s="158">
        <v>38036368.020000003</v>
      </c>
      <c r="I16" s="158">
        <v>4917603.46</v>
      </c>
      <c r="J16" s="26"/>
    </row>
    <row r="17" spans="1:10" s="6" customFormat="1" ht="20.25" customHeight="1" x14ac:dyDescent="0.35">
      <c r="A17" s="3"/>
      <c r="B17" s="26"/>
      <c r="C17" s="26"/>
      <c r="D17" s="26"/>
      <c r="J17" s="26"/>
    </row>
    <row r="18" spans="1:10" s="6" customFormat="1" ht="19.5" x14ac:dyDescent="0.4">
      <c r="A18" s="39" t="s">
        <v>15</v>
      </c>
      <c r="B18" s="4"/>
      <c r="C18" s="4"/>
      <c r="D18" s="4"/>
      <c r="E18" s="158">
        <v>21171000</v>
      </c>
      <c r="F18" s="159">
        <v>43315274</v>
      </c>
      <c r="G18" s="9">
        <f>H18+I18</f>
        <v>44582425.920000002</v>
      </c>
      <c r="H18" s="158">
        <v>38358080.68</v>
      </c>
      <c r="I18" s="158">
        <v>6224345.2400000002</v>
      </c>
      <c r="J18" s="26"/>
    </row>
    <row r="19" spans="1:10" s="6" customFormat="1" ht="19.5" customHeight="1" x14ac:dyDescent="0.35">
      <c r="A19" s="3"/>
      <c r="B19" s="4"/>
      <c r="C19" s="4"/>
      <c r="D19" s="4"/>
      <c r="E19" s="9"/>
      <c r="F19" s="10"/>
      <c r="G19" s="9"/>
      <c r="H19" s="11"/>
      <c r="I19" s="11"/>
      <c r="J19" s="5"/>
    </row>
    <row r="20" spans="1:10" s="6" customFormat="1" ht="14.25" customHeight="1" x14ac:dyDescent="0.35">
      <c r="A20" s="3"/>
      <c r="B20" s="4"/>
      <c r="C20" s="4"/>
      <c r="D20" s="4"/>
      <c r="E20" s="40"/>
      <c r="F20" s="40"/>
      <c r="G20" s="41"/>
      <c r="H20" s="2"/>
      <c r="I20" s="2"/>
      <c r="J20" s="5"/>
    </row>
    <row r="21" spans="1:10" ht="19.5" x14ac:dyDescent="0.4">
      <c r="A21" s="42" t="s">
        <v>16</v>
      </c>
      <c r="B21" s="40"/>
      <c r="C21" s="40"/>
      <c r="D21" s="40"/>
      <c r="E21" s="40"/>
      <c r="F21" s="40"/>
      <c r="G21" s="43"/>
      <c r="H21" s="41"/>
      <c r="I21" s="41"/>
      <c r="J21" s="41"/>
    </row>
    <row r="22" spans="1:10" ht="18" x14ac:dyDescent="0.35">
      <c r="A22" s="40"/>
      <c r="B22" s="40"/>
      <c r="C22" s="44" t="s">
        <v>38</v>
      </c>
      <c r="D22" s="40"/>
      <c r="E22" s="40"/>
      <c r="F22" s="40"/>
      <c r="G22" s="7">
        <f>H22+I22</f>
        <v>0</v>
      </c>
      <c r="H22" s="8">
        <v>0</v>
      </c>
      <c r="I22" s="8">
        <v>0</v>
      </c>
      <c r="J22" s="41"/>
    </row>
    <row r="23" spans="1:10" ht="18" x14ac:dyDescent="0.35">
      <c r="A23" s="40"/>
      <c r="B23" s="40"/>
      <c r="C23" s="44"/>
      <c r="D23" s="40"/>
      <c r="E23" s="40"/>
      <c r="F23" s="40"/>
      <c r="G23" s="7"/>
      <c r="H23" s="8"/>
      <c r="I23" s="8"/>
      <c r="J23" s="41"/>
    </row>
    <row r="24" spans="1:10" ht="19.5" x14ac:dyDescent="0.4">
      <c r="A24" s="213" t="s">
        <v>34</v>
      </c>
      <c r="B24" s="213"/>
      <c r="C24" s="214"/>
      <c r="D24" s="213"/>
      <c r="E24" s="213"/>
      <c r="F24" s="213"/>
      <c r="G24" s="215">
        <f>G18-G16-G22</f>
        <v>1628454.4399999976</v>
      </c>
      <c r="H24" s="215">
        <f>H18-H16-H22</f>
        <v>321712.65999999642</v>
      </c>
      <c r="I24" s="215">
        <f>I18-I16-I22</f>
        <v>1306741.7800000003</v>
      </c>
      <c r="J24" s="47"/>
    </row>
    <row r="25" spans="1:10" ht="15" x14ac:dyDescent="0.3">
      <c r="A25" s="35" t="s">
        <v>140</v>
      </c>
      <c r="B25" s="35"/>
      <c r="C25" s="35"/>
      <c r="D25" s="35"/>
      <c r="E25" s="35"/>
      <c r="F25" s="35"/>
      <c r="G25" s="216">
        <f>G24-G26</f>
        <v>1388681.4399999976</v>
      </c>
      <c r="H25" s="26"/>
      <c r="I25" s="26"/>
    </row>
    <row r="26" spans="1:10" ht="15" x14ac:dyDescent="0.3">
      <c r="A26" s="35" t="s">
        <v>127</v>
      </c>
      <c r="B26" s="35"/>
      <c r="C26" s="35"/>
      <c r="D26" s="35"/>
      <c r="E26" s="35"/>
      <c r="F26" s="35"/>
      <c r="G26" s="216">
        <v>239773</v>
      </c>
      <c r="H26" s="26"/>
      <c r="I26" s="26"/>
    </row>
    <row r="27" spans="1:10" x14ac:dyDescent="0.2">
      <c r="A27" s="26"/>
      <c r="B27" s="26"/>
      <c r="C27" s="26"/>
      <c r="D27" s="26"/>
      <c r="E27" s="26"/>
      <c r="F27" s="26"/>
      <c r="G27" s="26"/>
    </row>
    <row r="28" spans="1:10" ht="16.5" x14ac:dyDescent="0.35">
      <c r="A28" s="201" t="s">
        <v>129</v>
      </c>
      <c r="B28" s="201" t="s">
        <v>131</v>
      </c>
      <c r="C28" s="201"/>
      <c r="D28" s="3"/>
      <c r="E28" s="3"/>
      <c r="F28" s="29"/>
      <c r="G28" s="215"/>
      <c r="H28" s="49"/>
      <c r="I28" s="50"/>
      <c r="J28" s="48"/>
    </row>
    <row r="29" spans="1:10" s="6" customFormat="1" ht="15" x14ac:dyDescent="0.3">
      <c r="A29" s="201"/>
      <c r="B29" s="201"/>
      <c r="C29" s="388" t="s">
        <v>18</v>
      </c>
      <c r="D29" s="388"/>
      <c r="E29" s="388"/>
      <c r="F29" s="29"/>
      <c r="G29" s="222">
        <f>G30+G31</f>
        <v>379380.71</v>
      </c>
      <c r="H29" s="49"/>
      <c r="I29" s="50"/>
    </row>
    <row r="30" spans="1:10" s="6" customFormat="1" ht="18.75" x14ac:dyDescent="0.4">
      <c r="A30" s="51"/>
      <c r="B30" s="51"/>
      <c r="C30" s="202"/>
      <c r="D30" s="53"/>
      <c r="E30" s="220" t="s">
        <v>142</v>
      </c>
      <c r="F30" s="218" t="s">
        <v>20</v>
      </c>
      <c r="G30" s="219">
        <v>40000</v>
      </c>
      <c r="H30" s="49"/>
      <c r="I30" s="50"/>
    </row>
    <row r="31" spans="1:10" s="6" customFormat="1" ht="18.75" x14ac:dyDescent="0.4">
      <c r="A31" s="51"/>
      <c r="B31" s="51"/>
      <c r="C31" s="52"/>
      <c r="D31" s="53"/>
      <c r="E31" s="54"/>
      <c r="F31" s="218" t="s">
        <v>19</v>
      </c>
      <c r="G31" s="219">
        <v>339380.71</v>
      </c>
      <c r="H31" s="49"/>
      <c r="I31" s="50"/>
    </row>
    <row r="32" spans="1:10" s="6" customFormat="1" ht="20.25" customHeight="1" x14ac:dyDescent="0.4">
      <c r="A32" s="51"/>
      <c r="B32" s="221"/>
      <c r="C32" s="375" t="s">
        <v>143</v>
      </c>
      <c r="D32" s="375"/>
      <c r="E32" s="375"/>
      <c r="F32" s="375"/>
      <c r="G32" s="222">
        <f>G26</f>
        <v>239773</v>
      </c>
      <c r="H32" s="49"/>
      <c r="I32" s="50"/>
    </row>
    <row r="33" spans="1:10" s="6" customFormat="1" ht="20.25" customHeight="1" x14ac:dyDescent="0.3">
      <c r="A33" s="199"/>
      <c r="B33" s="387" t="s">
        <v>141</v>
      </c>
      <c r="C33" s="387"/>
      <c r="D33" s="387"/>
      <c r="E33" s="387"/>
      <c r="F33" s="387"/>
      <c r="G33" s="223">
        <v>-1009300.73</v>
      </c>
      <c r="H33" s="200"/>
      <c r="I33" s="200"/>
    </row>
    <row r="34" spans="1:10" s="6" customFormat="1" x14ac:dyDescent="0.2">
      <c r="A34" s="394" t="s">
        <v>144</v>
      </c>
      <c r="B34" s="394"/>
      <c r="C34" s="394"/>
      <c r="D34" s="394"/>
      <c r="E34" s="394"/>
      <c r="F34" s="394"/>
      <c r="G34" s="394"/>
      <c r="H34" s="394"/>
      <c r="I34" s="394"/>
    </row>
    <row r="35" spans="1:10" s="6" customFormat="1" x14ac:dyDescent="0.2">
      <c r="A35" s="394"/>
      <c r="B35" s="394"/>
      <c r="C35" s="394"/>
      <c r="D35" s="394"/>
      <c r="E35" s="394"/>
      <c r="F35" s="394"/>
      <c r="G35" s="394"/>
      <c r="H35" s="394"/>
      <c r="I35" s="394"/>
    </row>
    <row r="36" spans="1:10" s="6" customFormat="1" x14ac:dyDescent="0.2">
      <c r="A36" s="394"/>
      <c r="B36" s="394"/>
      <c r="C36" s="394"/>
      <c r="D36" s="394"/>
      <c r="E36" s="394"/>
      <c r="F36" s="394"/>
      <c r="G36" s="394"/>
      <c r="H36" s="394"/>
      <c r="I36" s="394"/>
    </row>
    <row r="37" spans="1:10" ht="14.25" customHeight="1" x14ac:dyDescent="0.2">
      <c r="A37" s="394"/>
      <c r="B37" s="394"/>
      <c r="C37" s="394"/>
      <c r="D37" s="394"/>
      <c r="E37" s="394"/>
      <c r="F37" s="394"/>
      <c r="G37" s="394"/>
      <c r="H37" s="394"/>
      <c r="I37" s="394"/>
      <c r="J37" s="56"/>
    </row>
    <row r="38" spans="1:10" ht="19.5" x14ac:dyDescent="0.4">
      <c r="A38" s="34" t="s">
        <v>130</v>
      </c>
      <c r="B38" s="34" t="s">
        <v>30</v>
      </c>
      <c r="C38" s="34"/>
      <c r="D38" s="57"/>
      <c r="E38" s="38"/>
      <c r="F38" s="4"/>
      <c r="G38" s="58"/>
      <c r="H38" s="50"/>
      <c r="I38" s="50"/>
      <c r="J38" s="56"/>
    </row>
    <row r="39" spans="1:10" ht="18.75" x14ac:dyDescent="0.4">
      <c r="A39" s="34"/>
      <c r="B39" s="34"/>
      <c r="C39" s="34"/>
      <c r="D39" s="57"/>
      <c r="F39" s="59" t="s">
        <v>36</v>
      </c>
      <c r="G39" s="126" t="s">
        <v>6</v>
      </c>
      <c r="H39" s="29"/>
      <c r="I39" s="60" t="s">
        <v>39</v>
      </c>
      <c r="J39" s="56"/>
    </row>
    <row r="40" spans="1:10" ht="15" customHeight="1" x14ac:dyDescent="0.35">
      <c r="A40" s="61" t="s">
        <v>31</v>
      </c>
      <c r="B40" s="62"/>
      <c r="C40" s="3"/>
      <c r="D40" s="62"/>
      <c r="E40" s="38"/>
      <c r="F40" s="97">
        <v>60000</v>
      </c>
      <c r="G40" s="97">
        <v>11940</v>
      </c>
      <c r="H40" s="160"/>
      <c r="I40" s="64">
        <f>G40/F40</f>
        <v>0.19900000000000001</v>
      </c>
      <c r="J40" s="56"/>
    </row>
    <row r="41" spans="1:10" ht="16.5" x14ac:dyDescent="0.35">
      <c r="A41" s="61" t="s">
        <v>42</v>
      </c>
      <c r="B41" s="62"/>
      <c r="C41" s="3"/>
      <c r="D41" s="65"/>
      <c r="E41" s="65"/>
      <c r="F41" s="97">
        <v>3020000</v>
      </c>
      <c r="G41" s="97">
        <v>3020000</v>
      </c>
      <c r="H41" s="160"/>
      <c r="I41" s="64">
        <f>G41/F41</f>
        <v>1</v>
      </c>
      <c r="J41" s="13"/>
    </row>
    <row r="42" spans="1:10" ht="16.5" x14ac:dyDescent="0.35">
      <c r="A42" s="61" t="s">
        <v>43</v>
      </c>
      <c r="B42" s="62"/>
      <c r="C42" s="3"/>
      <c r="D42" s="65"/>
      <c r="E42" s="65"/>
      <c r="F42" s="97">
        <v>0</v>
      </c>
      <c r="G42" s="97">
        <v>0</v>
      </c>
      <c r="H42" s="160"/>
      <c r="I42" s="64" t="s">
        <v>107</v>
      </c>
      <c r="J42" s="13"/>
    </row>
    <row r="43" spans="1:10" ht="16.5" x14ac:dyDescent="0.35">
      <c r="A43" s="61" t="s">
        <v>113</v>
      </c>
      <c r="B43" s="62"/>
      <c r="C43" s="3"/>
      <c r="D43" s="38"/>
      <c r="E43" s="38"/>
      <c r="F43" s="97">
        <v>2265000</v>
      </c>
      <c r="G43" s="97">
        <v>2265000</v>
      </c>
      <c r="H43" s="160"/>
      <c r="I43" s="64">
        <f>G43/F43</f>
        <v>1</v>
      </c>
      <c r="J43" s="13"/>
    </row>
    <row r="44" spans="1:10" ht="16.5" x14ac:dyDescent="0.35">
      <c r="A44" s="61" t="s">
        <v>37</v>
      </c>
      <c r="B44" s="37"/>
      <c r="C44" s="37"/>
      <c r="D44" s="66"/>
      <c r="E44" s="66" t="s">
        <v>106</v>
      </c>
      <c r="F44" s="97">
        <v>600000</v>
      </c>
      <c r="G44" s="97">
        <v>600000</v>
      </c>
      <c r="H44" s="160"/>
      <c r="I44" s="64">
        <f>G44/F44</f>
        <v>1</v>
      </c>
      <c r="J44" s="13"/>
    </row>
    <row r="45" spans="1:10" x14ac:dyDescent="0.2">
      <c r="A45" s="196"/>
      <c r="B45" s="196"/>
      <c r="C45" s="196"/>
      <c r="D45" s="196"/>
      <c r="E45" s="196"/>
      <c r="F45" s="196"/>
      <c r="G45" s="196"/>
      <c r="H45" s="196"/>
      <c r="I45" s="196"/>
      <c r="J45" s="13"/>
    </row>
    <row r="46" spans="1:10" ht="19.5" thickBot="1" x14ac:dyDescent="0.45">
      <c r="A46" s="34" t="s">
        <v>132</v>
      </c>
      <c r="B46" s="34" t="s">
        <v>24</v>
      </c>
      <c r="C46" s="36"/>
      <c r="D46" s="38"/>
      <c r="E46" s="38"/>
      <c r="F46" s="68"/>
      <c r="G46" s="69"/>
      <c r="H46" s="379" t="s">
        <v>41</v>
      </c>
      <c r="I46" s="380"/>
      <c r="J46" s="13"/>
    </row>
    <row r="47" spans="1:10" ht="18.75" thickTop="1" x14ac:dyDescent="0.35">
      <c r="A47" s="130"/>
      <c r="B47" s="131"/>
      <c r="C47" s="132"/>
      <c r="D47" s="131"/>
      <c r="E47" s="133" t="s">
        <v>133</v>
      </c>
      <c r="F47" s="134" t="s">
        <v>25</v>
      </c>
      <c r="G47" s="135" t="s">
        <v>26</v>
      </c>
      <c r="H47" s="136" t="s">
        <v>27</v>
      </c>
      <c r="I47" s="137" t="s">
        <v>40</v>
      </c>
      <c r="J47" s="13"/>
    </row>
    <row r="48" spans="1:10" x14ac:dyDescent="0.2">
      <c r="A48" s="138"/>
      <c r="B48" s="139"/>
      <c r="C48" s="139"/>
      <c r="D48" s="139"/>
      <c r="E48" s="140"/>
      <c r="F48" s="378"/>
      <c r="G48" s="141"/>
      <c r="H48" s="142">
        <v>41639</v>
      </c>
      <c r="I48" s="143">
        <v>41639</v>
      </c>
      <c r="J48" s="13"/>
    </row>
    <row r="49" spans="1:10" x14ac:dyDescent="0.2">
      <c r="A49" s="138"/>
      <c r="B49" s="139"/>
      <c r="C49" s="139"/>
      <c r="D49" s="139"/>
      <c r="E49" s="140"/>
      <c r="F49" s="378"/>
      <c r="G49" s="144"/>
      <c r="H49" s="144"/>
      <c r="I49" s="145"/>
      <c r="J49" s="13"/>
    </row>
    <row r="50" spans="1:10" ht="13.5" thickBot="1" x14ac:dyDescent="0.25">
      <c r="A50" s="146"/>
      <c r="B50" s="147"/>
      <c r="C50" s="147"/>
      <c r="D50" s="147"/>
      <c r="E50" s="146"/>
      <c r="F50" s="148"/>
      <c r="G50" s="149"/>
      <c r="H50" s="149"/>
      <c r="I50" s="150"/>
      <c r="J50" s="13"/>
    </row>
    <row r="51" spans="1:10" ht="13.5" thickTop="1" x14ac:dyDescent="0.2">
      <c r="A51" s="70"/>
      <c r="B51" s="71"/>
      <c r="C51" s="71" t="s">
        <v>20</v>
      </c>
      <c r="D51" s="71"/>
      <c r="E51" s="72">
        <v>0</v>
      </c>
      <c r="F51" s="73">
        <v>0</v>
      </c>
      <c r="G51" s="74">
        <v>0</v>
      </c>
      <c r="H51" s="74">
        <f>E51+F51-G51</f>
        <v>0</v>
      </c>
      <c r="I51" s="95">
        <f>H51</f>
        <v>0</v>
      </c>
      <c r="J51" s="13"/>
    </row>
    <row r="52" spans="1:10" x14ac:dyDescent="0.2">
      <c r="A52" s="75"/>
      <c r="B52" s="76"/>
      <c r="C52" s="76" t="s">
        <v>28</v>
      </c>
      <c r="D52" s="76"/>
      <c r="E52" s="77">
        <v>160985.32</v>
      </c>
      <c r="F52" s="78">
        <v>136603</v>
      </c>
      <c r="G52" s="79">
        <v>187584.5</v>
      </c>
      <c r="H52" s="79">
        <f>E52+F52-G52</f>
        <v>110003.82</v>
      </c>
      <c r="I52" s="96">
        <v>20070.3</v>
      </c>
      <c r="J52" s="13"/>
    </row>
    <row r="53" spans="1:10" x14ac:dyDescent="0.2">
      <c r="A53" s="75"/>
      <c r="B53" s="76"/>
      <c r="C53" s="76" t="s">
        <v>19</v>
      </c>
      <c r="D53" s="76"/>
      <c r="E53" s="77">
        <f>34523.14+1323840.2</f>
        <v>1358363.3399999999</v>
      </c>
      <c r="F53" s="78">
        <v>782550.52</v>
      </c>
      <c r="G53" s="79">
        <f>34523.14+1330694.2</f>
        <v>1365217.3399999999</v>
      </c>
      <c r="H53" s="79">
        <f>E53+F53-G53</f>
        <v>775696.52</v>
      </c>
      <c r="I53" s="96">
        <f>H53</f>
        <v>775696.52</v>
      </c>
      <c r="J53" s="13"/>
    </row>
    <row r="54" spans="1:10" x14ac:dyDescent="0.2">
      <c r="A54" s="75"/>
      <c r="B54" s="76"/>
      <c r="C54" s="76" t="s">
        <v>29</v>
      </c>
      <c r="D54" s="76"/>
      <c r="E54" s="77">
        <v>224401.75</v>
      </c>
      <c r="F54" s="78">
        <v>3315944</v>
      </c>
      <c r="G54" s="79">
        <v>3111289</v>
      </c>
      <c r="H54" s="79">
        <f>E54+F54-G54</f>
        <v>429056.75</v>
      </c>
      <c r="I54" s="96">
        <v>432056.75</v>
      </c>
      <c r="J54" s="13"/>
    </row>
    <row r="55" spans="1:10" ht="18.75" thickBot="1" x14ac:dyDescent="0.4">
      <c r="A55" s="80" t="s">
        <v>12</v>
      </c>
      <c r="B55" s="81"/>
      <c r="C55" s="81"/>
      <c r="D55" s="81"/>
      <c r="E55" s="82">
        <f>E51+E52+E53+E54</f>
        <v>1743750.41</v>
      </c>
      <c r="F55" s="83">
        <f>F51+F52+F53+F54</f>
        <v>4235097.5199999996</v>
      </c>
      <c r="G55" s="83">
        <f>G51+G52+G53+G54</f>
        <v>4664090.84</v>
      </c>
      <c r="H55" s="83">
        <f>H51+H52+H53+H54</f>
        <v>1314757.0900000001</v>
      </c>
      <c r="I55" s="84">
        <f>I51+I52+I53+I54</f>
        <v>1227823.57</v>
      </c>
      <c r="J55" s="13"/>
    </row>
    <row r="56" spans="1:10" ht="18.75" thickTop="1" x14ac:dyDescent="0.35">
      <c r="A56" s="85"/>
      <c r="B56" s="86"/>
      <c r="C56" s="86"/>
      <c r="D56" s="38"/>
      <c r="E56" s="38"/>
      <c r="F56" s="68"/>
      <c r="G56" s="69"/>
      <c r="H56" s="87"/>
      <c r="I56" s="87"/>
      <c r="J56" s="13"/>
    </row>
    <row r="57" spans="1:10" ht="18" x14ac:dyDescent="0.35">
      <c r="A57" s="85"/>
      <c r="B57" s="86"/>
      <c r="C57" s="86"/>
      <c r="D57" s="38"/>
      <c r="E57" s="38"/>
      <c r="F57" s="68"/>
      <c r="G57" s="88"/>
      <c r="H57" s="89"/>
      <c r="I57" s="89"/>
      <c r="J57" s="13"/>
    </row>
    <row r="58" spans="1:10" ht="1.5" customHeight="1" x14ac:dyDescent="0.35">
      <c r="A58" s="90"/>
      <c r="B58" s="91"/>
      <c r="C58" s="91"/>
      <c r="D58" s="92"/>
      <c r="E58" s="92"/>
      <c r="F58" s="89"/>
      <c r="G58" s="89"/>
      <c r="H58" s="89"/>
      <c r="I58" s="89"/>
      <c r="J58" s="13"/>
    </row>
    <row r="59" spans="1:10" x14ac:dyDescent="0.2">
      <c r="A59" s="93"/>
      <c r="B59" s="93"/>
      <c r="C59" s="93"/>
      <c r="D59" s="93"/>
      <c r="E59" s="93"/>
      <c r="F59" s="93"/>
      <c r="G59" s="93"/>
      <c r="H59" s="93"/>
      <c r="I59" s="93"/>
    </row>
    <row r="64" spans="1:10" x14ac:dyDescent="0.2">
      <c r="A64" s="12"/>
      <c r="B64" s="12"/>
      <c r="C64" s="12"/>
      <c r="D64" s="12"/>
      <c r="E64" s="12"/>
      <c r="F64" s="12"/>
      <c r="G64" s="12"/>
      <c r="H64" s="12"/>
      <c r="I64" s="12"/>
    </row>
  </sheetData>
  <mergeCells count="13">
    <mergeCell ref="F48:F49"/>
    <mergeCell ref="E5:I5"/>
    <mergeCell ref="E7:I7"/>
    <mergeCell ref="H13:I13"/>
    <mergeCell ref="A34:I37"/>
    <mergeCell ref="A2:D2"/>
    <mergeCell ref="E2:I2"/>
    <mergeCell ref="E3:I3"/>
    <mergeCell ref="E4:I4"/>
    <mergeCell ref="H46:I46"/>
    <mergeCell ref="C29:E29"/>
    <mergeCell ref="C32:F32"/>
    <mergeCell ref="B33:F33"/>
  </mergeCells>
  <phoneticPr fontId="2" type="noConversion"/>
  <pageMargins left="0.39370078740157483" right="0" top="0.39370078740157483" bottom="0.19685039370078741" header="0.51181102362204722" footer="0.51181102362204722"/>
  <pageSetup paperSize="9" scale="85" firstPageNumber="396" orientation="portrait" r:id="rId1"/>
  <headerFooter alignWithMargins="0">
    <oddFooter>&amp;L&amp;"Arial,Kurzíva"&amp;9Zastupitelstvo Olomouckého kraje 20.6.2014
5.2.- Závěrečný účet Olomouckého kraje za rok 2013
Příloha č.15: Financování hospodaření příspěvkových organizací Olomouckého kraje&amp;R&amp;"Arial,Kurzíva"&amp;9Strana &amp;P (celkem 480)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8"/>
  <sheetViews>
    <sheetView topLeftCell="B28" zoomScaleNormal="100" workbookViewId="0">
      <selection activeCell="B62" sqref="B62"/>
    </sheetView>
  </sheetViews>
  <sheetFormatPr defaultRowHeight="12.75" x14ac:dyDescent="0.2"/>
  <cols>
    <col min="1" max="1" width="7.5703125" style="18" customWidth="1"/>
    <col min="2" max="2" width="2.5703125" style="18" customWidth="1"/>
    <col min="3" max="3" width="8.42578125" style="18" customWidth="1"/>
    <col min="4" max="4" width="8.28515625" style="18" customWidth="1"/>
    <col min="5" max="5" width="14.7109375" style="18" customWidth="1"/>
    <col min="6" max="6" width="15.5703125" style="18" customWidth="1"/>
    <col min="7" max="8" width="14.7109375" style="18" customWidth="1"/>
    <col min="9" max="9" width="15" style="18" customWidth="1"/>
    <col min="10" max="10" width="16.85546875" style="18" customWidth="1"/>
    <col min="11" max="16384" width="9.140625" style="12"/>
  </cols>
  <sheetData>
    <row r="1" spans="1:10" ht="19.5" x14ac:dyDescent="0.4">
      <c r="A1" s="16" t="s">
        <v>0</v>
      </c>
      <c r="B1" s="17"/>
      <c r="C1" s="17"/>
      <c r="D1" s="17"/>
    </row>
    <row r="2" spans="1:10" ht="19.5" x14ac:dyDescent="0.4">
      <c r="A2" s="381" t="s">
        <v>1</v>
      </c>
      <c r="B2" s="381"/>
      <c r="C2" s="381"/>
      <c r="D2" s="381"/>
      <c r="E2" s="382" t="s">
        <v>85</v>
      </c>
      <c r="F2" s="382"/>
      <c r="G2" s="382"/>
      <c r="H2" s="382"/>
      <c r="I2" s="382"/>
      <c r="J2" s="20"/>
    </row>
    <row r="3" spans="1:10" ht="9.75" customHeight="1" x14ac:dyDescent="0.4">
      <c r="A3" s="19"/>
      <c r="B3" s="19"/>
      <c r="C3" s="19"/>
      <c r="D3" s="19"/>
      <c r="E3" s="384" t="s">
        <v>32</v>
      </c>
      <c r="F3" s="384"/>
      <c r="G3" s="384"/>
      <c r="H3" s="384"/>
      <c r="I3" s="384"/>
      <c r="J3" s="20"/>
    </row>
    <row r="4" spans="1:10" ht="15.75" x14ac:dyDescent="0.25">
      <c r="A4" s="21" t="s">
        <v>2</v>
      </c>
      <c r="E4" s="383" t="s">
        <v>86</v>
      </c>
      <c r="F4" s="383"/>
      <c r="G4" s="383"/>
      <c r="H4" s="383"/>
      <c r="I4" s="383"/>
    </row>
    <row r="5" spans="1:10" ht="7.5" customHeight="1" x14ac:dyDescent="0.25">
      <c r="A5" s="21"/>
      <c r="E5" s="384" t="s">
        <v>32</v>
      </c>
      <c r="F5" s="384"/>
      <c r="G5" s="384"/>
      <c r="H5" s="384"/>
      <c r="I5" s="384"/>
    </row>
    <row r="6" spans="1:10" ht="19.5" x14ac:dyDescent="0.4">
      <c r="A6" s="20" t="s">
        <v>104</v>
      </c>
      <c r="E6" s="94" t="s">
        <v>87</v>
      </c>
      <c r="F6" s="22"/>
      <c r="G6" s="23" t="s">
        <v>3</v>
      </c>
      <c r="H6" s="24"/>
      <c r="I6" s="24">
        <v>1175</v>
      </c>
    </row>
    <row r="7" spans="1:10" ht="8.25" customHeight="1" x14ac:dyDescent="0.4">
      <c r="A7" s="20"/>
      <c r="E7" s="384" t="s">
        <v>33</v>
      </c>
      <c r="F7" s="384"/>
      <c r="G7" s="384"/>
      <c r="H7" s="384"/>
      <c r="I7" s="384"/>
    </row>
    <row r="8" spans="1:10" ht="19.5" hidden="1" x14ac:dyDescent="0.4">
      <c r="A8" s="20"/>
      <c r="E8" s="24"/>
      <c r="F8" s="24"/>
      <c r="G8" s="24"/>
      <c r="H8" s="23"/>
      <c r="I8" s="24"/>
    </row>
    <row r="9" spans="1:10" ht="30.75" customHeight="1" x14ac:dyDescent="0.4">
      <c r="A9" s="20"/>
      <c r="E9" s="24"/>
      <c r="F9" s="24"/>
      <c r="G9" s="24"/>
      <c r="H9" s="23"/>
      <c r="I9" s="24"/>
    </row>
    <row r="11" spans="1:10" s="6" customFormat="1" ht="15" customHeight="1" x14ac:dyDescent="0.4">
      <c r="A11" s="25"/>
      <c r="B11" s="26"/>
      <c r="C11" s="26"/>
      <c r="D11" s="26"/>
      <c r="E11" s="27" t="s">
        <v>4</v>
      </c>
      <c r="F11" s="27" t="s">
        <v>5</v>
      </c>
      <c r="G11" s="127" t="s">
        <v>6</v>
      </c>
      <c r="H11" s="28" t="s">
        <v>7</v>
      </c>
      <c r="I11" s="28"/>
      <c r="J11" s="26"/>
    </row>
    <row r="12" spans="1:10" s="6" customFormat="1" ht="15" customHeight="1" x14ac:dyDescent="0.4">
      <c r="A12" s="29"/>
      <c r="B12" s="29"/>
      <c r="C12" s="29"/>
      <c r="D12" s="29"/>
      <c r="E12" s="27" t="s">
        <v>8</v>
      </c>
      <c r="F12" s="27" t="s">
        <v>8</v>
      </c>
      <c r="G12" s="127" t="s">
        <v>9</v>
      </c>
      <c r="H12" s="30" t="s">
        <v>10</v>
      </c>
      <c r="I12" s="31" t="s">
        <v>11</v>
      </c>
      <c r="J12" s="26"/>
    </row>
    <row r="13" spans="1:10" s="6" customFormat="1" ht="12.75" customHeight="1" x14ac:dyDescent="0.2">
      <c r="A13" s="29"/>
      <c r="B13" s="29"/>
      <c r="C13" s="29"/>
      <c r="D13" s="29"/>
      <c r="E13" s="27" t="s">
        <v>12</v>
      </c>
      <c r="F13" s="27" t="s">
        <v>12</v>
      </c>
      <c r="G13" s="32"/>
      <c r="H13" s="385" t="s">
        <v>122</v>
      </c>
      <c r="I13" s="380"/>
      <c r="J13" s="26"/>
    </row>
    <row r="14" spans="1:10" s="6" customFormat="1" ht="12.75" customHeight="1" x14ac:dyDescent="0.2">
      <c r="A14" s="29"/>
      <c r="B14" s="29"/>
      <c r="C14" s="29"/>
      <c r="D14" s="29"/>
      <c r="E14" s="27"/>
      <c r="F14" s="27"/>
      <c r="G14" s="32"/>
      <c r="H14" s="197"/>
      <c r="I14" s="198"/>
      <c r="J14" s="26"/>
    </row>
    <row r="15" spans="1:10" s="6" customFormat="1" ht="18.75" x14ac:dyDescent="0.4">
      <c r="A15" s="34" t="s">
        <v>128</v>
      </c>
      <c r="B15" s="34"/>
      <c r="C15" s="35"/>
      <c r="D15" s="36"/>
      <c r="E15" s="37"/>
      <c r="F15" s="37"/>
      <c r="G15" s="38"/>
      <c r="H15" s="29"/>
      <c r="I15" s="29"/>
      <c r="J15" s="26"/>
    </row>
    <row r="16" spans="1:10" s="6" customFormat="1" ht="19.5" x14ac:dyDescent="0.4">
      <c r="A16" s="39" t="s">
        <v>14</v>
      </c>
      <c r="B16" s="34"/>
      <c r="C16" s="35"/>
      <c r="D16" s="36"/>
      <c r="E16" s="158">
        <v>4975000</v>
      </c>
      <c r="F16" s="159">
        <v>17961725</v>
      </c>
      <c r="G16" s="9">
        <f>H16+I16</f>
        <v>17757944.400000002</v>
      </c>
      <c r="H16" s="158">
        <v>16722155.710000001</v>
      </c>
      <c r="I16" s="158">
        <v>1035788.69</v>
      </c>
      <c r="J16" s="26"/>
    </row>
    <row r="17" spans="1:10" s="6" customFormat="1" ht="20.25" customHeight="1" x14ac:dyDescent="0.35">
      <c r="A17" s="3"/>
      <c r="B17" s="26"/>
      <c r="C17" s="26"/>
      <c r="D17" s="26"/>
      <c r="J17" s="26"/>
    </row>
    <row r="18" spans="1:10" s="6" customFormat="1" ht="19.5" x14ac:dyDescent="0.4">
      <c r="A18" s="39" t="s">
        <v>15</v>
      </c>
      <c r="B18" s="4"/>
      <c r="C18" s="4"/>
      <c r="D18" s="4"/>
      <c r="E18" s="158">
        <v>4975000</v>
      </c>
      <c r="F18" s="159">
        <v>18105559.370000001</v>
      </c>
      <c r="G18" s="9">
        <f>H18+I18</f>
        <v>17793926.73</v>
      </c>
      <c r="H18" s="158">
        <v>16706083.57</v>
      </c>
      <c r="I18" s="158">
        <v>1087843.1599999999</v>
      </c>
      <c r="J18" s="26"/>
    </row>
    <row r="19" spans="1:10" s="6" customFormat="1" ht="19.5" customHeight="1" x14ac:dyDescent="0.35">
      <c r="A19" s="3"/>
      <c r="B19" s="4"/>
      <c r="C19" s="4"/>
      <c r="D19" s="4"/>
      <c r="E19" s="9"/>
      <c r="F19" s="10"/>
      <c r="G19" s="9"/>
      <c r="H19" s="11"/>
      <c r="I19" s="11"/>
      <c r="J19" s="5"/>
    </row>
    <row r="20" spans="1:10" s="6" customFormat="1" ht="14.25" customHeight="1" x14ac:dyDescent="0.35">
      <c r="A20" s="3"/>
      <c r="B20" s="4"/>
      <c r="C20" s="4"/>
      <c r="D20" s="4"/>
      <c r="E20" s="40"/>
      <c r="F20" s="40"/>
      <c r="G20" s="41"/>
      <c r="H20" s="2"/>
      <c r="I20" s="2"/>
      <c r="J20" s="5"/>
    </row>
    <row r="21" spans="1:10" ht="19.5" x14ac:dyDescent="0.4">
      <c r="A21" s="42" t="s">
        <v>16</v>
      </c>
      <c r="B21" s="40"/>
      <c r="C21" s="40"/>
      <c r="D21" s="40"/>
      <c r="E21" s="40"/>
      <c r="F21" s="40"/>
      <c r="G21" s="43"/>
      <c r="H21" s="41"/>
      <c r="I21" s="41"/>
      <c r="J21" s="41"/>
    </row>
    <row r="22" spans="1:10" ht="18" x14ac:dyDescent="0.35">
      <c r="A22" s="40"/>
      <c r="B22" s="40"/>
      <c r="C22" s="44" t="s">
        <v>38</v>
      </c>
      <c r="D22" s="40"/>
      <c r="E22" s="40"/>
      <c r="F22" s="40"/>
      <c r="G22" s="7">
        <f>H22+I22</f>
        <v>0</v>
      </c>
      <c r="H22" s="8">
        <v>0</v>
      </c>
      <c r="I22" s="8">
        <v>0</v>
      </c>
      <c r="J22" s="41"/>
    </row>
    <row r="23" spans="1:10" ht="18" x14ac:dyDescent="0.35">
      <c r="A23" s="40"/>
      <c r="B23" s="40"/>
      <c r="C23" s="44"/>
      <c r="D23" s="40"/>
      <c r="E23" s="40"/>
      <c r="F23" s="40"/>
      <c r="G23" s="7"/>
      <c r="H23" s="8"/>
      <c r="I23" s="8"/>
      <c r="J23" s="41"/>
    </row>
    <row r="24" spans="1:10" ht="19.5" x14ac:dyDescent="0.4">
      <c r="A24" s="213" t="s">
        <v>34</v>
      </c>
      <c r="B24" s="213"/>
      <c r="C24" s="214"/>
      <c r="D24" s="213"/>
      <c r="E24" s="213"/>
      <c r="F24" s="213"/>
      <c r="G24" s="215">
        <f>G18-G16-G22</f>
        <v>35982.329999998212</v>
      </c>
      <c r="H24" s="215">
        <f>H18-H16-H22</f>
        <v>-16072.140000000596</v>
      </c>
      <c r="I24" s="215">
        <f>I18-I16-I22</f>
        <v>52054.469999999972</v>
      </c>
      <c r="J24" s="47"/>
    </row>
    <row r="25" spans="1:10" ht="19.5" x14ac:dyDescent="0.4">
      <c r="A25" s="35" t="s">
        <v>140</v>
      </c>
      <c r="B25" s="35"/>
      <c r="C25" s="35"/>
      <c r="D25" s="35"/>
      <c r="E25" s="35"/>
      <c r="F25" s="35"/>
      <c r="G25" s="216">
        <f>G24</f>
        <v>35982.329999998212</v>
      </c>
      <c r="H25" s="26"/>
      <c r="I25" s="26"/>
      <c r="J25" s="47"/>
    </row>
    <row r="26" spans="1:10" ht="15" x14ac:dyDescent="0.3">
      <c r="A26" s="35" t="s">
        <v>127</v>
      </c>
      <c r="B26" s="35"/>
      <c r="C26" s="35"/>
      <c r="D26" s="35"/>
      <c r="E26" s="35"/>
      <c r="F26" s="35"/>
      <c r="G26" s="217">
        <v>0</v>
      </c>
      <c r="H26" s="26"/>
      <c r="I26" s="26"/>
    </row>
    <row r="27" spans="1:10" x14ac:dyDescent="0.2">
      <c r="A27" s="26"/>
      <c r="B27" s="26"/>
      <c r="C27" s="26"/>
      <c r="D27" s="26"/>
      <c r="E27" s="26"/>
      <c r="F27" s="26"/>
      <c r="G27" s="26"/>
    </row>
    <row r="28" spans="1:10" ht="16.5" x14ac:dyDescent="0.35">
      <c r="A28" s="201" t="s">
        <v>129</v>
      </c>
      <c r="B28" s="201" t="s">
        <v>131</v>
      </c>
      <c r="C28" s="201"/>
      <c r="D28" s="3"/>
      <c r="E28" s="3"/>
      <c r="F28" s="29"/>
      <c r="G28" s="215"/>
      <c r="H28" s="49"/>
      <c r="I28" s="50"/>
    </row>
    <row r="29" spans="1:10" ht="15" x14ac:dyDescent="0.3">
      <c r="A29" s="201"/>
      <c r="B29" s="201"/>
      <c r="C29" s="388" t="s">
        <v>18</v>
      </c>
      <c r="D29" s="388"/>
      <c r="E29" s="388"/>
      <c r="F29" s="29"/>
      <c r="G29" s="222">
        <f>G30+G31</f>
        <v>35982.33</v>
      </c>
      <c r="H29" s="49"/>
      <c r="I29" s="50"/>
      <c r="J29" s="48"/>
    </row>
    <row r="30" spans="1:10" s="6" customFormat="1" ht="18.75" x14ac:dyDescent="0.4">
      <c r="A30" s="51"/>
      <c r="B30" s="51"/>
      <c r="C30" s="202"/>
      <c r="D30" s="53"/>
      <c r="E30" s="220" t="s">
        <v>142</v>
      </c>
      <c r="F30" s="218" t="s">
        <v>20</v>
      </c>
      <c r="G30" s="219">
        <v>5000</v>
      </c>
      <c r="H30" s="49"/>
      <c r="I30" s="50"/>
    </row>
    <row r="31" spans="1:10" s="6" customFormat="1" ht="18.75" x14ac:dyDescent="0.4">
      <c r="A31" s="51"/>
      <c r="B31" s="51"/>
      <c r="C31" s="52"/>
      <c r="D31" s="53"/>
      <c r="E31" s="54"/>
      <c r="F31" s="218" t="s">
        <v>19</v>
      </c>
      <c r="G31" s="219">
        <v>30982.33</v>
      </c>
      <c r="H31" s="49"/>
      <c r="I31" s="50"/>
    </row>
    <row r="32" spans="1:10" s="6" customFormat="1" ht="18.75" x14ac:dyDescent="0.4">
      <c r="A32" s="51"/>
      <c r="B32" s="221"/>
      <c r="C32" s="375" t="s">
        <v>143</v>
      </c>
      <c r="D32" s="375"/>
      <c r="E32" s="375"/>
      <c r="F32" s="375"/>
      <c r="G32" s="222">
        <f>G26</f>
        <v>0</v>
      </c>
      <c r="H32" s="49"/>
      <c r="I32" s="50"/>
    </row>
    <row r="33" spans="1:10" s="6" customFormat="1" ht="20.25" customHeight="1" x14ac:dyDescent="0.3">
      <c r="A33" s="199"/>
      <c r="B33" s="387" t="s">
        <v>141</v>
      </c>
      <c r="C33" s="387"/>
      <c r="D33" s="387"/>
      <c r="E33" s="387"/>
      <c r="F33" s="387"/>
      <c r="G33" s="223">
        <v>0</v>
      </c>
      <c r="H33" s="200"/>
      <c r="I33" s="200"/>
    </row>
    <row r="34" spans="1:10" s="6" customFormat="1" x14ac:dyDescent="0.2">
      <c r="A34" s="386"/>
      <c r="B34" s="386"/>
      <c r="C34" s="386"/>
      <c r="D34" s="386"/>
      <c r="E34" s="386"/>
      <c r="F34" s="386"/>
      <c r="G34" s="386"/>
      <c r="H34" s="386"/>
      <c r="I34" s="386"/>
    </row>
    <row r="35" spans="1:10" x14ac:dyDescent="0.2">
      <c r="A35" s="386"/>
      <c r="B35" s="386"/>
      <c r="C35" s="386"/>
      <c r="D35" s="386"/>
      <c r="E35" s="386"/>
      <c r="F35" s="386"/>
      <c r="G35" s="386"/>
      <c r="H35" s="386"/>
      <c r="I35" s="386"/>
      <c r="J35" s="56"/>
    </row>
    <row r="36" spans="1:10" ht="19.5" x14ac:dyDescent="0.4">
      <c r="A36" s="34" t="s">
        <v>130</v>
      </c>
      <c r="B36" s="34" t="s">
        <v>30</v>
      </c>
      <c r="C36" s="34"/>
      <c r="D36" s="57"/>
      <c r="E36" s="38"/>
      <c r="F36" s="4"/>
      <c r="G36" s="58"/>
      <c r="H36" s="50"/>
      <c r="I36" s="50"/>
      <c r="J36" s="56"/>
    </row>
    <row r="37" spans="1:10" ht="18.75" x14ac:dyDescent="0.4">
      <c r="A37" s="34"/>
      <c r="B37" s="34"/>
      <c r="C37" s="34"/>
      <c r="D37" s="57"/>
      <c r="F37" s="59" t="s">
        <v>36</v>
      </c>
      <c r="G37" s="126" t="s">
        <v>6</v>
      </c>
      <c r="H37" s="29"/>
      <c r="I37" s="60" t="s">
        <v>39</v>
      </c>
      <c r="J37" s="56"/>
    </row>
    <row r="38" spans="1:10" ht="15" customHeight="1" x14ac:dyDescent="0.35">
      <c r="A38" s="61" t="s">
        <v>31</v>
      </c>
      <c r="B38" s="62"/>
      <c r="C38" s="3"/>
      <c r="D38" s="62"/>
      <c r="E38" s="38"/>
      <c r="F38" s="97">
        <v>0</v>
      </c>
      <c r="G38" s="97">
        <v>0</v>
      </c>
      <c r="H38" s="160"/>
      <c r="I38" s="64" t="s">
        <v>107</v>
      </c>
      <c r="J38" s="56"/>
    </row>
    <row r="39" spans="1:10" ht="16.5" x14ac:dyDescent="0.35">
      <c r="A39" s="61" t="s">
        <v>42</v>
      </c>
      <c r="B39" s="62"/>
      <c r="C39" s="3"/>
      <c r="D39" s="65"/>
      <c r="E39" s="65"/>
      <c r="F39" s="97">
        <v>620338</v>
      </c>
      <c r="G39" s="97">
        <v>625266</v>
      </c>
      <c r="H39" s="160"/>
      <c r="I39" s="64">
        <f>G39/F39</f>
        <v>1.0079440563047888</v>
      </c>
      <c r="J39" s="13"/>
    </row>
    <row r="40" spans="1:10" ht="16.5" x14ac:dyDescent="0.35">
      <c r="A40" s="61" t="s">
        <v>43</v>
      </c>
      <c r="B40" s="62"/>
      <c r="C40" s="3"/>
      <c r="D40" s="65"/>
      <c r="E40" s="65"/>
      <c r="F40" s="97">
        <v>0</v>
      </c>
      <c r="G40" s="97">
        <v>0</v>
      </c>
      <c r="H40" s="160"/>
      <c r="I40" s="64" t="s">
        <v>107</v>
      </c>
      <c r="J40" s="13"/>
    </row>
    <row r="41" spans="1:10" ht="16.5" x14ac:dyDescent="0.35">
      <c r="A41" s="61" t="s">
        <v>113</v>
      </c>
      <c r="B41" s="62"/>
      <c r="C41" s="3"/>
      <c r="D41" s="38"/>
      <c r="E41" s="38"/>
      <c r="F41" s="97">
        <v>465754</v>
      </c>
      <c r="G41" s="97">
        <v>465754</v>
      </c>
      <c r="H41" s="160"/>
      <c r="I41" s="64">
        <f>G41/F41</f>
        <v>1</v>
      </c>
      <c r="J41" s="13"/>
    </row>
    <row r="42" spans="1:10" ht="16.5" x14ac:dyDescent="0.35">
      <c r="A42" s="61" t="s">
        <v>37</v>
      </c>
      <c r="B42" s="37"/>
      <c r="C42" s="37"/>
      <c r="D42" s="66"/>
      <c r="E42" s="66" t="s">
        <v>106</v>
      </c>
      <c r="F42" s="97">
        <v>0</v>
      </c>
      <c r="G42" s="97">
        <v>0</v>
      </c>
      <c r="H42" s="160"/>
      <c r="I42" s="67" t="s">
        <v>107</v>
      </c>
      <c r="J42" s="13"/>
    </row>
    <row r="43" spans="1:10" x14ac:dyDescent="0.2">
      <c r="A43" s="376" t="s">
        <v>160</v>
      </c>
      <c r="B43" s="377"/>
      <c r="C43" s="377"/>
      <c r="D43" s="377"/>
      <c r="E43" s="377"/>
      <c r="F43" s="377"/>
      <c r="G43" s="377"/>
      <c r="H43" s="377"/>
      <c r="I43" s="377"/>
      <c r="J43" s="13"/>
    </row>
    <row r="44" spans="1:10" x14ac:dyDescent="0.2">
      <c r="A44" s="196"/>
      <c r="B44" s="196"/>
      <c r="C44" s="196"/>
      <c r="D44" s="196"/>
      <c r="E44" s="196"/>
      <c r="F44" s="196"/>
      <c r="G44" s="196"/>
      <c r="H44" s="196"/>
      <c r="I44" s="196"/>
      <c r="J44" s="13"/>
    </row>
    <row r="45" spans="1:10" ht="19.5" thickBot="1" x14ac:dyDescent="0.45">
      <c r="A45" s="34" t="s">
        <v>132</v>
      </c>
      <c r="B45" s="34" t="s">
        <v>24</v>
      </c>
      <c r="C45" s="36"/>
      <c r="D45" s="38"/>
      <c r="E45" s="38"/>
      <c r="F45" s="68"/>
      <c r="G45" s="69"/>
      <c r="H45" s="379" t="s">
        <v>41</v>
      </c>
      <c r="I45" s="380"/>
      <c r="J45" s="13"/>
    </row>
    <row r="46" spans="1:10" ht="18.75" thickTop="1" x14ac:dyDescent="0.35">
      <c r="A46" s="130"/>
      <c r="B46" s="131"/>
      <c r="C46" s="132"/>
      <c r="D46" s="131"/>
      <c r="E46" s="133" t="s">
        <v>133</v>
      </c>
      <c r="F46" s="134" t="s">
        <v>25</v>
      </c>
      <c r="G46" s="135" t="s">
        <v>26</v>
      </c>
      <c r="H46" s="136" t="s">
        <v>27</v>
      </c>
      <c r="I46" s="137" t="s">
        <v>40</v>
      </c>
      <c r="J46" s="13"/>
    </row>
    <row r="47" spans="1:10" x14ac:dyDescent="0.2">
      <c r="A47" s="138"/>
      <c r="B47" s="139"/>
      <c r="C47" s="139"/>
      <c r="D47" s="139"/>
      <c r="E47" s="140"/>
      <c r="F47" s="378"/>
      <c r="G47" s="141"/>
      <c r="H47" s="142">
        <v>41639</v>
      </c>
      <c r="I47" s="143">
        <v>41639</v>
      </c>
      <c r="J47" s="13"/>
    </row>
    <row r="48" spans="1:10" x14ac:dyDescent="0.2">
      <c r="A48" s="138"/>
      <c r="B48" s="139"/>
      <c r="C48" s="139"/>
      <c r="D48" s="139"/>
      <c r="E48" s="140"/>
      <c r="F48" s="378"/>
      <c r="G48" s="144"/>
      <c r="H48" s="144"/>
      <c r="I48" s="145"/>
      <c r="J48" s="13"/>
    </row>
    <row r="49" spans="1:10" ht="13.5" thickBot="1" x14ac:dyDescent="0.25">
      <c r="A49" s="146"/>
      <c r="B49" s="147"/>
      <c r="C49" s="147"/>
      <c r="D49" s="147"/>
      <c r="E49" s="146"/>
      <c r="F49" s="148"/>
      <c r="G49" s="149"/>
      <c r="H49" s="149"/>
      <c r="I49" s="150"/>
      <c r="J49" s="13"/>
    </row>
    <row r="50" spans="1:10" ht="13.5" thickTop="1" x14ac:dyDescent="0.2">
      <c r="A50" s="70"/>
      <c r="B50" s="71"/>
      <c r="C50" s="71" t="s">
        <v>20</v>
      </c>
      <c r="D50" s="71"/>
      <c r="E50" s="72">
        <v>0</v>
      </c>
      <c r="F50" s="73">
        <v>50000</v>
      </c>
      <c r="G50" s="74">
        <v>4000</v>
      </c>
      <c r="H50" s="74">
        <f>E50+F50-G50</f>
        <v>46000</v>
      </c>
      <c r="I50" s="95">
        <f>H50</f>
        <v>46000</v>
      </c>
      <c r="J50" s="13"/>
    </row>
    <row r="51" spans="1:10" x14ac:dyDescent="0.2">
      <c r="A51" s="75"/>
      <c r="B51" s="76"/>
      <c r="C51" s="76" t="s">
        <v>28</v>
      </c>
      <c r="D51" s="76"/>
      <c r="E51" s="77">
        <v>133755.14000000001</v>
      </c>
      <c r="F51" s="78">
        <v>84262</v>
      </c>
      <c r="G51" s="79">
        <v>100711</v>
      </c>
      <c r="H51" s="79">
        <f>E51+F51-G51</f>
        <v>117306.14000000001</v>
      </c>
      <c r="I51" s="96">
        <v>99477.54</v>
      </c>
      <c r="J51" s="13"/>
    </row>
    <row r="52" spans="1:10" x14ac:dyDescent="0.2">
      <c r="A52" s="75"/>
      <c r="B52" s="76"/>
      <c r="C52" s="76" t="s">
        <v>19</v>
      </c>
      <c r="D52" s="76"/>
      <c r="E52" s="77">
        <v>410984.52</v>
      </c>
      <c r="F52" s="78">
        <v>69144.789999999994</v>
      </c>
      <c r="G52" s="79">
        <v>160000</v>
      </c>
      <c r="H52" s="79">
        <f>E52+F52-G52</f>
        <v>320129.31</v>
      </c>
      <c r="I52" s="96">
        <f>151993.6+97003</f>
        <v>248996.6</v>
      </c>
      <c r="J52" s="13"/>
    </row>
    <row r="53" spans="1:10" x14ac:dyDescent="0.2">
      <c r="A53" s="75"/>
      <c r="B53" s="76"/>
      <c r="C53" s="76" t="s">
        <v>29</v>
      </c>
      <c r="D53" s="76"/>
      <c r="E53" s="77">
        <v>355648.88</v>
      </c>
      <c r="F53" s="78">
        <v>873300</v>
      </c>
      <c r="G53" s="79">
        <v>1162476</v>
      </c>
      <c r="H53" s="79">
        <f>E53+F53-G53</f>
        <v>66472.879999999888</v>
      </c>
      <c r="I53" s="96">
        <v>66394.320000000007</v>
      </c>
      <c r="J53" s="13"/>
    </row>
    <row r="54" spans="1:10" ht="18.75" thickBot="1" x14ac:dyDescent="0.4">
      <c r="A54" s="80" t="s">
        <v>12</v>
      </c>
      <c r="B54" s="81"/>
      <c r="C54" s="81"/>
      <c r="D54" s="81"/>
      <c r="E54" s="82">
        <f>E50+E51+E52+E53</f>
        <v>900388.54</v>
      </c>
      <c r="F54" s="83">
        <f>F50+F51+F52+F53</f>
        <v>1076706.79</v>
      </c>
      <c r="G54" s="83">
        <f>G50+G51+G52+G53</f>
        <v>1427187</v>
      </c>
      <c r="H54" s="83">
        <f>H50+H51+H52+H53</f>
        <v>549908.32999999984</v>
      </c>
      <c r="I54" s="84">
        <f>I50+I51+I52+I53</f>
        <v>460868.46</v>
      </c>
      <c r="J54" s="13"/>
    </row>
    <row r="55" spans="1:10" ht="18.75" thickTop="1" x14ac:dyDescent="0.35">
      <c r="A55" s="85"/>
      <c r="B55" s="86"/>
      <c r="C55" s="86"/>
      <c r="D55" s="38"/>
      <c r="E55" s="38"/>
      <c r="F55" s="68"/>
      <c r="G55" s="69"/>
      <c r="H55" s="87"/>
      <c r="I55" s="87"/>
      <c r="J55" s="13"/>
    </row>
    <row r="56" spans="1:10" ht="18" x14ac:dyDescent="0.35">
      <c r="A56" s="85"/>
      <c r="B56" s="86"/>
      <c r="C56" s="86"/>
      <c r="D56" s="38"/>
      <c r="E56" s="38"/>
      <c r="F56" s="68"/>
      <c r="G56" s="88"/>
      <c r="H56" s="89"/>
      <c r="I56" s="89"/>
      <c r="J56" s="13"/>
    </row>
    <row r="57" spans="1:10" ht="1.5" customHeight="1" x14ac:dyDescent="0.35">
      <c r="A57" s="90"/>
      <c r="B57" s="91"/>
      <c r="C57" s="91"/>
      <c r="D57" s="92"/>
      <c r="E57" s="92"/>
      <c r="F57" s="89"/>
      <c r="G57" s="89"/>
      <c r="H57" s="89"/>
      <c r="I57" s="89"/>
      <c r="J57" s="13"/>
    </row>
    <row r="58" spans="1:10" x14ac:dyDescent="0.2">
      <c r="A58" s="93"/>
      <c r="B58" s="93"/>
      <c r="C58" s="93"/>
      <c r="D58" s="93"/>
      <c r="E58" s="93"/>
      <c r="F58" s="93"/>
      <c r="G58" s="93"/>
      <c r="H58" s="93"/>
      <c r="I58" s="93"/>
    </row>
  </sheetData>
  <mergeCells count="14">
    <mergeCell ref="F47:F48"/>
    <mergeCell ref="E5:I5"/>
    <mergeCell ref="E7:I7"/>
    <mergeCell ref="H13:I13"/>
    <mergeCell ref="A43:I43"/>
    <mergeCell ref="B33:F33"/>
    <mergeCell ref="A34:I35"/>
    <mergeCell ref="A2:D2"/>
    <mergeCell ref="E2:I2"/>
    <mergeCell ref="E3:I3"/>
    <mergeCell ref="E4:I4"/>
    <mergeCell ref="H45:I45"/>
    <mergeCell ref="C29:E29"/>
    <mergeCell ref="C32:F32"/>
  </mergeCells>
  <phoneticPr fontId="2" type="noConversion"/>
  <pageMargins left="0.39370078740157483" right="0" top="0.39370078740157483" bottom="0.19685039370078741" header="0.51181102362204722" footer="0.51181102362204722"/>
  <pageSetup paperSize="9" scale="85" firstPageNumber="396" orientation="portrait" r:id="rId1"/>
  <headerFooter alignWithMargins="0">
    <oddFooter>&amp;L&amp;"Arial,Kurzíva"&amp;9Zastupitelstvo Olomouckého kraje 20.6.2014
5.2.- Závěrečný účet Olomouckého kraje za rok 2013
Příloha č.15: Financování hospodaření příspěvkových organizací Olomouckého kraje&amp;R&amp;"Arial,Kurzíva"&amp;9Strana &amp;P (celkem 480)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8"/>
  <sheetViews>
    <sheetView topLeftCell="B31" zoomScaleNormal="100" workbookViewId="0">
      <selection activeCell="B62" sqref="B62"/>
    </sheetView>
  </sheetViews>
  <sheetFormatPr defaultRowHeight="12.75" x14ac:dyDescent="0.2"/>
  <cols>
    <col min="1" max="1" width="7.5703125" style="18" customWidth="1"/>
    <col min="2" max="2" width="2.5703125" style="18" customWidth="1"/>
    <col min="3" max="3" width="8.42578125" style="18" customWidth="1"/>
    <col min="4" max="4" width="8.28515625" style="18" customWidth="1"/>
    <col min="5" max="5" width="14.7109375" style="18" customWidth="1"/>
    <col min="6" max="6" width="15.5703125" style="18" customWidth="1"/>
    <col min="7" max="8" width="14.7109375" style="18" customWidth="1"/>
    <col min="9" max="9" width="15" style="18" customWidth="1"/>
    <col min="10" max="10" width="16.85546875" style="18" customWidth="1"/>
    <col min="11" max="16384" width="9.140625" style="12"/>
  </cols>
  <sheetData>
    <row r="1" spans="1:10" ht="19.5" x14ac:dyDescent="0.4">
      <c r="A1" s="16" t="s">
        <v>0</v>
      </c>
      <c r="B1" s="17"/>
      <c r="C1" s="17"/>
      <c r="D1" s="17"/>
    </row>
    <row r="2" spans="1:10" ht="19.5" x14ac:dyDescent="0.4">
      <c r="A2" s="381" t="s">
        <v>1</v>
      </c>
      <c r="B2" s="381"/>
      <c r="C2" s="381"/>
      <c r="D2" s="381"/>
      <c r="E2" s="382" t="s">
        <v>123</v>
      </c>
      <c r="F2" s="382"/>
      <c r="G2" s="382"/>
      <c r="H2" s="382"/>
      <c r="I2" s="382"/>
      <c r="J2" s="20"/>
    </row>
    <row r="3" spans="1:10" ht="9.75" customHeight="1" x14ac:dyDescent="0.4">
      <c r="A3" s="19"/>
      <c r="B3" s="19"/>
      <c r="C3" s="19"/>
      <c r="D3" s="19"/>
      <c r="E3" s="384" t="s">
        <v>32</v>
      </c>
      <c r="F3" s="384"/>
      <c r="G3" s="384"/>
      <c r="H3" s="384"/>
      <c r="I3" s="384"/>
      <c r="J3" s="20"/>
    </row>
    <row r="4" spans="1:10" ht="15.75" x14ac:dyDescent="0.25">
      <c r="A4" s="21" t="s">
        <v>2</v>
      </c>
      <c r="E4" s="383" t="s">
        <v>88</v>
      </c>
      <c r="F4" s="383"/>
      <c r="G4" s="383"/>
      <c r="H4" s="383"/>
      <c r="I4" s="383"/>
    </row>
    <row r="5" spans="1:10" ht="7.5" customHeight="1" x14ac:dyDescent="0.25">
      <c r="A5" s="21"/>
      <c r="E5" s="384" t="s">
        <v>32</v>
      </c>
      <c r="F5" s="384"/>
      <c r="G5" s="384"/>
      <c r="H5" s="384"/>
      <c r="I5" s="384"/>
    </row>
    <row r="6" spans="1:10" ht="19.5" x14ac:dyDescent="0.4">
      <c r="A6" s="20" t="s">
        <v>104</v>
      </c>
      <c r="E6" s="94" t="s">
        <v>89</v>
      </c>
      <c r="F6" s="22"/>
      <c r="G6" s="23" t="s">
        <v>3</v>
      </c>
      <c r="H6" s="24"/>
      <c r="I6" s="24">
        <v>1225</v>
      </c>
    </row>
    <row r="7" spans="1:10" ht="8.25" customHeight="1" x14ac:dyDescent="0.4">
      <c r="A7" s="20"/>
      <c r="E7" s="384" t="s">
        <v>33</v>
      </c>
      <c r="F7" s="384"/>
      <c r="G7" s="384"/>
      <c r="H7" s="384"/>
      <c r="I7" s="384"/>
    </row>
    <row r="8" spans="1:10" ht="19.5" hidden="1" x14ac:dyDescent="0.4">
      <c r="A8" s="20"/>
      <c r="E8" s="24"/>
      <c r="F8" s="24"/>
      <c r="G8" s="24"/>
      <c r="H8" s="23"/>
      <c r="I8" s="24"/>
    </row>
    <row r="9" spans="1:10" ht="30.75" customHeight="1" x14ac:dyDescent="0.4">
      <c r="A9" s="20"/>
      <c r="E9" s="24"/>
      <c r="F9" s="24"/>
      <c r="G9" s="24"/>
      <c r="H9" s="23"/>
      <c r="I9" s="24"/>
    </row>
    <row r="11" spans="1:10" s="6" customFormat="1" ht="15" customHeight="1" x14ac:dyDescent="0.4">
      <c r="A11" s="25"/>
      <c r="B11" s="26"/>
      <c r="C11" s="26"/>
      <c r="D11" s="26"/>
      <c r="E11" s="27" t="s">
        <v>4</v>
      </c>
      <c r="F11" s="27" t="s">
        <v>5</v>
      </c>
      <c r="G11" s="127" t="s">
        <v>6</v>
      </c>
      <c r="H11" s="28" t="s">
        <v>7</v>
      </c>
      <c r="I11" s="28"/>
      <c r="J11" s="26"/>
    </row>
    <row r="12" spans="1:10" s="6" customFormat="1" ht="15" customHeight="1" x14ac:dyDescent="0.4">
      <c r="A12" s="29"/>
      <c r="B12" s="29"/>
      <c r="C12" s="29"/>
      <c r="D12" s="29"/>
      <c r="E12" s="27" t="s">
        <v>8</v>
      </c>
      <c r="F12" s="27" t="s">
        <v>8</v>
      </c>
      <c r="G12" s="127" t="s">
        <v>9</v>
      </c>
      <c r="H12" s="30" t="s">
        <v>10</v>
      </c>
      <c r="I12" s="31" t="s">
        <v>11</v>
      </c>
      <c r="J12" s="26"/>
    </row>
    <row r="13" spans="1:10" s="6" customFormat="1" ht="12.75" customHeight="1" x14ac:dyDescent="0.2">
      <c r="A13" s="29"/>
      <c r="B13" s="29"/>
      <c r="C13" s="29"/>
      <c r="D13" s="29"/>
      <c r="E13" s="27" t="s">
        <v>12</v>
      </c>
      <c r="F13" s="27" t="s">
        <v>12</v>
      </c>
      <c r="G13" s="32"/>
      <c r="H13" s="385" t="s">
        <v>122</v>
      </c>
      <c r="I13" s="380"/>
      <c r="J13" s="26"/>
    </row>
    <row r="14" spans="1:10" s="6" customFormat="1" ht="12.75" customHeight="1" x14ac:dyDescent="0.2">
      <c r="A14" s="29"/>
      <c r="B14" s="29"/>
      <c r="C14" s="29"/>
      <c r="D14" s="29"/>
      <c r="E14" s="27"/>
      <c r="F14" s="27"/>
      <c r="G14" s="32"/>
      <c r="H14" s="197"/>
      <c r="I14" s="198"/>
      <c r="J14" s="26"/>
    </row>
    <row r="15" spans="1:10" s="6" customFormat="1" ht="18.75" x14ac:dyDescent="0.4">
      <c r="A15" s="34" t="s">
        <v>128</v>
      </c>
      <c r="B15" s="34"/>
      <c r="C15" s="35"/>
      <c r="D15" s="36"/>
      <c r="E15" s="37"/>
      <c r="F15" s="37"/>
      <c r="G15" s="38"/>
      <c r="H15" s="29"/>
      <c r="I15" s="29"/>
      <c r="J15" s="26"/>
    </row>
    <row r="16" spans="1:10" s="6" customFormat="1" ht="19.5" x14ac:dyDescent="0.4">
      <c r="A16" s="39" t="s">
        <v>14</v>
      </c>
      <c r="B16" s="34"/>
      <c r="C16" s="35"/>
      <c r="D16" s="36"/>
      <c r="E16" s="158">
        <v>6124000</v>
      </c>
      <c r="F16" s="159">
        <v>35935638.240000002</v>
      </c>
      <c r="G16" s="9">
        <f>H16+I16</f>
        <v>37617671.590000004</v>
      </c>
      <c r="H16" s="158">
        <v>36425428.950000003</v>
      </c>
      <c r="I16" s="158">
        <v>1192242.6399999999</v>
      </c>
      <c r="J16" s="26"/>
    </row>
    <row r="17" spans="1:10" s="6" customFormat="1" ht="20.25" customHeight="1" x14ac:dyDescent="0.35">
      <c r="A17" s="3"/>
      <c r="B17" s="26"/>
      <c r="C17" s="26"/>
      <c r="D17" s="26"/>
      <c r="J17" s="26"/>
    </row>
    <row r="18" spans="1:10" s="6" customFormat="1" ht="19.5" x14ac:dyDescent="0.4">
      <c r="A18" s="39" t="s">
        <v>15</v>
      </c>
      <c r="B18" s="4"/>
      <c r="C18" s="4"/>
      <c r="D18" s="4"/>
      <c r="E18" s="158">
        <v>6124000</v>
      </c>
      <c r="F18" s="159">
        <v>38388895.289999999</v>
      </c>
      <c r="G18" s="9">
        <f>H18+I18</f>
        <v>38078725.520000003</v>
      </c>
      <c r="H18" s="158">
        <v>36607113.520000003</v>
      </c>
      <c r="I18" s="158">
        <v>1471612</v>
      </c>
      <c r="J18" s="26"/>
    </row>
    <row r="19" spans="1:10" s="6" customFormat="1" ht="19.5" customHeight="1" x14ac:dyDescent="0.35">
      <c r="A19" s="3"/>
      <c r="B19" s="4"/>
      <c r="C19" s="4"/>
      <c r="D19" s="4"/>
      <c r="E19" s="9"/>
      <c r="F19" s="10"/>
      <c r="G19" s="9"/>
      <c r="H19" s="11"/>
      <c r="I19" s="11"/>
      <c r="J19" s="5"/>
    </row>
    <row r="20" spans="1:10" s="6" customFormat="1" ht="14.25" customHeight="1" x14ac:dyDescent="0.35">
      <c r="A20" s="3"/>
      <c r="B20" s="4"/>
      <c r="C20" s="4"/>
      <c r="D20" s="4"/>
      <c r="E20" s="40"/>
      <c r="F20" s="40"/>
      <c r="G20" s="41"/>
      <c r="H20" s="2"/>
      <c r="I20" s="2"/>
      <c r="J20" s="5"/>
    </row>
    <row r="21" spans="1:10" ht="19.5" x14ac:dyDescent="0.4">
      <c r="A21" s="42" t="s">
        <v>16</v>
      </c>
      <c r="B21" s="40"/>
      <c r="C21" s="40"/>
      <c r="D21" s="40"/>
      <c r="E21" s="40"/>
      <c r="F21" s="40"/>
      <c r="G21" s="43"/>
      <c r="H21" s="41"/>
      <c r="I21" s="41"/>
      <c r="J21" s="41"/>
    </row>
    <row r="22" spans="1:10" ht="18" x14ac:dyDescent="0.35">
      <c r="A22" s="40"/>
      <c r="B22" s="40"/>
      <c r="C22" s="44" t="s">
        <v>38</v>
      </c>
      <c r="D22" s="40"/>
      <c r="E22" s="40"/>
      <c r="F22" s="40"/>
      <c r="G22" s="7">
        <f>H22+I22</f>
        <v>0</v>
      </c>
      <c r="H22" s="8">
        <v>0</v>
      </c>
      <c r="I22" s="8">
        <v>0</v>
      </c>
      <c r="J22" s="41"/>
    </row>
    <row r="23" spans="1:10" ht="18" x14ac:dyDescent="0.35">
      <c r="A23" s="40"/>
      <c r="B23" s="40"/>
      <c r="C23" s="44"/>
      <c r="D23" s="40"/>
      <c r="E23" s="40"/>
      <c r="F23" s="40"/>
      <c r="G23" s="7"/>
      <c r="H23" s="8"/>
      <c r="I23" s="8"/>
      <c r="J23" s="41"/>
    </row>
    <row r="24" spans="1:10" ht="19.5" x14ac:dyDescent="0.4">
      <c r="A24" s="213" t="s">
        <v>34</v>
      </c>
      <c r="B24" s="213"/>
      <c r="C24" s="214"/>
      <c r="D24" s="213"/>
      <c r="E24" s="213"/>
      <c r="F24" s="213"/>
      <c r="G24" s="215">
        <f>G18-G16-G22</f>
        <v>461053.9299999997</v>
      </c>
      <c r="H24" s="215">
        <f>H18-H16-H22</f>
        <v>181684.5700000003</v>
      </c>
      <c r="I24" s="215">
        <f>I18-I16-I22</f>
        <v>279369.3600000001</v>
      </c>
      <c r="J24" s="47"/>
    </row>
    <row r="25" spans="1:10" ht="15" x14ac:dyDescent="0.3">
      <c r="A25" s="35" t="s">
        <v>140</v>
      </c>
      <c r="B25" s="35"/>
      <c r="C25" s="35"/>
      <c r="D25" s="35"/>
      <c r="E25" s="35"/>
      <c r="F25" s="35"/>
      <c r="G25" s="216">
        <f>G24</f>
        <v>461053.9299999997</v>
      </c>
      <c r="H25" s="26"/>
      <c r="I25" s="26"/>
    </row>
    <row r="26" spans="1:10" ht="15" x14ac:dyDescent="0.3">
      <c r="A26" s="35" t="s">
        <v>127</v>
      </c>
      <c r="B26" s="35"/>
      <c r="C26" s="35"/>
      <c r="D26" s="35"/>
      <c r="E26" s="35"/>
      <c r="F26" s="35"/>
      <c r="G26" s="217">
        <v>0</v>
      </c>
      <c r="H26" s="26"/>
      <c r="I26" s="26"/>
    </row>
    <row r="27" spans="1:10" x14ac:dyDescent="0.2">
      <c r="A27" s="26"/>
      <c r="B27" s="26"/>
      <c r="C27" s="26"/>
      <c r="D27" s="26"/>
      <c r="E27" s="26"/>
      <c r="F27" s="26"/>
      <c r="G27" s="26"/>
    </row>
    <row r="28" spans="1:10" ht="16.5" x14ac:dyDescent="0.35">
      <c r="A28" s="201" t="s">
        <v>129</v>
      </c>
      <c r="B28" s="201" t="s">
        <v>131</v>
      </c>
      <c r="C28" s="201"/>
      <c r="D28" s="3"/>
      <c r="E28" s="3"/>
      <c r="F28" s="29"/>
      <c r="G28" s="215"/>
      <c r="H28" s="49"/>
      <c r="I28" s="50"/>
      <c r="J28" s="48"/>
    </row>
    <row r="29" spans="1:10" s="6" customFormat="1" ht="15" x14ac:dyDescent="0.3">
      <c r="A29" s="201"/>
      <c r="B29" s="201"/>
      <c r="C29" s="388" t="s">
        <v>18</v>
      </c>
      <c r="D29" s="388"/>
      <c r="E29" s="388"/>
      <c r="F29" s="29"/>
      <c r="G29" s="222">
        <f>G30+G31</f>
        <v>461053.93</v>
      </c>
      <c r="H29" s="49"/>
      <c r="I29" s="50"/>
    </row>
    <row r="30" spans="1:10" s="6" customFormat="1" ht="18.75" x14ac:dyDescent="0.4">
      <c r="A30" s="51"/>
      <c r="B30" s="51"/>
      <c r="C30" s="202"/>
      <c r="D30" s="53"/>
      <c r="E30" s="220" t="s">
        <v>142</v>
      </c>
      <c r="F30" s="218" t="s">
        <v>20</v>
      </c>
      <c r="G30" s="219">
        <v>5000</v>
      </c>
      <c r="H30" s="49"/>
      <c r="I30" s="50"/>
    </row>
    <row r="31" spans="1:10" s="6" customFormat="1" ht="18.75" x14ac:dyDescent="0.4">
      <c r="A31" s="51"/>
      <c r="B31" s="51"/>
      <c r="C31" s="52"/>
      <c r="D31" s="53"/>
      <c r="E31" s="54"/>
      <c r="F31" s="218" t="s">
        <v>19</v>
      </c>
      <c r="G31" s="219">
        <v>456053.93</v>
      </c>
      <c r="H31" s="49"/>
      <c r="I31" s="50"/>
    </row>
    <row r="32" spans="1:10" s="6" customFormat="1" ht="20.25" customHeight="1" x14ac:dyDescent="0.4">
      <c r="A32" s="51"/>
      <c r="B32" s="221"/>
      <c r="C32" s="375" t="s">
        <v>143</v>
      </c>
      <c r="D32" s="375"/>
      <c r="E32" s="375"/>
      <c r="F32" s="375"/>
      <c r="G32" s="222">
        <f>G26</f>
        <v>0</v>
      </c>
      <c r="H32" s="49"/>
      <c r="I32" s="50"/>
    </row>
    <row r="33" spans="1:10" s="6" customFormat="1" ht="20.25" customHeight="1" x14ac:dyDescent="0.3">
      <c r="A33" s="199"/>
      <c r="B33" s="387" t="s">
        <v>141</v>
      </c>
      <c r="C33" s="387"/>
      <c r="D33" s="387"/>
      <c r="E33" s="387"/>
      <c r="F33" s="387"/>
      <c r="G33" s="223">
        <v>0</v>
      </c>
      <c r="H33" s="200"/>
      <c r="I33" s="200"/>
    </row>
    <row r="34" spans="1:10" s="6" customFormat="1" x14ac:dyDescent="0.2">
      <c r="A34" s="386"/>
      <c r="B34" s="386"/>
      <c r="C34" s="386"/>
      <c r="D34" s="386"/>
      <c r="E34" s="386"/>
      <c r="F34" s="386"/>
      <c r="G34" s="386"/>
      <c r="H34" s="386"/>
      <c r="I34" s="386"/>
    </row>
    <row r="35" spans="1:10" x14ac:dyDescent="0.2">
      <c r="A35" s="386"/>
      <c r="B35" s="386"/>
      <c r="C35" s="386"/>
      <c r="D35" s="386"/>
      <c r="E35" s="386"/>
      <c r="F35" s="386"/>
      <c r="G35" s="386"/>
      <c r="H35" s="386"/>
      <c r="I35" s="386"/>
      <c r="J35" s="56"/>
    </row>
    <row r="36" spans="1:10" ht="19.5" x14ac:dyDescent="0.4">
      <c r="A36" s="34" t="s">
        <v>130</v>
      </c>
      <c r="B36" s="34" t="s">
        <v>30</v>
      </c>
      <c r="C36" s="34"/>
      <c r="D36" s="57"/>
      <c r="E36" s="38"/>
      <c r="F36" s="4"/>
      <c r="G36" s="58"/>
      <c r="H36" s="50"/>
      <c r="I36" s="50"/>
      <c r="J36" s="56"/>
    </row>
    <row r="37" spans="1:10" ht="18.75" x14ac:dyDescent="0.4">
      <c r="A37" s="34"/>
      <c r="B37" s="34"/>
      <c r="C37" s="34"/>
      <c r="D37" s="57"/>
      <c r="F37" s="59" t="s">
        <v>36</v>
      </c>
      <c r="G37" s="126" t="s">
        <v>6</v>
      </c>
      <c r="H37" s="29"/>
      <c r="I37" s="60" t="s">
        <v>39</v>
      </c>
      <c r="J37" s="56"/>
    </row>
    <row r="38" spans="1:10" ht="15" customHeight="1" x14ac:dyDescent="0.35">
      <c r="A38" s="61" t="s">
        <v>31</v>
      </c>
      <c r="B38" s="62"/>
      <c r="C38" s="3"/>
      <c r="D38" s="62"/>
      <c r="E38" s="38"/>
      <c r="F38" s="97">
        <v>50000</v>
      </c>
      <c r="G38" s="97">
        <v>50000</v>
      </c>
      <c r="H38" s="160"/>
      <c r="I38" s="64">
        <f>G38/F38</f>
        <v>1</v>
      </c>
      <c r="J38" s="56"/>
    </row>
    <row r="39" spans="1:10" ht="16.5" x14ac:dyDescent="0.35">
      <c r="A39" s="61" t="s">
        <v>42</v>
      </c>
      <c r="B39" s="62"/>
      <c r="C39" s="3"/>
      <c r="D39" s="65"/>
      <c r="E39" s="65"/>
      <c r="F39" s="97">
        <v>916999</v>
      </c>
      <c r="G39" s="97">
        <v>921944</v>
      </c>
      <c r="H39" s="160"/>
      <c r="I39" s="64">
        <f>G39/F39</f>
        <v>1.0053925903954093</v>
      </c>
      <c r="J39" s="13"/>
    </row>
    <row r="40" spans="1:10" ht="16.5" x14ac:dyDescent="0.35">
      <c r="A40" s="61" t="s">
        <v>43</v>
      </c>
      <c r="B40" s="62"/>
      <c r="C40" s="3"/>
      <c r="D40" s="65"/>
      <c r="E40" s="65"/>
      <c r="F40" s="97">
        <v>0</v>
      </c>
      <c r="G40" s="97">
        <v>0</v>
      </c>
      <c r="H40" s="160"/>
      <c r="I40" s="64" t="s">
        <v>107</v>
      </c>
      <c r="J40" s="13"/>
    </row>
    <row r="41" spans="1:10" ht="16.5" x14ac:dyDescent="0.35">
      <c r="A41" s="61" t="s">
        <v>113</v>
      </c>
      <c r="B41" s="62"/>
      <c r="C41" s="3"/>
      <c r="D41" s="38"/>
      <c r="E41" s="38"/>
      <c r="F41" s="97">
        <v>687499</v>
      </c>
      <c r="G41" s="97">
        <v>687499</v>
      </c>
      <c r="H41" s="160"/>
      <c r="I41" s="64">
        <f>G41/F41</f>
        <v>1</v>
      </c>
      <c r="J41" s="13"/>
    </row>
    <row r="42" spans="1:10" ht="16.5" x14ac:dyDescent="0.35">
      <c r="A42" s="61" t="s">
        <v>37</v>
      </c>
      <c r="B42" s="37"/>
      <c r="C42" s="37"/>
      <c r="D42" s="66"/>
      <c r="E42" s="66" t="s">
        <v>106</v>
      </c>
      <c r="F42" s="97">
        <v>0</v>
      </c>
      <c r="G42" s="97">
        <v>0</v>
      </c>
      <c r="H42" s="160"/>
      <c r="I42" s="67" t="s">
        <v>107</v>
      </c>
      <c r="J42" s="13"/>
    </row>
    <row r="43" spans="1:10" x14ac:dyDescent="0.2">
      <c r="A43" s="376" t="s">
        <v>138</v>
      </c>
      <c r="B43" s="377"/>
      <c r="C43" s="377"/>
      <c r="D43" s="377"/>
      <c r="E43" s="377"/>
      <c r="F43" s="377"/>
      <c r="G43" s="377"/>
      <c r="H43" s="377"/>
      <c r="I43" s="377"/>
      <c r="J43" s="13"/>
    </row>
    <row r="44" spans="1:10" x14ac:dyDescent="0.2">
      <c r="A44" s="196"/>
      <c r="B44" s="196"/>
      <c r="C44" s="196"/>
      <c r="D44" s="196"/>
      <c r="E44" s="196"/>
      <c r="F44" s="196"/>
      <c r="G44" s="196"/>
      <c r="H44" s="196"/>
      <c r="I44" s="196"/>
      <c r="J44" s="13"/>
    </row>
    <row r="45" spans="1:10" ht="19.5" thickBot="1" x14ac:dyDescent="0.45">
      <c r="A45" s="34" t="s">
        <v>132</v>
      </c>
      <c r="B45" s="34" t="s">
        <v>24</v>
      </c>
      <c r="C45" s="36"/>
      <c r="D45" s="38"/>
      <c r="E45" s="38"/>
      <c r="F45" s="68"/>
      <c r="G45" s="69"/>
      <c r="H45" s="379" t="s">
        <v>41</v>
      </c>
      <c r="I45" s="380"/>
      <c r="J45" s="13"/>
    </row>
    <row r="46" spans="1:10" ht="18.75" thickTop="1" x14ac:dyDescent="0.35">
      <c r="A46" s="130"/>
      <c r="B46" s="131"/>
      <c r="C46" s="132"/>
      <c r="D46" s="131"/>
      <c r="E46" s="133" t="s">
        <v>133</v>
      </c>
      <c r="F46" s="134" t="s">
        <v>25</v>
      </c>
      <c r="G46" s="135" t="s">
        <v>26</v>
      </c>
      <c r="H46" s="136" t="s">
        <v>27</v>
      </c>
      <c r="I46" s="137" t="s">
        <v>40</v>
      </c>
      <c r="J46" s="13"/>
    </row>
    <row r="47" spans="1:10" x14ac:dyDescent="0.2">
      <c r="A47" s="138"/>
      <c r="B47" s="139"/>
      <c r="C47" s="139"/>
      <c r="D47" s="139"/>
      <c r="E47" s="140"/>
      <c r="F47" s="378"/>
      <c r="G47" s="141"/>
      <c r="H47" s="142">
        <v>41639</v>
      </c>
      <c r="I47" s="143">
        <v>41639</v>
      </c>
      <c r="J47" s="13"/>
    </row>
    <row r="48" spans="1:10" x14ac:dyDescent="0.2">
      <c r="A48" s="138"/>
      <c r="B48" s="139"/>
      <c r="C48" s="139"/>
      <c r="D48" s="139"/>
      <c r="E48" s="140"/>
      <c r="F48" s="378"/>
      <c r="G48" s="144"/>
      <c r="H48" s="144"/>
      <c r="I48" s="145"/>
      <c r="J48" s="13"/>
    </row>
    <row r="49" spans="1:10" ht="13.5" thickBot="1" x14ac:dyDescent="0.25">
      <c r="A49" s="146"/>
      <c r="B49" s="147"/>
      <c r="C49" s="147"/>
      <c r="D49" s="147"/>
      <c r="E49" s="146"/>
      <c r="F49" s="148"/>
      <c r="G49" s="149"/>
      <c r="H49" s="149"/>
      <c r="I49" s="150"/>
      <c r="J49" s="13"/>
    </row>
    <row r="50" spans="1:10" ht="13.5" thickTop="1" x14ac:dyDescent="0.2">
      <c r="A50" s="70"/>
      <c r="B50" s="71"/>
      <c r="C50" s="71" t="s">
        <v>20</v>
      </c>
      <c r="D50" s="71"/>
      <c r="E50" s="72">
        <v>48896</v>
      </c>
      <c r="F50" s="73">
        <v>5000</v>
      </c>
      <c r="G50" s="74">
        <v>5600</v>
      </c>
      <c r="H50" s="74">
        <f>E50+F50-G50</f>
        <v>48296</v>
      </c>
      <c r="I50" s="95">
        <f>H50</f>
        <v>48296</v>
      </c>
      <c r="J50" s="13"/>
    </row>
    <row r="51" spans="1:10" x14ac:dyDescent="0.2">
      <c r="A51" s="75"/>
      <c r="B51" s="76"/>
      <c r="C51" s="76" t="s">
        <v>28</v>
      </c>
      <c r="D51" s="76"/>
      <c r="E51" s="77">
        <v>313677.23</v>
      </c>
      <c r="F51" s="78">
        <v>210280.6</v>
      </c>
      <c r="G51" s="79">
        <v>338736</v>
      </c>
      <c r="H51" s="79">
        <f>E51+F51-G51</f>
        <v>185221.82999999996</v>
      </c>
      <c r="I51" s="96">
        <v>124502.23</v>
      </c>
      <c r="J51" s="13"/>
    </row>
    <row r="52" spans="1:10" x14ac:dyDescent="0.2">
      <c r="A52" s="75"/>
      <c r="B52" s="76"/>
      <c r="C52" s="76" t="s">
        <v>19</v>
      </c>
      <c r="D52" s="76"/>
      <c r="E52" s="77">
        <v>62068.380000000005</v>
      </c>
      <c r="F52" s="78">
        <f>361100.93+2301950.75</f>
        <v>2663051.6800000002</v>
      </c>
      <c r="G52" s="79">
        <f>88434+479017.19</f>
        <v>567451.18999999994</v>
      </c>
      <c r="H52" s="79">
        <f>E52+F52-G52</f>
        <v>2157668.87</v>
      </c>
      <c r="I52" s="96">
        <f>299787.12+1857881.75</f>
        <v>2157668.87</v>
      </c>
      <c r="J52" s="13"/>
    </row>
    <row r="53" spans="1:10" x14ac:dyDescent="0.2">
      <c r="A53" s="75"/>
      <c r="B53" s="76"/>
      <c r="C53" s="76" t="s">
        <v>29</v>
      </c>
      <c r="D53" s="76"/>
      <c r="E53" s="77">
        <v>241199.39999999991</v>
      </c>
      <c r="F53" s="78">
        <v>1003584</v>
      </c>
      <c r="G53" s="79">
        <v>1172538</v>
      </c>
      <c r="H53" s="79">
        <f>E53+F53-G53</f>
        <v>72245.399999999907</v>
      </c>
      <c r="I53" s="96">
        <f>H53</f>
        <v>72245.399999999907</v>
      </c>
      <c r="J53" s="13"/>
    </row>
    <row r="54" spans="1:10" ht="18.75" thickBot="1" x14ac:dyDescent="0.4">
      <c r="A54" s="80" t="s">
        <v>12</v>
      </c>
      <c r="B54" s="81"/>
      <c r="C54" s="81"/>
      <c r="D54" s="81"/>
      <c r="E54" s="82">
        <f>E50+E51+E52+E53</f>
        <v>665841.00999999989</v>
      </c>
      <c r="F54" s="83">
        <f>F50+F51+F52+F53</f>
        <v>3881916.2800000003</v>
      </c>
      <c r="G54" s="83">
        <f>G50+G51+G52+G53</f>
        <v>2084325.19</v>
      </c>
      <c r="H54" s="83">
        <f>H50+H51+H52+H53</f>
        <v>2463432.1</v>
      </c>
      <c r="I54" s="84">
        <f>I50+I51+I52+I53</f>
        <v>2402712.5</v>
      </c>
      <c r="J54" s="13"/>
    </row>
    <row r="55" spans="1:10" ht="18.75" thickTop="1" x14ac:dyDescent="0.35">
      <c r="A55" s="85"/>
      <c r="B55" s="86"/>
      <c r="C55" s="86"/>
      <c r="D55" s="38"/>
      <c r="E55" s="38"/>
      <c r="F55" s="68"/>
      <c r="G55" s="69"/>
      <c r="H55" s="87"/>
      <c r="I55" s="87"/>
      <c r="J55" s="13"/>
    </row>
    <row r="56" spans="1:10" ht="18" x14ac:dyDescent="0.35">
      <c r="A56" s="85"/>
      <c r="B56" s="86"/>
      <c r="C56" s="86"/>
      <c r="D56" s="38"/>
      <c r="E56" s="38"/>
      <c r="F56" s="68"/>
      <c r="G56" s="88"/>
      <c r="H56" s="89"/>
      <c r="I56" s="89"/>
      <c r="J56" s="13"/>
    </row>
    <row r="57" spans="1:10" ht="1.5" customHeight="1" x14ac:dyDescent="0.35">
      <c r="A57" s="90"/>
      <c r="B57" s="91"/>
      <c r="C57" s="91"/>
      <c r="D57" s="92"/>
      <c r="E57" s="92"/>
      <c r="F57" s="89"/>
      <c r="G57" s="89"/>
      <c r="H57" s="89"/>
      <c r="I57" s="89"/>
      <c r="J57" s="13"/>
    </row>
    <row r="58" spans="1:10" x14ac:dyDescent="0.2">
      <c r="A58" s="93"/>
      <c r="B58" s="93"/>
      <c r="C58" s="93"/>
      <c r="D58" s="93"/>
      <c r="E58" s="93"/>
      <c r="F58" s="93"/>
      <c r="G58" s="93"/>
      <c r="H58" s="93"/>
      <c r="I58" s="93"/>
    </row>
  </sheetData>
  <mergeCells count="14">
    <mergeCell ref="F47:F48"/>
    <mergeCell ref="E5:I5"/>
    <mergeCell ref="E7:I7"/>
    <mergeCell ref="H13:I13"/>
    <mergeCell ref="A43:I43"/>
    <mergeCell ref="A34:I35"/>
    <mergeCell ref="A2:D2"/>
    <mergeCell ref="E2:I2"/>
    <mergeCell ref="E3:I3"/>
    <mergeCell ref="E4:I4"/>
    <mergeCell ref="H45:I45"/>
    <mergeCell ref="C29:E29"/>
    <mergeCell ref="C32:F32"/>
    <mergeCell ref="B33:F33"/>
  </mergeCells>
  <phoneticPr fontId="2" type="noConversion"/>
  <pageMargins left="0.39370078740157483" right="0" top="0.39370078740157483" bottom="0.19685039370078741" header="0.51181102362204722" footer="0.51181102362204722"/>
  <pageSetup paperSize="9" scale="85" firstPageNumber="396" orientation="portrait" r:id="rId1"/>
  <headerFooter alignWithMargins="0">
    <oddFooter>&amp;L&amp;"Arial,Kurzíva"&amp;9Zastupitelstvo Olomouckého kraje 20.6.2014
5.2.- Závěrečný účet Olomouckého kraje za rok 2013
Příloha č.15: Financování hospodaření příspěvkových organizací Olomouckého kraje&amp;R&amp;"Arial,Kurzíva"&amp;9Strana &amp;P (celkem 480)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K58"/>
  <sheetViews>
    <sheetView topLeftCell="A25" zoomScaleNormal="100" workbookViewId="0">
      <selection activeCell="B62" sqref="B62"/>
    </sheetView>
  </sheetViews>
  <sheetFormatPr defaultRowHeight="12.75" x14ac:dyDescent="0.2"/>
  <cols>
    <col min="1" max="1" width="7.5703125" style="18" customWidth="1"/>
    <col min="2" max="2" width="2.5703125" style="18" customWidth="1"/>
    <col min="3" max="3" width="8.42578125" style="18" customWidth="1"/>
    <col min="4" max="4" width="8.28515625" style="18" customWidth="1"/>
    <col min="5" max="5" width="14.7109375" style="18" customWidth="1"/>
    <col min="6" max="6" width="15.5703125" style="18" customWidth="1"/>
    <col min="7" max="8" width="14.7109375" style="18" customWidth="1"/>
    <col min="9" max="9" width="15" style="18" customWidth="1"/>
    <col min="10" max="10" width="16.85546875" style="18" customWidth="1"/>
    <col min="11" max="11" width="12.7109375" style="12" bestFit="1" customWidth="1"/>
    <col min="12" max="16384" width="9.140625" style="12"/>
  </cols>
  <sheetData>
    <row r="1" spans="1:11" ht="19.5" x14ac:dyDescent="0.4">
      <c r="A1" s="16" t="s">
        <v>0</v>
      </c>
      <c r="B1" s="17"/>
      <c r="C1" s="17"/>
      <c r="D1" s="17"/>
    </row>
    <row r="2" spans="1:11" ht="19.5" x14ac:dyDescent="0.4">
      <c r="A2" s="381" t="s">
        <v>1</v>
      </c>
      <c r="B2" s="381"/>
      <c r="C2" s="381"/>
      <c r="D2" s="381"/>
      <c r="E2" s="382" t="s">
        <v>119</v>
      </c>
      <c r="F2" s="382"/>
      <c r="G2" s="382"/>
      <c r="H2" s="382"/>
      <c r="I2" s="382"/>
      <c r="J2" s="20"/>
    </row>
    <row r="3" spans="1:11" ht="9.75" customHeight="1" x14ac:dyDescent="0.4">
      <c r="A3" s="19"/>
      <c r="B3" s="19"/>
      <c r="C3" s="19"/>
      <c r="D3" s="19"/>
      <c r="E3" s="384" t="s">
        <v>32</v>
      </c>
      <c r="F3" s="384"/>
      <c r="G3" s="384"/>
      <c r="H3" s="384"/>
      <c r="I3" s="384"/>
      <c r="J3" s="20"/>
    </row>
    <row r="4" spans="1:11" ht="15.75" x14ac:dyDescent="0.25">
      <c r="A4" s="21" t="s">
        <v>2</v>
      </c>
      <c r="E4" s="383" t="s">
        <v>90</v>
      </c>
      <c r="F4" s="383"/>
      <c r="G4" s="383"/>
      <c r="H4" s="383"/>
      <c r="I4" s="383"/>
    </row>
    <row r="5" spans="1:11" ht="7.5" customHeight="1" x14ac:dyDescent="0.25">
      <c r="A5" s="21"/>
      <c r="E5" s="384" t="s">
        <v>32</v>
      </c>
      <c r="F5" s="384"/>
      <c r="G5" s="384"/>
      <c r="H5" s="384"/>
      <c r="I5" s="384"/>
    </row>
    <row r="6" spans="1:11" ht="19.5" x14ac:dyDescent="0.4">
      <c r="A6" s="20" t="s">
        <v>104</v>
      </c>
      <c r="E6" s="94" t="s">
        <v>91</v>
      </c>
      <c r="F6" s="22"/>
      <c r="G6" s="23" t="s">
        <v>3</v>
      </c>
      <c r="H6" s="24"/>
      <c r="I6" s="24">
        <v>1226</v>
      </c>
    </row>
    <row r="7" spans="1:11" ht="8.25" customHeight="1" x14ac:dyDescent="0.4">
      <c r="A7" s="20"/>
      <c r="E7" s="384" t="s">
        <v>33</v>
      </c>
      <c r="F7" s="384"/>
      <c r="G7" s="384"/>
      <c r="H7" s="384"/>
      <c r="I7" s="384"/>
    </row>
    <row r="8" spans="1:11" ht="19.5" hidden="1" x14ac:dyDescent="0.4">
      <c r="A8" s="20"/>
      <c r="E8" s="24"/>
      <c r="F8" s="24"/>
      <c r="G8" s="24"/>
      <c r="H8" s="23"/>
      <c r="I8" s="24"/>
    </row>
    <row r="9" spans="1:11" ht="30.75" customHeight="1" x14ac:dyDescent="0.4">
      <c r="A9" s="20"/>
      <c r="E9" s="24"/>
      <c r="F9" s="24"/>
      <c r="G9" s="24"/>
      <c r="H9" s="23"/>
      <c r="I9" s="24"/>
    </row>
    <row r="11" spans="1:11" s="6" customFormat="1" ht="15" customHeight="1" x14ac:dyDescent="0.4">
      <c r="A11" s="25"/>
      <c r="B11" s="26"/>
      <c r="C11" s="26"/>
      <c r="D11" s="26"/>
      <c r="E11" s="27" t="s">
        <v>4</v>
      </c>
      <c r="F11" s="27" t="s">
        <v>5</v>
      </c>
      <c r="G11" s="127" t="s">
        <v>6</v>
      </c>
      <c r="H11" s="28" t="s">
        <v>7</v>
      </c>
      <c r="I11" s="28"/>
      <c r="J11" s="26"/>
    </row>
    <row r="12" spans="1:11" s="6" customFormat="1" ht="15" customHeight="1" x14ac:dyDescent="0.4">
      <c r="A12" s="29"/>
      <c r="B12" s="29"/>
      <c r="C12" s="29"/>
      <c r="D12" s="29"/>
      <c r="E12" s="27" t="s">
        <v>8</v>
      </c>
      <c r="F12" s="27" t="s">
        <v>8</v>
      </c>
      <c r="G12" s="127" t="s">
        <v>9</v>
      </c>
      <c r="H12" s="30" t="s">
        <v>10</v>
      </c>
      <c r="I12" s="31" t="s">
        <v>11</v>
      </c>
      <c r="J12" s="26"/>
    </row>
    <row r="13" spans="1:11" s="6" customFormat="1" ht="12.75" customHeight="1" x14ac:dyDescent="0.2">
      <c r="A13" s="29"/>
      <c r="B13" s="29"/>
      <c r="C13" s="29"/>
      <c r="D13" s="29"/>
      <c r="E13" s="27" t="s">
        <v>12</v>
      </c>
      <c r="F13" s="27" t="s">
        <v>12</v>
      </c>
      <c r="G13" s="32"/>
      <c r="H13" s="385" t="s">
        <v>122</v>
      </c>
      <c r="I13" s="380"/>
      <c r="J13" s="26"/>
    </row>
    <row r="14" spans="1:11" s="6" customFormat="1" ht="12.75" customHeight="1" x14ac:dyDescent="0.2">
      <c r="A14" s="29"/>
      <c r="B14" s="29"/>
      <c r="C14" s="29"/>
      <c r="D14" s="29"/>
      <c r="E14" s="27"/>
      <c r="F14" s="27"/>
      <c r="G14" s="32"/>
      <c r="H14" s="197"/>
      <c r="I14" s="198"/>
      <c r="J14" s="26"/>
    </row>
    <row r="15" spans="1:11" s="6" customFormat="1" ht="18.75" x14ac:dyDescent="0.4">
      <c r="A15" s="34" t="s">
        <v>128</v>
      </c>
      <c r="B15" s="34"/>
      <c r="C15" s="35"/>
      <c r="D15" s="36"/>
      <c r="E15" s="37"/>
      <c r="F15" s="37"/>
      <c r="G15" s="38"/>
      <c r="H15" s="29"/>
      <c r="I15" s="29"/>
      <c r="J15" s="26"/>
    </row>
    <row r="16" spans="1:11" s="6" customFormat="1" ht="19.5" x14ac:dyDescent="0.4">
      <c r="A16" s="39" t="s">
        <v>14</v>
      </c>
      <c r="B16" s="34"/>
      <c r="C16" s="35"/>
      <c r="D16" s="36"/>
      <c r="E16" s="158">
        <v>11896000</v>
      </c>
      <c r="F16" s="159">
        <v>30223500</v>
      </c>
      <c r="G16" s="9">
        <f>H16+I16</f>
        <v>31038482.420000002</v>
      </c>
      <c r="H16" s="158">
        <v>30478034.100000001</v>
      </c>
      <c r="I16" s="158">
        <v>560448.31999999995</v>
      </c>
      <c r="J16" s="26"/>
      <c r="K16" s="212"/>
    </row>
    <row r="17" spans="1:10" s="6" customFormat="1" ht="20.25" customHeight="1" x14ac:dyDescent="0.35">
      <c r="A17" s="3"/>
      <c r="B17" s="26"/>
      <c r="C17" s="26"/>
      <c r="D17" s="26"/>
      <c r="J17" s="26"/>
    </row>
    <row r="18" spans="1:10" s="6" customFormat="1" ht="19.5" x14ac:dyDescent="0.4">
      <c r="A18" s="39" t="s">
        <v>15</v>
      </c>
      <c r="B18" s="4"/>
      <c r="C18" s="4"/>
      <c r="D18" s="4"/>
      <c r="E18" s="158">
        <v>11896000</v>
      </c>
      <c r="F18" s="159">
        <v>30691092</v>
      </c>
      <c r="G18" s="9">
        <f>H18+I18</f>
        <v>31249498.579999998</v>
      </c>
      <c r="H18" s="158">
        <v>30471533.129999999</v>
      </c>
      <c r="I18" s="158">
        <v>777965.45</v>
      </c>
      <c r="J18" s="26"/>
    </row>
    <row r="19" spans="1:10" s="6" customFormat="1" ht="19.5" customHeight="1" x14ac:dyDescent="0.35">
      <c r="A19" s="3"/>
      <c r="B19" s="4"/>
      <c r="C19" s="4"/>
      <c r="D19" s="4"/>
      <c r="E19" s="9"/>
      <c r="F19" s="10"/>
      <c r="G19" s="9"/>
      <c r="H19" s="11"/>
      <c r="I19" s="11"/>
      <c r="J19" s="5"/>
    </row>
    <row r="20" spans="1:10" s="6" customFormat="1" ht="14.25" customHeight="1" x14ac:dyDescent="0.35">
      <c r="A20" s="3"/>
      <c r="B20" s="4"/>
      <c r="C20" s="4"/>
      <c r="D20" s="4"/>
      <c r="E20" s="40"/>
      <c r="F20" s="40"/>
      <c r="G20" s="41"/>
      <c r="H20" s="2"/>
      <c r="I20" s="2"/>
      <c r="J20" s="5"/>
    </row>
    <row r="21" spans="1:10" ht="19.5" x14ac:dyDescent="0.4">
      <c r="A21" s="42" t="s">
        <v>16</v>
      </c>
      <c r="B21" s="40"/>
      <c r="C21" s="40"/>
      <c r="D21" s="40"/>
      <c r="E21" s="40"/>
      <c r="F21" s="40"/>
      <c r="G21" s="43"/>
      <c r="H21" s="41"/>
      <c r="I21" s="41"/>
      <c r="J21" s="41"/>
    </row>
    <row r="22" spans="1:10" ht="18" x14ac:dyDescent="0.35">
      <c r="A22" s="40"/>
      <c r="B22" s="40"/>
      <c r="C22" s="44" t="s">
        <v>38</v>
      </c>
      <c r="D22" s="40"/>
      <c r="E22" s="40"/>
      <c r="F22" s="40"/>
      <c r="G22" s="7">
        <f>H22+I22</f>
        <v>570</v>
      </c>
      <c r="H22" s="8">
        <v>570</v>
      </c>
      <c r="I22" s="8">
        <v>0</v>
      </c>
      <c r="J22" s="41"/>
    </row>
    <row r="23" spans="1:10" ht="18" x14ac:dyDescent="0.35">
      <c r="A23" s="40"/>
      <c r="B23" s="40"/>
      <c r="C23" s="44"/>
      <c r="D23" s="40"/>
      <c r="E23" s="40"/>
      <c r="F23" s="40"/>
      <c r="G23" s="7"/>
      <c r="H23" s="8"/>
      <c r="I23" s="8"/>
      <c r="J23" s="41"/>
    </row>
    <row r="24" spans="1:10" ht="19.5" x14ac:dyDescent="0.4">
      <c r="A24" s="213" t="s">
        <v>34</v>
      </c>
      <c r="B24" s="213"/>
      <c r="C24" s="214"/>
      <c r="D24" s="213"/>
      <c r="E24" s="213"/>
      <c r="F24" s="213"/>
      <c r="G24" s="215">
        <f>G18-G16-G22</f>
        <v>210446.15999999642</v>
      </c>
      <c r="H24" s="215">
        <f>H18-H16-H22</f>
        <v>-7070.9700000025332</v>
      </c>
      <c r="I24" s="215">
        <f>I18-I16-I22</f>
        <v>217517.13</v>
      </c>
      <c r="J24" s="47"/>
    </row>
    <row r="25" spans="1:10" ht="15" x14ac:dyDescent="0.3">
      <c r="A25" s="35" t="s">
        <v>140</v>
      </c>
      <c r="B25" s="35"/>
      <c r="C25" s="35"/>
      <c r="D25" s="35"/>
      <c r="E25" s="35"/>
      <c r="F25" s="35"/>
      <c r="G25" s="216">
        <f>G24</f>
        <v>210446.15999999642</v>
      </c>
      <c r="H25" s="26"/>
      <c r="I25" s="26"/>
    </row>
    <row r="26" spans="1:10" ht="15" x14ac:dyDescent="0.3">
      <c r="A26" s="35" t="s">
        <v>127</v>
      </c>
      <c r="B26" s="35"/>
      <c r="C26" s="35"/>
      <c r="D26" s="35"/>
      <c r="E26" s="35"/>
      <c r="F26" s="35"/>
      <c r="G26" s="216"/>
      <c r="H26" s="26"/>
      <c r="I26" s="26"/>
    </row>
    <row r="27" spans="1:10" x14ac:dyDescent="0.2">
      <c r="A27" s="26"/>
      <c r="B27" s="26"/>
      <c r="C27" s="26"/>
      <c r="D27" s="26"/>
      <c r="E27" s="26"/>
      <c r="F27" s="26"/>
      <c r="G27" s="26"/>
    </row>
    <row r="28" spans="1:10" ht="16.5" x14ac:dyDescent="0.35">
      <c r="A28" s="201" t="s">
        <v>129</v>
      </c>
      <c r="B28" s="201" t="s">
        <v>131</v>
      </c>
      <c r="C28" s="201"/>
      <c r="D28" s="3"/>
      <c r="E28" s="3"/>
      <c r="F28" s="29"/>
      <c r="G28" s="215"/>
      <c r="H28" s="49"/>
      <c r="I28" s="50"/>
      <c r="J28" s="48"/>
    </row>
    <row r="29" spans="1:10" s="6" customFormat="1" ht="15" x14ac:dyDescent="0.3">
      <c r="A29" s="201"/>
      <c r="B29" s="201"/>
      <c r="C29" s="388" t="s">
        <v>18</v>
      </c>
      <c r="D29" s="388"/>
      <c r="E29" s="388"/>
      <c r="F29" s="29"/>
      <c r="G29" s="222">
        <f>G30+G31</f>
        <v>210446.16</v>
      </c>
      <c r="H29" s="49"/>
      <c r="I29" s="50"/>
    </row>
    <row r="30" spans="1:10" s="6" customFormat="1" ht="18.75" x14ac:dyDescent="0.4">
      <c r="A30" s="51"/>
      <c r="B30" s="51"/>
      <c r="C30" s="202"/>
      <c r="D30" s="53"/>
      <c r="E30" s="220" t="s">
        <v>142</v>
      </c>
      <c r="F30" s="218" t="s">
        <v>20</v>
      </c>
      <c r="G30" s="219">
        <v>20000</v>
      </c>
      <c r="H30" s="49"/>
      <c r="I30" s="50"/>
    </row>
    <row r="31" spans="1:10" s="6" customFormat="1" ht="18.75" x14ac:dyDescent="0.4">
      <c r="A31" s="51"/>
      <c r="B31" s="51"/>
      <c r="C31" s="52"/>
      <c r="D31" s="53"/>
      <c r="E31" s="54"/>
      <c r="F31" s="218" t="s">
        <v>19</v>
      </c>
      <c r="G31" s="219">
        <v>190446.16</v>
      </c>
      <c r="H31" s="49"/>
      <c r="I31" s="50"/>
    </row>
    <row r="32" spans="1:10" s="6" customFormat="1" ht="20.25" customHeight="1" x14ac:dyDescent="0.4">
      <c r="A32" s="51"/>
      <c r="B32" s="221"/>
      <c r="C32" s="375" t="s">
        <v>143</v>
      </c>
      <c r="D32" s="375"/>
      <c r="E32" s="375"/>
      <c r="F32" s="375"/>
      <c r="G32" s="222">
        <f>G26</f>
        <v>0</v>
      </c>
      <c r="H32" s="49"/>
      <c r="I32" s="50"/>
    </row>
    <row r="33" spans="1:10" s="6" customFormat="1" ht="20.25" customHeight="1" x14ac:dyDescent="0.3">
      <c r="A33" s="199"/>
      <c r="B33" s="387" t="s">
        <v>141</v>
      </c>
      <c r="C33" s="387"/>
      <c r="D33" s="387"/>
      <c r="E33" s="387"/>
      <c r="F33" s="387"/>
      <c r="G33" s="223">
        <v>0</v>
      </c>
      <c r="H33" s="200"/>
      <c r="I33" s="200"/>
    </row>
    <row r="34" spans="1:10" s="6" customFormat="1" x14ac:dyDescent="0.2">
      <c r="A34" s="392"/>
      <c r="B34" s="393"/>
      <c r="C34" s="393"/>
      <c r="D34" s="393"/>
      <c r="E34" s="393"/>
      <c r="F34" s="393"/>
      <c r="G34" s="393"/>
      <c r="H34" s="393"/>
      <c r="I34" s="393"/>
    </row>
    <row r="35" spans="1:10" x14ac:dyDescent="0.2">
      <c r="A35" s="393"/>
      <c r="B35" s="393"/>
      <c r="C35" s="393"/>
      <c r="D35" s="393"/>
      <c r="E35" s="393"/>
      <c r="F35" s="393"/>
      <c r="G35" s="393"/>
      <c r="H35" s="393"/>
      <c r="I35" s="393"/>
      <c r="J35" s="56"/>
    </row>
    <row r="36" spans="1:10" ht="19.5" x14ac:dyDescent="0.4">
      <c r="A36" s="34" t="s">
        <v>130</v>
      </c>
      <c r="B36" s="34" t="s">
        <v>30</v>
      </c>
      <c r="C36" s="34"/>
      <c r="D36" s="57"/>
      <c r="E36" s="38"/>
      <c r="F36" s="4"/>
      <c r="G36" s="58"/>
      <c r="H36" s="50"/>
      <c r="I36" s="50"/>
      <c r="J36" s="56"/>
    </row>
    <row r="37" spans="1:10" ht="18.75" x14ac:dyDescent="0.4">
      <c r="A37" s="34"/>
      <c r="B37" s="34"/>
      <c r="C37" s="34"/>
      <c r="D37" s="57"/>
      <c r="F37" s="59" t="s">
        <v>36</v>
      </c>
      <c r="G37" s="126" t="s">
        <v>6</v>
      </c>
      <c r="H37" s="29"/>
      <c r="I37" s="60" t="s">
        <v>39</v>
      </c>
      <c r="J37" s="56"/>
    </row>
    <row r="38" spans="1:10" ht="15" customHeight="1" x14ac:dyDescent="0.35">
      <c r="A38" s="61" t="s">
        <v>31</v>
      </c>
      <c r="B38" s="62"/>
      <c r="C38" s="3"/>
      <c r="D38" s="62"/>
      <c r="E38" s="38"/>
      <c r="F38" s="97">
        <v>1150000</v>
      </c>
      <c r="G38" s="97">
        <v>946164</v>
      </c>
      <c r="H38" s="160"/>
      <c r="I38" s="64">
        <f>G38/F38</f>
        <v>0.82275130434782606</v>
      </c>
      <c r="J38" s="56"/>
    </row>
    <row r="39" spans="1:10" ht="16.5" x14ac:dyDescent="0.35">
      <c r="A39" s="61" t="s">
        <v>42</v>
      </c>
      <c r="B39" s="62"/>
      <c r="C39" s="3"/>
      <c r="D39" s="65"/>
      <c r="E39" s="65"/>
      <c r="F39" s="97">
        <v>1672000</v>
      </c>
      <c r="G39" s="97">
        <v>1672000</v>
      </c>
      <c r="H39" s="160"/>
      <c r="I39" s="64">
        <f>G39/F39</f>
        <v>1</v>
      </c>
      <c r="J39" s="13"/>
    </row>
    <row r="40" spans="1:10" ht="16.5" x14ac:dyDescent="0.35">
      <c r="A40" s="61" t="s">
        <v>43</v>
      </c>
      <c r="B40" s="62"/>
      <c r="C40" s="3"/>
      <c r="D40" s="65"/>
      <c r="E40" s="65"/>
      <c r="F40" s="97">
        <v>0</v>
      </c>
      <c r="G40" s="97">
        <v>0</v>
      </c>
      <c r="H40" s="160"/>
      <c r="I40" s="64" t="s">
        <v>107</v>
      </c>
      <c r="J40" s="13"/>
    </row>
    <row r="41" spans="1:10" ht="16.5" x14ac:dyDescent="0.35">
      <c r="A41" s="61" t="s">
        <v>113</v>
      </c>
      <c r="B41" s="62"/>
      <c r="C41" s="3"/>
      <c r="D41" s="38"/>
      <c r="E41" s="38"/>
      <c r="F41" s="97">
        <v>1254250</v>
      </c>
      <c r="G41" s="97">
        <v>1254250</v>
      </c>
      <c r="H41" s="160"/>
      <c r="I41" s="64">
        <f>G41/F41</f>
        <v>1</v>
      </c>
      <c r="J41" s="13"/>
    </row>
    <row r="42" spans="1:10" ht="16.5" x14ac:dyDescent="0.35">
      <c r="A42" s="61" t="s">
        <v>37</v>
      </c>
      <c r="B42" s="37"/>
      <c r="C42" s="37"/>
      <c r="D42" s="66"/>
      <c r="E42" s="66" t="s">
        <v>106</v>
      </c>
      <c r="F42" s="97">
        <v>0</v>
      </c>
      <c r="G42" s="97">
        <v>0</v>
      </c>
      <c r="H42" s="160"/>
      <c r="I42" s="67" t="s">
        <v>107</v>
      </c>
      <c r="J42" s="13"/>
    </row>
    <row r="43" spans="1:10" x14ac:dyDescent="0.2">
      <c r="A43" s="377"/>
      <c r="B43" s="377"/>
      <c r="C43" s="377"/>
      <c r="D43" s="377"/>
      <c r="E43" s="377"/>
      <c r="F43" s="377"/>
      <c r="G43" s="377"/>
      <c r="H43" s="377"/>
      <c r="I43" s="377"/>
      <c r="J43" s="13"/>
    </row>
    <row r="44" spans="1:10" x14ac:dyDescent="0.2">
      <c r="A44" s="196"/>
      <c r="B44" s="196"/>
      <c r="C44" s="196"/>
      <c r="D44" s="196"/>
      <c r="E44" s="196"/>
      <c r="F44" s="196"/>
      <c r="G44" s="196"/>
      <c r="H44" s="196"/>
      <c r="I44" s="196"/>
      <c r="J44" s="13"/>
    </row>
    <row r="45" spans="1:10" ht="19.5" thickBot="1" x14ac:dyDescent="0.45">
      <c r="A45" s="34" t="s">
        <v>132</v>
      </c>
      <c r="B45" s="34" t="s">
        <v>24</v>
      </c>
      <c r="C45" s="36"/>
      <c r="D45" s="38"/>
      <c r="E45" s="38"/>
      <c r="F45" s="68"/>
      <c r="G45" s="69"/>
      <c r="H45" s="379" t="s">
        <v>41</v>
      </c>
      <c r="I45" s="380"/>
      <c r="J45" s="13"/>
    </row>
    <row r="46" spans="1:10" ht="18.75" thickTop="1" x14ac:dyDescent="0.35">
      <c r="A46" s="130"/>
      <c r="B46" s="131"/>
      <c r="C46" s="132"/>
      <c r="D46" s="207"/>
      <c r="E46" s="135" t="s">
        <v>133</v>
      </c>
      <c r="F46" s="135" t="s">
        <v>25</v>
      </c>
      <c r="G46" s="135" t="s">
        <v>26</v>
      </c>
      <c r="H46" s="136" t="s">
        <v>27</v>
      </c>
      <c r="I46" s="137" t="s">
        <v>40</v>
      </c>
      <c r="J46" s="13"/>
    </row>
    <row r="47" spans="1:10" x14ac:dyDescent="0.2">
      <c r="A47" s="138"/>
      <c r="B47" s="204"/>
      <c r="C47" s="204"/>
      <c r="D47" s="208"/>
      <c r="E47" s="395"/>
      <c r="F47" s="395"/>
      <c r="G47" s="141"/>
      <c r="H47" s="142">
        <v>41639</v>
      </c>
      <c r="I47" s="143">
        <v>41639</v>
      </c>
      <c r="J47" s="13"/>
    </row>
    <row r="48" spans="1:10" x14ac:dyDescent="0.2">
      <c r="A48" s="138"/>
      <c r="B48" s="204"/>
      <c r="C48" s="204"/>
      <c r="D48" s="208"/>
      <c r="E48" s="395"/>
      <c r="F48" s="395"/>
      <c r="G48" s="144"/>
      <c r="H48" s="144"/>
      <c r="I48" s="145"/>
      <c r="J48" s="13"/>
    </row>
    <row r="49" spans="1:10" ht="13.5" thickBot="1" x14ac:dyDescent="0.25">
      <c r="A49" s="146"/>
      <c r="B49" s="147"/>
      <c r="C49" s="147"/>
      <c r="D49" s="150"/>
      <c r="E49" s="149"/>
      <c r="F49" s="149"/>
      <c r="G49" s="149"/>
      <c r="H49" s="149"/>
      <c r="I49" s="150"/>
      <c r="J49" s="13"/>
    </row>
    <row r="50" spans="1:10" ht="13.5" thickTop="1" x14ac:dyDescent="0.2">
      <c r="A50" s="70"/>
      <c r="B50" s="71"/>
      <c r="C50" s="71" t="s">
        <v>20</v>
      </c>
      <c r="D50" s="209"/>
      <c r="E50" s="205">
        <v>3100</v>
      </c>
      <c r="F50" s="74">
        <v>14300</v>
      </c>
      <c r="G50" s="74">
        <v>17400</v>
      </c>
      <c r="H50" s="74">
        <f>E50+F50-G50</f>
        <v>0</v>
      </c>
      <c r="I50" s="95">
        <f>H50</f>
        <v>0</v>
      </c>
      <c r="J50" s="13"/>
    </row>
    <row r="51" spans="1:10" x14ac:dyDescent="0.2">
      <c r="A51" s="75"/>
      <c r="B51" s="76"/>
      <c r="C51" s="76" t="s">
        <v>28</v>
      </c>
      <c r="D51" s="210"/>
      <c r="E51" s="206">
        <v>9907.6000000000349</v>
      </c>
      <c r="F51" s="79">
        <v>142265.93</v>
      </c>
      <c r="G51" s="79">
        <v>134764.54999999999</v>
      </c>
      <c r="H51" s="79">
        <f>E51+F51-G51</f>
        <v>17408.98000000004</v>
      </c>
      <c r="I51" s="96">
        <v>17408.98</v>
      </c>
      <c r="J51" s="13"/>
    </row>
    <row r="52" spans="1:10" x14ac:dyDescent="0.2">
      <c r="A52" s="75"/>
      <c r="B52" s="76"/>
      <c r="C52" s="76" t="s">
        <v>19</v>
      </c>
      <c r="D52" s="210"/>
      <c r="E52" s="206">
        <v>536537.42000000004</v>
      </c>
      <c r="F52" s="79">
        <f>137775.48+376800.4</f>
        <v>514575.88</v>
      </c>
      <c r="G52" s="79">
        <v>536537.42000000004</v>
      </c>
      <c r="H52" s="79">
        <f>E52+F52-G52</f>
        <v>514575.88</v>
      </c>
      <c r="I52" s="96">
        <f>H52</f>
        <v>514575.88</v>
      </c>
      <c r="J52" s="13"/>
    </row>
    <row r="53" spans="1:10" x14ac:dyDescent="0.2">
      <c r="A53" s="75"/>
      <c r="B53" s="76"/>
      <c r="C53" s="76" t="s">
        <v>29</v>
      </c>
      <c r="D53" s="210"/>
      <c r="E53" s="206">
        <v>47421.760000000242</v>
      </c>
      <c r="F53" s="79">
        <v>1722831.2</v>
      </c>
      <c r="G53" s="79">
        <v>1706457</v>
      </c>
      <c r="H53" s="79">
        <f>E53+F53-G53</f>
        <v>63795.960000000196</v>
      </c>
      <c r="I53" s="96">
        <f>H53</f>
        <v>63795.960000000196</v>
      </c>
      <c r="J53" s="13"/>
    </row>
    <row r="54" spans="1:10" ht="18.75" thickBot="1" x14ac:dyDescent="0.4">
      <c r="A54" s="80" t="s">
        <v>12</v>
      </c>
      <c r="B54" s="81"/>
      <c r="C54" s="81"/>
      <c r="D54" s="211"/>
      <c r="E54" s="203">
        <f>E50+E51+E52+E53</f>
        <v>596966.78000000026</v>
      </c>
      <c r="F54" s="83">
        <f>F50+F51+F52+F53</f>
        <v>2393973.0099999998</v>
      </c>
      <c r="G54" s="83">
        <f>G50+G51+G52+G53</f>
        <v>2395158.9699999997</v>
      </c>
      <c r="H54" s="83">
        <f>H50+H51+H52+H53</f>
        <v>595780.8200000003</v>
      </c>
      <c r="I54" s="84">
        <f>I50+I51+I52+I53</f>
        <v>595780.82000000018</v>
      </c>
      <c r="J54" s="13"/>
    </row>
    <row r="55" spans="1:10" ht="18.75" thickTop="1" x14ac:dyDescent="0.35">
      <c r="A55" s="85"/>
      <c r="B55" s="86"/>
      <c r="C55" s="86"/>
      <c r="D55" s="38"/>
      <c r="E55" s="38"/>
      <c r="F55" s="68"/>
      <c r="G55" s="69"/>
      <c r="H55" s="87"/>
      <c r="I55" s="87"/>
      <c r="J55" s="13"/>
    </row>
    <row r="56" spans="1:10" ht="18" x14ac:dyDescent="0.35">
      <c r="A56" s="85"/>
      <c r="B56" s="86"/>
      <c r="C56" s="86"/>
      <c r="D56" s="38"/>
      <c r="E56" s="38"/>
      <c r="F56" s="68"/>
      <c r="G56" s="88"/>
      <c r="H56" s="89"/>
      <c r="I56" s="89"/>
      <c r="J56" s="13"/>
    </row>
    <row r="57" spans="1:10" ht="1.5" customHeight="1" x14ac:dyDescent="0.35">
      <c r="A57" s="90"/>
      <c r="B57" s="91"/>
      <c r="C57" s="91"/>
      <c r="D57" s="92"/>
      <c r="E57" s="92"/>
      <c r="F57" s="89"/>
      <c r="G57" s="89"/>
      <c r="H57" s="89"/>
      <c r="I57" s="89"/>
      <c r="J57" s="13"/>
    </row>
    <row r="58" spans="1:10" x14ac:dyDescent="0.2">
      <c r="A58" s="93"/>
      <c r="B58" s="93"/>
      <c r="C58" s="93"/>
      <c r="D58" s="93"/>
      <c r="E58" s="93"/>
      <c r="F58" s="93"/>
      <c r="G58" s="93"/>
      <c r="H58" s="93"/>
      <c r="I58" s="93"/>
    </row>
  </sheetData>
  <mergeCells count="15">
    <mergeCell ref="A43:I43"/>
    <mergeCell ref="H45:I45"/>
    <mergeCell ref="F47:F48"/>
    <mergeCell ref="A2:D2"/>
    <mergeCell ref="E2:I2"/>
    <mergeCell ref="E3:I3"/>
    <mergeCell ref="E4:I4"/>
    <mergeCell ref="E47:E48"/>
    <mergeCell ref="E5:I5"/>
    <mergeCell ref="E7:I7"/>
    <mergeCell ref="H13:I13"/>
    <mergeCell ref="A34:I35"/>
    <mergeCell ref="C29:E29"/>
    <mergeCell ref="C32:F32"/>
    <mergeCell ref="B33:F33"/>
  </mergeCells>
  <phoneticPr fontId="2" type="noConversion"/>
  <pageMargins left="0.39370078740157483" right="0" top="0.39370078740157483" bottom="0.19685039370078741" header="0.51181102362204722" footer="0.51181102362204722"/>
  <pageSetup paperSize="9" scale="85" firstPageNumber="396" orientation="portrait" r:id="rId1"/>
  <headerFooter alignWithMargins="0">
    <oddFooter>&amp;L&amp;"Arial,Kurzíva"&amp;9Zastupitelstvo Olomouckého kraje 20.6.2014
5.2.- Závěrečný účet Olomouckého kraje za rok 2013
Příloha č.15: Financování hospodaření příspěvkových organizací Olomouckého kraje&amp;R&amp;"Arial,Kurzíva"&amp;9Strana &amp;P (celkem 480)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15</vt:i4>
      </vt:variant>
    </vt:vector>
  </HeadingPairs>
  <TitlesOfParts>
    <vt:vector size="30" baseType="lpstr">
      <vt:lpstr>Rekapitulace</vt:lpstr>
      <vt:lpstr>1025</vt:lpstr>
      <vt:lpstr>1026</vt:lpstr>
      <vt:lpstr>1043</vt:lpstr>
      <vt:lpstr>1113</vt:lpstr>
      <vt:lpstr>1142</vt:lpstr>
      <vt:lpstr>1175</vt:lpstr>
      <vt:lpstr>1225</vt:lpstr>
      <vt:lpstr>1226</vt:lpstr>
      <vt:lpstr>1227</vt:lpstr>
      <vt:lpstr>1314</vt:lpstr>
      <vt:lpstr>1315</vt:lpstr>
      <vt:lpstr>1407</vt:lpstr>
      <vt:lpstr>1408</vt:lpstr>
      <vt:lpstr>List1</vt:lpstr>
      <vt:lpstr>Rekapitulace!A</vt:lpstr>
      <vt:lpstr>'1025'!Oblast_tisku</vt:lpstr>
      <vt:lpstr>'1026'!Oblast_tisku</vt:lpstr>
      <vt:lpstr>'1043'!Oblast_tisku</vt:lpstr>
      <vt:lpstr>'1113'!Oblast_tisku</vt:lpstr>
      <vt:lpstr>'1142'!Oblast_tisku</vt:lpstr>
      <vt:lpstr>'1175'!Oblast_tisku</vt:lpstr>
      <vt:lpstr>'1225'!Oblast_tisku</vt:lpstr>
      <vt:lpstr>'1226'!Oblast_tisku</vt:lpstr>
      <vt:lpstr>'1227'!Oblast_tisku</vt:lpstr>
      <vt:lpstr>'1314'!Oblast_tisku</vt:lpstr>
      <vt:lpstr>'1315'!Oblast_tisku</vt:lpstr>
      <vt:lpstr>'1407'!Oblast_tisku</vt:lpstr>
      <vt:lpstr>'1408'!Oblast_tisku</vt:lpstr>
      <vt:lpstr>Rekapitulace!Oblast_tisku</vt:lpstr>
    </vt:vector>
  </TitlesOfParts>
  <Company>KÚOK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Dostalová Ing. Bc.</dc:creator>
  <cp:lastModifiedBy>Stiebnerová Monika</cp:lastModifiedBy>
  <cp:lastPrinted>2014-06-02T13:54:47Z</cp:lastPrinted>
  <dcterms:created xsi:type="dcterms:W3CDTF">2008-01-24T08:46:29Z</dcterms:created>
  <dcterms:modified xsi:type="dcterms:W3CDTF">2014-06-02T14:00:44Z</dcterms:modified>
</cp:coreProperties>
</file>