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0.4.2020\ODSH\10-Cyklostezky\"/>
    </mc:Choice>
  </mc:AlternateContent>
  <bookViews>
    <workbookView xWindow="0" yWindow="0" windowWidth="23820" windowHeight="11490" firstSheet="1" activeTab="1"/>
  </bookViews>
  <sheets>
    <sheet name="List1" sheetId="1" state="hidden" r:id="rId1"/>
    <sheet name="Seznam 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B4" i="2" l="1"/>
  <c r="C4" i="2" s="1"/>
  <c r="A5" i="2"/>
  <c r="B6" i="2"/>
  <c r="C6" i="2" s="1"/>
  <c r="A8" i="2"/>
  <c r="B9" i="2" s="1"/>
  <c r="E9" i="2" s="1"/>
  <c r="A11" i="2"/>
  <c r="B12" i="2"/>
  <c r="C12" i="2" s="1"/>
  <c r="A14" i="2"/>
  <c r="B15" i="2" s="1"/>
  <c r="E15" i="2" s="1"/>
  <c r="A17" i="2"/>
  <c r="B18" i="2"/>
  <c r="C18" i="2" s="1"/>
  <c r="A20" i="2"/>
  <c r="B21" i="2" s="1"/>
  <c r="E21" i="2" s="1"/>
  <c r="A23" i="2"/>
  <c r="B24" i="2" s="1"/>
  <c r="A26" i="2"/>
  <c r="B27" i="2"/>
  <c r="E27" i="2" s="1"/>
  <c r="A29" i="2"/>
  <c r="W11" i="1"/>
  <c r="W12" i="1"/>
  <c r="W13" i="1"/>
  <c r="W14" i="1"/>
  <c r="W15" i="1"/>
  <c r="W16" i="1"/>
  <c r="W17" i="1"/>
  <c r="W18" i="1"/>
  <c r="W20" i="1"/>
  <c r="W21" i="1"/>
  <c r="W22" i="1"/>
  <c r="W24" i="1"/>
  <c r="K27" i="2" l="1"/>
  <c r="G27" i="2"/>
  <c r="F29" i="2"/>
  <c r="H27" i="2"/>
  <c r="D28" i="2"/>
  <c r="C27" i="2"/>
  <c r="K9" i="2"/>
  <c r="D9" i="2"/>
  <c r="K21" i="2"/>
  <c r="D21" i="2"/>
  <c r="J4" i="2"/>
  <c r="J6" i="2"/>
  <c r="D15" i="2"/>
  <c r="L27" i="2"/>
  <c r="D27" i="2"/>
  <c r="F23" i="2"/>
  <c r="H21" i="2"/>
  <c r="L15" i="2"/>
  <c r="C15" i="2"/>
  <c r="F11" i="2"/>
  <c r="H9" i="2"/>
  <c r="C8" i="2"/>
  <c r="K15" i="2"/>
  <c r="L21" i="2"/>
  <c r="C21" i="2"/>
  <c r="F17" i="2"/>
  <c r="H15" i="2"/>
  <c r="L9" i="2"/>
  <c r="C9" i="2"/>
  <c r="F5" i="2"/>
  <c r="C13" i="2"/>
  <c r="I6" i="2"/>
  <c r="I4" i="2"/>
  <c r="J12" i="2"/>
  <c r="C7" i="2"/>
  <c r="F6" i="2"/>
  <c r="F4" i="2"/>
  <c r="D22" i="2"/>
  <c r="G21" i="2"/>
  <c r="D16" i="2"/>
  <c r="G15" i="2"/>
  <c r="D14" i="2"/>
  <c r="F12" i="2"/>
  <c r="D10" i="2"/>
  <c r="G9" i="2"/>
  <c r="D8" i="2"/>
  <c r="M6" i="2"/>
  <c r="E6" i="2"/>
  <c r="M4" i="2"/>
  <c r="E4" i="2"/>
  <c r="F24" i="2"/>
  <c r="C24" i="2"/>
  <c r="G24" i="2"/>
  <c r="K24" i="2"/>
  <c r="D25" i="2"/>
  <c r="F26" i="2"/>
  <c r="D24" i="2"/>
  <c r="L24" i="2"/>
  <c r="E24" i="2"/>
  <c r="I24" i="2"/>
  <c r="M24" i="2"/>
  <c r="C26" i="2"/>
  <c r="D26" i="2"/>
  <c r="H24" i="2"/>
  <c r="J24" i="2"/>
  <c r="C25" i="2"/>
  <c r="C19" i="2"/>
  <c r="F18" i="2"/>
  <c r="M12" i="2"/>
  <c r="E12" i="2"/>
  <c r="L18" i="2"/>
  <c r="H18" i="2"/>
  <c r="D18" i="2"/>
  <c r="D17" i="2"/>
  <c r="C16" i="2"/>
  <c r="J15" i="2"/>
  <c r="F15" i="2"/>
  <c r="L6" i="2"/>
  <c r="H6" i="2"/>
  <c r="D6" i="2"/>
  <c r="D5" i="2"/>
  <c r="L4" i="2"/>
  <c r="H4" i="2"/>
  <c r="D4" i="2"/>
  <c r="D20" i="2"/>
  <c r="J18" i="2"/>
  <c r="C20" i="2"/>
  <c r="M18" i="2"/>
  <c r="I18" i="2"/>
  <c r="E18" i="2"/>
  <c r="C14" i="2"/>
  <c r="I12" i="2"/>
  <c r="D29" i="2"/>
  <c r="C28" i="2"/>
  <c r="J27" i="2"/>
  <c r="F27" i="2"/>
  <c r="D23" i="2"/>
  <c r="C22" i="2"/>
  <c r="J21" i="2"/>
  <c r="F21" i="2"/>
  <c r="L12" i="2"/>
  <c r="H12" i="2"/>
  <c r="D12" i="2"/>
  <c r="D11" i="2"/>
  <c r="C10" i="2"/>
  <c r="J9" i="2"/>
  <c r="F9" i="2"/>
  <c r="C29" i="2"/>
  <c r="M27" i="2"/>
  <c r="I27" i="2"/>
  <c r="C23" i="2"/>
  <c r="M21" i="2"/>
  <c r="I21" i="2"/>
  <c r="F20" i="2"/>
  <c r="D19" i="2"/>
  <c r="K18" i="2"/>
  <c r="G18" i="2"/>
  <c r="C17" i="2"/>
  <c r="M15" i="2"/>
  <c r="I15" i="2"/>
  <c r="F14" i="2"/>
  <c r="D13" i="2"/>
  <c r="K12" i="2"/>
  <c r="G12" i="2"/>
  <c r="C11" i="2"/>
  <c r="M9" i="2"/>
  <c r="I9" i="2"/>
  <c r="F8" i="2"/>
  <c r="D7" i="2"/>
  <c r="K6" i="2"/>
  <c r="G6" i="2"/>
  <c r="C5" i="2"/>
  <c r="K4" i="2"/>
  <c r="G4" i="2"/>
  <c r="W23" i="1"/>
  <c r="W19" i="1"/>
  <c r="B30" i="2" l="1"/>
  <c r="G30" i="2" s="1"/>
  <c r="A32" i="2"/>
  <c r="B33" i="2" s="1"/>
  <c r="A35" i="2"/>
  <c r="B36" i="2" s="1"/>
  <c r="D36" i="2" s="1"/>
  <c r="A38" i="2"/>
  <c r="B39" i="2" s="1"/>
  <c r="A41" i="2"/>
  <c r="B42" i="2" s="1"/>
  <c r="A44" i="2"/>
  <c r="B45" i="2" s="1"/>
  <c r="D47" i="2" s="1"/>
  <c r="A47" i="2"/>
  <c r="E45" i="2" l="1"/>
  <c r="F38" i="2"/>
  <c r="F47" i="2"/>
  <c r="D46" i="2"/>
  <c r="E36" i="2"/>
  <c r="M45" i="2"/>
  <c r="J45" i="2"/>
  <c r="D45" i="2"/>
  <c r="C45" i="2"/>
  <c r="C46" i="2"/>
  <c r="C47" i="2"/>
  <c r="G45" i="2"/>
  <c r="I45" i="2"/>
  <c r="K45" i="2"/>
  <c r="H45" i="2"/>
  <c r="F45" i="2"/>
  <c r="L45" i="2"/>
  <c r="L36" i="2"/>
  <c r="F36" i="2"/>
  <c r="C37" i="2"/>
  <c r="K36" i="2"/>
  <c r="C38" i="2"/>
  <c r="G36" i="2"/>
  <c r="I36" i="2"/>
  <c r="C36" i="2"/>
  <c r="M36" i="2"/>
  <c r="D37" i="2"/>
  <c r="C32" i="2"/>
  <c r="C30" i="2"/>
  <c r="E30" i="2"/>
  <c r="F32" i="2"/>
  <c r="G39" i="2"/>
  <c r="M39" i="2"/>
  <c r="H39" i="2"/>
  <c r="I39" i="2"/>
  <c r="K39" i="2"/>
  <c r="H36" i="2"/>
  <c r="D38" i="2"/>
  <c r="D39" i="2"/>
  <c r="J39" i="2"/>
  <c r="D41" i="2"/>
  <c r="C41" i="2"/>
  <c r="D40" i="2"/>
  <c r="L39" i="2"/>
  <c r="E39" i="2"/>
  <c r="C39" i="2"/>
  <c r="F41" i="2"/>
  <c r="H30" i="2"/>
  <c r="D32" i="2"/>
  <c r="C31" i="2"/>
  <c r="D31" i="2"/>
  <c r="M30" i="2"/>
  <c r="F30" i="2"/>
  <c r="D43" i="2"/>
  <c r="C44" i="2"/>
  <c r="F44" i="2"/>
  <c r="C42" i="2"/>
  <c r="C35" i="2"/>
  <c r="G33" i="2"/>
  <c r="I33" i="2"/>
  <c r="K33" i="2"/>
  <c r="H33" i="2"/>
  <c r="D33" i="2"/>
  <c r="F42" i="2"/>
  <c r="D34" i="2"/>
  <c r="C34" i="2"/>
  <c r="M33" i="2"/>
  <c r="M48" i="2"/>
  <c r="G42" i="2"/>
  <c r="G48" i="2" s="1"/>
  <c r="E42" i="2"/>
  <c r="C43" i="2"/>
  <c r="E33" i="2"/>
  <c r="C33" i="2"/>
  <c r="F35" i="2"/>
  <c r="F33" i="2"/>
  <c r="L33" i="2"/>
  <c r="F39" i="2"/>
  <c r="C40" i="2"/>
  <c r="D30" i="2"/>
  <c r="J36" i="2"/>
  <c r="D42" i="2"/>
  <c r="H42" i="2"/>
  <c r="D35" i="2"/>
  <c r="J33" i="2"/>
  <c r="D44" i="2"/>
  <c r="E48" i="2" l="1"/>
</calcChain>
</file>

<file path=xl/sharedStrings.xml><?xml version="1.0" encoding="utf-8"?>
<sst xmlns="http://schemas.openxmlformats.org/spreadsheetml/2006/main" count="258" uniqueCount="180">
  <si>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</si>
  <si>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</si>
  <si>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</si>
  <si>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</si>
  <si>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</si>
  <si>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</si>
  <si>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</si>
  <si>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</si>
  <si>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</si>
  <si>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</si>
  <si>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</si>
  <si>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</si>
  <si>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</si>
  <si>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</si>
  <si>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</si>
  <si>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</si>
  <si>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</si>
  <si>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</si>
  <si>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</si>
  <si>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</si>
  <si>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</si>
  <si>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</si>
  <si>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</si>
  <si>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</si>
  <si>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</si>
  <si>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</si>
  <si>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</si>
  <si>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</si>
  <si>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</si>
  <si>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</si>
  <si>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</si>
  <si>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</si>
  <si>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</si>
  <si>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</si>
  <si>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</si>
  <si>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</si>
  <si>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</si>
  <si>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</si>
  <si>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</si>
  <si>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Újezd</t>
  </si>
  <si>
    <t>Újezd 83</t>
  </si>
  <si>
    <t>Újezd</t>
  </si>
  <si>
    <t>78396</t>
  </si>
  <si>
    <t>Obec, městská část hlavního města Prahy</t>
  </si>
  <si>
    <t>00299618</t>
  </si>
  <si>
    <t>153150448/0300</t>
  </si>
  <si>
    <t>Cyklostezka Újezd - Rybníček po k.ú. Mladějovice - II. etapa</t>
  </si>
  <si>
    <t>Předmětem projektu Cyklostezka Újezd – Rybníček po k.ú. Mladějovice – II. etapa je vybudování dílčí části cyklistického propojení měst Uničov a Šternberk.</t>
  </si>
  <si>
    <t>4/2020</t>
  </si>
  <si>
    <t>6/2020</t>
  </si>
  <si>
    <t>31.01.2021</t>
  </si>
  <si>
    <t>3</t>
  </si>
  <si>
    <t>Město Uničov</t>
  </si>
  <si>
    <t>Masarykovo nám. 1</t>
  </si>
  <si>
    <t>Uničov</t>
  </si>
  <si>
    <t>78391</t>
  </si>
  <si>
    <t>00299634</t>
  </si>
  <si>
    <t>94-46928621/0710</t>
  </si>
  <si>
    <t>Cyklostezka Litovel – Uničov, k.ú. Střelice</t>
  </si>
  <si>
    <t>Jedná se o vybudování nové cyklostezky vedené v k.ú. Střelice souběžně podél silnice II/449. Projekt je dílčí částí stavby společné stezky pro cyklisty spojující města Uničov a Litovel přes místní část Střelice a obec Červenka.</t>
  </si>
  <si>
    <t>5/2020</t>
  </si>
  <si>
    <t>9/2020</t>
  </si>
  <si>
    <t>4</t>
  </si>
  <si>
    <t>Statutární město Olomouc</t>
  </si>
  <si>
    <t>Horní náměstí 583</t>
  </si>
  <si>
    <t>Olomouc</t>
  </si>
  <si>
    <t>77900</t>
  </si>
  <si>
    <t>00299308</t>
  </si>
  <si>
    <t>94-6127811/0710</t>
  </si>
  <si>
    <t>Střední Novosadská, U Dětského domova - propojení, cyklostezka</t>
  </si>
  <si>
    <t>Jedná se o výstavbu cyklostezky, která propojí nově zrealizovanou cyklostezku na ulici Střední Novosadská s místní komunikací U Dětského domova a dále cyklostezky na koruně hráze protipovodňových opatření po obou březích toku řeky Moravy.</t>
  </si>
  <si>
    <t>Střední Novosadská, U Dětského domova- propojení, cyklostezka</t>
  </si>
  <si>
    <t>3/2020</t>
  </si>
  <si>
    <t>10/2020</t>
  </si>
  <si>
    <t>5</t>
  </si>
  <si>
    <t>Statutární město Prostějov</t>
  </si>
  <si>
    <t>nám. T. G. Masaryka 130/14</t>
  </si>
  <si>
    <t>Prostějov</t>
  </si>
  <si>
    <t>79601</t>
  </si>
  <si>
    <t>00288659</t>
  </si>
  <si>
    <t>94-28228701/0710</t>
  </si>
  <si>
    <t>Cyklistická stezka v ulici J. Lady, Prostějov</t>
  </si>
  <si>
    <t>Předmětem projektu je vybudování cyklistické stezky podél ul. J. Lady v Prostějově o délce 309 m. Jedná se o  úsek mezi okružními křižovatkami Plumlovská a U Nové nemocnice. Součástí je i tzv. východní větev stezky s propojením na ul. Svolinského.</t>
  </si>
  <si>
    <t>7/2020</t>
  </si>
  <si>
    <t>11/2020</t>
  </si>
  <si>
    <t>6</t>
  </si>
  <si>
    <t>Obec Mladějovice</t>
  </si>
  <si>
    <t>Mladějovice 24</t>
  </si>
  <si>
    <t>Mladějovice</t>
  </si>
  <si>
    <t>78501</t>
  </si>
  <si>
    <t>00635308</t>
  </si>
  <si>
    <t>1801689359/0800</t>
  </si>
  <si>
    <t>VÝSTAVBA  STEZKY PRO CHODCE A CYKLISTY ŠTERNBERK-UNIČOV V OBCI MLADĚJOVICE - II.etapa - část A</t>
  </si>
  <si>
    <t>Jedná se o část úseku stezky pro chodce a cyklisty v délce 0,36871 km a šířce 2,5 m v intravilánovém úseku obce Mladějovice (od křižovatky na Hnojice) směrem do extravilánu (k odbočce na Dolní Mladějovice).Na stavbu již bylo vydáno společné povolení.</t>
  </si>
  <si>
    <t>12/2020</t>
  </si>
  <si>
    <t>7</t>
  </si>
  <si>
    <t>Obec Majetín</t>
  </si>
  <si>
    <t>Lipová 25</t>
  </si>
  <si>
    <t>Majetín</t>
  </si>
  <si>
    <t>751 03</t>
  </si>
  <si>
    <t>00299197</t>
  </si>
  <si>
    <t>1883114339/0800</t>
  </si>
  <si>
    <t>Výstavba cyklostezky Majetín - Krčmaň</t>
  </si>
  <si>
    <t>Cyklostezka je navržena mezi obcemi Majetín a Krčmaň. 
Žádost o dotaci se týká pouze stavby cyklostezky na KÚ obce Majetín v délce 1087,58 m.
Obousměrná stezka C9 je vedena levostranně podél silnice III/0552, jako místní komunikace IV. třídy.</t>
  </si>
  <si>
    <t>8</t>
  </si>
  <si>
    <t>Jantarová stezka, úsek Hodolanská - Libušina, I. část</t>
  </si>
  <si>
    <t>Jedná se o výstavbu nové stezky pro cyklisty na levém břehu vodního toku Bystřice, v úseku od ulice U Ambulatoria po lávku přes Bystřici na konci ulice Lermontovova. Tento úsek je součástí cyklotrasy č. 5, zvané jako Jantarová stezka.</t>
  </si>
  <si>
    <t>9</t>
  </si>
  <si>
    <t>Obec Bílovice-Lutotín</t>
  </si>
  <si>
    <t>Bílovice 39</t>
  </si>
  <si>
    <t>Bílovice - Lutotín</t>
  </si>
  <si>
    <t>79841</t>
  </si>
  <si>
    <t>00288012</t>
  </si>
  <si>
    <t>8323701/0100</t>
  </si>
  <si>
    <t>Cyklostezka Kostelec na Hané – Lutotín</t>
  </si>
  <si>
    <t>Realizací akce bude vybudována cyklostezka vedoucí z Kostelce na Hané do obce Bílovice-Lutotín v celkové délce 1 348,15 m.</t>
  </si>
  <si>
    <t>Obec Klenovice na Hané</t>
  </si>
  <si>
    <t>Klenovice na Hané 3</t>
  </si>
  <si>
    <t>Klenovice na Hané</t>
  </si>
  <si>
    <t>79823</t>
  </si>
  <si>
    <t>00288349</t>
  </si>
  <si>
    <t>3629701/0100</t>
  </si>
  <si>
    <t>Cyklistická stezka Klenovice na Hané "Větřák - Čelčice víceúčelová nádrž" 2020</t>
  </si>
  <si>
    <t>Předmětem projektu je vybudování části cyklistické stezky mezi obcemi Klenovice na Hané a Čelčice, která umožní svedení cyklistů z komunikace II/367 (Klenovice na Hané – Čelčice) a z komunikace III/4384 (Klenovice na Hané – Pivín).</t>
  </si>
  <si>
    <t>11</t>
  </si>
  <si>
    <t>Obec Červenka</t>
  </si>
  <si>
    <t>Svatoplukova 16</t>
  </si>
  <si>
    <t>Červenka</t>
  </si>
  <si>
    <t>78401</t>
  </si>
  <si>
    <t>00635740</t>
  </si>
  <si>
    <t>19/0100</t>
  </si>
  <si>
    <t>Cyklistická stezka Litovel - Červenka - Uničov, k.ú. Červenka</t>
  </si>
  <si>
    <t>Předmětem projektu je vybudování nové cyklostezky v obci Červenka. Cílem projektu je zajistit bezpečný pohyb cyklistů, kteří nyní musí využívat k jízdě silnici II/449. Cyklostezka bude součástí regionální trasy cyklostezky Litovel - Uničov.</t>
  </si>
  <si>
    <t>2/2020</t>
  </si>
  <si>
    <t>12</t>
  </si>
  <si>
    <t>Město Plumlov</t>
  </si>
  <si>
    <t>Rudé armády 302</t>
  </si>
  <si>
    <t>Plumlov</t>
  </si>
  <si>
    <t>79803</t>
  </si>
  <si>
    <t>00288632</t>
  </si>
  <si>
    <t>94-6117701/0710</t>
  </si>
  <si>
    <t>Cyklostezka Plumlov</t>
  </si>
  <si>
    <t>Cílem je vybudovat cyklostezku mezi Plumlovem a Mostkovicemi, která svede cyklisty ze silnice č. II/377. Ta bude sloužit pro dojížďku do práce a do školy. Výhodou projektu je zajištění bezpečné mobility cyklistů oddělením od automobilové dopravy.</t>
  </si>
  <si>
    <t>1/2020</t>
  </si>
  <si>
    <t>13</t>
  </si>
  <si>
    <t>Obec Libina</t>
  </si>
  <si>
    <t>Libina 523</t>
  </si>
  <si>
    <t>Libina</t>
  </si>
  <si>
    <t>78805</t>
  </si>
  <si>
    <t>00302899</t>
  </si>
  <si>
    <t>188244719/0300</t>
  </si>
  <si>
    <t>Stezka pro chodce a cyklisty Šumvald - Libina</t>
  </si>
  <si>
    <t>Předmětem projektu je realizace stavby stezky pro chodce a cyklisty mezi obcemi Libina a Šumvald, podél silnice č. II/446. Cílem projektu je zajištění bezpečné mobility cyklistů pomocí oddělení od automobilové dopravy prostřednictvím smíšené stezky.</t>
  </si>
  <si>
    <t>8/2020</t>
  </si>
  <si>
    <t>Obec Rokytnice</t>
  </si>
  <si>
    <t>Rokytnice 143</t>
  </si>
  <si>
    <t>Rokytnice</t>
  </si>
  <si>
    <t>75104</t>
  </si>
  <si>
    <t>Přerov</t>
  </si>
  <si>
    <t>00301914</t>
  </si>
  <si>
    <t>1882949369/0800</t>
  </si>
  <si>
    <t>Cyklostezka v Rokytnici</t>
  </si>
  <si>
    <t>Vybudování cyklostezky, která odkloní cyklisty mimo těleso silnice II. třídy II/150 při průjezdu obcí Rokytnice</t>
  </si>
  <si>
    <t>16</t>
  </si>
  <si>
    <t>Obec Bělotín</t>
  </si>
  <si>
    <t>Bělotín 151</t>
  </si>
  <si>
    <t>Bělotín</t>
  </si>
  <si>
    <t>75364</t>
  </si>
  <si>
    <t>00301019</t>
  </si>
  <si>
    <t>1883001369/0800</t>
  </si>
  <si>
    <t>Cyklostezka Bělotín-Hranice, realizace SO-02</t>
  </si>
  <si>
    <t>Realizace stavebního objektu 02 v rámci projektu Cyklostezky Bělotín-Hranice, novostavby stezky v délce 945 m, která propojí stávající sjízdné úseky do jednoho funkčního celku.</t>
  </si>
  <si>
    <t>Podkladový materiál pro jednání Rady Olomouckého kraje dne: 23.03.2020</t>
  </si>
  <si>
    <t>10_01 Podpora výstavby a oprav cyklostezek 2020</t>
  </si>
  <si>
    <t>krajský dotační titul</t>
  </si>
  <si>
    <t>Stanislav Cetkovský</t>
  </si>
  <si>
    <t>Kamil Malenda</t>
  </si>
  <si>
    <t>stavební a ostatní práce související s realizací akce Cyklistická stezka Klenovice na Hané "Větřák - Čelčice-Víceúčelová nádrž 2020</t>
  </si>
  <si>
    <t>stavební a ostatní práce související s realizací akce Cyklostezka v Rokytnici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</si>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</sst>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164" fontId="8" fillId="0" borderId="6" xfId="0" applyNumberFormat="1" applyFont="1" applyBorder="1" applyAlignment="1">
      <alignment vertical="center" wrapText="1"/>
    </xf>
    <xf numFmtId="14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/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D1" workbookViewId="0">
      <selection activeCell="M33" sqref="M33"/>
    </sheetView>
  </sheetViews>
  <sheetFormatPr defaultColWidth="9.140625"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2:24" s="14" customFormat="1" ht="10.5" customHeight="1" x14ac:dyDescent="0.15"/>
    <row r="2" spans="2:24" s="14" customFormat="1" ht="10.5" customHeight="1" x14ac:dyDescent="0.15"/>
    <row r="3" spans="2:24" s="14" customFormat="1" ht="10.5" customHeight="1" x14ac:dyDescent="0.15"/>
    <row r="4" spans="2:24" s="14" customFormat="1" ht="10.5" customHeight="1" x14ac:dyDescent="0.15"/>
    <row r="5" spans="2:24" s="14" customFormat="1" ht="10.5" customHeight="1" x14ac:dyDescent="0.15"/>
    <row r="6" spans="2:24" s="14" customFormat="1" ht="10.5" customHeight="1" x14ac:dyDescent="0.15"/>
    <row r="7" spans="2:24" s="14" customFormat="1" ht="10.5" customHeight="1" thickBot="1" x14ac:dyDescent="0.2"/>
    <row r="8" spans="2:24" s="18" customFormat="1" ht="53.25" customHeight="1" thickBot="1" x14ac:dyDescent="0.2">
      <c r="B8" s="10" t="s">
        <v>0</v>
      </c>
      <c r="C8" s="54" t="s">
        <v>1</v>
      </c>
      <c r="D8" s="15"/>
      <c r="E8" s="15"/>
      <c r="F8" s="15"/>
      <c r="G8" s="15"/>
      <c r="H8" s="15"/>
      <c r="I8" s="15"/>
      <c r="J8" s="15"/>
      <c r="K8" s="16"/>
      <c r="L8" s="12" t="s">
        <v>30</v>
      </c>
      <c r="M8" s="17" t="s">
        <v>31</v>
      </c>
      <c r="N8" s="12" t="s">
        <v>2</v>
      </c>
      <c r="O8" s="75" t="s">
        <v>3</v>
      </c>
      <c r="P8" s="13" t="s">
        <v>4</v>
      </c>
      <c r="Q8" s="17"/>
      <c r="R8" s="13" t="s">
        <v>5</v>
      </c>
      <c r="S8" s="8" t="s">
        <v>6</v>
      </c>
      <c r="T8" s="43" t="s">
        <v>7</v>
      </c>
      <c r="U8" s="44"/>
      <c r="V8" s="44"/>
      <c r="W8" s="42"/>
      <c r="X8" s="12" t="s">
        <v>8</v>
      </c>
    </row>
    <row r="9" spans="2:24" s="18" customFormat="1" ht="13.5" customHeight="1" x14ac:dyDescent="0.2">
      <c r="B9" s="11"/>
      <c r="C9" s="55" t="s">
        <v>9</v>
      </c>
      <c r="D9" s="19"/>
      <c r="E9" s="19"/>
      <c r="F9" s="19"/>
      <c r="G9" s="48"/>
      <c r="H9" s="47"/>
      <c r="I9" s="20"/>
      <c r="J9" s="20"/>
      <c r="K9" s="56"/>
      <c r="L9" s="9"/>
      <c r="M9" s="21"/>
      <c r="N9" s="9"/>
      <c r="O9" s="9"/>
      <c r="P9" s="22"/>
      <c r="Q9" s="23"/>
      <c r="R9" s="22"/>
      <c r="S9" s="41"/>
      <c r="T9" s="24" t="s">
        <v>10</v>
      </c>
      <c r="U9" s="24" t="s">
        <v>11</v>
      </c>
      <c r="V9" s="25" t="s">
        <v>12</v>
      </c>
      <c r="W9" s="75" t="s">
        <v>13</v>
      </c>
      <c r="X9" s="9"/>
    </row>
    <row r="10" spans="2:24" s="18" customFormat="1" ht="13.5" thickBot="1" x14ac:dyDescent="0.25">
      <c r="B10" s="26"/>
      <c r="C10" s="57" t="s">
        <v>14</v>
      </c>
      <c r="D10" s="58" t="s">
        <v>15</v>
      </c>
      <c r="E10" s="58" t="s">
        <v>16</v>
      </c>
      <c r="F10" s="58" t="s">
        <v>17</v>
      </c>
      <c r="G10" s="59" t="s">
        <v>18</v>
      </c>
      <c r="H10" s="60" t="s">
        <v>19</v>
      </c>
      <c r="I10" s="61" t="s">
        <v>20</v>
      </c>
      <c r="J10" s="61" t="s">
        <v>21</v>
      </c>
      <c r="K10" s="62" t="s">
        <v>22</v>
      </c>
      <c r="L10" s="27"/>
      <c r="M10" s="28"/>
      <c r="N10" s="27"/>
      <c r="O10" s="27"/>
      <c r="P10" s="29" t="s">
        <v>23</v>
      </c>
      <c r="Q10" s="30" t="s">
        <v>24</v>
      </c>
      <c r="R10" s="29"/>
      <c r="S10" s="31"/>
      <c r="T10" s="30"/>
      <c r="U10" s="30"/>
      <c r="V10" s="76" t="s">
        <v>25</v>
      </c>
      <c r="W10" s="27"/>
      <c r="X10" s="27"/>
    </row>
    <row r="11" spans="2:24" s="34" customFormat="1" ht="12.75" hidden="1" customHeight="1" x14ac:dyDescent="0.25">
      <c r="B11" s="32" t="s">
        <v>38</v>
      </c>
      <c r="C11" s="67" t="s">
        <v>39</v>
      </c>
      <c r="D11" s="67" t="s">
        <v>40</v>
      </c>
      <c r="E11" s="68" t="s">
        <v>41</v>
      </c>
      <c r="F11" s="69" t="s">
        <v>42</v>
      </c>
      <c r="G11" s="67"/>
      <c r="H11" s="67" t="s">
        <v>43</v>
      </c>
      <c r="I11" s="69" t="s">
        <v>44</v>
      </c>
      <c r="J11" s="69" t="s">
        <v>45</v>
      </c>
      <c r="K11" s="69"/>
      <c r="L11" s="33" t="s">
        <v>46</v>
      </c>
      <c r="M11" s="33" t="s">
        <v>47</v>
      </c>
      <c r="N11" s="33" t="s">
        <v>46</v>
      </c>
      <c r="O11" s="71">
        <v>3898129.16</v>
      </c>
      <c r="P11" s="70" t="s">
        <v>48</v>
      </c>
      <c r="Q11" s="70" t="s">
        <v>49</v>
      </c>
      <c r="R11" s="71">
        <v>1949064.58</v>
      </c>
      <c r="S11" s="71" t="s">
        <v>50</v>
      </c>
      <c r="T11" s="71"/>
      <c r="U11" s="71"/>
      <c r="V11" s="71"/>
      <c r="W11" s="71">
        <f t="shared" ref="W11:W24" si="0">SUM(T11:V11)</f>
        <v>0</v>
      </c>
      <c r="X11" s="53">
        <v>0</v>
      </c>
    </row>
    <row r="12" spans="2:24" s="34" customFormat="1" ht="12.75" hidden="1" customHeight="1" x14ac:dyDescent="0.25">
      <c r="B12" s="32" t="s">
        <v>51</v>
      </c>
      <c r="C12" s="67" t="s">
        <v>52</v>
      </c>
      <c r="D12" s="67" t="s">
        <v>53</v>
      </c>
      <c r="E12" s="68" t="s">
        <v>54</v>
      </c>
      <c r="F12" s="69" t="s">
        <v>55</v>
      </c>
      <c r="G12" s="67"/>
      <c r="H12" s="67" t="s">
        <v>43</v>
      </c>
      <c r="I12" s="69" t="s">
        <v>56</v>
      </c>
      <c r="J12" s="69" t="s">
        <v>57</v>
      </c>
      <c r="K12" s="69"/>
      <c r="L12" s="33" t="s">
        <v>58</v>
      </c>
      <c r="M12" s="33" t="s">
        <v>59</v>
      </c>
      <c r="N12" s="33" t="s">
        <v>58</v>
      </c>
      <c r="O12" s="71">
        <v>9687515</v>
      </c>
      <c r="P12" s="70" t="s">
        <v>60</v>
      </c>
      <c r="Q12" s="70" t="s">
        <v>61</v>
      </c>
      <c r="R12" s="71">
        <v>1743752.7</v>
      </c>
      <c r="S12" s="71" t="s">
        <v>50</v>
      </c>
      <c r="T12" s="71"/>
      <c r="U12" s="71"/>
      <c r="V12" s="71"/>
      <c r="W12" s="71">
        <f t="shared" si="0"/>
        <v>0</v>
      </c>
      <c r="X12" s="53">
        <v>0</v>
      </c>
    </row>
    <row r="13" spans="2:24" s="34" customFormat="1" ht="12.75" hidden="1" customHeight="1" x14ac:dyDescent="0.25">
      <c r="B13" s="32" t="s">
        <v>62</v>
      </c>
      <c r="C13" s="67" t="s">
        <v>63</v>
      </c>
      <c r="D13" s="67" t="s">
        <v>64</v>
      </c>
      <c r="E13" s="68" t="s">
        <v>65</v>
      </c>
      <c r="F13" s="69" t="s">
        <v>66</v>
      </c>
      <c r="G13" s="67" t="s">
        <v>65</v>
      </c>
      <c r="H13" s="67" t="s">
        <v>43</v>
      </c>
      <c r="I13" s="69" t="s">
        <v>67</v>
      </c>
      <c r="J13" s="69" t="s">
        <v>68</v>
      </c>
      <c r="K13" s="69"/>
      <c r="L13" s="33" t="s">
        <v>69</v>
      </c>
      <c r="M13" s="33" t="s">
        <v>70</v>
      </c>
      <c r="N13" s="33" t="s">
        <v>71</v>
      </c>
      <c r="O13" s="71">
        <v>318230.02</v>
      </c>
      <c r="P13" s="70" t="s">
        <v>72</v>
      </c>
      <c r="Q13" s="70" t="s">
        <v>73</v>
      </c>
      <c r="R13" s="71">
        <v>159115.01</v>
      </c>
      <c r="S13" s="71" t="s">
        <v>50</v>
      </c>
      <c r="T13" s="71"/>
      <c r="U13" s="71"/>
      <c r="V13" s="71"/>
      <c r="W13" s="71">
        <f t="shared" si="0"/>
        <v>0</v>
      </c>
      <c r="X13" s="53">
        <v>0</v>
      </c>
    </row>
    <row r="14" spans="2:24" s="34" customFormat="1" ht="12.75" hidden="1" customHeight="1" x14ac:dyDescent="0.25">
      <c r="B14" s="32" t="s">
        <v>74</v>
      </c>
      <c r="C14" s="67" t="s">
        <v>75</v>
      </c>
      <c r="D14" s="67" t="s">
        <v>76</v>
      </c>
      <c r="E14" s="68" t="s">
        <v>77</v>
      </c>
      <c r="F14" s="69" t="s">
        <v>78</v>
      </c>
      <c r="G14" s="67" t="s">
        <v>77</v>
      </c>
      <c r="H14" s="67" t="s">
        <v>43</v>
      </c>
      <c r="I14" s="69" t="s">
        <v>79</v>
      </c>
      <c r="J14" s="69" t="s">
        <v>80</v>
      </c>
      <c r="K14" s="69"/>
      <c r="L14" s="33" t="s">
        <v>81</v>
      </c>
      <c r="M14" s="33" t="s">
        <v>82</v>
      </c>
      <c r="N14" s="33" t="s">
        <v>81</v>
      </c>
      <c r="O14" s="71">
        <v>1172703.75</v>
      </c>
      <c r="P14" s="70" t="s">
        <v>83</v>
      </c>
      <c r="Q14" s="70" t="s">
        <v>84</v>
      </c>
      <c r="R14" s="71">
        <v>586351.87</v>
      </c>
      <c r="S14" s="71" t="s">
        <v>50</v>
      </c>
      <c r="T14" s="71"/>
      <c r="U14" s="71"/>
      <c r="V14" s="71"/>
      <c r="W14" s="71">
        <f t="shared" si="0"/>
        <v>0</v>
      </c>
      <c r="X14" s="53">
        <v>0</v>
      </c>
    </row>
    <row r="15" spans="2:24" s="34" customFormat="1" ht="12.75" hidden="1" customHeight="1" x14ac:dyDescent="0.25">
      <c r="B15" s="32" t="s">
        <v>85</v>
      </c>
      <c r="C15" s="67" t="s">
        <v>86</v>
      </c>
      <c r="D15" s="67" t="s">
        <v>87</v>
      </c>
      <c r="E15" s="68" t="s">
        <v>88</v>
      </c>
      <c r="F15" s="69" t="s">
        <v>89</v>
      </c>
      <c r="G15" s="67"/>
      <c r="H15" s="67" t="s">
        <v>43</v>
      </c>
      <c r="I15" s="69" t="s">
        <v>90</v>
      </c>
      <c r="J15" s="69" t="s">
        <v>91</v>
      </c>
      <c r="K15" s="69"/>
      <c r="L15" s="33" t="s">
        <v>92</v>
      </c>
      <c r="M15" s="33" t="s">
        <v>93</v>
      </c>
      <c r="N15" s="33" t="s">
        <v>92</v>
      </c>
      <c r="O15" s="71">
        <v>2912953.83</v>
      </c>
      <c r="P15" s="70" t="s">
        <v>60</v>
      </c>
      <c r="Q15" s="70" t="s">
        <v>94</v>
      </c>
      <c r="R15" s="71">
        <v>1456476.92</v>
      </c>
      <c r="S15" s="71" t="s">
        <v>50</v>
      </c>
      <c r="T15" s="71"/>
      <c r="U15" s="71"/>
      <c r="V15" s="71"/>
      <c r="W15" s="71">
        <f t="shared" si="0"/>
        <v>0</v>
      </c>
      <c r="X15" s="53">
        <v>0</v>
      </c>
    </row>
    <row r="16" spans="2:24" s="34" customFormat="1" ht="12.75" hidden="1" customHeight="1" x14ac:dyDescent="0.25">
      <c r="B16" s="32" t="s">
        <v>95</v>
      </c>
      <c r="C16" s="67" t="s">
        <v>96</v>
      </c>
      <c r="D16" s="67" t="s">
        <v>97</v>
      </c>
      <c r="E16" s="68" t="s">
        <v>98</v>
      </c>
      <c r="F16" s="69" t="s">
        <v>99</v>
      </c>
      <c r="G16" s="67" t="s">
        <v>65</v>
      </c>
      <c r="H16" s="67" t="s">
        <v>43</v>
      </c>
      <c r="I16" s="69" t="s">
        <v>100</v>
      </c>
      <c r="J16" s="69" t="s">
        <v>101</v>
      </c>
      <c r="K16" s="69"/>
      <c r="L16" s="33" t="s">
        <v>102</v>
      </c>
      <c r="M16" s="33" t="s">
        <v>103</v>
      </c>
      <c r="N16" s="33" t="s">
        <v>102</v>
      </c>
      <c r="O16" s="71">
        <v>11895163</v>
      </c>
      <c r="P16" s="70" t="s">
        <v>49</v>
      </c>
      <c r="Q16" s="70" t="s">
        <v>94</v>
      </c>
      <c r="R16" s="71">
        <v>1784274.45</v>
      </c>
      <c r="S16" s="71" t="s">
        <v>50</v>
      </c>
      <c r="T16" s="71"/>
      <c r="U16" s="71"/>
      <c r="V16" s="71"/>
      <c r="W16" s="71">
        <f t="shared" si="0"/>
        <v>0</v>
      </c>
      <c r="X16" s="53">
        <v>0</v>
      </c>
    </row>
    <row r="17" spans="1:24" s="34" customFormat="1" ht="12.75" hidden="1" customHeight="1" x14ac:dyDescent="0.25">
      <c r="B17" s="32" t="s">
        <v>104</v>
      </c>
      <c r="C17" s="67" t="s">
        <v>63</v>
      </c>
      <c r="D17" s="67" t="s">
        <v>64</v>
      </c>
      <c r="E17" s="68" t="s">
        <v>65</v>
      </c>
      <c r="F17" s="69" t="s">
        <v>66</v>
      </c>
      <c r="G17" s="67" t="s">
        <v>65</v>
      </c>
      <c r="H17" s="67" t="s">
        <v>43</v>
      </c>
      <c r="I17" s="69" t="s">
        <v>67</v>
      </c>
      <c r="J17" s="69" t="s">
        <v>68</v>
      </c>
      <c r="K17" s="69"/>
      <c r="L17" s="33" t="s">
        <v>105</v>
      </c>
      <c r="M17" s="33" t="s">
        <v>106</v>
      </c>
      <c r="N17" s="33" t="s">
        <v>105</v>
      </c>
      <c r="O17" s="71">
        <v>9761544.9499999993</v>
      </c>
      <c r="P17" s="70" t="s">
        <v>72</v>
      </c>
      <c r="Q17" s="70" t="s">
        <v>94</v>
      </c>
      <c r="R17" s="71">
        <v>2440386.2400000002</v>
      </c>
      <c r="S17" s="71" t="s">
        <v>50</v>
      </c>
      <c r="T17" s="71"/>
      <c r="U17" s="71"/>
      <c r="V17" s="71"/>
      <c r="W17" s="71">
        <f t="shared" si="0"/>
        <v>0</v>
      </c>
      <c r="X17" s="53">
        <v>0</v>
      </c>
    </row>
    <row r="18" spans="1:24" s="34" customFormat="1" ht="12.75" hidden="1" customHeight="1" x14ac:dyDescent="0.25">
      <c r="B18" s="32" t="s">
        <v>107</v>
      </c>
      <c r="C18" s="67" t="s">
        <v>108</v>
      </c>
      <c r="D18" s="67" t="s">
        <v>109</v>
      </c>
      <c r="E18" s="68" t="s">
        <v>110</v>
      </c>
      <c r="F18" s="69" t="s">
        <v>111</v>
      </c>
      <c r="G18" s="67"/>
      <c r="H18" s="67" t="s">
        <v>43</v>
      </c>
      <c r="I18" s="69" t="s">
        <v>112</v>
      </c>
      <c r="J18" s="69" t="s">
        <v>113</v>
      </c>
      <c r="K18" s="69"/>
      <c r="L18" s="33" t="s">
        <v>114</v>
      </c>
      <c r="M18" s="33" t="s">
        <v>115</v>
      </c>
      <c r="N18" s="33" t="s">
        <v>114</v>
      </c>
      <c r="O18" s="71">
        <v>6437870.4400000004</v>
      </c>
      <c r="P18" s="70" t="s">
        <v>60</v>
      </c>
      <c r="Q18" s="70" t="s">
        <v>84</v>
      </c>
      <c r="R18" s="71">
        <v>2446390.77</v>
      </c>
      <c r="S18" s="71" t="s">
        <v>50</v>
      </c>
      <c r="T18" s="71"/>
      <c r="U18" s="71"/>
      <c r="V18" s="71"/>
      <c r="W18" s="71">
        <f t="shared" si="0"/>
        <v>0</v>
      </c>
      <c r="X18" s="53">
        <v>0</v>
      </c>
    </row>
    <row r="19" spans="1:24" s="34" customFormat="1" ht="12.75" customHeight="1" x14ac:dyDescent="0.25">
      <c r="B19" s="79">
        <v>1</v>
      </c>
      <c r="C19" s="67" t="s">
        <v>116</v>
      </c>
      <c r="D19" s="67" t="s">
        <v>117</v>
      </c>
      <c r="E19" s="68" t="s">
        <v>118</v>
      </c>
      <c r="F19" s="69" t="s">
        <v>119</v>
      </c>
      <c r="G19" s="67" t="s">
        <v>77</v>
      </c>
      <c r="H19" s="67" t="s">
        <v>43</v>
      </c>
      <c r="I19" s="69" t="s">
        <v>120</v>
      </c>
      <c r="J19" s="69" t="s">
        <v>121</v>
      </c>
      <c r="K19" s="69" t="s">
        <v>175</v>
      </c>
      <c r="L19" s="33" t="s">
        <v>122</v>
      </c>
      <c r="M19" s="33" t="s">
        <v>123</v>
      </c>
      <c r="N19" s="33" t="s">
        <v>177</v>
      </c>
      <c r="O19" s="71">
        <v>12037558</v>
      </c>
      <c r="P19" s="70" t="s">
        <v>48</v>
      </c>
      <c r="Q19" s="70" t="s">
        <v>84</v>
      </c>
      <c r="R19" s="71">
        <v>1805633</v>
      </c>
      <c r="S19" s="71" t="s">
        <v>50</v>
      </c>
      <c r="T19" s="71"/>
      <c r="U19" s="71"/>
      <c r="V19" s="71"/>
      <c r="W19" s="71">
        <f t="shared" si="0"/>
        <v>0</v>
      </c>
      <c r="X19" s="53">
        <v>0</v>
      </c>
    </row>
    <row r="20" spans="1:24" s="34" customFormat="1" ht="12.75" hidden="1" customHeight="1" x14ac:dyDescent="0.25">
      <c r="B20" s="32" t="s">
        <v>124</v>
      </c>
      <c r="C20" s="67" t="s">
        <v>125</v>
      </c>
      <c r="D20" s="67" t="s">
        <v>126</v>
      </c>
      <c r="E20" s="68" t="s">
        <v>127</v>
      </c>
      <c r="F20" s="69" t="s">
        <v>128</v>
      </c>
      <c r="G20" s="67" t="s">
        <v>65</v>
      </c>
      <c r="H20" s="67" t="s">
        <v>43</v>
      </c>
      <c r="I20" s="69" t="s">
        <v>129</v>
      </c>
      <c r="J20" s="69" t="s">
        <v>130</v>
      </c>
      <c r="K20" s="69"/>
      <c r="L20" s="33" t="s">
        <v>131</v>
      </c>
      <c r="M20" s="33" t="s">
        <v>132</v>
      </c>
      <c r="N20" s="33" t="s">
        <v>131</v>
      </c>
      <c r="O20" s="71">
        <v>27336483.68</v>
      </c>
      <c r="P20" s="70" t="s">
        <v>133</v>
      </c>
      <c r="Q20" s="70" t="s">
        <v>61</v>
      </c>
      <c r="R20" s="71">
        <v>2460283.5299999998</v>
      </c>
      <c r="S20" s="71" t="s">
        <v>50</v>
      </c>
      <c r="T20" s="71"/>
      <c r="U20" s="71"/>
      <c r="V20" s="71"/>
      <c r="W20" s="71">
        <f t="shared" si="0"/>
        <v>0</v>
      </c>
      <c r="X20" s="53">
        <v>0</v>
      </c>
    </row>
    <row r="21" spans="1:24" s="34" customFormat="1" ht="12.75" hidden="1" customHeight="1" x14ac:dyDescent="0.25">
      <c r="B21" s="32" t="s">
        <v>134</v>
      </c>
      <c r="C21" s="67" t="s">
        <v>135</v>
      </c>
      <c r="D21" s="67" t="s">
        <v>136</v>
      </c>
      <c r="E21" s="68" t="s">
        <v>137</v>
      </c>
      <c r="F21" s="69" t="s">
        <v>138</v>
      </c>
      <c r="G21" s="67" t="s">
        <v>77</v>
      </c>
      <c r="H21" s="67" t="s">
        <v>43</v>
      </c>
      <c r="I21" s="69" t="s">
        <v>139</v>
      </c>
      <c r="J21" s="69" t="s">
        <v>140</v>
      </c>
      <c r="K21" s="69"/>
      <c r="L21" s="33" t="s">
        <v>141</v>
      </c>
      <c r="M21" s="33" t="s">
        <v>142</v>
      </c>
      <c r="N21" s="33" t="s">
        <v>141</v>
      </c>
      <c r="O21" s="71">
        <v>9615384.6099999994</v>
      </c>
      <c r="P21" s="70" t="s">
        <v>143</v>
      </c>
      <c r="Q21" s="70" t="s">
        <v>94</v>
      </c>
      <c r="R21" s="71">
        <v>2500000</v>
      </c>
      <c r="S21" s="71"/>
      <c r="T21" s="71"/>
      <c r="U21" s="71"/>
      <c r="V21" s="71"/>
      <c r="W21" s="71">
        <f t="shared" si="0"/>
        <v>0</v>
      </c>
      <c r="X21" s="53">
        <v>0</v>
      </c>
    </row>
    <row r="22" spans="1:24" s="34" customFormat="1" ht="12.75" hidden="1" customHeight="1" x14ac:dyDescent="0.25">
      <c r="B22" s="32" t="s">
        <v>144</v>
      </c>
      <c r="C22" s="67" t="s">
        <v>145</v>
      </c>
      <c r="D22" s="67" t="s">
        <v>146</v>
      </c>
      <c r="E22" s="68" t="s">
        <v>147</v>
      </c>
      <c r="F22" s="69" t="s">
        <v>148</v>
      </c>
      <c r="G22" s="67"/>
      <c r="H22" s="67" t="s">
        <v>43</v>
      </c>
      <c r="I22" s="69" t="s">
        <v>149</v>
      </c>
      <c r="J22" s="69" t="s">
        <v>150</v>
      </c>
      <c r="K22" s="69"/>
      <c r="L22" s="33" t="s">
        <v>151</v>
      </c>
      <c r="M22" s="33" t="s">
        <v>152</v>
      </c>
      <c r="N22" s="33" t="s">
        <v>151</v>
      </c>
      <c r="O22" s="71">
        <v>12501836</v>
      </c>
      <c r="P22" s="70" t="s">
        <v>153</v>
      </c>
      <c r="Q22" s="70" t="s">
        <v>84</v>
      </c>
      <c r="R22" s="71">
        <v>2000293.76</v>
      </c>
      <c r="S22" s="71" t="s">
        <v>50</v>
      </c>
      <c r="T22" s="71"/>
      <c r="U22" s="71"/>
      <c r="V22" s="71"/>
      <c r="W22" s="71">
        <f t="shared" si="0"/>
        <v>0</v>
      </c>
      <c r="X22" s="53">
        <v>0</v>
      </c>
    </row>
    <row r="23" spans="1:24" s="34" customFormat="1" ht="12.75" customHeight="1" thickBot="1" x14ac:dyDescent="0.3">
      <c r="B23" s="79">
        <v>2</v>
      </c>
      <c r="C23" s="67" t="s">
        <v>154</v>
      </c>
      <c r="D23" s="67" t="s">
        <v>155</v>
      </c>
      <c r="E23" s="68" t="s">
        <v>156</v>
      </c>
      <c r="F23" s="69" t="s">
        <v>157</v>
      </c>
      <c r="G23" s="67" t="s">
        <v>158</v>
      </c>
      <c r="H23" s="67" t="s">
        <v>43</v>
      </c>
      <c r="I23" s="69" t="s">
        <v>159</v>
      </c>
      <c r="J23" s="69" t="s">
        <v>160</v>
      </c>
      <c r="K23" s="69" t="s">
        <v>176</v>
      </c>
      <c r="L23" s="33" t="s">
        <v>161</v>
      </c>
      <c r="M23" s="33" t="s">
        <v>162</v>
      </c>
      <c r="N23" s="33" t="s">
        <v>178</v>
      </c>
      <c r="O23" s="71">
        <v>2419636</v>
      </c>
      <c r="P23" s="70" t="s">
        <v>143</v>
      </c>
      <c r="Q23" s="70" t="s">
        <v>94</v>
      </c>
      <c r="R23" s="71">
        <v>1209818</v>
      </c>
      <c r="S23" s="71" t="s">
        <v>50</v>
      </c>
      <c r="T23" s="71"/>
      <c r="U23" s="71"/>
      <c r="V23" s="71"/>
      <c r="W23" s="71">
        <f t="shared" si="0"/>
        <v>0</v>
      </c>
      <c r="X23" s="53">
        <v>0</v>
      </c>
    </row>
    <row r="24" spans="1:24" s="34" customFormat="1" ht="12.75" hidden="1" customHeight="1" thickBot="1" x14ac:dyDescent="0.3">
      <c r="B24" s="32" t="s">
        <v>163</v>
      </c>
      <c r="C24" s="67" t="s">
        <v>164</v>
      </c>
      <c r="D24" s="67" t="s">
        <v>165</v>
      </c>
      <c r="E24" s="68" t="s">
        <v>166</v>
      </c>
      <c r="F24" s="69" t="s">
        <v>167</v>
      </c>
      <c r="G24" s="67" t="s">
        <v>158</v>
      </c>
      <c r="H24" s="67" t="s">
        <v>43</v>
      </c>
      <c r="I24" s="69" t="s">
        <v>168</v>
      </c>
      <c r="J24" s="69" t="s">
        <v>169</v>
      </c>
      <c r="K24" s="69"/>
      <c r="L24" s="33" t="s">
        <v>170</v>
      </c>
      <c r="M24" s="33" t="s">
        <v>171</v>
      </c>
      <c r="N24" s="33" t="s">
        <v>170</v>
      </c>
      <c r="O24" s="71">
        <v>4482745</v>
      </c>
      <c r="P24" s="70" t="s">
        <v>48</v>
      </c>
      <c r="Q24" s="70" t="s">
        <v>84</v>
      </c>
      <c r="R24" s="71">
        <v>2241372</v>
      </c>
      <c r="S24" s="71" t="s">
        <v>50</v>
      </c>
      <c r="T24" s="71"/>
      <c r="U24" s="71"/>
      <c r="V24" s="71"/>
      <c r="W24" s="71">
        <f t="shared" si="0"/>
        <v>0</v>
      </c>
      <c r="X24" s="53">
        <v>2241373</v>
      </c>
    </row>
    <row r="25" spans="1:24" s="46" customFormat="1" x14ac:dyDescent="0.25">
      <c r="A25" s="45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5"/>
      <c r="Q25" s="64"/>
      <c r="R25" s="66"/>
      <c r="S25" s="66"/>
      <c r="T25" s="66"/>
      <c r="U25" s="66"/>
      <c r="V25" s="63"/>
      <c r="W25" s="64"/>
      <c r="X25" s="63"/>
    </row>
    <row r="26" spans="1:24" s="35" customFormat="1" ht="10.5" x14ac:dyDescent="0.15"/>
    <row r="27" spans="1:24" s="35" customFormat="1" x14ac:dyDescent="0.25">
      <c r="A27" s="36" t="s">
        <v>172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T27" s="37"/>
      <c r="U27"/>
    </row>
    <row r="28" spans="1:24" s="35" customFormat="1" ht="10.5" x14ac:dyDescent="0.1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8" t="s">
        <v>173</v>
      </c>
      <c r="L28" s="38"/>
      <c r="M28" s="38"/>
    </row>
    <row r="29" spans="1:24" s="35" customFormat="1" ht="10.5" x14ac:dyDescent="0.15">
      <c r="A29" s="36" t="s">
        <v>27</v>
      </c>
      <c r="B29" s="36"/>
      <c r="C29" s="36"/>
      <c r="D29" s="36"/>
      <c r="E29" s="36"/>
      <c r="F29" s="36"/>
      <c r="G29" s="36"/>
      <c r="H29" s="36"/>
      <c r="I29" s="36"/>
      <c r="J29" s="36"/>
      <c r="K29" s="38" t="s">
        <v>174</v>
      </c>
      <c r="L29" s="38"/>
      <c r="M29" s="38"/>
    </row>
    <row r="30" spans="1:24" s="35" customFormat="1" ht="10.5" x14ac:dyDescent="0.15"/>
    <row r="31" spans="1:24" s="35" customFormat="1" ht="10.5" x14ac:dyDescent="0.15"/>
    <row r="32" spans="1:24" s="35" customFormat="1" ht="10.5" x14ac:dyDescent="0.15">
      <c r="T32" s="39" t="s">
        <v>28</v>
      </c>
      <c r="U32" s="40" t="s">
        <v>38</v>
      </c>
      <c r="V32" s="39" t="s">
        <v>29</v>
      </c>
      <c r="W32" s="40" t="s">
        <v>38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Layout" topLeftCell="A51" zoomScaleNormal="80" workbookViewId="0">
      <selection activeCell="C55" sqref="C55"/>
    </sheetView>
  </sheetViews>
  <sheetFormatPr defaultRowHeight="15" x14ac:dyDescent="0.25"/>
  <cols>
    <col min="1" max="1" width="4.140625" style="52" customWidth="1"/>
    <col min="2" max="2" width="5.28515625" style="1" customWidth="1"/>
    <col min="3" max="3" width="22.140625" style="3" customWidth="1"/>
    <col min="4" max="4" width="37.140625" style="5" customWidth="1"/>
    <col min="5" max="5" width="17.7109375" style="7" customWidth="1"/>
    <col min="6" max="6" width="12.140625" style="51" customWidth="1"/>
    <col min="7" max="7" width="19.140625" style="6" customWidth="1"/>
    <col min="8" max="8" width="11.7109375" customWidth="1"/>
    <col min="12" max="12" width="9.140625" style="85"/>
    <col min="13" max="13" width="15.140625" style="6" customWidth="1"/>
  </cols>
  <sheetData>
    <row r="1" spans="1:13" s="78" customFormat="1" ht="15.75" customHeight="1" x14ac:dyDescent="0.25">
      <c r="A1" s="77"/>
      <c r="B1" s="109" t="s">
        <v>0</v>
      </c>
      <c r="C1" s="109" t="s">
        <v>1</v>
      </c>
      <c r="D1" s="86" t="s">
        <v>32</v>
      </c>
      <c r="E1" s="113" t="s">
        <v>35</v>
      </c>
      <c r="F1" s="109" t="s">
        <v>37</v>
      </c>
      <c r="G1" s="113" t="s">
        <v>5</v>
      </c>
      <c r="H1" s="109" t="s">
        <v>6</v>
      </c>
      <c r="I1" s="109" t="s">
        <v>7</v>
      </c>
      <c r="J1" s="109"/>
      <c r="K1" s="109"/>
      <c r="L1" s="109"/>
      <c r="M1" s="113" t="s">
        <v>36</v>
      </c>
    </row>
    <row r="2" spans="1:13" s="78" customFormat="1" x14ac:dyDescent="0.25">
      <c r="A2" s="77"/>
      <c r="B2" s="109"/>
      <c r="C2" s="109"/>
      <c r="D2" s="86" t="s">
        <v>33</v>
      </c>
      <c r="E2" s="113"/>
      <c r="F2" s="109"/>
      <c r="G2" s="113"/>
      <c r="H2" s="109"/>
      <c r="I2" s="86" t="s">
        <v>10</v>
      </c>
      <c r="J2" s="86" t="s">
        <v>11</v>
      </c>
      <c r="K2" s="86" t="s">
        <v>12</v>
      </c>
      <c r="L2" s="86" t="s">
        <v>13</v>
      </c>
      <c r="M2" s="113"/>
    </row>
    <row r="3" spans="1:13" s="78" customFormat="1" ht="22.5" customHeight="1" x14ac:dyDescent="0.25">
      <c r="A3" s="77"/>
      <c r="B3" s="109"/>
      <c r="C3" s="109"/>
      <c r="D3" s="86" t="s">
        <v>34</v>
      </c>
      <c r="E3" s="113"/>
      <c r="F3" s="109"/>
      <c r="G3" s="113"/>
      <c r="H3" s="109"/>
      <c r="I3" s="86"/>
      <c r="J3" s="86"/>
      <c r="K3" s="86" t="s">
        <v>25</v>
      </c>
      <c r="L3" s="86"/>
      <c r="M3" s="113"/>
    </row>
    <row r="4" spans="1:13" ht="60" hidden="1" x14ac:dyDescent="0.25">
      <c r="A4" s="72"/>
      <c r="B4" s="88" t="str">
        <f ca="1">IF(OFFSET(List1!B$11,'Seznam '!A3,0)&gt;0,OFFSET(List1!B$11,'Seznam '!A3,0),"")</f>
        <v>1</v>
      </c>
      <c r="C4" s="2" t="str">
        <f ca="1">IF(B4="","",CONCATENATE(OFFSET(List1!C$11,'Seznam '!A3,0),"
",OFFSET(List1!D$11,'Seznam '!A3,0),"
",OFFSET(List1!E$11,'Seznam '!A3,0),"
",OFFSET(List1!F$11,'Seznam '!A3,0)))</f>
        <v>Obec Újezd
Újezd 83
Újezd
78396</v>
      </c>
      <c r="D4" s="73" t="str">
        <f ca="1">IF(B4="","",OFFSET(List1!L$11,'Seznam '!A3,0))</f>
        <v>Cyklostezka Újezd - Rybníček po k.ú. Mladějovice - II. etapa</v>
      </c>
      <c r="E4" s="90">
        <f ca="1">IF(B4="","",OFFSET(List1!O$11,'Seznam '!A3,0))</f>
        <v>3898129.16</v>
      </c>
      <c r="F4" s="50" t="str">
        <f ca="1">IF(B4="","",OFFSET(List1!P$11,'Seznam '!A3,0))</f>
        <v>4/2020</v>
      </c>
      <c r="G4" s="92">
        <f ca="1">IF(B4="","",OFFSET(List1!R$11,'Seznam '!A3,0))</f>
        <v>1949064.58</v>
      </c>
      <c r="H4" s="94" t="str">
        <f ca="1">IF(B4="","",OFFSET(List1!S$11,'Seznam '!A3,0))</f>
        <v>31.01.2021</v>
      </c>
      <c r="I4" s="88">
        <f ca="1">IF(B4="","",OFFSET(List1!T$11,'Seznam '!A3,0))</f>
        <v>0</v>
      </c>
      <c r="J4" s="88">
        <f ca="1">IF(B4="","",OFFSET(List1!U$11,'Seznam '!A3,0))</f>
        <v>0</v>
      </c>
      <c r="K4" s="88">
        <f ca="1">IF(B4="","",OFFSET(List1!V$11,'Seznam '!A3,0))</f>
        <v>0</v>
      </c>
      <c r="L4" s="96">
        <f ca="1">IF(B4="","",OFFSET(List1!W$11,'Seznam '!A3,0))</f>
        <v>0</v>
      </c>
      <c r="M4" s="92">
        <f ca="1">IF(B4="","",OFFSET(List1!X$11,'Seznam '!A3,0))</f>
        <v>0</v>
      </c>
    </row>
    <row r="5" spans="1:13" ht="15" hidden="1" customHeight="1" thickBot="1" x14ac:dyDescent="0.3">
      <c r="A5" s="72">
        <f>ROW()/3-1</f>
        <v>0.66666666666666674</v>
      </c>
      <c r="B5" s="99"/>
      <c r="C5" s="2" t="str">
        <f ca="1">IF(B4="","",CONCATENATE("Zástupce","
",OFFSET(List1!K$11,'Seznam '!A3,0)))</f>
        <v xml:space="preserve">Zástupce
</v>
      </c>
      <c r="D5" s="74" t="str">
        <f ca="1">IF(B4="","",CONCATENATE("Dotace bude použita na:","
",OFFSET(List1!N$11,'Seznam '!A3,0)))</f>
        <v>Dotace bude použita na:
Cyklostezka Újezd - Rybníček po k.ú. Mladějovice - II. etapa</v>
      </c>
      <c r="E5" s="101"/>
      <c r="F5" s="50" t="str">
        <f ca="1">IF(B4="","",OFFSET(List1!Q$11,'Seznam '!A3,0))</f>
        <v>6/2020</v>
      </c>
      <c r="G5" s="97"/>
      <c r="H5" s="100"/>
      <c r="I5" s="99"/>
      <c r="J5" s="99"/>
      <c r="K5" s="99"/>
      <c r="L5" s="98"/>
      <c r="M5" s="97"/>
    </row>
    <row r="6" spans="1:13" ht="57.6" hidden="1" customHeight="1" x14ac:dyDescent="0.25">
      <c r="A6" s="72"/>
      <c r="B6" s="87" t="str">
        <f ca="1">IF(OFFSET(List1!B$11,'Seznam '!A5,0)&gt;0,OFFSET(List1!B$11,'Seznam '!A5,0),"")</f>
        <v>1</v>
      </c>
      <c r="C6" s="2" t="str">
        <f ca="1">IF(B6="","",CONCATENATE(OFFSET(List1!C$11,'Seznam '!A5,0),"
",OFFSET(List1!D$11,'Seznam '!A5,0),"
",OFFSET(List1!E$11,'Seznam '!A5,0),"
",OFFSET(List1!F$11,'Seznam '!A5,0)))</f>
        <v>Obec Újezd
Újezd 83
Újezd
78396</v>
      </c>
      <c r="D6" s="73" t="str">
        <f ca="1">IF(B6="","",OFFSET(List1!L$11,'Seznam '!A5,0))</f>
        <v>Cyklostezka Újezd - Rybníček po k.ú. Mladějovice - II. etapa</v>
      </c>
      <c r="E6" s="89">
        <f ca="1">IF(B6="","",OFFSET(List1!O$11,'Seznam '!A5,0))</f>
        <v>3898129.16</v>
      </c>
      <c r="F6" s="50" t="str">
        <f ca="1">IF(B6="","",OFFSET(List1!P$11,'Seznam '!A5,0))</f>
        <v>4/2020</v>
      </c>
      <c r="G6" s="91">
        <f ca="1">IF(B6="","",OFFSET(List1!R$11,'Seznam '!A5,0))</f>
        <v>1949064.58</v>
      </c>
      <c r="H6" s="93" t="str">
        <f ca="1">IF(B6="","",OFFSET(List1!S$11,'Seznam '!A5,0))</f>
        <v>31.01.2021</v>
      </c>
      <c r="I6" s="87">
        <f ca="1">IF(B6="","",OFFSET(List1!T$11,'Seznam '!A5,0))</f>
        <v>0</v>
      </c>
      <c r="J6" s="87">
        <f ca="1">IF(B6="","",OFFSET(List1!U$11,'Seznam '!A5,0))</f>
        <v>0</v>
      </c>
      <c r="K6" s="87">
        <f ca="1">IF(B6="","",OFFSET(List1!V$11,'Seznam '!A5,0))</f>
        <v>0</v>
      </c>
      <c r="L6" s="95">
        <f ca="1">IF(B6="","",OFFSET(List1!W$11,'Seznam '!A5,0))</f>
        <v>0</v>
      </c>
      <c r="M6" s="91">
        <f ca="1">IF(B6="","",OFFSET(List1!X$11,'Seznam '!A5,0))</f>
        <v>0</v>
      </c>
    </row>
    <row r="7" spans="1:13" ht="86.45" hidden="1" customHeight="1" x14ac:dyDescent="0.25">
      <c r="A7" s="72"/>
      <c r="B7" s="88"/>
      <c r="C7" s="2" t="str">
        <f ca="1">IF(B6="","",CONCATENATE("Okres ",OFFSET(List1!G$11,'Seznam '!A5,0),"
","Právní forma","
",OFFSET(List1!H$11,'Seznam '!A5,0),"
","IČO ",OFFSET(List1!I$11,'Seznam '!A5,0),"
 ","B.Ú. ",OFFSET(List1!J$11,'Seznam '!A5,0)))</f>
        <v>Okres 
Právní forma
Obec, městská část hlavního města Prahy
IČO 00299618
 B.Ú. 153150448/0300</v>
      </c>
      <c r="D7" s="4" t="str">
        <f ca="1">IF(B6="","",OFFSET(List1!M$11,'Seznam '!A5,0))</f>
        <v>Předmětem projektu Cyklostezka Újezd – Rybníček po k.ú. Mladějovice – II. etapa je vybudování dílčí části cyklistického propojení měst Uničov a Šternberk.</v>
      </c>
      <c r="E7" s="90"/>
      <c r="F7" s="49"/>
      <c r="G7" s="92"/>
      <c r="H7" s="94"/>
      <c r="I7" s="88"/>
      <c r="J7" s="88"/>
      <c r="K7" s="88"/>
      <c r="L7" s="96"/>
      <c r="M7" s="92"/>
    </row>
    <row r="8" spans="1:13" ht="28.9" hidden="1" customHeight="1" x14ac:dyDescent="0.25">
      <c r="A8" s="72">
        <f>ROW()/3-1</f>
        <v>1.6666666666666665</v>
      </c>
      <c r="B8" s="88"/>
      <c r="C8" s="2" t="str">
        <f ca="1">IF(B6="","",CONCATENATE("Zástupce","
",OFFSET(List1!K$11,'Seznam '!A5,0)))</f>
        <v xml:space="preserve">Zástupce
</v>
      </c>
      <c r="D8" s="4" t="str">
        <f ca="1">IF(B6="","",CONCATENATE("Dotace bude použita na:",OFFSET(List1!N$11,'Seznam '!A5,0)))</f>
        <v>Dotace bude použita na:Cyklostezka Újezd - Rybníček po k.ú. Mladějovice - II. etapa</v>
      </c>
      <c r="E8" s="90"/>
      <c r="F8" s="50" t="str">
        <f ca="1">IF(B6="","",OFFSET(List1!Q$11,'Seznam '!A5,0))</f>
        <v>6/2020</v>
      </c>
      <c r="G8" s="92"/>
      <c r="H8" s="94"/>
      <c r="I8" s="88"/>
      <c r="J8" s="88"/>
      <c r="K8" s="88"/>
      <c r="L8" s="96"/>
      <c r="M8" s="92"/>
    </row>
    <row r="9" spans="1:13" ht="60" hidden="1" x14ac:dyDescent="0.25">
      <c r="A9" s="72"/>
      <c r="B9" s="88" t="str">
        <f ca="1">IF(OFFSET(List1!B$11,'Seznam '!A8,0)&gt;0,OFFSET(List1!B$11,'Seznam '!A8,0),"")</f>
        <v>3</v>
      </c>
      <c r="C9" s="2" t="str">
        <f ca="1">IF(B9="","",CONCATENATE(OFFSET(List1!C$11,'Seznam '!A8,0),"
",OFFSET(List1!D$11,'Seznam '!A8,0),"
",OFFSET(List1!E$11,'Seznam '!A8,0),"
",OFFSET(List1!F$11,'Seznam '!A8,0)))</f>
        <v>Město Uničov
Masarykovo nám. 1
Uničov
78391</v>
      </c>
      <c r="D9" s="73" t="str">
        <f ca="1">IF(B9="","",OFFSET(List1!L$11,'Seznam '!A8,0))</f>
        <v>Cyklostezka Litovel – Uničov, k.ú. Střelice</v>
      </c>
      <c r="E9" s="90">
        <f ca="1">IF(B9="","",OFFSET(List1!O$11,'Seznam '!A8,0))</f>
        <v>9687515</v>
      </c>
      <c r="F9" s="50" t="str">
        <f ca="1">IF(B9="","",OFFSET(List1!P$11,'Seznam '!A8,0))</f>
        <v>5/2020</v>
      </c>
      <c r="G9" s="92">
        <f ca="1">IF(B9="","",OFFSET(List1!R$11,'Seznam '!A8,0))</f>
        <v>1743752.7</v>
      </c>
      <c r="H9" s="94" t="str">
        <f ca="1">IF(B9="","",OFFSET(List1!S$11,'Seznam '!A8,0))</f>
        <v>31.01.2021</v>
      </c>
      <c r="I9" s="88">
        <f ca="1">IF(B9="","",OFFSET(List1!T$11,'Seznam '!A8,0))</f>
        <v>0</v>
      </c>
      <c r="J9" s="88">
        <f ca="1">IF(B9="","",OFFSET(List1!U$11,'Seznam '!A8,0))</f>
        <v>0</v>
      </c>
      <c r="K9" s="88">
        <f ca="1">IF(B9="","",OFFSET(List1!V$11,'Seznam '!A8,0))</f>
        <v>0</v>
      </c>
      <c r="L9" s="96">
        <f ca="1">IF(B9="","",OFFSET(List1!W$11,'Seznam '!A8,0))</f>
        <v>0</v>
      </c>
      <c r="M9" s="92">
        <f ca="1">IF(B9="","",OFFSET(List1!X$11,'Seznam '!A8,0))</f>
        <v>0</v>
      </c>
    </row>
    <row r="10" spans="1:13" ht="90" hidden="1" x14ac:dyDescent="0.25">
      <c r="A10" s="72"/>
      <c r="B10" s="88"/>
      <c r="C10" s="2" t="str">
        <f ca="1">IF(B9="","",CONCATENATE("Okres ",OFFSET(List1!G$11,'Seznam '!A8,0),"
","Právní forma","
",OFFSET(List1!H$11,'Seznam '!A8,0),"
","IČO ",OFFSET(List1!I$11,'Seznam '!A8,0),"
 ","B.Ú. ",OFFSET(List1!J$11,'Seznam '!A8,0)))</f>
        <v>Okres 
Právní forma
Obec, městská část hlavního města Prahy
IČO 00299634
 B.Ú. 94-46928621/0710</v>
      </c>
      <c r="D10" s="4" t="str">
        <f ca="1">IF(B9="","",OFFSET(List1!M$11,'Seznam '!A8,0))</f>
        <v>Jedná se o vybudování nové cyklostezky vedené v k.ú. Střelice souběžně podél silnice II/449. Projekt je dílčí částí stavby společné stezky pro cyklisty spojující města Uničov a Litovel přes místní část Střelice a obec Červenka.</v>
      </c>
      <c r="E10" s="90"/>
      <c r="F10" s="49"/>
      <c r="G10" s="92"/>
      <c r="H10" s="94"/>
      <c r="I10" s="88"/>
      <c r="J10" s="88"/>
      <c r="K10" s="88"/>
      <c r="L10" s="96"/>
      <c r="M10" s="92"/>
    </row>
    <row r="11" spans="1:13" ht="30" hidden="1" x14ac:dyDescent="0.25">
      <c r="A11" s="72">
        <f>ROW()/3-1</f>
        <v>2.6666666666666665</v>
      </c>
      <c r="B11" s="88"/>
      <c r="C11" s="2" t="str">
        <f ca="1">IF(B9="","",CONCATENATE("Zástupce","
",OFFSET(List1!K$11,'Seznam '!A8,0)))</f>
        <v xml:space="preserve">Zástupce
</v>
      </c>
      <c r="D11" s="4" t="str">
        <f ca="1">IF(B9="","",CONCATENATE("Dotace bude použita na:",OFFSET(List1!N$11,'Seznam '!A8,0)))</f>
        <v>Dotace bude použita na:Cyklostezka Litovel – Uničov, k.ú. Střelice</v>
      </c>
      <c r="E11" s="90"/>
      <c r="F11" s="50" t="str">
        <f ca="1">IF(B9="","",OFFSET(List1!Q$11,'Seznam '!A8,0))</f>
        <v>9/2020</v>
      </c>
      <c r="G11" s="92"/>
      <c r="H11" s="94"/>
      <c r="I11" s="88"/>
      <c r="J11" s="88"/>
      <c r="K11" s="88"/>
      <c r="L11" s="96"/>
      <c r="M11" s="92"/>
    </row>
    <row r="12" spans="1:13" ht="75" hidden="1" customHeight="1" x14ac:dyDescent="0.25">
      <c r="B12" s="88" t="str">
        <f ca="1">IF(OFFSET(List1!B$11,'Seznam '!A11,0)&gt;0,OFFSET(List1!B$11,'Seznam '!A11,0),"")</f>
        <v>4</v>
      </c>
      <c r="C12" s="2" t="str">
        <f ca="1">IF(B12="","",CONCATENATE(OFFSET(List1!C$11,'Seznam '!A11,0),"
",OFFSET(List1!D$11,'Seznam '!A11,0),"
",OFFSET(List1!E$11,'Seznam '!A11,0),"
",OFFSET(List1!F$11,'Seznam '!A11,0)))</f>
        <v>Statutární město Olomouc
Horní náměstí 583
Olomouc
77900</v>
      </c>
      <c r="D12" s="73" t="str">
        <f ca="1">IF(B12="","",OFFSET(List1!L$11,'Seznam '!A11,0))</f>
        <v>Střední Novosadská, U Dětského domova - propojení, cyklostezka</v>
      </c>
      <c r="E12" s="90">
        <f ca="1">IF(B12="","",OFFSET(List1!O$11,'Seznam '!A11,0))</f>
        <v>318230.02</v>
      </c>
      <c r="F12" s="50" t="str">
        <f ca="1">IF(B12="","",OFFSET(List1!P$11,'Seznam '!A11,0))</f>
        <v>3/2020</v>
      </c>
      <c r="G12" s="92">
        <f ca="1">IF(B12="","",OFFSET(List1!R$11,'Seznam '!A11,0))</f>
        <v>159115.01</v>
      </c>
      <c r="H12" s="94" t="str">
        <f ca="1">IF(B12="","",OFFSET(List1!S$11,'Seznam '!A11,0))</f>
        <v>31.01.2021</v>
      </c>
      <c r="I12" s="88">
        <f ca="1">IF(B12="","",OFFSET(List1!T$11,'Seznam '!A11,0))</f>
        <v>0</v>
      </c>
      <c r="J12" s="88">
        <f ca="1">IF(B12="","",OFFSET(List1!U$11,'Seznam '!A11,0))</f>
        <v>0</v>
      </c>
      <c r="K12" s="88">
        <f ca="1">IF(B12="","",OFFSET(List1!V$11,'Seznam '!A11,0))</f>
        <v>0</v>
      </c>
      <c r="L12" s="96">
        <f ca="1">IF(B12="","",OFFSET(List1!W$11,'Seznam '!A11,0))</f>
        <v>0</v>
      </c>
      <c r="M12" s="92">
        <f ca="1">IF(B12="","",OFFSET(List1!X$11,'Seznam '!A11,0))</f>
        <v>0</v>
      </c>
    </row>
    <row r="13" spans="1:13" ht="75" hidden="1" customHeight="1" x14ac:dyDescent="0.25">
      <c r="B13" s="88"/>
      <c r="C13" s="2" t="str">
        <f ca="1">IF(B12="","",CONCATENATE("Okres ",OFFSET(List1!G$11,'Seznam '!A11,0),"
","Právní forma","
",OFFSET(List1!H$11,'Seznam '!A11,0),"
","IČO ",OFFSET(List1!I$11,'Seznam '!A11,0),"
 ","B.Ú. ",OFFSET(List1!J$11,'Seznam '!A11,0)))</f>
        <v>Okres Olomouc
Právní forma
Obec, městská část hlavního města Prahy
IČO 00299308
 B.Ú. 94-6127811/0710</v>
      </c>
      <c r="D13" s="4" t="str">
        <f ca="1">IF(B12="","",OFFSET(List1!M$11,'Seznam '!A11,0))</f>
        <v>Jedná se o výstavbu cyklostezky, která propojí nově zrealizovanou cyklostezku na ulici Střední Novosadská s místní komunikací U Dětského domova a dále cyklostezky na koruně hráze protipovodňových opatření po obou březích toku řeky Moravy.</v>
      </c>
      <c r="E13" s="90"/>
      <c r="F13" s="49"/>
      <c r="G13" s="92"/>
      <c r="H13" s="94"/>
      <c r="I13" s="88"/>
      <c r="J13" s="88"/>
      <c r="K13" s="88"/>
      <c r="L13" s="96"/>
      <c r="M13" s="92"/>
    </row>
    <row r="14" spans="1:13" ht="30" hidden="1" customHeight="1" x14ac:dyDescent="0.25">
      <c r="A14" s="52">
        <f>ROW()/3-1</f>
        <v>3.666666666666667</v>
      </c>
      <c r="B14" s="88"/>
      <c r="C14" s="2" t="str">
        <f ca="1">IF(B12="","",CONCATENATE("Zástupce","
",OFFSET(List1!K$11,'Seznam '!A11,0)))</f>
        <v xml:space="preserve">Zástupce
</v>
      </c>
      <c r="D14" s="4" t="str">
        <f ca="1">IF(B12="","",CONCATENATE("Dotace bude použita na:",OFFSET(List1!N$11,'Seznam '!A11,0)))</f>
        <v>Dotace bude použita na:Střední Novosadská, U Dětského domova- propojení, cyklostezka</v>
      </c>
      <c r="E14" s="90"/>
      <c r="F14" s="50" t="str">
        <f ca="1">IF(B12="","",OFFSET(List1!Q$11,'Seznam '!A11,0))</f>
        <v>10/2020</v>
      </c>
      <c r="G14" s="92"/>
      <c r="H14" s="94"/>
      <c r="I14" s="88"/>
      <c r="J14" s="88"/>
      <c r="K14" s="88"/>
      <c r="L14" s="96"/>
      <c r="M14" s="92"/>
    </row>
    <row r="15" spans="1:13" ht="75" hidden="1" customHeight="1" x14ac:dyDescent="0.25">
      <c r="B15" s="88" t="str">
        <f ca="1">IF(OFFSET(List1!B$11,'Seznam '!A14,0)&gt;0,OFFSET(List1!B$11,'Seznam '!A14,0),"")</f>
        <v>5</v>
      </c>
      <c r="C15" s="2" t="str">
        <f ca="1">IF(B15="","",CONCATENATE(OFFSET(List1!C$11,'Seznam '!A14,0),"
",OFFSET(List1!D$11,'Seznam '!A14,0),"
",OFFSET(List1!E$11,'Seznam '!A14,0),"
",OFFSET(List1!F$11,'Seznam '!A14,0)))</f>
        <v>Statutární město Prostějov
nám. T. G. Masaryka 130/14
Prostějov
79601</v>
      </c>
      <c r="D15" s="73" t="str">
        <f ca="1">IF(B15="","",OFFSET(List1!L$11,'Seznam '!A14,0))</f>
        <v>Cyklistická stezka v ulici J. Lady, Prostějov</v>
      </c>
      <c r="E15" s="90">
        <f ca="1">IF(B15="","",OFFSET(List1!O$11,'Seznam '!A14,0))</f>
        <v>1172703.75</v>
      </c>
      <c r="F15" s="50" t="str">
        <f ca="1">IF(B15="","",OFFSET(List1!P$11,'Seznam '!A14,0))</f>
        <v>7/2020</v>
      </c>
      <c r="G15" s="92">
        <f ca="1">IF(B15="","",OFFSET(List1!R$11,'Seznam '!A14,0))</f>
        <v>586351.87</v>
      </c>
      <c r="H15" s="94" t="str">
        <f ca="1">IF(B15="","",OFFSET(List1!S$11,'Seznam '!A14,0))</f>
        <v>31.01.2021</v>
      </c>
      <c r="I15" s="88">
        <f ca="1">IF(B15="","",OFFSET(List1!T$11,'Seznam '!A14,0))</f>
        <v>0</v>
      </c>
      <c r="J15" s="88">
        <f ca="1">IF(B15="","",OFFSET(List1!U$11,'Seznam '!A14,0))</f>
        <v>0</v>
      </c>
      <c r="K15" s="88">
        <f ca="1">IF(B15="","",OFFSET(List1!V$11,'Seznam '!A14,0))</f>
        <v>0</v>
      </c>
      <c r="L15" s="96">
        <f ca="1">IF(B15="","",OFFSET(List1!W$11,'Seznam '!A14,0))</f>
        <v>0</v>
      </c>
      <c r="M15" s="92">
        <f ca="1">IF(B15="","",OFFSET(List1!X$11,'Seznam '!A14,0))</f>
        <v>0</v>
      </c>
    </row>
    <row r="16" spans="1:13" ht="75" hidden="1" customHeight="1" x14ac:dyDescent="0.25">
      <c r="B16" s="88"/>
      <c r="C16" s="2" t="str">
        <f ca="1">IF(B15="","",CONCATENATE("Okres ",OFFSET(List1!G$11,'Seznam '!A14,0),"
","Právní forma","
",OFFSET(List1!H$11,'Seznam '!A14,0),"
","IČO ",OFFSET(List1!I$11,'Seznam '!A14,0),"
 ","B.Ú. ",OFFSET(List1!J$11,'Seznam '!A14,0)))</f>
        <v>Okres Prostějov
Právní forma
Obec, městská část hlavního města Prahy
IČO 00288659
 B.Ú. 94-28228701/0710</v>
      </c>
      <c r="D16" s="4" t="str">
        <f ca="1">IF(B15="","",OFFSET(List1!M$11,'Seznam '!A14,0))</f>
        <v>Předmětem projektu je vybudování cyklistické stezky podél ul. J. Lady v Prostějově o délce 309 m. Jedná se o  úsek mezi okružními křižovatkami Plumlovská a U Nové nemocnice. Součástí je i tzv. východní větev stezky s propojením na ul. Svolinského.</v>
      </c>
      <c r="E16" s="90"/>
      <c r="F16" s="49"/>
      <c r="G16" s="92"/>
      <c r="H16" s="94"/>
      <c r="I16" s="88"/>
      <c r="J16" s="88"/>
      <c r="K16" s="88"/>
      <c r="L16" s="96"/>
      <c r="M16" s="92"/>
    </row>
    <row r="17" spans="1:13" ht="30" hidden="1" customHeight="1" x14ac:dyDescent="0.25">
      <c r="A17" s="52">
        <f>ROW()/3-1</f>
        <v>4.666666666666667</v>
      </c>
      <c r="B17" s="88"/>
      <c r="C17" s="2" t="str">
        <f ca="1">IF(B15="","",CONCATENATE("Zástupce","
",OFFSET(List1!K$11,'Seznam '!A14,0)))</f>
        <v xml:space="preserve">Zástupce
</v>
      </c>
      <c r="D17" s="4" t="str">
        <f ca="1">IF(B15="","",CONCATENATE("Dotace bude použita na:",OFFSET(List1!N$11,'Seznam '!A14,0)))</f>
        <v>Dotace bude použita na:Cyklistická stezka v ulici J. Lady, Prostějov</v>
      </c>
      <c r="E17" s="90"/>
      <c r="F17" s="50" t="str">
        <f ca="1">IF(B15="","",OFFSET(List1!Q$11,'Seznam '!A14,0))</f>
        <v>11/2020</v>
      </c>
      <c r="G17" s="92"/>
      <c r="H17" s="94"/>
      <c r="I17" s="88"/>
      <c r="J17" s="88"/>
      <c r="K17" s="88"/>
      <c r="L17" s="96"/>
      <c r="M17" s="92"/>
    </row>
    <row r="18" spans="1:13" s="1" customFormat="1" ht="75" hidden="1" customHeight="1" x14ac:dyDescent="0.25">
      <c r="A18" s="52"/>
      <c r="B18" s="88" t="str">
        <f ca="1">IF(OFFSET(List1!B$11,'Seznam '!A17,0)&gt;0,OFFSET(List1!B$11,'Seznam '!A17,0),"")</f>
        <v>6</v>
      </c>
      <c r="C18" s="2" t="str">
        <f ca="1">IF(B18="","",CONCATENATE(OFFSET(List1!C$11,'Seznam '!A17,0),"
",OFFSET(List1!D$11,'Seznam '!A17,0),"
",OFFSET(List1!E$11,'Seznam '!A17,0),"
",OFFSET(List1!F$11,'Seznam '!A17,0)))</f>
        <v>Obec Mladějovice
Mladějovice 24
Mladějovice
78501</v>
      </c>
      <c r="D18" s="73" t="str">
        <f ca="1">IF(B18="","",OFFSET(List1!L$11,'Seznam '!A17,0))</f>
        <v>VÝSTAVBA  STEZKY PRO CHODCE A CYKLISTY ŠTERNBERK-UNIČOV V OBCI MLADĚJOVICE - II.etapa - část A</v>
      </c>
      <c r="E18" s="90">
        <f ca="1">IF(B18="","",OFFSET(List1!O$11,'Seznam '!A17,0))</f>
        <v>2912953.83</v>
      </c>
      <c r="F18" s="50" t="str">
        <f ca="1">IF(B18="","",OFFSET(List1!P$11,'Seznam '!A17,0))</f>
        <v>5/2020</v>
      </c>
      <c r="G18" s="92">
        <f ca="1">IF(B18="","",OFFSET(List1!R$11,'Seznam '!A17,0))</f>
        <v>1456476.92</v>
      </c>
      <c r="H18" s="94" t="str">
        <f ca="1">IF(B18="","",OFFSET(List1!S$11,'Seznam '!A17,0))</f>
        <v>31.01.2021</v>
      </c>
      <c r="I18" s="88">
        <f ca="1">IF(B18="","",OFFSET(List1!T$11,'Seznam '!A17,0))</f>
        <v>0</v>
      </c>
      <c r="J18" s="88">
        <f ca="1">IF(B18="","",OFFSET(List1!U$11,'Seznam '!A17,0))</f>
        <v>0</v>
      </c>
      <c r="K18" s="88">
        <f ca="1">IF(B18="","",OFFSET(List1!V$11,'Seznam '!A17,0))</f>
        <v>0</v>
      </c>
      <c r="L18" s="96">
        <f ca="1">IF(B18="","",OFFSET(List1!W$11,'Seznam '!A17,0))</f>
        <v>0</v>
      </c>
      <c r="M18" s="92">
        <f ca="1">IF(B18="","",OFFSET(List1!X$11,'Seznam '!A17,0))</f>
        <v>0</v>
      </c>
    </row>
    <row r="19" spans="1:13" s="1" customFormat="1" ht="75" hidden="1" customHeight="1" x14ac:dyDescent="0.25">
      <c r="A19" s="52"/>
      <c r="B19" s="88"/>
      <c r="C19" s="2" t="str">
        <f ca="1">IF(B18="","",CONCATENATE("Okres ",OFFSET(List1!G$11,'Seznam '!A17,0),"
","Právní forma","
",OFFSET(List1!H$11,'Seznam '!A17,0),"
","IČO ",OFFSET(List1!I$11,'Seznam '!A17,0),"
 ","B.Ú. ",OFFSET(List1!J$11,'Seznam '!A17,0)))</f>
        <v>Okres 
Právní forma
Obec, městská část hlavního města Prahy
IČO 00635308
 B.Ú. 1801689359/0800</v>
      </c>
      <c r="D19" s="4" t="str">
        <f ca="1">IF(B18="","",OFFSET(List1!M$11,'Seznam '!A17,0))</f>
        <v>Jedná se o část úseku stezky pro chodce a cyklisty v délce 0,36871 km a šířce 2,5 m v intravilánovém úseku obce Mladějovice (od křižovatky na Hnojice) směrem do extravilánu (k odbočce na Dolní Mladějovice).Na stavbu již bylo vydáno společné povolení.</v>
      </c>
      <c r="E19" s="90"/>
      <c r="F19" s="49"/>
      <c r="G19" s="92"/>
      <c r="H19" s="94"/>
      <c r="I19" s="88"/>
      <c r="J19" s="88"/>
      <c r="K19" s="88"/>
      <c r="L19" s="96"/>
      <c r="M19" s="92"/>
    </row>
    <row r="20" spans="1:13" s="1" customFormat="1" ht="30" hidden="1" customHeight="1" x14ac:dyDescent="0.25">
      <c r="A20" s="52">
        <f>ROW()/3-1</f>
        <v>5.666666666666667</v>
      </c>
      <c r="B20" s="88"/>
      <c r="C20" s="2" t="str">
        <f ca="1">IF(B18="","",CONCATENATE("Zástupce","
",OFFSET(List1!K$11,'Seznam '!A17,0)))</f>
        <v xml:space="preserve">Zástupce
</v>
      </c>
      <c r="D20" s="4" t="str">
        <f ca="1">IF(B18="","",CONCATENATE("Dotace bude použita na:",OFFSET(List1!N$11,'Seznam '!A17,0)))</f>
        <v>Dotace bude použita na:VÝSTAVBA  STEZKY PRO CHODCE A CYKLISTY ŠTERNBERK-UNIČOV V OBCI MLADĚJOVICE - II.etapa - část A</v>
      </c>
      <c r="E20" s="90"/>
      <c r="F20" s="50" t="str">
        <f ca="1">IF(B18="","",OFFSET(List1!Q$11,'Seznam '!A17,0))</f>
        <v>12/2020</v>
      </c>
      <c r="G20" s="92"/>
      <c r="H20" s="94"/>
      <c r="I20" s="88"/>
      <c r="J20" s="88"/>
      <c r="K20" s="88"/>
      <c r="L20" s="96"/>
      <c r="M20" s="92"/>
    </row>
    <row r="21" spans="1:13" s="1" customFormat="1" ht="75" hidden="1" customHeight="1" x14ac:dyDescent="0.25">
      <c r="A21" s="52"/>
      <c r="B21" s="88" t="str">
        <f ca="1">IF(OFFSET(List1!B$11,'Seznam '!A20,0)&gt;0,OFFSET(List1!B$11,'Seznam '!A20,0),"")</f>
        <v>7</v>
      </c>
      <c r="C21" s="2" t="str">
        <f ca="1">IF(B21="","",CONCATENATE(OFFSET(List1!C$11,'Seznam '!A20,0),"
",OFFSET(List1!D$11,'Seznam '!A20,0),"
",OFFSET(List1!E$11,'Seznam '!A20,0),"
",OFFSET(List1!F$11,'Seznam '!A20,0)))</f>
        <v>Obec Majetín
Lipová 25
Majetín
751 03</v>
      </c>
      <c r="D21" s="73" t="str">
        <f ca="1">IF(B21="","",OFFSET(List1!L$11,'Seznam '!A20,0))</f>
        <v>Výstavba cyklostezky Majetín - Krčmaň</v>
      </c>
      <c r="E21" s="90">
        <f ca="1">IF(B21="","",OFFSET(List1!O$11,'Seznam '!A20,0))</f>
        <v>11895163</v>
      </c>
      <c r="F21" s="50" t="str">
        <f ca="1">IF(B21="","",OFFSET(List1!P$11,'Seznam '!A20,0))</f>
        <v>6/2020</v>
      </c>
      <c r="G21" s="92">
        <f ca="1">IF(B21="","",OFFSET(List1!R$11,'Seznam '!A20,0))</f>
        <v>1784274.45</v>
      </c>
      <c r="H21" s="94" t="str">
        <f ca="1">IF(B21="","",OFFSET(List1!S$11,'Seznam '!A20,0))</f>
        <v>31.01.2021</v>
      </c>
      <c r="I21" s="88">
        <f ca="1">IF(B21="","",OFFSET(List1!T$11,'Seznam '!A20,0))</f>
        <v>0</v>
      </c>
      <c r="J21" s="88">
        <f ca="1">IF(B21="","",OFFSET(List1!U$11,'Seznam '!A20,0))</f>
        <v>0</v>
      </c>
      <c r="K21" s="88">
        <f ca="1">IF(B21="","",OFFSET(List1!V$11,'Seznam '!A20,0))</f>
        <v>0</v>
      </c>
      <c r="L21" s="96">
        <f ca="1">IF(B21="","",OFFSET(List1!W$11,'Seznam '!A20,0))</f>
        <v>0</v>
      </c>
      <c r="M21" s="92">
        <f ca="1">IF(B21="","",OFFSET(List1!X$11,'Seznam '!A20,0))</f>
        <v>0</v>
      </c>
    </row>
    <row r="22" spans="1:13" s="1" customFormat="1" ht="75" hidden="1" customHeight="1" x14ac:dyDescent="0.25">
      <c r="A22" s="52"/>
      <c r="B22" s="88"/>
      <c r="C22" s="2" t="str">
        <f ca="1">IF(B21="","",CONCATENATE("Okres ",OFFSET(List1!G$11,'Seznam '!A20,0),"
","Právní forma","
",OFFSET(List1!H$11,'Seznam '!A20,0),"
","IČO ",OFFSET(List1!I$11,'Seznam '!A20,0),"
 ","B.Ú. ",OFFSET(List1!J$11,'Seznam '!A20,0)))</f>
        <v>Okres Olomouc
Právní forma
Obec, městská část hlavního města Prahy
IČO 00299197
 B.Ú. 1883114339/0800</v>
      </c>
      <c r="D22" s="4" t="str">
        <f ca="1">IF(B21="","",OFFSET(List1!M$11,'Seznam '!A20,0))</f>
        <v>Cyklostezka je navržena mezi obcemi Majetín a Krčmaň. 
Žádost o dotaci se týká pouze stavby cyklostezky na KÚ obce Majetín v délce 1087,58 m.
Obousměrná stezka C9 je vedena levostranně podél silnice III/0552, jako místní komunikace IV. třídy.</v>
      </c>
      <c r="E22" s="90"/>
      <c r="F22" s="49"/>
      <c r="G22" s="92"/>
      <c r="H22" s="94"/>
      <c r="I22" s="88"/>
      <c r="J22" s="88"/>
      <c r="K22" s="88"/>
      <c r="L22" s="96"/>
      <c r="M22" s="92"/>
    </row>
    <row r="23" spans="1:13" s="1" customFormat="1" ht="30" hidden="1" customHeight="1" x14ac:dyDescent="0.25">
      <c r="A23" s="52">
        <f>ROW()/3-1</f>
        <v>6.666666666666667</v>
      </c>
      <c r="B23" s="88"/>
      <c r="C23" s="2" t="str">
        <f ca="1">IF(B21="","",CONCATENATE("Zástupce","
",OFFSET(List1!K$11,'Seznam '!A20,0)))</f>
        <v xml:space="preserve">Zástupce
</v>
      </c>
      <c r="D23" s="4" t="str">
        <f ca="1">IF(B21="","",CONCATENATE("Dotace bude použita na:",OFFSET(List1!N$11,'Seznam '!A20,0)))</f>
        <v>Dotace bude použita na:Výstavba cyklostezky Majetín - Krčmaň</v>
      </c>
      <c r="E23" s="90"/>
      <c r="F23" s="50" t="str">
        <f ca="1">IF(B21="","",OFFSET(List1!Q$11,'Seznam '!A20,0))</f>
        <v>12/2020</v>
      </c>
      <c r="G23" s="92"/>
      <c r="H23" s="94"/>
      <c r="I23" s="88"/>
      <c r="J23" s="88"/>
      <c r="K23" s="88"/>
      <c r="L23" s="96"/>
      <c r="M23" s="92"/>
    </row>
    <row r="24" spans="1:13" s="1" customFormat="1" ht="75" hidden="1" customHeight="1" x14ac:dyDescent="0.25">
      <c r="A24" s="52"/>
      <c r="B24" s="88" t="str">
        <f ca="1">IF(OFFSET(List1!B$11,'Seznam '!A23,0)&gt;0,OFFSET(List1!B$11,'Seznam '!A23,0),"")</f>
        <v>8</v>
      </c>
      <c r="C24" s="2" t="str">
        <f ca="1">IF(B24="","",CONCATENATE(OFFSET(List1!C$11,'Seznam '!A23,0),"
",OFFSET(List1!D$11,'Seznam '!A23,0),"
",OFFSET(List1!E$11,'Seznam '!A23,0),"
",OFFSET(List1!F$11,'Seznam '!A23,0)))</f>
        <v>Statutární město Olomouc
Horní náměstí 583
Olomouc
77900</v>
      </c>
      <c r="D24" s="73" t="str">
        <f ca="1">IF(B24="","",OFFSET(List1!L$11,'Seznam '!A23,0))</f>
        <v>Jantarová stezka, úsek Hodolanská - Libušina, I. část</v>
      </c>
      <c r="E24" s="90">
        <f ca="1">IF(B24="","",OFFSET(List1!O$11,'Seznam '!A23,0))</f>
        <v>9761544.9499999993</v>
      </c>
      <c r="F24" s="50" t="str">
        <f ca="1">IF(B24="","",OFFSET(List1!P$11,'Seznam '!A23,0))</f>
        <v>3/2020</v>
      </c>
      <c r="G24" s="92">
        <f ca="1">IF(B24="","",OFFSET(List1!R$11,'Seznam '!A23,0))</f>
        <v>2440386.2400000002</v>
      </c>
      <c r="H24" s="94" t="str">
        <f ca="1">IF(B24="","",OFFSET(List1!S$11,'Seznam '!A23,0))</f>
        <v>31.01.2021</v>
      </c>
      <c r="I24" s="88">
        <f ca="1">IF(B24="","",OFFSET(List1!T$11,'Seznam '!A23,0))</f>
        <v>0</v>
      </c>
      <c r="J24" s="88">
        <f ca="1">IF(B24="","",OFFSET(List1!U$11,'Seznam '!A23,0))</f>
        <v>0</v>
      </c>
      <c r="K24" s="88">
        <f ca="1">IF(B24="","",OFFSET(List1!V$11,'Seznam '!A23,0))</f>
        <v>0</v>
      </c>
      <c r="L24" s="96">
        <f ca="1">IF(B24="","",OFFSET(List1!W$11,'Seznam '!A23,0))</f>
        <v>0</v>
      </c>
      <c r="M24" s="92">
        <f ca="1">IF(B24="","",OFFSET(List1!X$11,'Seznam '!A23,0))</f>
        <v>0</v>
      </c>
    </row>
    <row r="25" spans="1:13" s="1" customFormat="1" ht="75" hidden="1" customHeight="1" x14ac:dyDescent="0.25">
      <c r="A25" s="52"/>
      <c r="B25" s="88"/>
      <c r="C25" s="2" t="str">
        <f ca="1">IF(B24="","",CONCATENATE("Okres ",OFFSET(List1!G$11,'Seznam '!A23,0),"
","Právní forma","
",OFFSET(List1!H$11,'Seznam '!A23,0),"
","IČO ",OFFSET(List1!I$11,'Seznam '!A23,0),"
 ","B.Ú. ",OFFSET(List1!J$11,'Seznam '!A23,0)))</f>
        <v>Okres Olomouc
Právní forma
Obec, městská část hlavního města Prahy
IČO 00299308
 B.Ú. 94-6127811/0710</v>
      </c>
      <c r="D25" s="4" t="str">
        <f ca="1">IF(B24="","",OFFSET(List1!M$11,'Seznam '!A23,0))</f>
        <v>Jedná se o výstavbu nové stezky pro cyklisty na levém břehu vodního toku Bystřice, v úseku od ulice U Ambulatoria po lávku přes Bystřici na konci ulice Lermontovova. Tento úsek je součástí cyklotrasy č. 5, zvané jako Jantarová stezka.</v>
      </c>
      <c r="E25" s="90"/>
      <c r="F25" s="49"/>
      <c r="G25" s="92"/>
      <c r="H25" s="94"/>
      <c r="I25" s="88"/>
      <c r="J25" s="88"/>
      <c r="K25" s="88"/>
      <c r="L25" s="96"/>
      <c r="M25" s="92"/>
    </row>
    <row r="26" spans="1:13" s="1" customFormat="1" ht="30" hidden="1" customHeight="1" x14ac:dyDescent="0.25">
      <c r="A26" s="52">
        <f>ROW()/3-1</f>
        <v>7.6666666666666661</v>
      </c>
      <c r="B26" s="88"/>
      <c r="C26" s="2" t="str">
        <f ca="1">IF(B24="","",CONCATENATE("Zástupce","
",OFFSET(List1!K$11,'Seznam '!A23,0)))</f>
        <v xml:space="preserve">Zástupce
</v>
      </c>
      <c r="D26" s="4" t="str">
        <f ca="1">IF(B24="","",CONCATENATE("Dotace bude použita na:",OFFSET(List1!N$11,'Seznam '!A23,0)))</f>
        <v>Dotace bude použita na:Jantarová stezka, úsek Hodolanská - Libušina, I. část</v>
      </c>
      <c r="E26" s="90"/>
      <c r="F26" s="50" t="str">
        <f ca="1">IF(B24="","",OFFSET(List1!Q$11,'Seznam '!A23,0))</f>
        <v>12/2020</v>
      </c>
      <c r="G26" s="92"/>
      <c r="H26" s="94"/>
      <c r="I26" s="88"/>
      <c r="J26" s="88"/>
      <c r="K26" s="88"/>
      <c r="L26" s="96"/>
      <c r="M26" s="92"/>
    </row>
    <row r="27" spans="1:13" s="1" customFormat="1" ht="75" hidden="1" customHeight="1" x14ac:dyDescent="0.25">
      <c r="A27" s="52"/>
      <c r="B27" s="88" t="str">
        <f ca="1">IF(OFFSET(List1!B$11,'Seznam '!A26,0)&gt;0,OFFSET(List1!B$11,'Seznam '!A26,0),"")</f>
        <v>9</v>
      </c>
      <c r="C27" s="2" t="str">
        <f ca="1">IF(B27="","",CONCATENATE(OFFSET(List1!C$11,'Seznam '!A26,0),"
",OFFSET(List1!D$11,'Seznam '!A26,0),"
",OFFSET(List1!E$11,'Seznam '!A26,0),"
",OFFSET(List1!F$11,'Seznam '!A26,0)))</f>
        <v>Obec Bílovice-Lutotín
Bílovice 39
Bílovice - Lutotín
79841</v>
      </c>
      <c r="D27" s="73" t="str">
        <f ca="1">IF(B27="","",OFFSET(List1!L$11,'Seznam '!A26,0))</f>
        <v>Cyklostezka Kostelec na Hané – Lutotín</v>
      </c>
      <c r="E27" s="90">
        <f ca="1">IF(B27="","",OFFSET(List1!O$11,'Seznam '!A26,0))</f>
        <v>6437870.4400000004</v>
      </c>
      <c r="F27" s="50" t="str">
        <f ca="1">IF(B27="","",OFFSET(List1!P$11,'Seznam '!A26,0))</f>
        <v>5/2020</v>
      </c>
      <c r="G27" s="92">
        <f ca="1">IF(B27="","",OFFSET(List1!R$11,'Seznam '!A26,0))</f>
        <v>2446390.77</v>
      </c>
      <c r="H27" s="94" t="str">
        <f ca="1">IF(B27="","",OFFSET(List1!S$11,'Seznam '!A26,0))</f>
        <v>31.01.2021</v>
      </c>
      <c r="I27" s="88">
        <f ca="1">IF(B27="","",OFFSET(List1!T$11,'Seznam '!A26,0))</f>
        <v>0</v>
      </c>
      <c r="J27" s="88">
        <f ca="1">IF(B27="","",OFFSET(List1!U$11,'Seznam '!A26,0))</f>
        <v>0</v>
      </c>
      <c r="K27" s="88">
        <f ca="1">IF(B27="","",OFFSET(List1!V$11,'Seznam '!A26,0))</f>
        <v>0</v>
      </c>
      <c r="L27" s="96">
        <f ca="1">IF(B27="","",OFFSET(List1!W$11,'Seznam '!A26,0))</f>
        <v>0</v>
      </c>
      <c r="M27" s="92">
        <f ca="1">IF(B27="","",OFFSET(List1!X$11,'Seznam '!A26,0))</f>
        <v>0</v>
      </c>
    </row>
    <row r="28" spans="1:13" s="1" customFormat="1" ht="75" hidden="1" customHeight="1" x14ac:dyDescent="0.25">
      <c r="A28" s="52"/>
      <c r="B28" s="88"/>
      <c r="C28" s="2" t="str">
        <f ca="1">IF(B27="","",CONCATENATE("Okres ",OFFSET(List1!G$11,'Seznam '!A26,0),"
","Právní forma","
",OFFSET(List1!H$11,'Seznam '!A26,0),"
","IČO ",OFFSET(List1!I$11,'Seznam '!A26,0),"
 ","B.Ú. ",OFFSET(List1!J$11,'Seznam '!A26,0)))</f>
        <v>Okres 
Právní forma
Obec, městská část hlavního města Prahy
IČO 00288012
 B.Ú. 8323701/0100</v>
      </c>
      <c r="D28" s="4" t="str">
        <f ca="1">IF(B27="","",OFFSET(List1!M$11,'Seznam '!A26,0))</f>
        <v>Realizací akce bude vybudována cyklostezka vedoucí z Kostelce na Hané do obce Bílovice-Lutotín v celkové délce 1 348,15 m.</v>
      </c>
      <c r="E28" s="90"/>
      <c r="F28" s="49"/>
      <c r="G28" s="92"/>
      <c r="H28" s="94"/>
      <c r="I28" s="88"/>
      <c r="J28" s="88"/>
      <c r="K28" s="88"/>
      <c r="L28" s="96"/>
      <c r="M28" s="92"/>
    </row>
    <row r="29" spans="1:13" s="1" customFormat="1" ht="30" hidden="1" customHeight="1" x14ac:dyDescent="0.25">
      <c r="A29" s="52">
        <f>ROW()/3-1</f>
        <v>8.6666666666666661</v>
      </c>
      <c r="B29" s="88"/>
      <c r="C29" s="2" t="str">
        <f ca="1">IF(B27="","",CONCATENATE("Zástupce","
",OFFSET(List1!K$11,'Seznam '!A26,0)))</f>
        <v xml:space="preserve">Zástupce
</v>
      </c>
      <c r="D29" s="4" t="str">
        <f ca="1">IF(B27="","",CONCATENATE("Dotace bude použita na:",OFFSET(List1!N$11,'Seznam '!A26,0)))</f>
        <v>Dotace bude použita na:Cyklostezka Kostelec na Hané – Lutotín</v>
      </c>
      <c r="E29" s="90"/>
      <c r="F29" s="50" t="str">
        <f ca="1">IF(B27="","",OFFSET(List1!Q$11,'Seznam '!A26,0))</f>
        <v>11/2020</v>
      </c>
      <c r="G29" s="92"/>
      <c r="H29" s="94"/>
      <c r="I29" s="104"/>
      <c r="J29" s="104"/>
      <c r="K29" s="104"/>
      <c r="L29" s="105"/>
      <c r="M29" s="92"/>
    </row>
    <row r="30" spans="1:13" s="1" customFormat="1" ht="75" customHeight="1" x14ac:dyDescent="0.25">
      <c r="A30" s="52"/>
      <c r="B30" s="88">
        <f ca="1">IF(OFFSET(List1!B$11,'Seznam '!A29,0)&gt;0,OFFSET(List1!B$11,'Seznam '!A29,0),"")</f>
        <v>1</v>
      </c>
      <c r="C30" s="2" t="str">
        <f ca="1">IF(B30="","",CONCATENATE(OFFSET(List1!C$11,'Seznam '!A29,0),"
",OFFSET(List1!D$11,'Seznam '!A29,0),"
",OFFSET(List1!E$11,'Seznam '!A29,0),"
",OFFSET(List1!F$11,'Seznam '!A29,0)))</f>
        <v>Obec Klenovice na Hané
Klenovice na Hané 3
Klenovice na Hané
79823</v>
      </c>
      <c r="D30" s="73" t="str">
        <f ca="1">IF(B30="","",OFFSET(List1!L$11,'Seznam '!A29,0))</f>
        <v>Cyklistická stezka Klenovice na Hané "Větřák - Čelčice víceúčelová nádrž" 2020</v>
      </c>
      <c r="E30" s="90">
        <f ca="1">IF(B30="","",OFFSET(List1!O$11,'Seznam '!A29,0))</f>
        <v>12037558</v>
      </c>
      <c r="F30" s="50" t="str">
        <f ca="1">IF(B30="","",OFFSET(List1!P$11,'Seznam '!A29,0))</f>
        <v>4/2020</v>
      </c>
      <c r="G30" s="92">
        <f ca="1">IF(B30="","",OFFSET(List1!R$11,'Seznam '!A29,0))</f>
        <v>1805633</v>
      </c>
      <c r="H30" s="94" t="str">
        <f ca="1">IF(B30="","",OFFSET(List1!S$11,'Seznam '!A29,0))</f>
        <v>31.01.2021</v>
      </c>
      <c r="I30" s="102">
        <v>12</v>
      </c>
      <c r="J30" s="102">
        <v>9</v>
      </c>
      <c r="K30" s="102">
        <v>11</v>
      </c>
      <c r="L30" s="103">
        <v>32</v>
      </c>
      <c r="M30" s="92">
        <f ca="1">IF(B30="","",OFFSET(List1!X$11,'Seznam '!A29,0))</f>
        <v>0</v>
      </c>
    </row>
    <row r="31" spans="1:13" s="1" customFormat="1" ht="108" customHeight="1" x14ac:dyDescent="0.25">
      <c r="A31" s="52"/>
      <c r="B31" s="88"/>
      <c r="C31" s="2" t="str">
        <f ca="1">IF(B30="","",CONCATENATE("Okres ",OFFSET(List1!G$11,'Seznam '!A29,0),"
","Právní forma","
",OFFSET(List1!H$11,'Seznam '!A29,0),"
","IČO ",OFFSET(List1!I$11,'Seznam '!A29,0),"
 ","B.Ú. ",OFFSET(List1!J$11,'Seznam '!A29,0)))</f>
        <v>Okres Prostějov
Právní forma
Obec, městská část hlavního města Prahy
IČO 00288349
 B.Ú. 3629701/0100</v>
      </c>
      <c r="D31" s="4" t="str">
        <f ca="1">IF(B30="","",OFFSET(List1!M$11,'Seznam '!A29,0))</f>
        <v>Předmětem projektu je vybudování části cyklistické stezky mezi obcemi Klenovice na Hané a Čelčice, která umožní svedení cyklistů z komunikace II/367 (Klenovice na Hané – Čelčice) a z komunikace III/4384 (Klenovice na Hané – Pivín).</v>
      </c>
      <c r="E31" s="90"/>
      <c r="F31" s="49"/>
      <c r="G31" s="92"/>
      <c r="H31" s="94"/>
      <c r="I31" s="102"/>
      <c r="J31" s="102"/>
      <c r="K31" s="102"/>
      <c r="L31" s="103"/>
      <c r="M31" s="92"/>
    </row>
    <row r="32" spans="1:13" s="1" customFormat="1" ht="78" customHeight="1" x14ac:dyDescent="0.25">
      <c r="A32" s="52">
        <f>ROW()/3-1</f>
        <v>9.6666666666666661</v>
      </c>
      <c r="B32" s="88"/>
      <c r="C32" s="2" t="str">
        <f ca="1">IF(B30="","",CONCATENATE("Zástupce","
",OFFSET(List1!K$11,'Seznam '!A29,0)))</f>
        <v>Zástupce
Stanislav Cetkovský</v>
      </c>
      <c r="D32" s="4" t="str">
        <f ca="1">IF(B30="","",CONCATENATE("Dotace bude použita na:",OFFSET(List1!N$11,'Seznam '!A29,0)))</f>
        <v>Dotace bude použita na:stavební a ostatní práce související s realizací akce Cyklistická stezka Klenovice na Hané "Větřák - Čelčice-Víceúčelová nádrž 2020</v>
      </c>
      <c r="E32" s="90"/>
      <c r="F32" s="50" t="str">
        <f ca="1">IF(B30="","",OFFSET(List1!Q$11,'Seznam '!A29,0))</f>
        <v>11/2020</v>
      </c>
      <c r="G32" s="92"/>
      <c r="H32" s="94"/>
      <c r="I32" s="102"/>
      <c r="J32" s="102"/>
      <c r="K32" s="102"/>
      <c r="L32" s="103"/>
      <c r="M32" s="92"/>
    </row>
    <row r="33" spans="1:13" s="1" customFormat="1" ht="75" hidden="1" customHeight="1" x14ac:dyDescent="0.25">
      <c r="A33" s="52"/>
      <c r="B33" s="88" t="str">
        <f ca="1">IF(OFFSET(List1!B$11,'Seznam '!A32,0)&gt;0,OFFSET(List1!B$11,'Seznam '!A32,0),"")</f>
        <v>11</v>
      </c>
      <c r="C33" s="2" t="str">
        <f ca="1">IF(B33="","",CONCATENATE(OFFSET(List1!C$11,'Seznam '!A32,0),"
",OFFSET(List1!D$11,'Seznam '!A32,0),"
",OFFSET(List1!E$11,'Seznam '!A32,0),"
",OFFSET(List1!F$11,'Seznam '!A32,0)))</f>
        <v>Obec Červenka
Svatoplukova 16
Červenka
78401</v>
      </c>
      <c r="D33" s="73" t="str">
        <f ca="1">IF(B33="","",OFFSET(List1!L$11,'Seznam '!A32,0))</f>
        <v>Cyklistická stezka Litovel - Červenka - Uničov, k.ú. Červenka</v>
      </c>
      <c r="E33" s="90">
        <f ca="1">IF(B33="","",OFFSET(List1!O$11,'Seznam '!A32,0))</f>
        <v>27336483.68</v>
      </c>
      <c r="F33" s="50" t="str">
        <f ca="1">IF(B33="","",OFFSET(List1!P$11,'Seznam '!A32,0))</f>
        <v>2/2020</v>
      </c>
      <c r="G33" s="92">
        <f ca="1">IF(B33="","",OFFSET(List1!R$11,'Seznam '!A32,0))</f>
        <v>2460283.5299999998</v>
      </c>
      <c r="H33" s="94" t="str">
        <f ca="1">IF(B33="","",OFFSET(List1!S$11,'Seznam '!A32,0))</f>
        <v>31.01.2021</v>
      </c>
      <c r="I33" s="88">
        <f ca="1">IF(B33="","",OFFSET(List1!T$11,'Seznam '!A32,0))</f>
        <v>0</v>
      </c>
      <c r="J33" s="88">
        <f ca="1">IF(B33="","",OFFSET(List1!U$11,'Seznam '!A32,0))</f>
        <v>0</v>
      </c>
      <c r="K33" s="88">
        <f ca="1">IF(B33="","",OFFSET(List1!V$11,'Seznam '!A32,0))</f>
        <v>0</v>
      </c>
      <c r="L33" s="96">
        <f ca="1">IF(B33="","",OFFSET(List1!W$11,'Seznam '!A32,0))</f>
        <v>0</v>
      </c>
      <c r="M33" s="92">
        <f ca="1">IF(B33="","",OFFSET(List1!X$11,'Seznam '!A32,0))</f>
        <v>0</v>
      </c>
    </row>
    <row r="34" spans="1:13" s="1" customFormat="1" ht="75" hidden="1" customHeight="1" x14ac:dyDescent="0.25">
      <c r="A34" s="52"/>
      <c r="B34" s="88"/>
      <c r="C34" s="2" t="str">
        <f ca="1">IF(B33="","",CONCATENATE("Okres ",OFFSET(List1!G$11,'Seznam '!A32,0),"
","Právní forma","
",OFFSET(List1!H$11,'Seznam '!A32,0),"
","IČO ",OFFSET(List1!I$11,'Seznam '!A32,0),"
 ","B.Ú. ",OFFSET(List1!J$11,'Seznam '!A32,0)))</f>
        <v>Okres Olomouc
Právní forma
Obec, městská část hlavního města Prahy
IČO 00635740
 B.Ú. 19/0100</v>
      </c>
      <c r="D34" s="4" t="str">
        <f ca="1">IF(B33="","",OFFSET(List1!M$11,'Seznam '!A32,0))</f>
        <v>Předmětem projektu je vybudování nové cyklostezky v obci Červenka. Cílem projektu je zajistit bezpečný pohyb cyklistů, kteří nyní musí využívat k jízdě silnici II/449. Cyklostezka bude součástí regionální trasy cyklostezky Litovel - Uničov.</v>
      </c>
      <c r="E34" s="90"/>
      <c r="F34" s="49"/>
      <c r="G34" s="92"/>
      <c r="H34" s="94"/>
      <c r="I34" s="88"/>
      <c r="J34" s="88"/>
      <c r="K34" s="88"/>
      <c r="L34" s="96"/>
      <c r="M34" s="92"/>
    </row>
    <row r="35" spans="1:13" s="1" customFormat="1" ht="30" hidden="1" customHeight="1" x14ac:dyDescent="0.25">
      <c r="A35" s="52">
        <f>ROW()/3-1</f>
        <v>10.666666666666666</v>
      </c>
      <c r="B35" s="88"/>
      <c r="C35" s="2" t="str">
        <f ca="1">IF(B33="","",CONCATENATE("Zástupce","
",OFFSET(List1!K$11,'Seznam '!A32,0)))</f>
        <v xml:space="preserve">Zástupce
</v>
      </c>
      <c r="D35" s="4" t="str">
        <f ca="1">IF(B33="","",CONCATENATE("Dotace bude použita na:",OFFSET(List1!N$11,'Seznam '!A32,0)))</f>
        <v>Dotace bude použita na:Cyklistická stezka Litovel - Červenka - Uničov, k.ú. Červenka</v>
      </c>
      <c r="E35" s="90"/>
      <c r="F35" s="50" t="str">
        <f ca="1">IF(B33="","",OFFSET(List1!Q$11,'Seznam '!A32,0))</f>
        <v>9/2020</v>
      </c>
      <c r="G35" s="92"/>
      <c r="H35" s="94"/>
      <c r="I35" s="88"/>
      <c r="J35" s="88"/>
      <c r="K35" s="88"/>
      <c r="L35" s="96"/>
      <c r="M35" s="92"/>
    </row>
    <row r="36" spans="1:13" s="1" customFormat="1" ht="75" hidden="1" customHeight="1" x14ac:dyDescent="0.25">
      <c r="A36" s="52"/>
      <c r="B36" s="88" t="str">
        <f ca="1">IF(OFFSET(List1!B$11,'Seznam '!A35,0)&gt;0,OFFSET(List1!B$11,'Seznam '!A35,0),"")</f>
        <v>12</v>
      </c>
      <c r="C36" s="2" t="str">
        <f ca="1">IF(B36="","",CONCATENATE(OFFSET(List1!C$11,'Seznam '!A35,0),"
",OFFSET(List1!D$11,'Seznam '!A35,0),"
",OFFSET(List1!E$11,'Seznam '!A35,0),"
",OFFSET(List1!F$11,'Seznam '!A35,0)))</f>
        <v>Město Plumlov
Rudé armády 302
Plumlov
79803</v>
      </c>
      <c r="D36" s="73" t="str">
        <f ca="1">IF(B36="","",OFFSET(List1!L$11,'Seznam '!A35,0))</f>
        <v>Cyklostezka Plumlov</v>
      </c>
      <c r="E36" s="90">
        <f ca="1">IF(B36="","",OFFSET(List1!O$11,'Seznam '!A35,0))</f>
        <v>9615384.6099999994</v>
      </c>
      <c r="F36" s="50" t="str">
        <f ca="1">IF(B36="","",OFFSET(List1!P$11,'Seznam '!A35,0))</f>
        <v>1/2020</v>
      </c>
      <c r="G36" s="92">
        <f ca="1">IF(B36="","",OFFSET(List1!R$11,'Seznam '!A35,0))</f>
        <v>2500000</v>
      </c>
      <c r="H36" s="94">
        <f ca="1">IF(B36="","",OFFSET(List1!S$11,'Seznam '!A35,0))</f>
        <v>0</v>
      </c>
      <c r="I36" s="88">
        <f ca="1">IF(B36="","",OFFSET(List1!T$11,'Seznam '!A35,0))</f>
        <v>0</v>
      </c>
      <c r="J36" s="88">
        <f ca="1">IF(B36="","",OFFSET(List1!U$11,'Seznam '!A35,0))</f>
        <v>0</v>
      </c>
      <c r="K36" s="88">
        <f ca="1">IF(B36="","",OFFSET(List1!V$11,'Seznam '!A35,0))</f>
        <v>0</v>
      </c>
      <c r="L36" s="96">
        <f ca="1">IF(B36="","",OFFSET(List1!W$11,'Seznam '!A35,0))</f>
        <v>0</v>
      </c>
      <c r="M36" s="92">
        <f ca="1">IF(B36="","",OFFSET(List1!X$11,'Seznam '!A35,0))</f>
        <v>0</v>
      </c>
    </row>
    <row r="37" spans="1:13" s="1" customFormat="1" ht="75" hidden="1" customHeight="1" x14ac:dyDescent="0.25">
      <c r="A37" s="52"/>
      <c r="B37" s="88"/>
      <c r="C37" s="2" t="str">
        <f ca="1">IF(B36="","",CONCATENATE("Okres ",OFFSET(List1!G$11,'Seznam '!A35,0),"
","Právní forma","
",OFFSET(List1!H$11,'Seznam '!A35,0),"
","IČO ",OFFSET(List1!I$11,'Seznam '!A35,0),"
 ","B.Ú. ",OFFSET(List1!J$11,'Seznam '!A35,0)))</f>
        <v>Okres Prostějov
Právní forma
Obec, městská část hlavního města Prahy
IČO 00288632
 B.Ú. 94-6117701/0710</v>
      </c>
      <c r="D37" s="4" t="str">
        <f ca="1">IF(B36="","",OFFSET(List1!M$11,'Seznam '!A35,0))</f>
        <v>Cílem je vybudovat cyklostezku mezi Plumlovem a Mostkovicemi, která svede cyklisty ze silnice č. II/377. Ta bude sloužit pro dojížďku do práce a do školy. Výhodou projektu je zajištění bezpečné mobility cyklistů oddělením od automobilové dopravy.</v>
      </c>
      <c r="E37" s="90"/>
      <c r="F37" s="49"/>
      <c r="G37" s="92"/>
      <c r="H37" s="94"/>
      <c r="I37" s="88"/>
      <c r="J37" s="88"/>
      <c r="K37" s="88"/>
      <c r="L37" s="96"/>
      <c r="M37" s="92"/>
    </row>
    <row r="38" spans="1:13" s="1" customFormat="1" ht="30" hidden="1" customHeight="1" x14ac:dyDescent="0.25">
      <c r="A38" s="52">
        <f>ROW()/3-1</f>
        <v>11.666666666666666</v>
      </c>
      <c r="B38" s="88"/>
      <c r="C38" s="2" t="str">
        <f ca="1">IF(B36="","",CONCATENATE("Zástupce","
",OFFSET(List1!K$11,'Seznam '!A35,0)))</f>
        <v xml:space="preserve">Zástupce
</v>
      </c>
      <c r="D38" s="4" t="str">
        <f ca="1">IF(B36="","",CONCATENATE("Dotace bude použita na:",OFFSET(List1!N$11,'Seznam '!A35,0)))</f>
        <v>Dotace bude použita na:Cyklostezka Plumlov</v>
      </c>
      <c r="E38" s="90"/>
      <c r="F38" s="50" t="str">
        <f ca="1">IF(B36="","",OFFSET(List1!Q$11,'Seznam '!A35,0))</f>
        <v>12/2020</v>
      </c>
      <c r="G38" s="92"/>
      <c r="H38" s="94"/>
      <c r="I38" s="88"/>
      <c r="J38" s="88"/>
      <c r="K38" s="88"/>
      <c r="L38" s="96"/>
      <c r="M38" s="92"/>
    </row>
    <row r="39" spans="1:13" s="1" customFormat="1" ht="75" hidden="1" customHeight="1" x14ac:dyDescent="0.25">
      <c r="A39" s="52"/>
      <c r="B39" s="88" t="str">
        <f ca="1">IF(OFFSET(List1!B$11,'Seznam '!A38,0)&gt;0,OFFSET(List1!B$11,'Seznam '!A38,0),"")</f>
        <v>13</v>
      </c>
      <c r="C39" s="2" t="str">
        <f ca="1">IF(B39="","",CONCATENATE(OFFSET(List1!C$11,'Seznam '!A38,0),"
",OFFSET(List1!D$11,'Seznam '!A38,0),"
",OFFSET(List1!E$11,'Seznam '!A38,0),"
",OFFSET(List1!F$11,'Seznam '!A38,0)))</f>
        <v>Obec Libina
Libina 523
Libina
78805</v>
      </c>
      <c r="D39" s="73" t="str">
        <f ca="1">IF(B39="","",OFFSET(List1!L$11,'Seznam '!A38,0))</f>
        <v>Stezka pro chodce a cyklisty Šumvald - Libina</v>
      </c>
      <c r="E39" s="90">
        <f ca="1">IF(B39="","",OFFSET(List1!O$11,'Seznam '!A38,0))</f>
        <v>12501836</v>
      </c>
      <c r="F39" s="50" t="str">
        <f ca="1">IF(B39="","",OFFSET(List1!P$11,'Seznam '!A38,0))</f>
        <v>8/2020</v>
      </c>
      <c r="G39" s="92">
        <f ca="1">IF(B39="","",OFFSET(List1!R$11,'Seznam '!A38,0))</f>
        <v>2000293.76</v>
      </c>
      <c r="H39" s="94" t="str">
        <f ca="1">IF(B39="","",OFFSET(List1!S$11,'Seznam '!A38,0))</f>
        <v>31.01.2021</v>
      </c>
      <c r="I39" s="88">
        <f ca="1">IF(B39="","",OFFSET(List1!T$11,'Seznam '!A38,0))</f>
        <v>0</v>
      </c>
      <c r="J39" s="88">
        <f ca="1">IF(B39="","",OFFSET(List1!U$11,'Seznam '!A38,0))</f>
        <v>0</v>
      </c>
      <c r="K39" s="88">
        <f ca="1">IF(B39="","",OFFSET(List1!V$11,'Seznam '!A38,0))</f>
        <v>0</v>
      </c>
      <c r="L39" s="96">
        <f ca="1">IF(B39="","",OFFSET(List1!W$11,'Seznam '!A38,0))</f>
        <v>0</v>
      </c>
      <c r="M39" s="92">
        <f ca="1">IF(B39="","",OFFSET(List1!X$11,'Seznam '!A38,0))</f>
        <v>0</v>
      </c>
    </row>
    <row r="40" spans="1:13" s="1" customFormat="1" ht="75" hidden="1" customHeight="1" x14ac:dyDescent="0.25">
      <c r="A40" s="52"/>
      <c r="B40" s="88"/>
      <c r="C40" s="2" t="str">
        <f ca="1">IF(B39="","",CONCATENATE("Okres ",OFFSET(List1!G$11,'Seznam '!A38,0),"
","Právní forma","
",OFFSET(List1!H$11,'Seznam '!A38,0),"
","IČO ",OFFSET(List1!I$11,'Seznam '!A38,0),"
 ","B.Ú. ",OFFSET(List1!J$11,'Seznam '!A38,0)))</f>
        <v>Okres 
Právní forma
Obec, městská část hlavního města Prahy
IČO 00302899
 B.Ú. 188244719/0300</v>
      </c>
      <c r="D40" s="4" t="str">
        <f ca="1">IF(B39="","",OFFSET(List1!M$11,'Seznam '!A38,0))</f>
        <v>Předmětem projektu je realizace stavby stezky pro chodce a cyklisty mezi obcemi Libina a Šumvald, podél silnice č. II/446. Cílem projektu je zajištění bezpečné mobility cyklistů pomocí oddělení od automobilové dopravy prostřednictvím smíšené stezky.</v>
      </c>
      <c r="E40" s="90"/>
      <c r="F40" s="49"/>
      <c r="G40" s="92"/>
      <c r="H40" s="94"/>
      <c r="I40" s="88"/>
      <c r="J40" s="88"/>
      <c r="K40" s="88"/>
      <c r="L40" s="96"/>
      <c r="M40" s="92"/>
    </row>
    <row r="41" spans="1:13" s="1" customFormat="1" ht="30" hidden="1" customHeight="1" x14ac:dyDescent="0.25">
      <c r="A41" s="52">
        <f>ROW()/3-1</f>
        <v>12.666666666666666</v>
      </c>
      <c r="B41" s="88"/>
      <c r="C41" s="2" t="str">
        <f ca="1">IF(B39="","",CONCATENATE("Zástupce","
",OFFSET(List1!K$11,'Seznam '!A38,0)))</f>
        <v xml:space="preserve">Zástupce
</v>
      </c>
      <c r="D41" s="4" t="str">
        <f ca="1">IF(B39="","",CONCATENATE("Dotace bude použita na:",OFFSET(List1!N$11,'Seznam '!A38,0)))</f>
        <v>Dotace bude použita na:Stezka pro chodce a cyklisty Šumvald - Libina</v>
      </c>
      <c r="E41" s="90"/>
      <c r="F41" s="50" t="str">
        <f ca="1">IF(B39="","",OFFSET(List1!Q$11,'Seznam '!A38,0))</f>
        <v>11/2020</v>
      </c>
      <c r="G41" s="92"/>
      <c r="H41" s="94"/>
      <c r="I41" s="88"/>
      <c r="J41" s="88"/>
      <c r="K41" s="88"/>
      <c r="L41" s="96"/>
      <c r="M41" s="92"/>
    </row>
    <row r="42" spans="1:13" s="1" customFormat="1" ht="75" customHeight="1" x14ac:dyDescent="0.25">
      <c r="A42" s="52"/>
      <c r="B42" s="88">
        <f ca="1">IF(OFFSET(List1!B$11,'Seznam '!A41,0)&gt;0,OFFSET(List1!B$11,'Seznam '!A41,0),"")</f>
        <v>2</v>
      </c>
      <c r="C42" s="2" t="str">
        <f ca="1">IF(B42="","",CONCATENATE(OFFSET(List1!C$11,'Seznam '!A41,0),"
",OFFSET(List1!D$11,'Seznam '!A41,0),"
",OFFSET(List1!E$11,'Seznam '!A41,0),"
",OFFSET(List1!F$11,'Seznam '!A41,0)))</f>
        <v>Obec Rokytnice
Rokytnice 143
Rokytnice
75104</v>
      </c>
      <c r="D42" s="73" t="str">
        <f ca="1">IF(B42="","",OFFSET(List1!L$11,'Seznam '!A41,0))</f>
        <v>Cyklostezka v Rokytnici</v>
      </c>
      <c r="E42" s="90">
        <f ca="1">IF(B42="","",OFFSET(List1!O$11,'Seznam '!A41,0))</f>
        <v>2419636</v>
      </c>
      <c r="F42" s="50" t="str">
        <f ca="1">IF(B42="","",OFFSET(List1!P$11,'Seznam '!A41,0))</f>
        <v>1/2020</v>
      </c>
      <c r="G42" s="92">
        <f ca="1">IF(B42="","",OFFSET(List1!R$11,'Seznam '!A41,0))</f>
        <v>1209818</v>
      </c>
      <c r="H42" s="94" t="str">
        <f ca="1">IF(B42="","",OFFSET(List1!S$11,'Seznam '!A41,0))</f>
        <v>31.01.2021</v>
      </c>
      <c r="I42" s="102">
        <v>8</v>
      </c>
      <c r="J42" s="102">
        <v>2</v>
      </c>
      <c r="K42" s="102">
        <v>11</v>
      </c>
      <c r="L42" s="103">
        <v>21</v>
      </c>
      <c r="M42" s="106">
        <v>0</v>
      </c>
    </row>
    <row r="43" spans="1:13" s="1" customFormat="1" ht="90.75" customHeight="1" x14ac:dyDescent="0.25">
      <c r="A43" s="52"/>
      <c r="B43" s="88"/>
      <c r="C43" s="2" t="str">
        <f ca="1">IF(B42="","",CONCATENATE("Okres ",OFFSET(List1!G$11,'Seznam '!A41,0),"
","Právní forma","
",OFFSET(List1!H$11,'Seznam '!A41,0),"
","IČO ",OFFSET(List1!I$11,'Seznam '!A41,0),"
 ","B.Ú. ",OFFSET(List1!J$11,'Seznam '!A41,0)))</f>
        <v>Okres Přerov
Právní forma
Obec, městská část hlavního města Prahy
IČO 00301914
 B.Ú. 1882949369/0800</v>
      </c>
      <c r="D43" s="4" t="str">
        <f ca="1">IF(B42="","",OFFSET(List1!M$11,'Seznam '!A41,0))</f>
        <v>Vybudování cyklostezky, která odkloní cyklisty mimo těleso silnice II. třídy II/150 při průjezdu obcí Rokytnice</v>
      </c>
      <c r="E43" s="90"/>
      <c r="F43" s="49"/>
      <c r="G43" s="92"/>
      <c r="H43" s="94"/>
      <c r="I43" s="102"/>
      <c r="J43" s="102"/>
      <c r="K43" s="102"/>
      <c r="L43" s="103"/>
      <c r="M43" s="107"/>
    </row>
    <row r="44" spans="1:13" s="1" customFormat="1" ht="45" customHeight="1" x14ac:dyDescent="0.25">
      <c r="A44" s="52">
        <f>ROW()/3-1</f>
        <v>13.666666666666666</v>
      </c>
      <c r="B44" s="88"/>
      <c r="C44" s="2" t="str">
        <f ca="1">IF(B42="","",CONCATENATE("Zástupce","
",OFFSET(List1!K$11,'Seznam '!A41,0)))</f>
        <v>Zástupce
Kamil Malenda</v>
      </c>
      <c r="D44" s="4" t="str">
        <f ca="1">IF(B42="","",CONCATENATE("Dotace bude použita na:",OFFSET(List1!N$11,'Seznam '!A41,0)))</f>
        <v>Dotace bude použita na:stavební a ostatní práce související s realizací akce Cyklostezka v Rokytnici</v>
      </c>
      <c r="E44" s="90"/>
      <c r="F44" s="50" t="str">
        <f ca="1">IF(B42="","",OFFSET(List1!Q$11,'Seznam '!A41,0))</f>
        <v>12/2020</v>
      </c>
      <c r="G44" s="92"/>
      <c r="H44" s="94"/>
      <c r="I44" s="102"/>
      <c r="J44" s="102"/>
      <c r="K44" s="102"/>
      <c r="L44" s="103"/>
      <c r="M44" s="108"/>
    </row>
    <row r="45" spans="1:13" s="1" customFormat="1" ht="75" hidden="1" customHeight="1" x14ac:dyDescent="0.25">
      <c r="A45" s="52"/>
      <c r="B45" s="88" t="str">
        <f ca="1">IF(OFFSET(List1!B$11,'Seznam '!A44,0)&gt;0,OFFSET(List1!B$11,'Seznam '!A44,0),"")</f>
        <v>16</v>
      </c>
      <c r="C45" s="2" t="str">
        <f ca="1">IF(B45="","",CONCATENATE(OFFSET(List1!C$11,'Seznam '!A44,0),"
",OFFSET(List1!D$11,'Seznam '!A44,0),"
",OFFSET(List1!E$11,'Seznam '!A44,0),"
",OFFSET(List1!F$11,'Seznam '!A44,0)))</f>
        <v>Obec Bělotín
Bělotín 151
Bělotín
75364</v>
      </c>
      <c r="D45" s="73" t="str">
        <f ca="1">IF(B45="","",OFFSET(List1!L$11,'Seznam '!A44,0))</f>
        <v>Cyklostezka Bělotín-Hranice, realizace SO-02</v>
      </c>
      <c r="E45" s="90">
        <f ca="1">IF(B45="","",OFFSET(List1!O$11,'Seznam '!A44,0))</f>
        <v>4482745</v>
      </c>
      <c r="F45" s="50" t="str">
        <f ca="1">IF(B45="","",OFFSET(List1!P$11,'Seznam '!A44,0))</f>
        <v>4/2020</v>
      </c>
      <c r="G45" s="92">
        <f ca="1">IF(B45="","",OFFSET(List1!R$11,'Seznam '!A44,0))</f>
        <v>2241372</v>
      </c>
      <c r="H45" s="94" t="str">
        <f ca="1">IF(B45="","",OFFSET(List1!S$11,'Seznam '!A44,0))</f>
        <v>31.01.2021</v>
      </c>
      <c r="I45" s="88">
        <f ca="1">IF(B45="","",OFFSET(List1!T$11,'Seznam '!A44,0))</f>
        <v>0</v>
      </c>
      <c r="J45" s="88">
        <f ca="1">IF(B45="","",OFFSET(List1!U$11,'Seznam '!A44,0))</f>
        <v>0</v>
      </c>
      <c r="K45" s="88">
        <f ca="1">IF(B45="","",OFFSET(List1!V$11,'Seznam '!A44,0))</f>
        <v>0</v>
      </c>
      <c r="L45" s="96">
        <f ca="1">IF(B45="","",OFFSET(List1!W$11,'Seznam '!A44,0))</f>
        <v>0</v>
      </c>
      <c r="M45" s="92">
        <f ca="1">IF(B45="","",OFFSET(List1!X$11,'Seznam '!A44,0))</f>
        <v>2241373</v>
      </c>
    </row>
    <row r="46" spans="1:13" s="1" customFormat="1" ht="75" hidden="1" customHeight="1" x14ac:dyDescent="0.25">
      <c r="A46" s="52"/>
      <c r="B46" s="88"/>
      <c r="C46" s="2" t="str">
        <f ca="1">IF(B45="","",CONCATENATE("Okres ",OFFSET(List1!G$11,'Seznam '!A44,0),"
","Právní forma","
",OFFSET(List1!H$11,'Seznam '!A44,0),"
","IČO ",OFFSET(List1!I$11,'Seznam '!A44,0),"
 ","B.Ú. ",OFFSET(List1!J$11,'Seznam '!A44,0)))</f>
        <v>Okres Přerov
Právní forma
Obec, městská část hlavního města Prahy
IČO 00301019
 B.Ú. 1883001369/0800</v>
      </c>
      <c r="D46" s="4" t="str">
        <f ca="1">IF(B45="","",OFFSET(List1!M$11,'Seznam '!A44,0))</f>
        <v>Realizace stavebního objektu 02 v rámci projektu Cyklostezky Bělotín-Hranice, novostavby stezky v délce 945 m, která propojí stávající sjízdné úseky do jednoho funkčního celku.</v>
      </c>
      <c r="E46" s="90"/>
      <c r="F46" s="49"/>
      <c r="G46" s="92"/>
      <c r="H46" s="94"/>
      <c r="I46" s="88"/>
      <c r="J46" s="88"/>
      <c r="K46" s="88"/>
      <c r="L46" s="96"/>
      <c r="M46" s="92"/>
    </row>
    <row r="47" spans="1:13" s="1" customFormat="1" ht="30" hidden="1" customHeight="1" x14ac:dyDescent="0.25">
      <c r="A47" s="52">
        <f>ROW()/3-1</f>
        <v>14.666666666666666</v>
      </c>
      <c r="B47" s="88"/>
      <c r="C47" s="2" t="str">
        <f ca="1">IF(B45="","",CONCATENATE("Zástupce","
",OFFSET(List1!K$11,'Seznam '!A44,0)))</f>
        <v xml:space="preserve">Zástupce
</v>
      </c>
      <c r="D47" s="4" t="str">
        <f ca="1">IF(B45="","",CONCATENATE("Dotace bude použita na:",OFFSET(List1!N$11,'Seznam '!A44,0)))</f>
        <v>Dotace bude použita na:Cyklostezka Bělotín-Hranice, realizace SO-02</v>
      </c>
      <c r="E47" s="90"/>
      <c r="F47" s="50" t="str">
        <f ca="1">IF(B45="","",OFFSET(List1!Q$11,'Seznam '!A44,0))</f>
        <v>11/2020</v>
      </c>
      <c r="G47" s="92"/>
      <c r="H47" s="94"/>
      <c r="I47" s="88"/>
      <c r="J47" s="88"/>
      <c r="K47" s="88"/>
      <c r="L47" s="96"/>
      <c r="M47" s="92"/>
    </row>
    <row r="48" spans="1:13" s="1" customFormat="1" ht="25.5" customHeight="1" x14ac:dyDescent="0.25">
      <c r="A48" s="52"/>
      <c r="B48" s="110" t="s">
        <v>179</v>
      </c>
      <c r="C48" s="111"/>
      <c r="D48" s="112"/>
      <c r="E48" s="80">
        <f ca="1">E30+E42</f>
        <v>14457194</v>
      </c>
      <c r="F48" s="81"/>
      <c r="G48" s="82">
        <f ca="1">G30+G42</f>
        <v>3015451</v>
      </c>
      <c r="H48" s="83"/>
      <c r="I48" s="84"/>
      <c r="J48" s="84"/>
      <c r="K48" s="84"/>
      <c r="L48" s="84"/>
      <c r="M48" s="82">
        <f ca="1">IF(B48="","",OFFSET(List1!X$11,'Seznam '!A47,0))</f>
        <v>0</v>
      </c>
    </row>
  </sheetData>
  <mergeCells count="144">
    <mergeCell ref="B1:B3"/>
    <mergeCell ref="C1:C3"/>
    <mergeCell ref="I1:L1"/>
    <mergeCell ref="B48:D48"/>
    <mergeCell ref="E1:E3"/>
    <mergeCell ref="F1:F3"/>
    <mergeCell ref="G1:G3"/>
    <mergeCell ref="H1:H3"/>
    <mergeCell ref="M1:M3"/>
    <mergeCell ref="B45:B47"/>
    <mergeCell ref="E45:E47"/>
    <mergeCell ref="G45:G47"/>
    <mergeCell ref="H45:H47"/>
    <mergeCell ref="I45:I47"/>
    <mergeCell ref="J45:J47"/>
    <mergeCell ref="K45:K47"/>
    <mergeCell ref="L45:L47"/>
    <mergeCell ref="M45:M47"/>
    <mergeCell ref="B39:B41"/>
    <mergeCell ref="E39:E41"/>
    <mergeCell ref="G39:G41"/>
    <mergeCell ref="H39:H41"/>
    <mergeCell ref="I39:I41"/>
    <mergeCell ref="J39:J41"/>
    <mergeCell ref="K39:K41"/>
    <mergeCell ref="L39:L41"/>
    <mergeCell ref="M39:M41"/>
    <mergeCell ref="B42:B44"/>
    <mergeCell ref="E42:E44"/>
    <mergeCell ref="G42:G44"/>
    <mergeCell ref="H42:H44"/>
    <mergeCell ref="I42:I44"/>
    <mergeCell ref="J42:J44"/>
    <mergeCell ref="K42:K44"/>
    <mergeCell ref="L42:L44"/>
    <mergeCell ref="M42:M44"/>
    <mergeCell ref="B33:B35"/>
    <mergeCell ref="E33:E35"/>
    <mergeCell ref="G33:G35"/>
    <mergeCell ref="H33:H35"/>
    <mergeCell ref="I33:I35"/>
    <mergeCell ref="J33:J35"/>
    <mergeCell ref="K33:K35"/>
    <mergeCell ref="L33:L35"/>
    <mergeCell ref="M33:M35"/>
    <mergeCell ref="B36:B38"/>
    <mergeCell ref="E36:E38"/>
    <mergeCell ref="G36:G38"/>
    <mergeCell ref="H36:H38"/>
    <mergeCell ref="I36:I38"/>
    <mergeCell ref="J36:J38"/>
    <mergeCell ref="K36:K38"/>
    <mergeCell ref="L36:L38"/>
    <mergeCell ref="M36:M38"/>
    <mergeCell ref="B27:B29"/>
    <mergeCell ref="E27:E29"/>
    <mergeCell ref="G27:G29"/>
    <mergeCell ref="H27:H29"/>
    <mergeCell ref="I27:I29"/>
    <mergeCell ref="J27:J29"/>
    <mergeCell ref="K27:K29"/>
    <mergeCell ref="L27:L29"/>
    <mergeCell ref="M27:M29"/>
    <mergeCell ref="B30:B32"/>
    <mergeCell ref="E30:E32"/>
    <mergeCell ref="G30:G32"/>
    <mergeCell ref="H30:H32"/>
    <mergeCell ref="I30:I32"/>
    <mergeCell ref="J30:J32"/>
    <mergeCell ref="K30:K32"/>
    <mergeCell ref="L30:L32"/>
    <mergeCell ref="M30:M32"/>
    <mergeCell ref="B21:B23"/>
    <mergeCell ref="E21:E23"/>
    <mergeCell ref="G21:G23"/>
    <mergeCell ref="H21:H23"/>
    <mergeCell ref="I21:I23"/>
    <mergeCell ref="J21:J23"/>
    <mergeCell ref="K21:K23"/>
    <mergeCell ref="L21:L23"/>
    <mergeCell ref="M21:M23"/>
    <mergeCell ref="B24:B26"/>
    <mergeCell ref="E24:E26"/>
    <mergeCell ref="G24:G26"/>
    <mergeCell ref="H24:H26"/>
    <mergeCell ref="I24:I26"/>
    <mergeCell ref="J24:J26"/>
    <mergeCell ref="K24:K26"/>
    <mergeCell ref="L24:L26"/>
    <mergeCell ref="M24:M26"/>
    <mergeCell ref="B15:B17"/>
    <mergeCell ref="E15:E17"/>
    <mergeCell ref="G15:G17"/>
    <mergeCell ref="H15:H17"/>
    <mergeCell ref="I15:I17"/>
    <mergeCell ref="J15:J17"/>
    <mergeCell ref="K15:K17"/>
    <mergeCell ref="L15:L17"/>
    <mergeCell ref="M15:M17"/>
    <mergeCell ref="B18:B20"/>
    <mergeCell ref="E18:E20"/>
    <mergeCell ref="G18:G20"/>
    <mergeCell ref="H18:H20"/>
    <mergeCell ref="I18:I20"/>
    <mergeCell ref="J18:J20"/>
    <mergeCell ref="K18:K20"/>
    <mergeCell ref="L18:L20"/>
    <mergeCell ref="M18:M20"/>
    <mergeCell ref="B9:B11"/>
    <mergeCell ref="E9:E11"/>
    <mergeCell ref="G9:G11"/>
    <mergeCell ref="H9:H11"/>
    <mergeCell ref="I9:I11"/>
    <mergeCell ref="J9:J11"/>
    <mergeCell ref="K9:K11"/>
    <mergeCell ref="L9:L11"/>
    <mergeCell ref="M9:M11"/>
    <mergeCell ref="B12:B14"/>
    <mergeCell ref="E12:E14"/>
    <mergeCell ref="G12:G14"/>
    <mergeCell ref="H12:H14"/>
    <mergeCell ref="I12:I14"/>
    <mergeCell ref="J12:J14"/>
    <mergeCell ref="K12:K14"/>
    <mergeCell ref="L12:L14"/>
    <mergeCell ref="M12:M14"/>
    <mergeCell ref="M4:M5"/>
    <mergeCell ref="L4:L5"/>
    <mergeCell ref="K4:K5"/>
    <mergeCell ref="J4:J5"/>
    <mergeCell ref="I4:I5"/>
    <mergeCell ref="H4:H5"/>
    <mergeCell ref="G4:G5"/>
    <mergeCell ref="E4:E5"/>
    <mergeCell ref="B4:B5"/>
    <mergeCell ref="B6:B8"/>
    <mergeCell ref="E6:E8"/>
    <mergeCell ref="G6:G8"/>
    <mergeCell ref="H6:H8"/>
    <mergeCell ref="I6:I8"/>
    <mergeCell ref="J6:J8"/>
    <mergeCell ref="K6:K8"/>
    <mergeCell ref="L6:L8"/>
    <mergeCell ref="M6:M8"/>
  </mergeCells>
  <conditionalFormatting sqref="F5">
    <cfRule type="notContainsBlanks" dxfId="17" priority="36" stopIfTrue="1">
      <formula>LEN(TRIM(F5))&gt;0</formula>
    </cfRule>
  </conditionalFormatting>
  <conditionalFormatting sqref="D5">
    <cfRule type="notContainsBlanks" dxfId="16" priority="35" stopIfTrue="1">
      <formula>LEN(TRIM(D5))&gt;0</formula>
    </cfRule>
  </conditionalFormatting>
  <conditionalFormatting sqref="C5">
    <cfRule type="notContainsBlanks" dxfId="15" priority="33" stopIfTrue="1">
      <formula>LEN(TRIM(C5))&gt;0</formula>
    </cfRule>
  </conditionalFormatting>
  <conditionalFormatting sqref="B4:B5 E4:E5 G4:M5">
    <cfRule type="notContainsBlanks" dxfId="14" priority="44" stopIfTrue="1">
      <formula>LEN(TRIM(B4))&gt;0</formula>
    </cfRule>
  </conditionalFormatting>
  <conditionalFormatting sqref="D4">
    <cfRule type="notContainsBlanks" dxfId="13" priority="27" stopIfTrue="1">
      <formula>LEN(TRIM(D4))&gt;0</formula>
    </cfRule>
  </conditionalFormatting>
  <conditionalFormatting sqref="C4">
    <cfRule type="notContainsBlanks" dxfId="12" priority="26" stopIfTrue="1">
      <formula>LEN(TRIM(C4))&gt;0</formula>
    </cfRule>
  </conditionalFormatting>
  <conditionalFormatting sqref="F4">
    <cfRule type="notContainsBlanks" dxfId="11" priority="24" stopIfTrue="1">
      <formula>LEN(TRIM(F4))&gt;0</formula>
    </cfRule>
  </conditionalFormatting>
  <conditionalFormatting sqref="F8 F11 F14 F17 F20 F23 F26 F29 F32 F35 F38 F41 F44 F47">
    <cfRule type="notContainsBlanks" dxfId="10" priority="9" stopIfTrue="1">
      <formula>LEN(TRIM(F8))&gt;0</formula>
    </cfRule>
  </conditionalFormatting>
  <conditionalFormatting sqref="D8 D11 D14 D17 D20 D23 D26 D29 D32 D35 D38 D41 D44 D47">
    <cfRule type="notContainsBlanks" dxfId="9" priority="8" stopIfTrue="1">
      <formula>LEN(TRIM(D8))&gt;0</formula>
    </cfRule>
  </conditionalFormatting>
  <conditionalFormatting sqref="D7 D10 D13 D16 D19 D22 D25 D28 D31 D34 D37 D40 D43 D46">
    <cfRule type="notContainsBlanks" dxfId="8" priority="7" stopIfTrue="1">
      <formula>LEN(TRIM(D7))&gt;0</formula>
    </cfRule>
  </conditionalFormatting>
  <conditionalFormatting sqref="C8 C11 C14 C17 C20 C23 C26 C29 C32 C35 C38 C41 C44 C47">
    <cfRule type="notContainsBlanks" dxfId="7" priority="6" stopIfTrue="1">
      <formula>LEN(TRIM(C8))&gt;0</formula>
    </cfRule>
  </conditionalFormatting>
  <conditionalFormatting sqref="B6:B48">
    <cfRule type="notContainsBlanks" dxfId="6" priority="11" stopIfTrue="1">
      <formula>LEN(TRIM(B6))&gt;0</formula>
    </cfRule>
  </conditionalFormatting>
  <conditionalFormatting sqref="D6 D9 D12 D15 D18 D21 D24 D27 D30 D33 D36 D39 D42 D45">
    <cfRule type="notContainsBlanks" dxfId="5" priority="5" stopIfTrue="1">
      <formula>LEN(TRIM(D6))&gt;0</formula>
    </cfRule>
  </conditionalFormatting>
  <conditionalFormatting sqref="C6 C9 C12 C15 C18 C21 C24 C27 C30 C33 C36 C39 C42 C45">
    <cfRule type="notContainsBlanks" dxfId="4" priority="4" stopIfTrue="1">
      <formula>LEN(TRIM(C6))&gt;0</formula>
    </cfRule>
  </conditionalFormatting>
  <conditionalFormatting sqref="E6:E48">
    <cfRule type="notContainsBlanks" dxfId="3" priority="3" stopIfTrue="1">
      <formula>LEN(TRIM(E6))&gt;0</formula>
    </cfRule>
  </conditionalFormatting>
  <conditionalFormatting sqref="F6 F9 F12 F15 F18 F21 F24 F27 F30 F33 F36 F39 F42 F45 F48">
    <cfRule type="notContainsBlanks" dxfId="2" priority="2" stopIfTrue="1">
      <formula>LEN(TRIM(F6))&gt;0</formula>
    </cfRule>
  </conditionalFormatting>
  <conditionalFormatting sqref="G6:L48">
    <cfRule type="notContainsBlanks" dxfId="1" priority="10" stopIfTrue="1">
      <formula>LEN(TRIM(G6))&gt;0</formula>
    </cfRule>
  </conditionalFormatting>
  <conditionalFormatting sqref="M6:M48">
    <cfRule type="notContainsBlanks" dxfId="0" priority="1" stopIfTrue="1">
      <formula>LEN(TRIM(M6))&gt;0</formula>
    </cfRule>
  </conditionalFormatting>
  <pageMargins left="0.70866141732283472" right="0.70866141732283472" top="0.78740157480314965" bottom="0.78740157480314965" header="0.31496062992125984" footer="0.31496062992125984"/>
  <pageSetup paperSize="9" scale="72" firstPageNumber="11" fitToHeight="0" orientation="landscape" useFirstPageNumber="1" r:id="rId1"/>
  <headerFooter alignWithMargins="0">
    <oddHeader>&amp;LPříloha č. 2
Návrh na nevyhovění žádostem v dotačním programu Podpora výstavby a oprav cyklostezek 2020</oddHeader>
    <oddFooter xml:space="preserve">&amp;LZastupitelstvo Olomouckého kraje 20. 4. 2020
10 - Dotační program Olomouckého kraje Podpora výstavby a oprav cyklostezek 2020 - vyhodnocení
Příloha č. 2 Návrh na nevyhovění žádostem v DP na cyklostezky 2020&amp;R
Strana &amp;P (celkem12)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Seznam 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Vránová Helena</dc:creator>
  <cp:lastModifiedBy>Přecechtělová Lenka</cp:lastModifiedBy>
  <cp:lastPrinted>2020-03-13T08:10:24Z</cp:lastPrinted>
  <dcterms:created xsi:type="dcterms:W3CDTF">2016-08-30T11:35:03Z</dcterms:created>
  <dcterms:modified xsi:type="dcterms:W3CDTF">2020-03-24T09:19:34Z</dcterms:modified>
</cp:coreProperties>
</file>