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20.2.2023\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3" i="5" l="1"/>
  <c r="C52" i="5"/>
  <c r="C53" i="5" s="1"/>
  <c r="B48" i="5"/>
  <c r="B57" i="5" s="1"/>
  <c r="C47" i="5"/>
  <c r="C45" i="5"/>
  <c r="C43" i="5"/>
  <c r="C40" i="5"/>
  <c r="C39" i="5"/>
  <c r="C37" i="5"/>
  <c r="C34" i="5"/>
  <c r="C33" i="5"/>
  <c r="C31" i="5"/>
  <c r="C46" i="5" s="1"/>
  <c r="C48" i="5" s="1"/>
  <c r="C57" i="5" s="1"/>
  <c r="C27" i="5"/>
  <c r="B26" i="5"/>
  <c r="B28" i="5" s="1"/>
  <c r="B56" i="5" s="1"/>
  <c r="C25" i="5"/>
  <c r="C24" i="5"/>
  <c r="C21" i="5"/>
  <c r="C20" i="5"/>
  <c r="C18" i="5"/>
  <c r="C15" i="5"/>
  <c r="C9" i="5"/>
  <c r="C26" i="5" s="1"/>
  <c r="C28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314+170
393+40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324+22
405+260
409+2000
528+1110
597+615
637+2549
672+4546
673+657
676+2382
680-439
683-10
728+1
727+1200
735+7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183+221
719-150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
312+14
671+101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313+6127
364+3
367+25
372+26
392+3544
440+135
503+4000
504+27
509+37
551+6
552+82
586+244
594+96
623+111
662+82
696+3716
697+94
756+3000
757+62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522+89
720+329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510+40000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391+1012
441+2412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
688+777
689+412
751+8
753-667
754-36486
759-109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
714-19
715+10540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764-182155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
698+37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784+6527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288+1457
289+500
426+802
436+8800
457+10551
514+1000
546+22041
615+5
658+807
659+23358
660+100
746+7434
758+17078
880+1038
785+21227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290+38768
293+5886
294+1803
354+31826
356+51869
360+18629
373-35000
432+28621
433+12270
437+347
438+5048
439+30
502+7855
512+1469
513+676
515+923
550+588
583+14
584+2293
595+119
611+14104
613+14169
616+33576
618+32741
621-3875
647+1239
648-2524
649+1751
650+1831
651-3466
654+56218
655+242
657+45948
664+3859
687+16211
690+2019
691+1615
692-3630
693-218
694-80
695-55
716+209
717+33182
745+8361
748+7960
749+59990
750+566
752+1894
777+2220
778+431
779+2402
783+17854
786+15873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295+118
381+37341
368+105
371+47
399+57652
526+2000
567+199
663+243
755+4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294+1803
312+14
313+6127
314+170
354+31826
356+1669 (celkem 15869)
364+3
381+272077
367+25
372+26
392+3544
393+40
432+6803
433+1842
504+27
509+37
510+40000
522+89
551+6
720+329
745+7375 (celkem 8361)
757+62
786+9021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85+27
198+496
274+3866
324+22
399+57652
405+260
409+2000
440+135
503+4000
528+1110
526+2000
552+82
586+244
594+96
595+119
597+615
623+111
637+2549
662+82
672+4546
673+657
676+2382
680-439
683-10
696+3716
697+94
728+1
727+1200
735+7
719-150
756+3000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353+152000
357+424
430+537
431+2664
500+378
549+406
553-880
585+101376
612+171300
614+150
617-106
652+175
656+3215
688+777
689+412
751+8
753-667
754-36486
759-109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362+66
501+6
547+221804
653+2000
714-19
715+10540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358+751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214+68726
344+244583
428+218881
764-182155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343+10
363+178
369+70
425+60
434+927
435+331
661+50
698+37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359+1387
429+2112
548+51665
784+6527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288+1457
289+500
426+802
436+8800
457+10551
514+1000
546+22041
615+5
658+807
659+23358
660+100
746+7434
785+21227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365+5334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366+11034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290+38768
293+5886
354+31826
373-35000
437+347
438+5048
439+30
512+1469
513+676
515+923
550+588
583+14
584+2293
611+14104
613+14169
621-3875
647+1239
648-2524
649+1751
650+1831
651-3466
654+56218
655+242
657+45948
664+3859
687+16211
691+1615
693-218
694-80
695-55
716+209
717+33182
749+59990
750+566
752+1894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391+1012
441+2412
502+7855
671+101
692-3630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295+118
368+105
371+47
567+199
663+243
755+4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365+5334
366+11034
381+234736
523+200000
718+-374000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
8114, 8118, 8124, 8224</t>
        </r>
        <r>
          <rPr>
            <sz val="9"/>
            <color indexed="81"/>
            <rFont val="Tahoma"/>
            <family val="2"/>
            <charset val="238"/>
          </rPr>
          <t xml:space="preserve">
66+300000 termiňák
76+6843
215+787
251+12338 (celkem 12406)
356+14200 (celkem 15869)
360+18629
432+21818 (celkem 28621)
433+10428
523+200000
616+33576
618+32741
690+20019
745+986  (celkem 8361)</t>
        </r>
        <r>
          <rPr>
            <sz val="8"/>
            <color indexed="81"/>
            <rFont val="Tahoma"/>
            <family val="2"/>
            <charset val="238"/>
          </rPr>
          <t xml:space="preserve">
748+7960
777+2220
778+431
779+2402
783+17854
786+6852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<sst xmlns="http://schemas.openxmlformats.org/spreadsheetml/2006/main" count="57" uniqueCount="43">
  <si>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</si>
  <si>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</si>
  <si>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</si>
  <si>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</si>
  <si>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</si>
  <si>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</si>
  <si>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</si>
  <si>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</si>
  <si>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</si>
  <si>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</si>
  <si>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</si>
  <si>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</si>
  <si>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</si>
  <si>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</si>
  <si>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</si>
  <si>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</si>
  <si>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</si>
  <si>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</si>
  <si>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</si>
  <si>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</si>
  <si>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</si>
  <si>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</si>
  <si>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</si>
  <si>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</si>
  <si>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</si>
  <si>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</si>
  <si>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</si>
  <si>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</si>
  <si>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</si>
  <si>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</si>
  <si>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</si>
  <si>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</si>
  <si>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</si>
  <si>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</si>
  <si>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</si>
  <si>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</si>
  <si>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</si>
  <si>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</si>
  <si>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do oblasti kultury</t>
  </si>
  <si>
    <t>Dotace do oblasti životního prostředí a zemědělství</t>
  </si>
  <si>
    <t>Dotace pro Krajský úřad</t>
  </si>
  <si>
    <t>OPPMP, OPVVV, MPO, NPO, IROP, OPTP, OPZ, INTERREG, OPJAK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</si>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</sst>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6957</v>
      </c>
    </row>
    <row r="6" spans="1:3" ht="14.25" customHeight="1" x14ac:dyDescent="0.2">
      <c r="A6" s="8" t="s">
        <v>30</v>
      </c>
      <c r="B6" s="18">
        <v>248807</v>
      </c>
      <c r="C6" s="7">
        <v>263807</v>
      </c>
    </row>
    <row r="7" spans="1:3" ht="14.25" customHeight="1" x14ac:dyDescent="0.2">
      <c r="A7" s="6" t="s">
        <v>5</v>
      </c>
      <c r="B7" s="18">
        <v>33555.4</v>
      </c>
      <c r="C7" s="7">
        <v>33626.400000000001</v>
      </c>
    </row>
    <row r="8" spans="1:3" ht="14.25" customHeight="1" x14ac:dyDescent="0.2">
      <c r="A8" s="6" t="s">
        <v>6</v>
      </c>
      <c r="B8" s="18">
        <v>3210.3</v>
      </c>
      <c r="C8" s="7">
        <v>3328.3</v>
      </c>
    </row>
    <row r="9" spans="1:3" ht="14.25" customHeight="1" x14ac:dyDescent="0.2">
      <c r="A9" s="6" t="s">
        <v>29</v>
      </c>
      <c r="B9" s="18">
        <v>184418.5</v>
      </c>
      <c r="C9" s="7">
        <f>217968.5+3000+62</f>
        <v>221030.5</v>
      </c>
    </row>
    <row r="10" spans="1:3" ht="14.25" customHeight="1" x14ac:dyDescent="0.2">
      <c r="A10" s="6" t="s">
        <v>7</v>
      </c>
      <c r="B10" s="18">
        <v>9010</v>
      </c>
      <c r="C10" s="7">
        <v>9428</v>
      </c>
    </row>
    <row r="11" spans="1:3" ht="14.25" customHeight="1" x14ac:dyDescent="0.2">
      <c r="A11" s="6" t="s">
        <v>8</v>
      </c>
      <c r="B11" s="18">
        <v>1000.6</v>
      </c>
      <c r="C11" s="7">
        <v>41000.6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8879</v>
      </c>
    </row>
    <row r="15" spans="1:3" ht="14.25" customHeight="1" x14ac:dyDescent="0.2">
      <c r="A15" s="6" t="s">
        <v>34</v>
      </c>
      <c r="B15" s="18">
        <v>0</v>
      </c>
      <c r="C15" s="7">
        <f>11497749+8-667-36486-109</f>
        <v>11460495</v>
      </c>
    </row>
    <row r="16" spans="1:3" ht="14.25" customHeight="1" x14ac:dyDescent="0.2">
      <c r="A16" s="6" t="s">
        <v>35</v>
      </c>
      <c r="B16" s="18">
        <v>0</v>
      </c>
      <c r="C16" s="7">
        <v>1753231</v>
      </c>
    </row>
    <row r="17" spans="1:3" ht="14.25" customHeight="1" x14ac:dyDescent="0.2">
      <c r="A17" s="6" t="s">
        <v>36</v>
      </c>
      <c r="B17" s="18">
        <v>0</v>
      </c>
      <c r="C17" s="7">
        <v>7844</v>
      </c>
    </row>
    <row r="18" spans="1:3" ht="14.25" customHeight="1" x14ac:dyDescent="0.2">
      <c r="A18" s="6" t="s">
        <v>37</v>
      </c>
      <c r="B18" s="18">
        <v>0</v>
      </c>
      <c r="C18" s="7">
        <f>532190-182155</f>
        <v>350035</v>
      </c>
    </row>
    <row r="19" spans="1:3" ht="14.25" customHeight="1" x14ac:dyDescent="0.2">
      <c r="A19" s="6" t="s">
        <v>38</v>
      </c>
      <c r="B19" s="18">
        <v>0</v>
      </c>
      <c r="C19" s="7">
        <v>1663</v>
      </c>
    </row>
    <row r="20" spans="1:3" ht="14.25" customHeight="1" x14ac:dyDescent="0.2">
      <c r="A20" s="6" t="s">
        <v>39</v>
      </c>
      <c r="B20" s="18">
        <v>0</v>
      </c>
      <c r="C20" s="7">
        <f>55164+6527</f>
        <v>61691</v>
      </c>
    </row>
    <row r="21" spans="1:3" ht="14.25" customHeight="1" x14ac:dyDescent="0.2">
      <c r="A21" s="6" t="s">
        <v>40</v>
      </c>
      <c r="B21" s="18">
        <v>0</v>
      </c>
      <c r="C21" s="7">
        <f>99311+17078+1038+21227</f>
        <v>138654</v>
      </c>
    </row>
    <row r="22" spans="1:3" ht="14.25" customHeight="1" x14ac:dyDescent="0.2">
      <c r="A22" s="10" t="s">
        <v>17</v>
      </c>
      <c r="B22" s="19">
        <v>11328</v>
      </c>
      <c r="C22" s="11">
        <v>11568</v>
      </c>
    </row>
    <row r="23" spans="1:3" ht="14.25" customHeight="1" x14ac:dyDescent="0.2">
      <c r="A23" s="10" t="s">
        <v>9</v>
      </c>
      <c r="B23" s="19">
        <v>34300</v>
      </c>
      <c r="C23" s="11">
        <v>34300</v>
      </c>
    </row>
    <row r="24" spans="1:3" ht="14.25" customHeight="1" x14ac:dyDescent="0.2">
      <c r="A24" s="10" t="s">
        <v>41</v>
      </c>
      <c r="B24" s="19">
        <v>0</v>
      </c>
      <c r="C24" s="11">
        <f>526999+7960+59990+566+1894+2220+431+2402+17854+15873</f>
        <v>636189</v>
      </c>
    </row>
    <row r="25" spans="1:3" ht="14.25" customHeight="1" x14ac:dyDescent="0.2">
      <c r="A25" s="10" t="s">
        <v>42</v>
      </c>
      <c r="B25" s="19">
        <v>0</v>
      </c>
      <c r="C25" s="11">
        <f>136025+4</f>
        <v>136029</v>
      </c>
    </row>
    <row r="26" spans="1:3" ht="14.25" customHeight="1" x14ac:dyDescent="0.25">
      <c r="A26" s="4" t="s">
        <v>10</v>
      </c>
      <c r="B26" s="20">
        <f>SUM(B3:B25)</f>
        <v>5922170</v>
      </c>
      <c r="C26" s="12">
        <f>SUM(C3:C25)</f>
        <v>20580965</v>
      </c>
    </row>
    <row r="27" spans="1:3" ht="14.25" customHeight="1" x14ac:dyDescent="0.2">
      <c r="A27" s="13" t="s">
        <v>11</v>
      </c>
      <c r="B27" s="24">
        <v>-11315</v>
      </c>
      <c r="C27" s="24">
        <f>-11315-240</f>
        <v>-11555</v>
      </c>
    </row>
    <row r="28" spans="1:3" ht="15.75" thickBot="1" x14ac:dyDescent="0.3">
      <c r="A28" s="14" t="s">
        <v>12</v>
      </c>
      <c r="B28" s="15">
        <f>B26+B27</f>
        <v>5910855</v>
      </c>
      <c r="C28" s="15">
        <f>C26+C27</f>
        <v>20569410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1051463</v>
      </c>
      <c r="C31" s="25">
        <f>1680057+7375+62+9021</f>
        <v>1696515</v>
      </c>
    </row>
    <row r="32" spans="1:3" ht="14.25" x14ac:dyDescent="0.2">
      <c r="A32" s="8" t="s">
        <v>26</v>
      </c>
      <c r="B32" s="23">
        <v>463241</v>
      </c>
      <c r="C32" s="25">
        <v>463241</v>
      </c>
    </row>
    <row r="33" spans="1:3" ht="14.25" x14ac:dyDescent="0.2">
      <c r="A33" s="8" t="s">
        <v>27</v>
      </c>
      <c r="B33" s="23">
        <v>3600073</v>
      </c>
      <c r="C33" s="25">
        <f>3690516+3000</f>
        <v>3693516</v>
      </c>
    </row>
    <row r="34" spans="1:3" ht="14.25" x14ac:dyDescent="0.2">
      <c r="A34" s="8" t="s">
        <v>34</v>
      </c>
      <c r="B34" s="23">
        <v>0</v>
      </c>
      <c r="C34" s="25">
        <f>11497749+8-667-36486-109</f>
        <v>11460495</v>
      </c>
    </row>
    <row r="35" spans="1:3" ht="14.25" x14ac:dyDescent="0.2">
      <c r="A35" s="8" t="s">
        <v>35</v>
      </c>
      <c r="B35" s="23">
        <v>0</v>
      </c>
      <c r="C35" s="25">
        <v>1753231</v>
      </c>
    </row>
    <row r="36" spans="1:3" ht="14.25" x14ac:dyDescent="0.2">
      <c r="A36" s="8" t="s">
        <v>36</v>
      </c>
      <c r="B36" s="23">
        <v>0</v>
      </c>
      <c r="C36" s="25">
        <v>7844</v>
      </c>
    </row>
    <row r="37" spans="1:3" ht="14.25" x14ac:dyDescent="0.2">
      <c r="A37" s="6" t="s">
        <v>37</v>
      </c>
      <c r="B37" s="23">
        <v>0</v>
      </c>
      <c r="C37" s="25">
        <f>532190-182155</f>
        <v>350035</v>
      </c>
    </row>
    <row r="38" spans="1:3" ht="14.25" x14ac:dyDescent="0.2">
      <c r="A38" s="6" t="s">
        <v>38</v>
      </c>
      <c r="B38" s="23">
        <v>0</v>
      </c>
      <c r="C38" s="25">
        <v>1663</v>
      </c>
    </row>
    <row r="39" spans="1:3" ht="14.25" x14ac:dyDescent="0.2">
      <c r="A39" s="6" t="s">
        <v>39</v>
      </c>
      <c r="B39" s="23">
        <v>0</v>
      </c>
      <c r="C39" s="25">
        <f>55164+6527</f>
        <v>61691</v>
      </c>
    </row>
    <row r="40" spans="1:3" ht="14.25" x14ac:dyDescent="0.2">
      <c r="A40" s="8" t="s">
        <v>40</v>
      </c>
      <c r="B40" s="23">
        <v>0</v>
      </c>
      <c r="C40" s="25">
        <f>77984+17078+1038+21227</f>
        <v>117327</v>
      </c>
    </row>
    <row r="41" spans="1:3" ht="14.25" x14ac:dyDescent="0.2">
      <c r="A41" s="10" t="s">
        <v>17</v>
      </c>
      <c r="B41" s="23">
        <v>11328</v>
      </c>
      <c r="C41" s="25">
        <v>16902</v>
      </c>
    </row>
    <row r="42" spans="1:3" ht="14.25" x14ac:dyDescent="0.2">
      <c r="A42" s="10" t="s">
        <v>9</v>
      </c>
      <c r="B42" s="23">
        <v>34300</v>
      </c>
      <c r="C42" s="25">
        <v>45334</v>
      </c>
    </row>
    <row r="43" spans="1:3" ht="14.25" x14ac:dyDescent="0.2">
      <c r="A43" s="10" t="s">
        <v>41</v>
      </c>
      <c r="B43" s="23">
        <v>0</v>
      </c>
      <c r="C43" s="25">
        <f>315449+59990+566+1894</f>
        <v>377899</v>
      </c>
    </row>
    <row r="44" spans="1:3" ht="14.25" x14ac:dyDescent="0.2">
      <c r="A44" s="10" t="s">
        <v>28</v>
      </c>
      <c r="B44" s="23">
        <v>1203424</v>
      </c>
      <c r="C44" s="25">
        <v>1352136</v>
      </c>
    </row>
    <row r="45" spans="1:3" ht="14.25" x14ac:dyDescent="0.2">
      <c r="A45" s="10" t="s">
        <v>42</v>
      </c>
      <c r="B45" s="23">
        <v>0</v>
      </c>
      <c r="C45" s="25">
        <f>42851+4</f>
        <v>42855</v>
      </c>
    </row>
    <row r="46" spans="1:3" ht="14.25" customHeight="1" x14ac:dyDescent="0.25">
      <c r="A46" s="4" t="s">
        <v>15</v>
      </c>
      <c r="B46" s="20">
        <v>6363829</v>
      </c>
      <c r="C46" s="12">
        <f>SUM(C31:C45)</f>
        <v>21440684</v>
      </c>
    </row>
    <row r="47" spans="1:3" ht="14.25" x14ac:dyDescent="0.2">
      <c r="A47" s="13" t="s">
        <v>11</v>
      </c>
      <c r="B47" s="24">
        <v>-11315</v>
      </c>
      <c r="C47" s="24">
        <f>-11315-240</f>
        <v>-11555</v>
      </c>
    </row>
    <row r="48" spans="1:3" ht="15.75" thickBot="1" x14ac:dyDescent="0.3">
      <c r="A48" s="14" t="s">
        <v>16</v>
      </c>
      <c r="B48" s="15">
        <f>+B46+B47</f>
        <v>6352514</v>
      </c>
      <c r="C48" s="15">
        <f>+C46+C47</f>
        <v>21429129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713000</v>
      </c>
      <c r="C51" s="11">
        <v>1841144</v>
      </c>
    </row>
    <row r="52" spans="1:3" ht="14.25" x14ac:dyDescent="0.2">
      <c r="A52" s="26" t="s">
        <v>18</v>
      </c>
      <c r="B52" s="27">
        <v>271341</v>
      </c>
      <c r="C52" s="28">
        <f>951081-7375+7960+2220+431+2402+17854+6852</f>
        <v>981425</v>
      </c>
    </row>
    <row r="53" spans="1:3" ht="15.75" thickBot="1" x14ac:dyDescent="0.3">
      <c r="A53" s="14" t="s">
        <v>20</v>
      </c>
      <c r="B53" s="15">
        <f>+B51-B52</f>
        <v>441659</v>
      </c>
      <c r="C53" s="15">
        <f>+C51-C52</f>
        <v>859719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6623855</v>
      </c>
      <c r="C56" s="33">
        <f>+C28+C51</f>
        <v>22410554</v>
      </c>
    </row>
    <row r="57" spans="1:3" ht="15.75" thickBot="1" x14ac:dyDescent="0.3">
      <c r="A57" s="31" t="s">
        <v>22</v>
      </c>
      <c r="B57" s="32">
        <f>+B48+B52</f>
        <v>6623855</v>
      </c>
      <c r="C57" s="33">
        <f>+C48+C52</f>
        <v>22410554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3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20.2.2023
9.1.1. - Rozpočet Olomouckého kraje 2022 - rozpočtové změny DODATEK
Příloha č.1 DZ: Upravený rozpočet OK na rok 2022 po schválení rozpočtových změn&amp;R&amp;"Arial,Kurzíva"Strana &amp;P (celkem 3)&amp;"Arial,Obyčejné"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2023-01-30T15:54:56Z</cp:lastPrinted>
  <dcterms:created xsi:type="dcterms:W3CDTF">2007-02-21T09:44:06Z</dcterms:created>
  <dcterms:modified xsi:type="dcterms:W3CDTF">2023-02-13T12:59:32Z</dcterms:modified>
</cp:coreProperties>
</file>