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_RaF\Rozpočet Olomouckého kraje\2017\ZOK 19.12.2016\"/>
    </mc:Choice>
  </mc:AlternateContent>
  <bookViews>
    <workbookView xWindow="600" yWindow="270" windowWidth="18120" windowHeight="11775" activeTab="6"/>
  </bookViews>
  <sheets>
    <sheet name="výdaje" sheetId="8" r:id="rId1"/>
    <sheet name="ORJ - 30" sheetId="12" r:id="rId2"/>
    <sheet name="ORJ - 59" sheetId="6" state="hidden" r:id="rId3"/>
    <sheet name="ORJ - 60" sheetId="15" r:id="rId4"/>
    <sheet name="ORJ - 64" sheetId="11" r:id="rId5"/>
    <sheet name="ORJ - 74" sheetId="9" r:id="rId6"/>
    <sheet name="ORJ - 76" sheetId="14" r:id="rId7"/>
  </sheets>
  <definedNames>
    <definedName name="_xlnm.Print_Area" localSheetId="1">'ORJ - 30'!$A$1:$H$25</definedName>
    <definedName name="_xlnm.Print_Area" localSheetId="2">'ORJ - 59'!$A$1:$G$64</definedName>
    <definedName name="_xlnm.Print_Area" localSheetId="3">'ORJ - 60'!$A$1:$H$79</definedName>
    <definedName name="_xlnm.Print_Area" localSheetId="4">'ORJ - 64'!$A$1:$H$29</definedName>
    <definedName name="_xlnm.Print_Area" localSheetId="5">'ORJ - 74'!$A$1:$H$140</definedName>
    <definedName name="_xlnm.Print_Area" localSheetId="6">'ORJ - 76'!$A$1:$H$79</definedName>
  </definedNames>
  <calcPr calcId="152511"/>
</workbook>
</file>

<file path=xl/calcChain.xml><?xml version="1.0" encoding="utf-8"?>
<calcChain xmlns="http://schemas.openxmlformats.org/spreadsheetml/2006/main">
  <c r="C65" i="8" l="1"/>
  <c r="E12" i="11" l="1"/>
  <c r="F12" i="11"/>
  <c r="G12" i="11"/>
  <c r="D12" i="11"/>
  <c r="D10" i="11"/>
  <c r="C55" i="8"/>
  <c r="G18" i="15" l="1"/>
  <c r="C63" i="8" l="1"/>
  <c r="C61" i="8"/>
  <c r="C53" i="8"/>
  <c r="D10" i="14"/>
  <c r="D15" i="9"/>
  <c r="C59" i="8"/>
  <c r="D18" i="15"/>
  <c r="C57" i="8" s="1"/>
  <c r="H18" i="15"/>
  <c r="D11" i="12"/>
  <c r="G31" i="9" l="1"/>
  <c r="G17" i="9"/>
  <c r="G27" i="9"/>
  <c r="G52" i="14" l="1"/>
  <c r="G50" i="14" l="1"/>
  <c r="G9" i="14" s="1"/>
  <c r="H9" i="14" s="1"/>
  <c r="G13" i="14"/>
  <c r="G8" i="14" s="1"/>
  <c r="G10" i="14" s="1"/>
  <c r="F10" i="14"/>
  <c r="E10" i="14"/>
  <c r="G125" i="9"/>
  <c r="G136" i="9"/>
  <c r="G12" i="9"/>
  <c r="H11" i="9"/>
  <c r="F15" i="9"/>
  <c r="E15" i="9"/>
  <c r="G9" i="9"/>
  <c r="G8" i="9"/>
  <c r="G10" i="9"/>
  <c r="G22" i="11"/>
  <c r="H10" i="11"/>
  <c r="H10" i="14" l="1"/>
  <c r="H8" i="14"/>
  <c r="G15" i="9"/>
  <c r="H9" i="11"/>
  <c r="G46" i="15" l="1"/>
  <c r="G76" i="15"/>
  <c r="G70" i="15"/>
  <c r="G64" i="15"/>
  <c r="G58" i="15"/>
  <c r="G52" i="15"/>
  <c r="G40" i="15"/>
  <c r="G34" i="15"/>
  <c r="H16" i="15"/>
  <c r="H13" i="15"/>
  <c r="E18" i="15"/>
  <c r="F18" i="15"/>
  <c r="F11" i="12"/>
  <c r="D63" i="8" l="1"/>
  <c r="D13" i="6"/>
  <c r="D55" i="8" s="1"/>
  <c r="F49" i="6" l="1"/>
  <c r="F32" i="6"/>
  <c r="F15" i="6"/>
  <c r="E63" i="8" l="1"/>
  <c r="F57" i="8" l="1"/>
  <c r="E57" i="8"/>
  <c r="G60" i="9" l="1"/>
  <c r="E61" i="8" l="1"/>
  <c r="D61" i="8"/>
  <c r="F61" i="8"/>
  <c r="G129" i="9"/>
  <c r="G57" i="9"/>
  <c r="G56" i="9"/>
  <c r="G16" i="11"/>
  <c r="H8" i="12"/>
  <c r="G21" i="15"/>
  <c r="G28" i="15"/>
  <c r="D57" i="8"/>
  <c r="G57" i="8" s="1"/>
  <c r="E13" i="6"/>
  <c r="E55" i="8" s="1"/>
  <c r="F13" i="6" l="1"/>
  <c r="F55" i="8" s="1"/>
  <c r="F63" i="8"/>
  <c r="G63" i="8" s="1"/>
  <c r="G13" i="12" l="1"/>
  <c r="E59" i="8" l="1"/>
  <c r="F59" i="8"/>
  <c r="D59" i="8"/>
  <c r="E53" i="8"/>
  <c r="G11" i="12"/>
  <c r="F53" i="8" s="1"/>
  <c r="E11" i="12"/>
  <c r="D53" i="8" s="1"/>
  <c r="G53" i="8" l="1"/>
  <c r="D65" i="8"/>
  <c r="F65" i="8"/>
  <c r="E65" i="8"/>
  <c r="H12" i="11"/>
  <c r="G65" i="8" l="1"/>
  <c r="H11" i="12"/>
  <c r="H10" i="9" l="1"/>
  <c r="H15" i="9" l="1"/>
  <c r="G59" i="8" l="1"/>
  <c r="E48" i="8" l="1"/>
  <c r="F45" i="8"/>
  <c r="F44" i="8" s="1"/>
  <c r="E45" i="8"/>
  <c r="D45" i="8"/>
  <c r="G43" i="8"/>
  <c r="D43" i="8"/>
  <c r="F42" i="8"/>
  <c r="E42" i="8"/>
  <c r="G41" i="8"/>
  <c r="D41" i="8"/>
  <c r="D40" i="8" s="1"/>
  <c r="F40" i="8"/>
  <c r="E40" i="8"/>
  <c r="G38" i="8"/>
  <c r="F37" i="8"/>
  <c r="E37" i="8"/>
  <c r="D37" i="8"/>
  <c r="G35" i="8"/>
  <c r="F34" i="8"/>
  <c r="E34" i="8"/>
  <c r="D34" i="8"/>
  <c r="G32" i="8"/>
  <c r="F31" i="8"/>
  <c r="E31" i="8"/>
  <c r="D31" i="8"/>
  <c r="F30" i="8"/>
  <c r="G30" i="8" s="1"/>
  <c r="G29" i="8"/>
  <c r="E28" i="8"/>
  <c r="D28" i="8"/>
  <c r="F27" i="8"/>
  <c r="G27" i="8" s="1"/>
  <c r="E26" i="8"/>
  <c r="D26" i="8"/>
  <c r="F25" i="8"/>
  <c r="E25" i="8"/>
  <c r="E23" i="8" s="1"/>
  <c r="D25" i="8"/>
  <c r="D23" i="8" s="1"/>
  <c r="G24" i="8"/>
  <c r="F23" i="8"/>
  <c r="F22" i="8"/>
  <c r="F20" i="8" s="1"/>
  <c r="E22" i="8"/>
  <c r="E20" i="8" s="1"/>
  <c r="D22" i="8"/>
  <c r="D20" i="8" s="1"/>
  <c r="G21" i="8"/>
  <c r="G19" i="8"/>
  <c r="G18" i="8"/>
  <c r="F17" i="8"/>
  <c r="E17" i="8"/>
  <c r="D17" i="8"/>
  <c r="G16" i="8"/>
  <c r="G15" i="8"/>
  <c r="F14" i="8"/>
  <c r="E14" i="8"/>
  <c r="D14" i="8"/>
  <c r="F13" i="8"/>
  <c r="F12" i="8" s="1"/>
  <c r="E13" i="8"/>
  <c r="E12" i="8" s="1"/>
  <c r="D13" i="8"/>
  <c r="D12" i="8" s="1"/>
  <c r="F11" i="8"/>
  <c r="F48" i="8" s="1"/>
  <c r="G10" i="8"/>
  <c r="E9" i="8"/>
  <c r="D9" i="8"/>
  <c r="F26" i="8" l="1"/>
  <c r="G26" i="8" s="1"/>
  <c r="G31" i="8"/>
  <c r="G37" i="8"/>
  <c r="G48" i="8"/>
  <c r="D47" i="8"/>
  <c r="E47" i="8"/>
  <c r="D48" i="8"/>
  <c r="G13" i="8"/>
  <c r="G17" i="8"/>
  <c r="G25" i="8"/>
  <c r="G61" i="8"/>
  <c r="G20" i="8"/>
  <c r="D42" i="8"/>
  <c r="F28" i="8"/>
  <c r="G28" i="8" s="1"/>
  <c r="G34" i="8"/>
  <c r="G40" i="8"/>
  <c r="D44" i="8"/>
  <c r="D46" i="8" s="1"/>
  <c r="G12" i="8"/>
  <c r="G14" i="8"/>
  <c r="G42" i="8"/>
  <c r="E44" i="8"/>
  <c r="E46" i="8" s="1"/>
  <c r="G23" i="8"/>
  <c r="G22" i="8"/>
  <c r="G45" i="8"/>
  <c r="F9" i="8"/>
  <c r="G9" i="8" s="1"/>
  <c r="G11" i="8"/>
  <c r="F47" i="8"/>
  <c r="G47" i="8" l="1"/>
  <c r="F46" i="8"/>
  <c r="G46" i="8" s="1"/>
  <c r="G44" i="8"/>
</calcChain>
</file>

<file path=xl/sharedStrings.xml><?xml version="1.0" encoding="utf-8"?>
<sst xmlns="http://schemas.openxmlformats.org/spreadsheetml/2006/main" count="584" uniqueCount="215">
  <si>
    <t>Správce:</t>
  </si>
  <si>
    <t>vedoucí odboru</t>
  </si>
  <si>
    <t>v tis. Kč</t>
  </si>
  <si>
    <t>§</t>
  </si>
  <si>
    <t>%</t>
  </si>
  <si>
    <t>Konzultační, poradenské a právní služby</t>
  </si>
  <si>
    <t>Nákup ostatních služeb</t>
  </si>
  <si>
    <t>Celkem</t>
  </si>
  <si>
    <t>tis.Kč</t>
  </si>
  <si>
    <t>ORJ - 59</t>
  </si>
  <si>
    <t>Nákup materiálu j.n.</t>
  </si>
  <si>
    <t>Cestovné (tuzemské i zahraniční)</t>
  </si>
  <si>
    <t>ORJ - 64</t>
  </si>
  <si>
    <t>Rekapitulace</t>
  </si>
  <si>
    <t>PŘÍJMY Olomouckého kraje na rok 2008</t>
  </si>
  <si>
    <t>ORJ</t>
  </si>
  <si>
    <t>Schválený rozpočet 2007</t>
  </si>
  <si>
    <t>Upravený rozpočet k 31.8.2007</t>
  </si>
  <si>
    <t>Návrh rozpočtu 2008</t>
  </si>
  <si>
    <t>SROP 3.3 - Partnerství pro rozvoj kraje</t>
  </si>
  <si>
    <t>z toho:</t>
  </si>
  <si>
    <t>přijaté úvěry</t>
  </si>
  <si>
    <t>přijaté dotace</t>
  </si>
  <si>
    <t>EHP Norsko - Brána poznání otevřena</t>
  </si>
  <si>
    <t xml:space="preserve">GS - 1.1 - Podpora podnikání ve vybraných regionech Olomouckého kraje </t>
  </si>
  <si>
    <t xml:space="preserve">GS - 1.1 - Podpora malého a středního podnikání ve vybraných regionech Olomouckého kraje </t>
  </si>
  <si>
    <t xml:space="preserve">GS - 3.2 - Podpora sociální integrace v Olomouckém kraji </t>
  </si>
  <si>
    <t>GS - 4.1.2 - Podpora regionálních a místních služeb cestovního ruchu - veřené subjekty a neziskové organizace</t>
  </si>
  <si>
    <t>GS - 1.1 - Podpora regionálních a místních služeb cestovního ruchu - malí a střední podnikatelé v Olomouckém kraji</t>
  </si>
  <si>
    <t>INTERREG IIIA - Turistický informační portál Olomouckého kraje</t>
  </si>
  <si>
    <t>přijatá dotace</t>
  </si>
  <si>
    <t>INTERREG IIIA - Rekonstrukce silnice II/457, 445 v úseku Zlaté Hory - Konradów</t>
  </si>
  <si>
    <t>SROP - 4.1.2 - Marketing cestovního ruchu v Olomouckém kraji</t>
  </si>
  <si>
    <t>Vzdělávání učitelů v přípravě a řízení projektů SF EU na středních školách</t>
  </si>
  <si>
    <t>BIS RTD - Podpora veřejného financování výzkumu a technologického rozvoje v regionech</t>
  </si>
  <si>
    <t>v tis.Kč</t>
  </si>
  <si>
    <t>Ostatní projekty v rámci Regionálního operačního programu</t>
  </si>
  <si>
    <t>Operační program zaměstnanost a lidské zdroje</t>
  </si>
  <si>
    <t>Projekty regionálního rozvoje</t>
  </si>
  <si>
    <t>ORJ - 74</t>
  </si>
  <si>
    <t>Ostatní osobní výdaje</t>
  </si>
  <si>
    <t>projekt:Spolupráce v oblasti zaměstnanosti a služeb ve venkovských oblastech</t>
  </si>
  <si>
    <t>Platy zaměstnanců v pracovním poměru</t>
  </si>
  <si>
    <t>Služby telekomunikací a radiokomunikací</t>
  </si>
  <si>
    <t>Nájemné</t>
  </si>
  <si>
    <t>Služby školení a vzdělávání</t>
  </si>
  <si>
    <t>Pohoštění</t>
  </si>
  <si>
    <t>Účastnické poplatky na konference</t>
  </si>
  <si>
    <t>tis. Kč</t>
  </si>
  <si>
    <t>Neinvestiční nákupy a související výdaje</t>
  </si>
  <si>
    <t>7=6/4</t>
  </si>
  <si>
    <t>Výdaje na platy, ostatní platby za provedenou práci a pojistné</t>
  </si>
  <si>
    <t>Neinvestiční transfery podnikatelským subjektům</t>
  </si>
  <si>
    <t>§3636, seskupení pol. 50 - Výdaje na platy, ostatní platby za provedenou práci a pojistné</t>
  </si>
  <si>
    <t>§3636, seskupení pol. 51 - Neinvestiční nákupy a související výdaje</t>
  </si>
  <si>
    <t>§6223, seskupení pol. 50 - Výdaje na platy, ostatní platby za provedenou práci a pojistné</t>
  </si>
  <si>
    <t>Drobný hmotný dlouhodobý majetek</t>
  </si>
  <si>
    <t>seskupení položek</t>
  </si>
  <si>
    <t>Název seskupení položek</t>
  </si>
  <si>
    <t>Povinné poj. na soc. zab. a přísp. na st. pol. zaměstnanosti</t>
  </si>
  <si>
    <t>Povinné poj. na veřejné zdravotní pojištění</t>
  </si>
  <si>
    <t xml:space="preserve">Výdaje členů projektového týmu projektu Spolupráce v oblasti zaměstnanosti a služeb ve venkovských oblastech (7 členů). 
</t>
  </si>
  <si>
    <t xml:space="preserve">Výdaje na úhradu služeb telefonního operátora - paušály služebních mobilních telefonů členů projektového týmu.   
</t>
  </si>
  <si>
    <t xml:space="preserve">projekt: Inovační vouchery v Olomouckém kraji </t>
  </si>
  <si>
    <t>Ing. Radek Dosoudil</t>
  </si>
  <si>
    <t>ORJ - 30</t>
  </si>
  <si>
    <t>51</t>
  </si>
  <si>
    <t>3636</t>
  </si>
  <si>
    <t xml:space="preserve">Jedná se o pokrytí nákladů spojených s překlady a dalšími službami. 
</t>
  </si>
  <si>
    <t>Příprava projektů</t>
  </si>
  <si>
    <t>§6172, seskupení pol. 50 - Výdaje na platy, ostatní platby za provedenou práci a pojistné</t>
  </si>
  <si>
    <t>4399</t>
  </si>
  <si>
    <t>53</t>
  </si>
  <si>
    <t>Ostatní neinvestiční transfery jiným veřejným rozpočtům</t>
  </si>
  <si>
    <t>§4399, seskupení pol. 53 - Ostatní neinvestiční transfery jiným veřejným rozpočtům</t>
  </si>
  <si>
    <t xml:space="preserve">projekt: Podpora plánování rozvoje sociálních služeb v Olomouckém kraji </t>
  </si>
  <si>
    <t>Jedná se o zaplacení penále FÚ za minulé období v případě, že nedojde k jeho prominutí GFŘ.</t>
  </si>
  <si>
    <t xml:space="preserve"> </t>
  </si>
  <si>
    <t>§3299, seskupení pol. 50 - Výdaje na platy, ostatní platby za provedenou práci a pojistné</t>
  </si>
  <si>
    <t>§3299, seskupení pol. 51 - Neinvestiční nákupy a související výdaje</t>
  </si>
  <si>
    <t>ORJ - 76</t>
  </si>
  <si>
    <t>projekt: Olomoucký kraj – Nemocnice Olomouckého kraje a.s. – obnova dialyzačních monitorů pro Nemocnici Přerov a Nemocnici Prostějov</t>
  </si>
  <si>
    <t>Jedná se o spolufinancování 20 % podílu Olomouckého kraje na projekt z dotace Ministerstva zdravotnictví programu 235210.  Financování projektu bylo schváleno v ZOK 26. 6. 2015.</t>
  </si>
  <si>
    <t>projekt: Olomoucký kraj – Nemocnice Olomouckého kraje a.s. – obnova videoendoskopů pro Nemocnici Prostějov</t>
  </si>
  <si>
    <t>projekt: Olomoucký kraj – Nemocnice Olomouckého kraje a.s. – obnova laparoskopické věže pro Nemocnici Přerov</t>
  </si>
  <si>
    <t>projekt: Olomoucký kraj – Nemocnice Olomouckého kraje a.s. – obnova echokardiografického ultrazvukového přístroje pro Nemocnici Přerov</t>
  </si>
  <si>
    <t>projekt: Olomoucký kraj - OLÚ Paseka - přenosné defibrilátory s monitorem</t>
  </si>
  <si>
    <t>projekt: Olomoucký kraj - OLÚ Paseka - elektronická ošetřovatelská dokumentace</t>
  </si>
  <si>
    <t>projekt: Olomoucký kraj - OLÚ Paseka - částečná digitalizace rentgenu</t>
  </si>
  <si>
    <t>projekt: Olomoucký kraj - OLÚ Paseka - dorozumívací zařízení</t>
  </si>
  <si>
    <t>projekt: Olomoucký kraj - ZZS OK - telefonní ústředna</t>
  </si>
  <si>
    <t>projekt: Olomoucký kraj - ZZS OK - VPN koncentrátory</t>
  </si>
  <si>
    <t>projekt: Olomoucký kraj - ZZS OK - centrální datové uložiště</t>
  </si>
  <si>
    <t>Výpočetní technika</t>
  </si>
  <si>
    <t>projekt: Olomoucký kraj - ZZS OK - centrální logovací systém</t>
  </si>
  <si>
    <t>Programové vybavení</t>
  </si>
  <si>
    <t>Investiční nákupy a související výdaje</t>
  </si>
  <si>
    <t>projekt: Služby sociální prevence v Olomouckém kraji</t>
  </si>
  <si>
    <t xml:space="preserve">Jedná se spolufinancování podílu Olomouckého kraje na výdaje na základě uzavřených smluv s poskytovateli sociálních </t>
  </si>
  <si>
    <t>ORJ - 60</t>
  </si>
  <si>
    <t>§4374, seskupení pol. 51 - Neinvestiční nákupy a související výdaje</t>
  </si>
  <si>
    <t xml:space="preserve">Platy členů projektového týmu včetně odměn - 2 x 0,5 úvazku.  
</t>
  </si>
  <si>
    <t>projekt: Smart Akcelerátor Olomouckého kraje</t>
  </si>
  <si>
    <t>Výdaje na nákup majetku pro potřeby projektového týmu.</t>
  </si>
  <si>
    <t xml:space="preserve">Pronájem prostor a zajištění techniky pro zasedání Regionální stálé konference pro území Olomouckého kraje (RSK OK) a pracovních skupin RSK OK.  </t>
  </si>
  <si>
    <t xml:space="preserve">Výdaje na cestovní náhrady projektového týmu uskutečněných v rámci plnění cílů projektu.
</t>
  </si>
  <si>
    <t xml:space="preserve">Výdaje na úhradu účasti členů projekového týmu na školeních, konferencích.   
</t>
  </si>
  <si>
    <t xml:space="preserve">Výdaje na úhradu účasti členů projektového týmu na školeních a odborné přípravě - polština, další školení. 
</t>
  </si>
  <si>
    <t xml:space="preserve">Výdaje na nákup kancelářských potřeb zejm. tonerů pro potřeby projektového týmu a další nákup materiálu související s realizovanými  
aktivitami projektu. </t>
  </si>
  <si>
    <t xml:space="preserve">Výdaje na nákup majetku pro potřeby projektového týmu - notebook, mobilní telefony, fotoaparát včetně příslušenství apod. </t>
  </si>
  <si>
    <t xml:space="preserve">Výdaje na nákup počítačových programů - licence </t>
  </si>
  <si>
    <t>§3522, seskupení pol. 61 - Investiční nákupy a související výdaje</t>
  </si>
  <si>
    <t>§3523, seskupení pol. 61 - Investiční nákupy a související výdaje</t>
  </si>
  <si>
    <t>§3533, seskupení pol. 61 - Investiční nákupy a související výdaje</t>
  </si>
  <si>
    <t>Krajský akční plán rozvoje vzdělávání Olomouckého kraje</t>
  </si>
  <si>
    <t>Zajištění dostupnosti vybraných sociálních služeb v Olomouckém kraji</t>
  </si>
  <si>
    <t>Stroje, přístroje a zařízení</t>
  </si>
  <si>
    <t>3719</t>
  </si>
  <si>
    <t>3. Výdaje Olomouckého kraje na rok 2017</t>
  </si>
  <si>
    <t>Schválený rozpočet 2016</t>
  </si>
  <si>
    <t>Upravený rozpočet k 31.7.2016</t>
  </si>
  <si>
    <t>Návrh rozpočtu na rok 2017</t>
  </si>
  <si>
    <t>Návrh rozpočtu 2017</t>
  </si>
  <si>
    <t xml:space="preserve">Jedná se o konzultační, poradenské a právní služby, znalecké posudky. 
</t>
  </si>
  <si>
    <t>§4344, seskupení pol. 51 - Neinvestiční nákupy a související výdaje</t>
  </si>
  <si>
    <t xml:space="preserve">služeb sociální rehabilitace v roce 2017 v rámci přímých výdajů. </t>
  </si>
  <si>
    <t>§4351, seskupení pol. 51 - Neinvestiční nákupy a související výdaje</t>
  </si>
  <si>
    <t>§4371, seskupení pol. 51 - Neinvestiční nákupy a související výdaje</t>
  </si>
  <si>
    <t>§4372, seskupení pol. 51 - Neinvestiční nákupy a související výdaje</t>
  </si>
  <si>
    <t>§4373, seskupení pol. 51 - Neinvestiční nákupy a související výdaje</t>
  </si>
  <si>
    <t>§4377, seskupení pol. 51 - Neinvestiční nákupy a související výdaje</t>
  </si>
  <si>
    <t>§4379, seskupení pol. 51 - Neinvestiční nákupy a související výdaje</t>
  </si>
  <si>
    <t xml:space="preserve">služeb v rámci projektu v roce 2017 v rámci přímých výdajů. </t>
  </si>
  <si>
    <t xml:space="preserve">služeb sociálně terapeutické dílny v roce 2017 v rámci přímých výdajů. </t>
  </si>
  <si>
    <t xml:space="preserve">služeb azylové domy v roce 2017 v rámci přímých výdajů. </t>
  </si>
  <si>
    <t xml:space="preserve">služeb domy na půl cesty v roce 2017 v rámci přímých výdajů. </t>
  </si>
  <si>
    <t xml:space="preserve">služeb intervenční centrum v roce 2017 v rámci přímých výdajů. </t>
  </si>
  <si>
    <t xml:space="preserve">služeb sociálně aktivizační služby pro rodiny s dětmi v roce 2017 v rámci přímých výdajů. </t>
  </si>
  <si>
    <t>§6172, seskupení pol. 51 - Neinvestiční nákupy a související výdaje</t>
  </si>
  <si>
    <t>Jedná se spolufinancování podílu Olomouckého kraje na platy zaměstnanců, vykonávajících činnost</t>
  </si>
  <si>
    <t>Jedná se spolufinancování podílu Olomouckého kraje na nepřímé výdaje spojené s administrativou projektu.</t>
  </si>
  <si>
    <t>spojennou s realizací projektu v roce 2017 v rámci nepřímých výdajů.</t>
  </si>
  <si>
    <t>Upravený rozpočet k 31.7. 2016</t>
  </si>
  <si>
    <t>§4349, seskupení pol. 51 - Neinvestiční nákupy a související výdaje</t>
  </si>
  <si>
    <t>projekt Podpora plánování sociálních služeb a sociální práce na území Olomouckého kraje v návaznosti na zvyšování jejich dostupnosti a kvality</t>
  </si>
  <si>
    <t>Jedná se 5 % spolufinancování podílu Olomouckého kraje v rámci operačního programu Zaměstnanost.</t>
  </si>
  <si>
    <t>Forma finacování je Ex-ante platba. Míra podpory je dále stanovena na: EU 85%, státní rozpočet 10%.</t>
  </si>
  <si>
    <t>projekt Podpora procesů při práci s rodinami na území Olomouckého kraje</t>
  </si>
  <si>
    <t>Neinvestiční transfery obyvatelstvu</t>
  </si>
  <si>
    <t>§2125, seskupení pol. 52 - Neinvestiční nákupy a související výdaje</t>
  </si>
  <si>
    <t>strategické projekty v rámci projetku Smart Akcelerátor Olomouckého kraje</t>
  </si>
  <si>
    <t>Neinvestiční transfery nefinančním podnikatelským subjektům - právnickým osobám</t>
  </si>
  <si>
    <t xml:space="preserve">V rámci projektu Smart Akcelerátor Olomouckého kraje budou zpracovány strategické projekty, v rámci nichž bude poskytována finanční podpora podnikatelským subjektům působícím na území kraje. Předpokládá se podání projektové žádosti do příslušné výzvy v OP VVV či OP PIK, v případě jejího vyhlášení. V případě nevyhlášení žádné odpovídající výzvy bude projednáno v orgánech kraje zafinancování z vlastních zdrojů kraje. Cílem strategických projektů je zvýšit inovační potenciál na území Olomouckého kraje. V rámci projektů se kromě finanční podpory podnikatelským subjektům předpokládá rovněž úhrada dalších nákladů souvisejících s projekty. 
</t>
  </si>
  <si>
    <t>Neinvestiční transfery spolkům</t>
  </si>
  <si>
    <t>projekt Smart Akcelerátor Olomouckého kraje</t>
  </si>
  <si>
    <t xml:space="preserve">Podíl spolufinancování Olomouckého kraje výdajů projektu realizovaných partnerem OK4Inovace včetně spolufinancování nepřímých výdajů náležejících partnerovi dle Smlouvy o partnerství s finančním příspěvkem č. 2015/03720/OSR/OSM, schválené usnesením ROK č. 84/5/2015 ze dne 18. 12. 2015. Podíl  spolufinancování Olomouckého kraje bude partnerovi zasílán vždy společně s podílem dotace EU od poskytovatele dotace (MŠMT) jednak po obdržení první zálohy ze strany MŠMT a jednak po schválení zpráv o realizaci a žádostí o platbu projektu. Uvedená částka zahrnuje předpokládané spolufinancování kraje náležející partnerovi k první záloze a třem žádostem o platbu.  
</t>
  </si>
  <si>
    <t>Neinvestiční transfery vysokým školám</t>
  </si>
  <si>
    <t>Výdaje na asistenční vouchery v rámci předpokládaného dotačního programu v rámci klíčové aktivity Asistence. V dotačním programu budou poskytnuty dotace zpracovatelům strategických projektů v oblasti rozvoje inovačního potenciálu kraje do podoby extensivní fiše. Zadání strategického projektu bude přesně dané a bude schváleno Krajskou radou pro inovace Olomouckého kraje. Dotační program v rámci aktivity Asistence bude vytvořen týmem projektu Smart Akcelerátor Olomouckého kraje. Celkově na dotační program alokováno v rozpočtu projektu 1 500 tis. Kč, na základě stanovených podmínek v rámci projektu se očekává poskytnutí nejméně tří asistenčních voucherů, neboť maximální výše jednoho voucheru činí 500 tis. Kč. Příjemcem voucheru může být veřejný subjekt.</t>
  </si>
  <si>
    <t xml:space="preserve">projekt: Rozvoj regionálního partnerství v programovém období EU 2014 - 2020 - I.(podpora činnosti RSK OK) </t>
  </si>
  <si>
    <t>Projekt technické pomoci Olomouckého kraje v rámci INTERREG V-A Česká republika - Polsko</t>
  </si>
  <si>
    <t xml:space="preserve">Povinné odvody zaměstnavatele na sociální pojištění z platů členů projektového týmu - 3 úvazky.
</t>
  </si>
  <si>
    <t xml:space="preserve">Povinné odvody zaměstnavatele na veřejné zdravotní pojištění z platů členů projektového týmu - 3 úvazky.
</t>
  </si>
  <si>
    <t xml:space="preserve">Povinné odvody zaměstnavatele na sociální pojištění z platů členů projektového týmu a z náhrad mezd v době nemoci - 2 x 0,5 úvazku.  
</t>
  </si>
  <si>
    <t xml:space="preserve">Povinné odvody zaměstnavatele na sociální pojištění z platů členů projektového týmu (1 úvazek krajský RIS 3 koordinátor a 0,5 úvazek finanční RIS 3 koordinátor).
</t>
  </si>
  <si>
    <t xml:space="preserve">projekt: Rozvoj regionálního partnerství v programovém období EU 2014 - 2020 - I. (podpora činnosti RSK OK) </t>
  </si>
  <si>
    <t xml:space="preserve">Výdaje na grafické zpracování a tisk jednoho letáku, dále potom grafické úpravy a tisk materiálů a podkladů vztahujících se zpracování a aktualizaci RAP OK a v neposlední řadě dokumenty související s činností RSK OK. 
</t>
  </si>
  <si>
    <t xml:space="preserve">Výdaje na přípravu, zpracování a aktualizaci RAP OK. Předpokládá se zajištění podkladových analýz a studií. Materiály budou realizovány vždy podle aktuální potřeby při práci s RAP OK a budou zaměřeny na plnění územní dimenze a sledování absorpční kapacity v regionu Olomouckého kraje. 
</t>
  </si>
  <si>
    <t xml:space="preserve">Výdaje na cestovní náhrady projektového týmu uskutečněných v rámci plnění cílů projektu. Jedná o pracovní cesty v rámci realizace aktivit projektu, zejména zasedání RSK OK, jednání pracovních skupin, realizace seminářů a konferencí a setkávání s ostatními kraji v rámci předávání zkušeností.
</t>
  </si>
  <si>
    <t xml:space="preserve">Výdaje na občerstvení účastníků zasedání RSK OK, pracovních skupin RSK OK, konferencí, popř. seminářů, které budou určeny pro zástupce RSK OK, pracovních skupin RSK OK a odbornou veřejnost - budou zaměřeny na posílení absorpční kapacity v území, prezentaci a diskusi nad výstupy Regionálního akčního plánu Strategie regionálního rozvoje Olomouckého kraje (RAP OK), na informovanost potenciálních realizátorů projektů o dotačních možnostech v rámci programového období EU 2014-2020 z evropských i národních dotačních titulů.   
</t>
  </si>
  <si>
    <t xml:space="preserve">Výdaje na případný dotisk letáku k programovému období 2014-2020, dle potřeby - 15 tis. Kč. 
Výdaje na propagační předměty (bloky, složky, tužky, ...) - 100 tis. Kč. 
</t>
  </si>
  <si>
    <t>Pohonné hmoty a maziva</t>
  </si>
  <si>
    <t>Výdaje na spotřebu pohonných hmot vozidel v rámci pracovních cest uskutečněných v rámci projektu.</t>
  </si>
  <si>
    <t>Pronájem prostor a zajištění techniky na informativní semináře a konzultační dny pro potenciální žadatele Programu, a to v souvislosti s vyhlášením výzev ve spolupráci se Společným sekretariátem (JS) Programu a na případnou Výroční aktivitu v případě konání na území OK.</t>
  </si>
  <si>
    <t xml:space="preserve">Výdaje na externí přednášející na seminářích, konzultačních dnech, případně Výroční aktivitě (část zaměstnanci KÚOK) - 5 tis. Kč. </t>
  </si>
  <si>
    <t xml:space="preserve">Výdaje na propagaci Programu formou inzerce v tisku - 40 tis. Kč.  
Výdaje na zajištění tlumočnických služeb - 10 tis. Kč. 
Výdaje na externí přednášející na školeních (část externí účastníci) - 45 tis. Kč. 
Výdaje na překlady žádostí, publikací, prezentací apod. - 30 tis. Kč. 
</t>
  </si>
  <si>
    <t xml:space="preserve">Výdaje na cestovní náhrady projektového týmu z pracovních cest uskutečněných v rámci plnění cílů projektu.  
</t>
  </si>
  <si>
    <t xml:space="preserve">Výdaje na pohoštění účastníků informativních seminářů a konzultačních dnů pro potenciální žadatele Programu, a to v souvislosti s vyhlášením výzev ve spolupráci se Společným sekretariátem (JS) Programu a účastníků případně Výroční aktivity v případě jejího konání na území OK.
</t>
  </si>
  <si>
    <t>Případné výdaje na pronájem místností na pořádání semináře k dotačnímu programu v rámci aktivity ASISTENCE, v případě konání mimo KUOK.</t>
  </si>
  <si>
    <t>Výdaje na případné posudky v rámci aktivity Asistence.</t>
  </si>
  <si>
    <t xml:space="preserve">Výdaje na nákup vzdělávacích služeb zaměřených na cílovou skupinu projektu - odborná školení, semináře, kurzy (část zaměstnanci KÚOK).   </t>
  </si>
  <si>
    <t xml:space="preserve">Výdaje na úhradu účasti členů projekového týmu a případných klíčových aktérů na školeních, konferencích.   
</t>
  </si>
  <si>
    <t>§3636, seskupení pol. 54 - Neinvestiční transfery obyvatelstvu</t>
  </si>
  <si>
    <t>Náhrady mezd v době nemoci</t>
  </si>
  <si>
    <t>Výdaje na případnou dočasnou pracovní neschopnost členů projektového týmu - 2 x 0,5 úvazku.</t>
  </si>
  <si>
    <t xml:space="preserve">Rozvoj regionálního partnerství v programovém období EU 2014 - 2020 - I. (podpora činnosti RSK OK) </t>
  </si>
  <si>
    <t>Výdaje na případnou dočasnou pracovní neschopnost členů projektového týmu - 3 úvazky.</t>
  </si>
  <si>
    <t>Projekt Krajský akční plán rozvoje vzdělávání Olomouckého kraje - přímé náklady</t>
  </si>
  <si>
    <t>Jedná se o osobní výdaje na zaměstnance v pracovním poměru, kteří budou součástí realizačního týmu projektu (včetně uzavřených DPČ a DPP) v roce 2017.</t>
  </si>
  <si>
    <t>Projekt Krajský akční plán rozvoje vzdělávání Olomouckého kraje - paušál</t>
  </si>
  <si>
    <t>Služby peněžních ústavů</t>
  </si>
  <si>
    <t>Jedná se o výdaje spojené s úhradou bankovních poplatků.</t>
  </si>
  <si>
    <t>Jedná se o výdaje spojené s úhradou pronájmu, zejména za konferenční místnosti na základě smluv a objednávek s dodavateli v rámci projektu.</t>
  </si>
  <si>
    <t>Jedná se o výdaje na základě uzavřených smluv a objednávek s dodavateli v rámci projektu.</t>
  </si>
  <si>
    <t>Jedná se o výdaje spojené s úhradou odborných školení a vzdělávání zejména realizačního týmu.</t>
  </si>
  <si>
    <t>Jedná se o výdaje spojené s úhradou pohoštění při pořádání workshopů, jednání atd.</t>
  </si>
  <si>
    <t>Ostatní poskytované zálohy a jistiny</t>
  </si>
  <si>
    <t>Jedná se o výdaje spojené s úhradou na základě provedených hotovostních plateb v rámci projektu.</t>
  </si>
  <si>
    <t xml:space="preserve">služeb podpora samostatného bydlení v roce 2017 v rámci přímých výdajů. </t>
  </si>
  <si>
    <t xml:space="preserve">Jedná se spolufinancování podílu Olomouckého kraje na výdaje na základě uzavřené smlouvy na evaluaci sociálních </t>
  </si>
  <si>
    <t xml:space="preserve">Platy členů projektového týmu vč. odměn - 3 úvazky.
</t>
  </si>
  <si>
    <t xml:space="preserve">Platy členů projektového týmu včetně odměn - 1 úvazek krajský RIS 3 koordinátor a 0,5 úvazek finanční RIS 3 koordinátor. 
</t>
  </si>
  <si>
    <t xml:space="preserve">Výdaje na expertní a poradenské služby ve vazbě na zasedání RSK OK a jednání PS RSK OK, dále potom pro řízení a vedení seminářů a konferencí pro odbornou veřejnost pořádaných v rámci projektu (část zaměstnanci KUOK).
</t>
  </si>
  <si>
    <t xml:space="preserve">Výdaje na nákup vzdělávacích služeb zaměřených na cílovou skupinu projektu - odborná školení, semináře, kurzy (část externí účastníci).
</t>
  </si>
  <si>
    <t xml:space="preserve">Výdaje na cestovní náhrady projektového týmu z pracovních cest uskutečněných v rámci plnění cílů projektu (zahraniční i tuzemské).
</t>
  </si>
  <si>
    <t>Jedná se o výdaje spojené s nákupem drobné techniky na základě objednávek a smluv s dodavateli v rámci projektu.</t>
  </si>
  <si>
    <t>Jedná se o výdaje spojené s nákupem propagačních předmětů na základě objednávek a smluv s dodavateli v rámci projektu.</t>
  </si>
  <si>
    <t>f) Evropské programy</t>
  </si>
  <si>
    <t xml:space="preserve">Výdaje na expertní a poradenské služby ve vazbě na zasedání RSK OK a jednání PS RSK OK, dále potom pro řízení a vedení seminářů a konferencí pro odbornou veřejnost pořádaných v rámci projektu (část externí účastníci).
</t>
  </si>
  <si>
    <t>Případné výdaje na občerstvení na semináře k dotačnímu programu v rámci aktivity ASISTENCE.</t>
  </si>
  <si>
    <t xml:space="preserve">Zajištění dostupnosti vybraných sociálních služeb v Olomouckém kraji </t>
  </si>
  <si>
    <t xml:space="preserve">Krajský akční plán rozvoje vzdělávání Olomouckého kraje </t>
  </si>
  <si>
    <t>§2125, seskupení pol. 53 - Neinvestiční transfery podnikatelským subjektům</t>
  </si>
  <si>
    <t>Skutečnost k 31.12.2015</t>
  </si>
  <si>
    <t xml:space="preserve">Jedná se o pořízení studií, investičních záměrů a dalších nákladů na dokumentaci a VZ v souvislosti s přípravou projektů                                                                                       z evropských fondů a národních dotačních programů. </t>
  </si>
  <si>
    <t>8=7/5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</si>
</sst>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Arial"/>
      <family val="2"/>
      <charset val="238"/>
    </font>
    <font>
      <sz val="10"/>
      <name val="Arial CE"/>
      <charset val="238"/>
    </font>
    <font>
      <b/>
      <sz val="15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i/>
      <sz val="10"/>
      <color indexed="19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1"/>
      <color indexed="19"/>
      <name val="Arial"/>
      <family val="2"/>
      <charset val="238"/>
    </font>
    <font>
      <sz val="11"/>
      <name val="Arial CE"/>
      <charset val="238"/>
    </font>
    <font>
      <b/>
      <i/>
      <sz val="11"/>
      <color theme="2" tint="-0.499984740745262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7" fillId="0" borderId="0"/>
    <xf numFmtId="0" fontId="1" fillId="0" borderId="0"/>
  </cellStyleXfs>
  <cellXfs count="239">
    <xf numFmtId="0" fontId="0" fillId="0" borderId="0" xfId="0"/>
    <xf numFmtId="0" fontId="2" fillId="0" borderId="0" xfId="1" applyFont="1" applyAlignment="1">
      <alignment horizontal="right" vertical="center"/>
    </xf>
    <xf numFmtId="0" fontId="1" fillId="0" borderId="0" xfId="1"/>
    <xf numFmtId="0" fontId="4" fillId="0" borderId="0" xfId="1" applyFont="1" applyAlignment="1">
      <alignment horizontal="right" vertical="center"/>
    </xf>
    <xf numFmtId="3" fontId="1" fillId="0" borderId="0" xfId="1" applyNumberFormat="1" applyAlignment="1">
      <alignment wrapText="1"/>
    </xf>
    <xf numFmtId="0" fontId="9" fillId="0" borderId="0" xfId="2" applyFont="1" applyFill="1"/>
    <xf numFmtId="0" fontId="7" fillId="0" borderId="0" xfId="2" applyFill="1"/>
    <xf numFmtId="0" fontId="10" fillId="0" borderId="0" xfId="2" applyFont="1" applyFill="1"/>
    <xf numFmtId="0" fontId="11" fillId="0" borderId="0" xfId="2" applyFont="1" applyFill="1"/>
    <xf numFmtId="0" fontId="7" fillId="0" borderId="4" xfId="2" applyFill="1" applyBorder="1" applyAlignment="1">
      <alignment horizontal="center" vertical="center"/>
    </xf>
    <xf numFmtId="0" fontId="7" fillId="0" borderId="5" xfId="2" applyFill="1" applyBorder="1"/>
    <xf numFmtId="3" fontId="7" fillId="0" borderId="5" xfId="2" applyNumberFormat="1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/>
    </xf>
    <xf numFmtId="0" fontId="8" fillId="0" borderId="0" xfId="2" applyFont="1" applyFill="1" applyBorder="1" applyAlignment="1">
      <alignment wrapText="1"/>
    </xf>
    <xf numFmtId="3" fontId="12" fillId="0" borderId="8" xfId="2" applyNumberFormat="1" applyFont="1" applyFill="1" applyBorder="1"/>
    <xf numFmtId="164" fontId="12" fillId="0" borderId="9" xfId="2" applyNumberFormat="1" applyFont="1" applyFill="1" applyBorder="1"/>
    <xf numFmtId="0" fontId="12" fillId="0" borderId="0" xfId="2" applyFont="1" applyFill="1"/>
    <xf numFmtId="0" fontId="13" fillId="0" borderId="7" xfId="2" applyFont="1" applyFill="1" applyBorder="1" applyAlignment="1">
      <alignment horizontal="left"/>
    </xf>
    <xf numFmtId="0" fontId="13" fillId="0" borderId="0" xfId="2" applyFont="1" applyFill="1" applyBorder="1" applyAlignment="1">
      <alignment wrapText="1"/>
    </xf>
    <xf numFmtId="3" fontId="13" fillId="0" borderId="8" xfId="2" applyNumberFormat="1" applyFont="1" applyFill="1" applyBorder="1"/>
    <xf numFmtId="3" fontId="13" fillId="0" borderId="0" xfId="2" applyNumberFormat="1" applyFont="1" applyFill="1" applyBorder="1"/>
    <xf numFmtId="164" fontId="13" fillId="0" borderId="9" xfId="2" applyNumberFormat="1" applyFont="1" applyFill="1" applyBorder="1"/>
    <xf numFmtId="0" fontId="13" fillId="0" borderId="10" xfId="2" applyFont="1" applyFill="1" applyBorder="1"/>
    <xf numFmtId="0" fontId="13" fillId="0" borderId="11" xfId="2" applyFont="1" applyFill="1" applyBorder="1"/>
    <xf numFmtId="3" fontId="13" fillId="0" borderId="12" xfId="2" applyNumberFormat="1" applyFont="1" applyFill="1" applyBorder="1"/>
    <xf numFmtId="3" fontId="13" fillId="0" borderId="11" xfId="2" applyNumberFormat="1" applyFont="1" applyFill="1" applyBorder="1"/>
    <xf numFmtId="164" fontId="13" fillId="0" borderId="13" xfId="2" applyNumberFormat="1" applyFont="1" applyFill="1" applyBorder="1"/>
    <xf numFmtId="0" fontId="13" fillId="0" borderId="0" xfId="2" applyFont="1" applyFill="1"/>
    <xf numFmtId="0" fontId="8" fillId="0" borderId="14" xfId="2" applyFont="1" applyFill="1" applyBorder="1" applyAlignment="1">
      <alignment horizontal="center"/>
    </xf>
    <xf numFmtId="0" fontId="8" fillId="0" borderId="15" xfId="2" applyFont="1" applyFill="1" applyBorder="1" applyAlignment="1">
      <alignment wrapText="1"/>
    </xf>
    <xf numFmtId="3" fontId="12" fillId="0" borderId="16" xfId="2" applyNumberFormat="1" applyFont="1" applyFill="1" applyBorder="1"/>
    <xf numFmtId="3" fontId="12" fillId="0" borderId="15" xfId="2" applyNumberFormat="1" applyFont="1" applyFill="1" applyBorder="1"/>
    <xf numFmtId="164" fontId="12" fillId="0" borderId="17" xfId="2" applyNumberFormat="1" applyFont="1" applyFill="1" applyBorder="1"/>
    <xf numFmtId="3" fontId="7" fillId="0" borderId="16" xfId="2" applyNumberFormat="1" applyFill="1" applyBorder="1"/>
    <xf numFmtId="164" fontId="7" fillId="0" borderId="17" xfId="2" applyNumberFormat="1" applyFill="1" applyBorder="1"/>
    <xf numFmtId="0" fontId="13" fillId="0" borderId="11" xfId="2" applyFont="1" applyFill="1" applyBorder="1" applyAlignment="1">
      <alignment wrapText="1"/>
    </xf>
    <xf numFmtId="3" fontId="7" fillId="0" borderId="15" xfId="2" applyNumberFormat="1" applyFill="1" applyBorder="1"/>
    <xf numFmtId="0" fontId="13" fillId="0" borderId="18" xfId="2" applyFont="1" applyFill="1" applyBorder="1"/>
    <xf numFmtId="0" fontId="13" fillId="0" borderId="2" xfId="2" applyFont="1" applyFill="1" applyBorder="1"/>
    <xf numFmtId="3" fontId="13" fillId="0" borderId="19" xfId="2" applyNumberFormat="1" applyFont="1" applyFill="1" applyBorder="1"/>
    <xf numFmtId="3" fontId="13" fillId="0" borderId="2" xfId="2" applyNumberFormat="1" applyFont="1" applyFill="1" applyBorder="1"/>
    <xf numFmtId="164" fontId="13" fillId="0" borderId="20" xfId="2" applyNumberFormat="1" applyFont="1" applyFill="1" applyBorder="1"/>
    <xf numFmtId="0" fontId="11" fillId="0" borderId="7" xfId="2" applyFont="1" applyFill="1" applyBorder="1"/>
    <xf numFmtId="0" fontId="11" fillId="0" borderId="0" xfId="2" applyFont="1" applyFill="1" applyBorder="1"/>
    <xf numFmtId="3" fontId="11" fillId="0" borderId="8" xfId="2" applyNumberFormat="1" applyFont="1" applyFill="1" applyBorder="1"/>
    <xf numFmtId="164" fontId="11" fillId="0" borderId="9" xfId="2" applyNumberFormat="1" applyFont="1" applyFill="1" applyBorder="1"/>
    <xf numFmtId="0" fontId="14" fillId="0" borderId="0" xfId="2" applyFont="1" applyFill="1"/>
    <xf numFmtId="0" fontId="13" fillId="0" borderId="7" xfId="2" applyFont="1" applyFill="1" applyBorder="1"/>
    <xf numFmtId="0" fontId="13" fillId="0" borderId="0" xfId="2" applyFont="1" applyFill="1" applyBorder="1"/>
    <xf numFmtId="0" fontId="13" fillId="0" borderId="19" xfId="2" applyFont="1" applyFill="1" applyBorder="1"/>
    <xf numFmtId="0" fontId="7" fillId="0" borderId="3" xfId="2" applyFill="1" applyBorder="1"/>
    <xf numFmtId="0" fontId="7" fillId="0" borderId="2" xfId="2" applyFill="1" applyBorder="1"/>
    <xf numFmtId="0" fontId="15" fillId="0" borderId="0" xfId="2" applyFont="1" applyFill="1"/>
    <xf numFmtId="3" fontId="7" fillId="0" borderId="0" xfId="2" applyNumberFormat="1" applyFill="1"/>
    <xf numFmtId="0" fontId="3" fillId="0" borderId="8" xfId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left" vertical="center" wrapText="1"/>
    </xf>
    <xf numFmtId="3" fontId="6" fillId="0" borderId="8" xfId="1" applyNumberFormat="1" applyFont="1" applyBorder="1" applyAlignment="1">
      <alignment horizontal="right" vertical="center" wrapText="1"/>
    </xf>
    <xf numFmtId="3" fontId="6" fillId="0" borderId="0" xfId="1" applyNumberFormat="1" applyFont="1" applyBorder="1" applyAlignment="1">
      <alignment horizontal="right" vertical="center" wrapText="1"/>
    </xf>
    <xf numFmtId="0" fontId="16" fillId="0" borderId="0" xfId="1" applyFont="1" applyFill="1" applyBorder="1"/>
    <xf numFmtId="0" fontId="1" fillId="0" borderId="0" xfId="1" applyBorder="1"/>
    <xf numFmtId="0" fontId="6" fillId="0" borderId="0" xfId="1" applyFont="1" applyBorder="1" applyAlignment="1">
      <alignment horizontal="left" vertical="center"/>
    </xf>
    <xf numFmtId="3" fontId="6" fillId="0" borderId="0" xfId="1" applyNumberFormat="1" applyFont="1" applyBorder="1" applyAlignment="1">
      <alignment horizontal="left" vertical="center" wrapText="1"/>
    </xf>
    <xf numFmtId="0" fontId="6" fillId="0" borderId="0" xfId="1" applyFont="1" applyBorder="1" applyAlignment="1">
      <alignment horizontal="right" vertical="center"/>
    </xf>
    <xf numFmtId="3" fontId="6" fillId="0" borderId="25" xfId="1" applyNumberFormat="1" applyFont="1" applyBorder="1" applyAlignment="1">
      <alignment horizontal="right" vertical="center" wrapText="1"/>
    </xf>
    <xf numFmtId="0" fontId="1" fillId="0" borderId="26" xfId="1" applyBorder="1"/>
    <xf numFmtId="0" fontId="3" fillId="0" borderId="28" xfId="1" applyFont="1" applyBorder="1" applyAlignment="1">
      <alignment horizontal="center" vertical="center"/>
    </xf>
    <xf numFmtId="3" fontId="3" fillId="0" borderId="29" xfId="1" applyNumberFormat="1" applyFont="1" applyBorder="1" applyAlignment="1">
      <alignment horizontal="left" vertical="center" wrapText="1"/>
    </xf>
    <xf numFmtId="3" fontId="6" fillId="0" borderId="29" xfId="1" applyNumberFormat="1" applyFont="1" applyBorder="1" applyAlignment="1">
      <alignment horizontal="right" vertical="center" wrapText="1"/>
    </xf>
    <xf numFmtId="4" fontId="6" fillId="0" borderId="30" xfId="1" applyNumberFormat="1" applyFont="1" applyBorder="1" applyAlignment="1">
      <alignment horizontal="right" vertical="center"/>
    </xf>
    <xf numFmtId="0" fontId="3" fillId="0" borderId="18" xfId="1" applyFont="1" applyBorder="1" applyAlignment="1">
      <alignment horizontal="center" vertical="center"/>
    </xf>
    <xf numFmtId="3" fontId="3" fillId="0" borderId="19" xfId="1" applyNumberFormat="1" applyFont="1" applyBorder="1" applyAlignment="1">
      <alignment horizontal="left" vertical="center" wrapText="1"/>
    </xf>
    <xf numFmtId="3" fontId="6" fillId="0" borderId="19" xfId="1" applyNumberFormat="1" applyFont="1" applyBorder="1" applyAlignment="1">
      <alignment horizontal="right" vertical="center" wrapText="1"/>
    </xf>
    <xf numFmtId="0" fontId="1" fillId="0" borderId="3" xfId="1" applyBorder="1"/>
    <xf numFmtId="3" fontId="1" fillId="0" borderId="3" xfId="1" applyNumberFormat="1" applyBorder="1" applyAlignment="1">
      <alignment wrapText="1"/>
    </xf>
    <xf numFmtId="0" fontId="3" fillId="0" borderId="19" xfId="1" applyFont="1" applyBorder="1" applyAlignment="1">
      <alignment horizontal="center" vertical="center"/>
    </xf>
    <xf numFmtId="4" fontId="6" fillId="0" borderId="9" xfId="1" applyNumberFormat="1" applyFont="1" applyBorder="1" applyAlignment="1">
      <alignment horizontal="right" vertical="center"/>
    </xf>
    <xf numFmtId="0" fontId="3" fillId="0" borderId="7" xfId="1" applyFont="1" applyBorder="1" applyAlignment="1">
      <alignment horizontal="center" vertical="center"/>
    </xf>
    <xf numFmtId="3" fontId="18" fillId="0" borderId="0" xfId="1" applyNumberFormat="1" applyFont="1" applyBorder="1" applyAlignment="1">
      <alignment horizontal="right" vertical="top" wrapText="1"/>
    </xf>
    <xf numFmtId="0" fontId="18" fillId="0" borderId="0" xfId="1" applyFont="1" applyBorder="1" applyAlignment="1">
      <alignment horizontal="right" vertical="top" wrapText="1"/>
    </xf>
    <xf numFmtId="0" fontId="1" fillId="0" borderId="0" xfId="1" applyBorder="1" applyAlignment="1">
      <alignment horizontal="left" vertical="top" wrapText="1"/>
    </xf>
    <xf numFmtId="3" fontId="1" fillId="0" borderId="0" xfId="1" applyNumberFormat="1" applyFont="1" applyBorder="1" applyAlignment="1">
      <alignment horizontal="left" vertical="top" wrapText="1"/>
    </xf>
    <xf numFmtId="49" fontId="6" fillId="0" borderId="0" xfId="1" applyNumberFormat="1" applyFont="1" applyBorder="1" applyAlignment="1">
      <alignment horizontal="left" vertical="center"/>
    </xf>
    <xf numFmtId="0" fontId="7" fillId="0" borderId="0" xfId="2" applyFill="1" applyAlignment="1">
      <alignment horizontal="right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3" fontId="5" fillId="2" borderId="5" xfId="1" applyNumberFormat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3" fontId="1" fillId="2" borderId="5" xfId="1" applyNumberFormat="1" applyFont="1" applyFill="1" applyBorder="1" applyAlignment="1">
      <alignment horizontal="center" vertical="center" wrapText="1"/>
    </xf>
    <xf numFmtId="3" fontId="1" fillId="2" borderId="1" xfId="1" applyNumberFormat="1" applyFont="1" applyFill="1" applyBorder="1" applyAlignment="1">
      <alignment horizontal="center" vertical="center" wrapText="1"/>
    </xf>
    <xf numFmtId="0" fontId="1" fillId="2" borderId="22" xfId="1" applyFont="1" applyFill="1" applyBorder="1" applyAlignment="1">
      <alignment horizontal="center" vertical="center"/>
    </xf>
    <xf numFmtId="49" fontId="6" fillId="2" borderId="27" xfId="1" applyNumberFormat="1" applyFont="1" applyFill="1" applyBorder="1" applyAlignment="1">
      <alignment horizontal="left" vertical="center"/>
    </xf>
    <xf numFmtId="0" fontId="6" fillId="2" borderId="31" xfId="1" applyFont="1" applyFill="1" applyBorder="1" applyAlignment="1">
      <alignment vertical="center"/>
    </xf>
    <xf numFmtId="3" fontId="6" fillId="2" borderId="24" xfId="1" applyNumberFormat="1" applyFont="1" applyFill="1" applyBorder="1" applyAlignment="1">
      <alignment vertical="center" wrapText="1"/>
    </xf>
    <xf numFmtId="3" fontId="6" fillId="2" borderId="5" xfId="1" applyNumberFormat="1" applyFont="1" applyFill="1" applyBorder="1" applyAlignment="1">
      <alignment horizontal="right" vertical="center" wrapText="1"/>
    </xf>
    <xf numFmtId="0" fontId="6" fillId="2" borderId="22" xfId="1" applyFont="1" applyFill="1" applyBorder="1" applyAlignment="1">
      <alignment horizontal="right" vertical="center"/>
    </xf>
    <xf numFmtId="0" fontId="5" fillId="2" borderId="28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vertical="center"/>
    </xf>
    <xf numFmtId="3" fontId="6" fillId="2" borderId="0" xfId="1" applyNumberFormat="1" applyFont="1" applyFill="1" applyBorder="1" applyAlignment="1">
      <alignment vertical="center" wrapText="1"/>
    </xf>
    <xf numFmtId="4" fontId="6" fillId="2" borderId="22" xfId="1" applyNumberFormat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left" vertical="center"/>
    </xf>
    <xf numFmtId="3" fontId="1" fillId="2" borderId="29" xfId="1" applyNumberFormat="1" applyFont="1" applyFill="1" applyBorder="1" applyAlignment="1">
      <alignment horizontal="center" vertical="center" wrapText="1"/>
    </xf>
    <xf numFmtId="0" fontId="7" fillId="2" borderId="4" xfId="2" applyFill="1" applyBorder="1" applyAlignment="1">
      <alignment horizontal="center" vertical="center"/>
    </xf>
    <xf numFmtId="0" fontId="7" fillId="2" borderId="5" xfId="2" applyFill="1" applyBorder="1"/>
    <xf numFmtId="3" fontId="5" fillId="2" borderId="21" xfId="1" applyNumberFormat="1" applyFont="1" applyFill="1" applyBorder="1" applyAlignment="1">
      <alignment horizontal="center" vertical="center" wrapText="1"/>
    </xf>
    <xf numFmtId="0" fontId="7" fillId="2" borderId="22" xfId="2" applyFont="1" applyFill="1" applyBorder="1" applyAlignment="1">
      <alignment horizontal="center" vertical="center" wrapText="1"/>
    </xf>
    <xf numFmtId="3" fontId="11" fillId="2" borderId="5" xfId="2" applyNumberFormat="1" applyFont="1" applyFill="1" applyBorder="1" applyAlignment="1">
      <alignment horizontal="right" vertical="center"/>
    </xf>
    <xf numFmtId="4" fontId="11" fillId="2" borderId="22" xfId="2" applyNumberFormat="1" applyFont="1" applyFill="1" applyBorder="1" applyAlignment="1">
      <alignment horizontal="right" vertical="center"/>
    </xf>
    <xf numFmtId="0" fontId="6" fillId="2" borderId="2" xfId="1" applyFont="1" applyFill="1" applyBorder="1" applyAlignment="1">
      <alignment horizontal="left" vertical="center"/>
    </xf>
    <xf numFmtId="3" fontId="6" fillId="2" borderId="2" xfId="1" applyNumberFormat="1" applyFont="1" applyFill="1" applyBorder="1" applyAlignment="1">
      <alignment horizontal="left" vertical="center" wrapText="1"/>
    </xf>
    <xf numFmtId="3" fontId="6" fillId="2" borderId="2" xfId="1" applyNumberFormat="1" applyFont="1" applyFill="1" applyBorder="1" applyAlignment="1">
      <alignment horizontal="right" vertical="center" wrapText="1"/>
    </xf>
    <xf numFmtId="0" fontId="6" fillId="2" borderId="2" xfId="1" applyFont="1" applyFill="1" applyBorder="1" applyAlignment="1">
      <alignment horizontal="right" vertical="center"/>
    </xf>
    <xf numFmtId="0" fontId="1" fillId="2" borderId="0" xfId="1" applyFill="1"/>
    <xf numFmtId="49" fontId="3" fillId="0" borderId="27" xfId="1" applyNumberFormat="1" applyFont="1" applyBorder="1" applyAlignment="1">
      <alignment horizontal="center" vertical="center"/>
    </xf>
    <xf numFmtId="49" fontId="3" fillId="0" borderId="28" xfId="1" applyNumberFormat="1" applyFont="1" applyBorder="1" applyAlignment="1">
      <alignment horizontal="center" vertical="center"/>
    </xf>
    <xf numFmtId="49" fontId="3" fillId="0" borderId="29" xfId="1" applyNumberFormat="1" applyFont="1" applyBorder="1" applyAlignment="1">
      <alignment horizontal="center" vertical="center"/>
    </xf>
    <xf numFmtId="3" fontId="3" fillId="0" borderId="32" xfId="1" applyNumberFormat="1" applyFont="1" applyBorder="1" applyAlignment="1">
      <alignment horizontal="left" vertical="center" wrapText="1"/>
    </xf>
    <xf numFmtId="49" fontId="3" fillId="0" borderId="19" xfId="1" applyNumberFormat="1" applyFont="1" applyBorder="1" applyAlignment="1">
      <alignment horizontal="center" vertical="center"/>
    </xf>
    <xf numFmtId="2" fontId="6" fillId="0" borderId="30" xfId="1" applyNumberFormat="1" applyFont="1" applyBorder="1" applyAlignment="1">
      <alignment horizontal="right" vertical="center"/>
    </xf>
    <xf numFmtId="2" fontId="6" fillId="0" borderId="20" xfId="1" applyNumberFormat="1" applyFont="1" applyBorder="1" applyAlignment="1">
      <alignment horizontal="right" vertical="center"/>
    </xf>
    <xf numFmtId="0" fontId="17" fillId="0" borderId="0" xfId="1" applyFont="1"/>
    <xf numFmtId="49" fontId="17" fillId="0" borderId="0" xfId="1" applyNumberFormat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17" fillId="0" borderId="0" xfId="1" applyFont="1" applyAlignment="1">
      <alignment horizontal="right" vertical="center"/>
    </xf>
    <xf numFmtId="0" fontId="17" fillId="0" borderId="0" xfId="1" applyFont="1" applyBorder="1"/>
    <xf numFmtId="0" fontId="17" fillId="0" borderId="0" xfId="1" applyFont="1" applyBorder="1" applyAlignment="1">
      <alignment horizontal="justify" vertical="top" wrapText="1"/>
    </xf>
    <xf numFmtId="0" fontId="17" fillId="0" borderId="0" xfId="1" applyFont="1" applyBorder="1" applyAlignment="1">
      <alignment horizontal="justify" vertical="top" wrapText="1"/>
    </xf>
    <xf numFmtId="3" fontId="6" fillId="0" borderId="0" xfId="1" applyNumberFormat="1" applyFont="1"/>
    <xf numFmtId="0" fontId="6" fillId="0" borderId="0" xfId="1" applyFont="1" applyAlignment="1">
      <alignment horizontal="right"/>
    </xf>
    <xf numFmtId="3" fontId="6" fillId="0" borderId="0" xfId="1" applyNumberFormat="1" applyFont="1" applyBorder="1" applyAlignment="1">
      <alignment horizontal="left" vertical="center" wrapText="1"/>
    </xf>
    <xf numFmtId="0" fontId="17" fillId="0" borderId="0" xfId="1" applyFont="1" applyBorder="1" applyAlignment="1">
      <alignment vertical="top" wrapText="1"/>
    </xf>
    <xf numFmtId="0" fontId="17" fillId="0" borderId="0" xfId="1" applyFont="1" applyAlignment="1">
      <alignment vertical="top"/>
    </xf>
    <xf numFmtId="0" fontId="6" fillId="0" borderId="0" xfId="1" applyFont="1" applyFill="1" applyBorder="1" applyAlignment="1">
      <alignment horizontal="left" vertical="center"/>
    </xf>
    <xf numFmtId="3" fontId="6" fillId="0" borderId="0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right" vertical="center"/>
    </xf>
    <xf numFmtId="0" fontId="1" fillId="0" borderId="0" xfId="1" applyFill="1"/>
    <xf numFmtId="3" fontId="17" fillId="0" borderId="0" xfId="1" applyNumberFormat="1" applyFont="1" applyBorder="1" applyAlignment="1">
      <alignment vertical="top" wrapText="1"/>
    </xf>
    <xf numFmtId="0" fontId="17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>
      <alignment horizontal="left" vertical="center" wrapText="1"/>
    </xf>
    <xf numFmtId="3" fontId="3" fillId="0" borderId="8" xfId="1" applyNumberFormat="1" applyFont="1" applyBorder="1" applyAlignment="1">
      <alignment horizontal="left"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3" fontId="18" fillId="0" borderId="0" xfId="1" applyNumberFormat="1" applyFont="1" applyBorder="1" applyAlignment="1">
      <alignment horizontal="right" wrapText="1"/>
    </xf>
    <xf numFmtId="0" fontId="18" fillId="0" borderId="0" xfId="1" applyFont="1" applyBorder="1" applyAlignment="1">
      <alignment horizontal="right" wrapText="1"/>
    </xf>
    <xf numFmtId="3" fontId="17" fillId="0" borderId="0" xfId="1" applyNumberFormat="1" applyFont="1" applyBorder="1" applyAlignment="1">
      <alignment horizontal="left" vertical="top" wrapText="1"/>
    </xf>
    <xf numFmtId="3" fontId="6" fillId="0" borderId="0" xfId="1" applyNumberFormat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/>
    </xf>
    <xf numFmtId="3" fontId="17" fillId="0" borderId="0" xfId="1" applyNumberFormat="1" applyFont="1" applyBorder="1" applyAlignment="1">
      <alignment horizontal="justify" vertical="top" wrapText="1"/>
    </xf>
    <xf numFmtId="0" fontId="17" fillId="0" borderId="0" xfId="1" applyFont="1" applyBorder="1" applyAlignment="1">
      <alignment horizontal="justify" vertical="top" wrapText="1"/>
    </xf>
    <xf numFmtId="0" fontId="6" fillId="0" borderId="0" xfId="1" applyFont="1" applyBorder="1" applyAlignment="1">
      <alignment horizontal="left" vertical="center"/>
    </xf>
    <xf numFmtId="49" fontId="3" fillId="0" borderId="26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3" fontId="3" fillId="0" borderId="41" xfId="1" applyNumberFormat="1" applyFont="1" applyBorder="1" applyAlignment="1">
      <alignment horizontal="left" vertical="center" wrapText="1"/>
    </xf>
    <xf numFmtId="2" fontId="6" fillId="0" borderId="9" xfId="1" applyNumberFormat="1" applyFont="1" applyBorder="1" applyAlignment="1">
      <alignment horizontal="right" vertical="center"/>
    </xf>
    <xf numFmtId="0" fontId="1" fillId="2" borderId="21" xfId="1" applyFont="1" applyFill="1" applyBorder="1" applyAlignment="1">
      <alignment horizontal="center" vertical="center"/>
    </xf>
    <xf numFmtId="3" fontId="1" fillId="2" borderId="21" xfId="1" applyNumberFormat="1" applyFont="1" applyFill="1" applyBorder="1" applyAlignment="1">
      <alignment horizontal="center" vertical="center" wrapText="1"/>
    </xf>
    <xf numFmtId="3" fontId="6" fillId="0" borderId="0" xfId="1" applyNumberFormat="1" applyFont="1" applyBorder="1" applyAlignment="1">
      <alignment horizontal="left" vertical="center" wrapText="1"/>
    </xf>
    <xf numFmtId="0" fontId="17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6" fillId="0" borderId="0" xfId="1" applyFont="1" applyBorder="1" applyAlignment="1">
      <alignment horizontal="left" vertical="center"/>
    </xf>
    <xf numFmtId="3" fontId="17" fillId="0" borderId="0" xfId="1" applyNumberFormat="1" applyFont="1" applyBorder="1" applyAlignment="1">
      <alignment vertical="top" wrapText="1"/>
    </xf>
    <xf numFmtId="0" fontId="1" fillId="3" borderId="0" xfId="1" applyFill="1"/>
    <xf numFmtId="0" fontId="17" fillId="3" borderId="0" xfId="1" applyFont="1" applyFill="1"/>
    <xf numFmtId="0" fontId="17" fillId="3" borderId="0" xfId="1" applyFont="1" applyFill="1" applyBorder="1"/>
    <xf numFmtId="0" fontId="1" fillId="3" borderId="26" xfId="1" applyFill="1" applyBorder="1"/>
    <xf numFmtId="0" fontId="1" fillId="3" borderId="0" xfId="1" applyFill="1" applyBorder="1"/>
    <xf numFmtId="3" fontId="1" fillId="3" borderId="0" xfId="1" applyNumberFormat="1" applyFill="1" applyAlignment="1">
      <alignment wrapText="1"/>
    </xf>
    <xf numFmtId="3" fontId="17" fillId="0" borderId="0" xfId="1" applyNumberFormat="1" applyFont="1" applyBorder="1" applyAlignment="1">
      <alignment horizontal="justify" vertical="top" wrapText="1"/>
    </xf>
    <xf numFmtId="0" fontId="17" fillId="0" borderId="0" xfId="1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3" fontId="6" fillId="0" borderId="0" xfId="1" applyNumberFormat="1" applyFont="1" applyBorder="1" applyAlignment="1">
      <alignment horizontal="left" vertical="center" wrapText="1"/>
    </xf>
    <xf numFmtId="0" fontId="17" fillId="0" borderId="0" xfId="1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6" fillId="0" borderId="0" xfId="1" applyFont="1" applyBorder="1" applyAlignment="1">
      <alignment horizontal="left" vertical="center"/>
    </xf>
    <xf numFmtId="3" fontId="17" fillId="0" borderId="0" xfId="1" applyNumberFormat="1" applyFont="1" applyBorder="1" applyAlignment="1">
      <alignment vertical="top" wrapText="1"/>
    </xf>
    <xf numFmtId="3" fontId="7" fillId="0" borderId="31" xfId="2" applyNumberFormat="1" applyFont="1" applyFill="1" applyBorder="1" applyAlignment="1">
      <alignment horizontal="center" vertical="center" wrapText="1"/>
    </xf>
    <xf numFmtId="3" fontId="12" fillId="0" borderId="25" xfId="2" applyNumberFormat="1" applyFont="1" applyFill="1" applyBorder="1"/>
    <xf numFmtId="3" fontId="7" fillId="0" borderId="1" xfId="2" applyNumberFormat="1" applyFill="1" applyBorder="1"/>
    <xf numFmtId="3" fontId="12" fillId="0" borderId="1" xfId="2" applyNumberFormat="1" applyFont="1" applyFill="1" applyBorder="1"/>
    <xf numFmtId="3" fontId="11" fillId="0" borderId="25" xfId="2" applyNumberFormat="1" applyFont="1" applyFill="1" applyBorder="1"/>
    <xf numFmtId="3" fontId="13" fillId="0" borderId="25" xfId="2" applyNumberFormat="1" applyFont="1" applyFill="1" applyBorder="1"/>
    <xf numFmtId="3" fontId="13" fillId="0" borderId="42" xfId="2" applyNumberFormat="1" applyFont="1" applyFill="1" applyBorder="1"/>
    <xf numFmtId="0" fontId="7" fillId="0" borderId="0" xfId="2" applyFill="1" applyBorder="1"/>
    <xf numFmtId="3" fontId="8" fillId="0" borderId="33" xfId="2" applyNumberFormat="1" applyFont="1" applyFill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4" fontId="8" fillId="0" borderId="38" xfId="2" applyNumberFormat="1" applyFont="1" applyFill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11" fillId="2" borderId="23" xfId="2" applyFont="1" applyFill="1" applyBorder="1" applyAlignment="1">
      <alignment vertical="center"/>
    </xf>
    <xf numFmtId="0" fontId="1" fillId="2" borderId="24" xfId="1" applyFill="1" applyBorder="1" applyAlignment="1">
      <alignment vertical="center"/>
    </xf>
    <xf numFmtId="0" fontId="8" fillId="0" borderId="37" xfId="2" applyFont="1" applyFill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8" fillId="0" borderId="33" xfId="2" applyFont="1" applyFill="1" applyBorder="1" applyAlignment="1">
      <alignment vertical="center" wrapText="1"/>
    </xf>
    <xf numFmtId="0" fontId="0" fillId="0" borderId="33" xfId="0" applyBorder="1" applyAlignment="1">
      <alignment vertical="center"/>
    </xf>
    <xf numFmtId="0" fontId="8" fillId="0" borderId="33" xfId="2" applyFont="1" applyFill="1" applyBorder="1" applyAlignment="1">
      <alignment horizontal="left" vertical="center" wrapText="1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4" fontId="8" fillId="0" borderId="36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center" vertical="center"/>
    </xf>
    <xf numFmtId="0" fontId="8" fillId="0" borderId="35" xfId="2" applyFont="1" applyFill="1" applyBorder="1" applyAlignment="1">
      <alignment vertical="center" wrapText="1"/>
    </xf>
    <xf numFmtId="3" fontId="8" fillId="0" borderId="35" xfId="2" applyNumberFormat="1" applyFont="1" applyFill="1" applyBorder="1" applyAlignment="1">
      <alignment horizontal="right" vertical="center"/>
    </xf>
    <xf numFmtId="3" fontId="17" fillId="0" borderId="0" xfId="1" applyNumberFormat="1" applyFont="1" applyBorder="1" applyAlignment="1">
      <alignment horizontal="left" vertical="top" wrapText="1"/>
    </xf>
    <xf numFmtId="0" fontId="17" fillId="0" borderId="0" xfId="1" applyFont="1" applyBorder="1" applyAlignment="1">
      <alignment horizontal="left" vertical="top" wrapText="1"/>
    </xf>
    <xf numFmtId="49" fontId="21" fillId="0" borderId="0" xfId="1" applyNumberFormat="1" applyFont="1" applyAlignment="1">
      <alignment horizontal="left" wrapText="1"/>
    </xf>
    <xf numFmtId="49" fontId="17" fillId="0" borderId="0" xfId="1" applyNumberFormat="1" applyFont="1" applyBorder="1" applyAlignment="1">
      <alignment horizontal="left" vertical="top" wrapText="1"/>
    </xf>
    <xf numFmtId="3" fontId="6" fillId="0" borderId="0" xfId="1" applyNumberFormat="1" applyFont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16" fillId="0" borderId="3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 wrapText="1"/>
    </xf>
    <xf numFmtId="0" fontId="16" fillId="0" borderId="3" xfId="1" applyFont="1" applyFill="1" applyBorder="1" applyAlignment="1">
      <alignment horizontal="left" vertical="center"/>
    </xf>
    <xf numFmtId="0" fontId="21" fillId="0" borderId="0" xfId="1" applyFont="1" applyAlignment="1">
      <alignment horizontal="left" vertical="top" wrapText="1"/>
    </xf>
    <xf numFmtId="0" fontId="16" fillId="0" borderId="3" xfId="1" applyFont="1" applyFill="1" applyBorder="1" applyAlignment="1">
      <alignment wrapText="1"/>
    </xf>
    <xf numFmtId="0" fontId="0" fillId="0" borderId="3" xfId="0" applyBorder="1" applyAlignment="1">
      <alignment wrapText="1"/>
    </xf>
    <xf numFmtId="3" fontId="17" fillId="0" borderId="0" xfId="1" applyNumberFormat="1" applyFont="1" applyBorder="1" applyAlignment="1">
      <alignment horizontal="justify" vertical="top" wrapText="1"/>
    </xf>
    <xf numFmtId="0" fontId="17" fillId="0" borderId="0" xfId="1" applyFont="1" applyBorder="1" applyAlignment="1">
      <alignment horizontal="justify" vertical="top" wrapText="1"/>
    </xf>
    <xf numFmtId="4" fontId="17" fillId="0" borderId="0" xfId="1" applyNumberFormat="1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16" fillId="0" borderId="0" xfId="1" applyFont="1" applyFill="1" applyBorder="1" applyAlignment="1">
      <alignment wrapText="1"/>
    </xf>
    <xf numFmtId="0" fontId="0" fillId="0" borderId="0" xfId="0" applyAlignment="1">
      <alignment wrapText="1"/>
    </xf>
    <xf numFmtId="0" fontId="16" fillId="0" borderId="0" xfId="1" applyFont="1" applyFill="1" applyBorder="1" applyAlignment="1"/>
    <xf numFmtId="3" fontId="17" fillId="0" borderId="0" xfId="1" applyNumberFormat="1" applyFont="1" applyFill="1" applyBorder="1" applyAlignment="1">
      <alignment horizontal="justify" vertical="top" wrapText="1"/>
    </xf>
    <xf numFmtId="0" fontId="6" fillId="0" borderId="0" xfId="1" applyFont="1" applyBorder="1" applyAlignment="1">
      <alignment horizontal="left" vertical="center"/>
    </xf>
    <xf numFmtId="0" fontId="2" fillId="0" borderId="0" xfId="1" applyFont="1" applyAlignment="1">
      <alignment horizontal="center" vertical="top" wrapText="1"/>
    </xf>
    <xf numFmtId="0" fontId="6" fillId="0" borderId="0" xfId="1" applyFont="1" applyBorder="1" applyAlignment="1">
      <alignment horizontal="left" vertical="center" wrapText="1"/>
    </xf>
    <xf numFmtId="3" fontId="17" fillId="0" borderId="0" xfId="1" applyNumberFormat="1" applyFont="1" applyBorder="1" applyAlignment="1">
      <alignment vertical="top" wrapText="1"/>
    </xf>
  </cellXfs>
  <cellStyles count="5">
    <cellStyle name="Normální" xfId="0" builtinId="0"/>
    <cellStyle name="Normální 2" xfId="1"/>
    <cellStyle name="Normální 2 2" xfId="2"/>
    <cellStyle name="Normální 3" xfId="3"/>
    <cellStyle name="Normální 4" xfId="4"/>
  </cellStyles>
  <dxfs count="0"/>
  <tableStyles count="0" defaultTableStyle="TableStyleMedium2" defaultPivotStyle="PivotStyleLight16"/>
  <colors>
    <mruColors>
      <color rgb="FFCCFFFF"/>
      <color rgb="FF00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6"/>
  <sheetViews>
    <sheetView showGridLines="0" zoomScaleNormal="100" workbookViewId="0">
      <selection activeCell="B5" sqref="B5"/>
    </sheetView>
  </sheetViews>
  <sheetFormatPr defaultRowHeight="12.75" x14ac:dyDescent="0.2"/>
  <cols>
    <col min="1" max="1" width="9" style="6"/>
    <col min="2" max="2" width="38.875" style="6" customWidth="1"/>
    <col min="3" max="3" width="13" style="6" customWidth="1"/>
    <col min="4" max="4" width="13.875" style="6" customWidth="1"/>
    <col min="5" max="5" width="14.5" style="6" customWidth="1"/>
    <col min="6" max="6" width="13" style="6" customWidth="1"/>
    <col min="7" max="7" width="7.875" style="6" customWidth="1"/>
    <col min="8" max="16384" width="9" style="6"/>
  </cols>
  <sheetData>
    <row r="1" spans="1:7" ht="20.25" x14ac:dyDescent="0.3">
      <c r="A1" s="5" t="s">
        <v>118</v>
      </c>
    </row>
    <row r="3" spans="1:7" ht="18" x14ac:dyDescent="0.25">
      <c r="A3" s="7" t="s">
        <v>206</v>
      </c>
    </row>
    <row r="5" spans="1:7" ht="15.75" x14ac:dyDescent="0.25">
      <c r="A5" s="8" t="s">
        <v>13</v>
      </c>
    </row>
    <row r="6" spans="1:7" ht="14.25" x14ac:dyDescent="0.2">
      <c r="A6"/>
      <c r="B6"/>
      <c r="C6"/>
      <c r="D6"/>
      <c r="E6"/>
      <c r="F6"/>
      <c r="G6"/>
    </row>
    <row r="7" spans="1:7" ht="18" hidden="1" x14ac:dyDescent="0.25">
      <c r="A7" s="7" t="s">
        <v>14</v>
      </c>
    </row>
    <row r="8" spans="1:7" ht="27" hidden="1" thickTop="1" thickBot="1" x14ac:dyDescent="0.25">
      <c r="A8" s="9" t="s">
        <v>15</v>
      </c>
      <c r="B8" s="10"/>
      <c r="C8" s="187"/>
      <c r="D8" s="11" t="s">
        <v>16</v>
      </c>
      <c r="E8" s="11" t="s">
        <v>17</v>
      </c>
      <c r="F8" s="11" t="s">
        <v>18</v>
      </c>
      <c r="G8" s="12" t="s">
        <v>4</v>
      </c>
    </row>
    <row r="9" spans="1:7" s="17" customFormat="1" ht="15" hidden="1" x14ac:dyDescent="0.25">
      <c r="A9" s="13">
        <v>34</v>
      </c>
      <c r="B9" s="14" t="s">
        <v>19</v>
      </c>
      <c r="C9" s="188"/>
      <c r="D9" s="15">
        <f>SUM(D10:D11)</f>
        <v>13131</v>
      </c>
      <c r="E9" s="15">
        <f>SUM(E10:E11)</f>
        <v>22988</v>
      </c>
      <c r="F9" s="15" t="e">
        <f>SUM(F10:F11)</f>
        <v>#REF!</v>
      </c>
      <c r="G9" s="16" t="e">
        <f t="shared" ref="G9:G32" si="0">F9/E9</f>
        <v>#REF!</v>
      </c>
    </row>
    <row r="10" spans="1:7" s="17" customFormat="1" ht="14.25" hidden="1" x14ac:dyDescent="0.2">
      <c r="A10" s="18" t="s">
        <v>20</v>
      </c>
      <c r="B10" s="19" t="s">
        <v>21</v>
      </c>
      <c r="C10" s="21"/>
      <c r="D10" s="20">
        <v>3305</v>
      </c>
      <c r="E10" s="21">
        <v>12559</v>
      </c>
      <c r="F10" s="21">
        <v>0</v>
      </c>
      <c r="G10" s="22">
        <f t="shared" si="0"/>
        <v>0</v>
      </c>
    </row>
    <row r="11" spans="1:7" s="28" customFormat="1" hidden="1" x14ac:dyDescent="0.2">
      <c r="A11" s="23" t="s">
        <v>20</v>
      </c>
      <c r="B11" s="24" t="s">
        <v>22</v>
      </c>
      <c r="C11" s="26"/>
      <c r="D11" s="25">
        <v>9826</v>
      </c>
      <c r="E11" s="26">
        <v>10429</v>
      </c>
      <c r="F11" s="26" t="e">
        <f>SUM(#REF!)</f>
        <v>#REF!</v>
      </c>
      <c r="G11" s="27" t="e">
        <f t="shared" si="0"/>
        <v>#REF!</v>
      </c>
    </row>
    <row r="12" spans="1:7" s="17" customFormat="1" ht="13.5" hidden="1" customHeight="1" x14ac:dyDescent="0.25">
      <c r="A12" s="29">
        <v>35</v>
      </c>
      <c r="B12" s="30" t="s">
        <v>23</v>
      </c>
      <c r="C12" s="32"/>
      <c r="D12" s="31" t="e">
        <f>SUM(D13)</f>
        <v>#REF!</v>
      </c>
      <c r="E12" s="32" t="e">
        <f>SUM(E13)</f>
        <v>#REF!</v>
      </c>
      <c r="F12" s="32" t="e">
        <f>SUM(F13)</f>
        <v>#REF!</v>
      </c>
      <c r="G12" s="33" t="e">
        <f t="shared" si="0"/>
        <v>#REF!</v>
      </c>
    </row>
    <row r="13" spans="1:7" s="28" customFormat="1" hidden="1" x14ac:dyDescent="0.2">
      <c r="A13" s="23" t="s">
        <v>20</v>
      </c>
      <c r="B13" s="24" t="s">
        <v>21</v>
      </c>
      <c r="C13" s="26"/>
      <c r="D13" s="25" t="e">
        <f>SUM(#REF!)</f>
        <v>#REF!</v>
      </c>
      <c r="E13" s="26" t="e">
        <f>SUM(#REF!)</f>
        <v>#REF!</v>
      </c>
      <c r="F13" s="26" t="e">
        <f>SUM(#REF!)</f>
        <v>#REF!</v>
      </c>
      <c r="G13" s="27" t="e">
        <f t="shared" si="0"/>
        <v>#REF!</v>
      </c>
    </row>
    <row r="14" spans="1:7" s="28" customFormat="1" ht="30" hidden="1" x14ac:dyDescent="0.25">
      <c r="A14" s="29">
        <v>36</v>
      </c>
      <c r="B14" s="30" t="s">
        <v>24</v>
      </c>
      <c r="C14" s="189"/>
      <c r="D14" s="34">
        <f>SUM(D15:D16)</f>
        <v>6796</v>
      </c>
      <c r="E14" s="34">
        <f>SUM(E15:E16)</f>
        <v>18105</v>
      </c>
      <c r="F14" s="34">
        <f>SUM(F15:F16)</f>
        <v>0</v>
      </c>
      <c r="G14" s="35">
        <f t="shared" si="0"/>
        <v>0</v>
      </c>
    </row>
    <row r="15" spans="1:7" s="28" customFormat="1" hidden="1" x14ac:dyDescent="0.2">
      <c r="A15" s="18" t="s">
        <v>20</v>
      </c>
      <c r="B15" s="19" t="s">
        <v>22</v>
      </c>
      <c r="C15" s="21"/>
      <c r="D15" s="20">
        <v>0</v>
      </c>
      <c r="E15" s="21">
        <v>7557</v>
      </c>
      <c r="F15" s="21">
        <v>0</v>
      </c>
      <c r="G15" s="22">
        <f t="shared" si="0"/>
        <v>0</v>
      </c>
    </row>
    <row r="16" spans="1:7" s="28" customFormat="1" hidden="1" x14ac:dyDescent="0.2">
      <c r="A16" s="23" t="s">
        <v>20</v>
      </c>
      <c r="B16" s="24" t="s">
        <v>21</v>
      </c>
      <c r="C16" s="21"/>
      <c r="D16" s="20">
        <v>6796</v>
      </c>
      <c r="E16" s="21">
        <v>10548</v>
      </c>
      <c r="F16" s="21">
        <v>0</v>
      </c>
      <c r="G16" s="22">
        <f t="shared" si="0"/>
        <v>0</v>
      </c>
    </row>
    <row r="17" spans="1:7" s="28" customFormat="1" ht="45" hidden="1" x14ac:dyDescent="0.25">
      <c r="A17" s="29">
        <v>37</v>
      </c>
      <c r="B17" s="30" t="s">
        <v>25</v>
      </c>
      <c r="C17" s="189"/>
      <c r="D17" s="34">
        <f>SUM(D18:D19)</f>
        <v>9700</v>
      </c>
      <c r="E17" s="34">
        <f>SUM(E18:E19)</f>
        <v>34772</v>
      </c>
      <c r="F17" s="34">
        <f>SUM(F18:F19)</f>
        <v>0</v>
      </c>
      <c r="G17" s="35">
        <f t="shared" si="0"/>
        <v>0</v>
      </c>
    </row>
    <row r="18" spans="1:7" s="28" customFormat="1" hidden="1" x14ac:dyDescent="0.2">
      <c r="A18" s="18" t="s">
        <v>20</v>
      </c>
      <c r="B18" s="19" t="s">
        <v>22</v>
      </c>
      <c r="C18" s="21"/>
      <c r="D18" s="20">
        <v>0</v>
      </c>
      <c r="E18" s="21">
        <v>19662</v>
      </c>
      <c r="F18" s="21">
        <v>0</v>
      </c>
      <c r="G18" s="22">
        <f t="shared" si="0"/>
        <v>0</v>
      </c>
    </row>
    <row r="19" spans="1:7" s="28" customFormat="1" hidden="1" x14ac:dyDescent="0.2">
      <c r="A19" s="23" t="s">
        <v>20</v>
      </c>
      <c r="B19" s="24" t="s">
        <v>21</v>
      </c>
      <c r="C19" s="21"/>
      <c r="D19" s="20">
        <v>9700</v>
      </c>
      <c r="E19" s="21">
        <v>15110</v>
      </c>
      <c r="F19" s="21">
        <v>0</v>
      </c>
      <c r="G19" s="22">
        <f t="shared" si="0"/>
        <v>0</v>
      </c>
    </row>
    <row r="20" spans="1:7" ht="30" hidden="1" x14ac:dyDescent="0.25">
      <c r="A20" s="29">
        <v>38</v>
      </c>
      <c r="B20" s="30" t="s">
        <v>26</v>
      </c>
      <c r="C20" s="189"/>
      <c r="D20" s="34" t="e">
        <f>SUM(D21:D22)</f>
        <v>#REF!</v>
      </c>
      <c r="E20" s="34" t="e">
        <f>SUM(E21:E22)</f>
        <v>#REF!</v>
      </c>
      <c r="F20" s="34" t="e">
        <f>SUM(F21:F22)</f>
        <v>#REF!</v>
      </c>
      <c r="G20" s="35" t="e">
        <f t="shared" si="0"/>
        <v>#REF!</v>
      </c>
    </row>
    <row r="21" spans="1:7" hidden="1" x14ac:dyDescent="0.2">
      <c r="A21" s="18" t="s">
        <v>20</v>
      </c>
      <c r="B21" s="19" t="s">
        <v>22</v>
      </c>
      <c r="C21" s="21"/>
      <c r="D21" s="20">
        <v>0</v>
      </c>
      <c r="E21" s="21">
        <v>23645</v>
      </c>
      <c r="F21" s="21">
        <v>0</v>
      </c>
      <c r="G21" s="22">
        <f t="shared" si="0"/>
        <v>0</v>
      </c>
    </row>
    <row r="22" spans="1:7" s="28" customFormat="1" hidden="1" x14ac:dyDescent="0.2">
      <c r="A22" s="23" t="s">
        <v>20</v>
      </c>
      <c r="B22" s="24" t="s">
        <v>21</v>
      </c>
      <c r="C22" s="26"/>
      <c r="D22" s="25" t="e">
        <f>SUM(#REF!)</f>
        <v>#REF!</v>
      </c>
      <c r="E22" s="26" t="e">
        <f>SUM(#REF!)</f>
        <v>#REF!</v>
      </c>
      <c r="F22" s="26" t="e">
        <f>SUM(#REF!)</f>
        <v>#REF!</v>
      </c>
      <c r="G22" s="27" t="e">
        <f t="shared" si="0"/>
        <v>#REF!</v>
      </c>
    </row>
    <row r="23" spans="1:7" ht="45" hidden="1" x14ac:dyDescent="0.25">
      <c r="A23" s="29">
        <v>39</v>
      </c>
      <c r="B23" s="30" t="s">
        <v>27</v>
      </c>
      <c r="C23" s="189"/>
      <c r="D23" s="34" t="e">
        <f>SUM(D24:D25)</f>
        <v>#REF!</v>
      </c>
      <c r="E23" s="34" t="e">
        <f>SUM(E24:E25)</f>
        <v>#REF!</v>
      </c>
      <c r="F23" s="34" t="e">
        <f>SUM(F24:F25)</f>
        <v>#REF!</v>
      </c>
      <c r="G23" s="35" t="e">
        <f t="shared" si="0"/>
        <v>#REF!</v>
      </c>
    </row>
    <row r="24" spans="1:7" hidden="1" x14ac:dyDescent="0.2">
      <c r="A24" s="18" t="s">
        <v>20</v>
      </c>
      <c r="B24" s="19" t="s">
        <v>22</v>
      </c>
      <c r="C24" s="21"/>
      <c r="D24" s="20">
        <v>0</v>
      </c>
      <c r="E24" s="21">
        <v>3116</v>
      </c>
      <c r="F24" s="21">
        <v>0</v>
      </c>
      <c r="G24" s="22">
        <f t="shared" si="0"/>
        <v>0</v>
      </c>
    </row>
    <row r="25" spans="1:7" s="28" customFormat="1" hidden="1" x14ac:dyDescent="0.2">
      <c r="A25" s="23" t="s">
        <v>20</v>
      </c>
      <c r="B25" s="24" t="s">
        <v>21</v>
      </c>
      <c r="C25" s="26"/>
      <c r="D25" s="25" t="e">
        <f>SUM(#REF!)</f>
        <v>#REF!</v>
      </c>
      <c r="E25" s="26" t="e">
        <f>SUM(#REF!)</f>
        <v>#REF!</v>
      </c>
      <c r="F25" s="26" t="e">
        <f>SUM(#REF!)</f>
        <v>#REF!</v>
      </c>
      <c r="G25" s="27" t="e">
        <f t="shared" si="0"/>
        <v>#REF!</v>
      </c>
    </row>
    <row r="26" spans="1:7" s="28" customFormat="1" ht="45" hidden="1" x14ac:dyDescent="0.25">
      <c r="A26" s="29">
        <v>40</v>
      </c>
      <c r="B26" s="30" t="s">
        <v>28</v>
      </c>
      <c r="C26" s="189"/>
      <c r="D26" s="34">
        <f>SUM(D27:D27)</f>
        <v>390</v>
      </c>
      <c r="E26" s="34">
        <f>SUM(E27:E27)</f>
        <v>2432</v>
      </c>
      <c r="F26" s="34" t="e">
        <f>SUM(F27:F27)</f>
        <v>#REF!</v>
      </c>
      <c r="G26" s="35" t="e">
        <f t="shared" si="0"/>
        <v>#REF!</v>
      </c>
    </row>
    <row r="27" spans="1:7" s="28" customFormat="1" hidden="1" x14ac:dyDescent="0.2">
      <c r="A27" s="23" t="s">
        <v>20</v>
      </c>
      <c r="B27" s="24" t="s">
        <v>21</v>
      </c>
      <c r="C27" s="26"/>
      <c r="D27" s="25">
        <v>390</v>
      </c>
      <c r="E27" s="26">
        <v>2432</v>
      </c>
      <c r="F27" s="26" t="e">
        <f>SUM(#REF!)</f>
        <v>#REF!</v>
      </c>
      <c r="G27" s="27" t="e">
        <f t="shared" si="0"/>
        <v>#REF!</v>
      </c>
    </row>
    <row r="28" spans="1:7" s="28" customFormat="1" ht="45" hidden="1" x14ac:dyDescent="0.25">
      <c r="A28" s="29">
        <v>41</v>
      </c>
      <c r="B28" s="30" t="s">
        <v>27</v>
      </c>
      <c r="C28" s="189"/>
      <c r="D28" s="34">
        <f>SUM(D29:D30)</f>
        <v>9228</v>
      </c>
      <c r="E28" s="34">
        <f>SUM(E29:E30)</f>
        <v>12301</v>
      </c>
      <c r="F28" s="34" t="e">
        <f>SUM(F29:F30)</f>
        <v>#REF!</v>
      </c>
      <c r="G28" s="35" t="e">
        <f t="shared" si="0"/>
        <v>#REF!</v>
      </c>
    </row>
    <row r="29" spans="1:7" s="28" customFormat="1" hidden="1" x14ac:dyDescent="0.2">
      <c r="A29" s="18" t="s">
        <v>20</v>
      </c>
      <c r="B29" s="19" t="s">
        <v>22</v>
      </c>
      <c r="C29" s="21"/>
      <c r="D29" s="20">
        <v>0</v>
      </c>
      <c r="E29" s="21">
        <v>628</v>
      </c>
      <c r="F29" s="21">
        <v>0</v>
      </c>
      <c r="G29" s="22">
        <f t="shared" si="0"/>
        <v>0</v>
      </c>
    </row>
    <row r="30" spans="1:7" s="28" customFormat="1" hidden="1" x14ac:dyDescent="0.2">
      <c r="A30" s="23" t="s">
        <v>20</v>
      </c>
      <c r="B30" s="24" t="s">
        <v>21</v>
      </c>
      <c r="C30" s="26"/>
      <c r="D30" s="25">
        <v>9228</v>
      </c>
      <c r="E30" s="26">
        <v>11673</v>
      </c>
      <c r="F30" s="26" t="e">
        <f>SUM(#REF!)</f>
        <v>#REF!</v>
      </c>
      <c r="G30" s="27" t="e">
        <f t="shared" si="0"/>
        <v>#REF!</v>
      </c>
    </row>
    <row r="31" spans="1:7" s="28" customFormat="1" ht="30" hidden="1" x14ac:dyDescent="0.25">
      <c r="A31" s="29">
        <v>43</v>
      </c>
      <c r="B31" s="30" t="s">
        <v>29</v>
      </c>
      <c r="C31" s="190"/>
      <c r="D31" s="31">
        <f>SUM(D32:D33)</f>
        <v>0</v>
      </c>
      <c r="E31" s="31">
        <f>SUM(E32:E33)</f>
        <v>1650</v>
      </c>
      <c r="F31" s="31">
        <f>SUM(F32:F33)</f>
        <v>1700</v>
      </c>
      <c r="G31" s="35">
        <f t="shared" si="0"/>
        <v>1.0303030303030303</v>
      </c>
    </row>
    <row r="32" spans="1:7" s="28" customFormat="1" hidden="1" x14ac:dyDescent="0.2">
      <c r="A32" s="18" t="s">
        <v>20</v>
      </c>
      <c r="B32" s="19" t="s">
        <v>21</v>
      </c>
      <c r="C32" s="21"/>
      <c r="D32" s="20">
        <v>0</v>
      </c>
      <c r="E32" s="21">
        <v>1650</v>
      </c>
      <c r="F32" s="21">
        <v>0</v>
      </c>
      <c r="G32" s="22">
        <f t="shared" si="0"/>
        <v>0</v>
      </c>
    </row>
    <row r="33" spans="1:7" s="28" customFormat="1" hidden="1" x14ac:dyDescent="0.2">
      <c r="A33" s="23" t="s">
        <v>20</v>
      </c>
      <c r="B33" s="36" t="s">
        <v>30</v>
      </c>
      <c r="C33" s="26"/>
      <c r="D33" s="25">
        <v>0</v>
      </c>
      <c r="E33" s="26">
        <v>0</v>
      </c>
      <c r="F33" s="26">
        <v>1700</v>
      </c>
      <c r="G33" s="27"/>
    </row>
    <row r="34" spans="1:7" s="28" customFormat="1" ht="30" hidden="1" x14ac:dyDescent="0.25">
      <c r="A34" s="13">
        <v>44</v>
      </c>
      <c r="B34" s="14" t="s">
        <v>31</v>
      </c>
      <c r="C34" s="188"/>
      <c r="D34" s="15">
        <f>SUM(D35:D36)</f>
        <v>0</v>
      </c>
      <c r="E34" s="15">
        <f>SUM(E35:E36)</f>
        <v>36</v>
      </c>
      <c r="F34" s="15">
        <f>SUM(F35:F36)</f>
        <v>1015</v>
      </c>
      <c r="G34" s="35">
        <f>F34/E34</f>
        <v>28.194444444444443</v>
      </c>
    </row>
    <row r="35" spans="1:7" s="28" customFormat="1" hidden="1" x14ac:dyDescent="0.2">
      <c r="A35" s="18" t="s">
        <v>20</v>
      </c>
      <c r="B35" s="19" t="s">
        <v>21</v>
      </c>
      <c r="C35" s="21"/>
      <c r="D35" s="20">
        <v>0</v>
      </c>
      <c r="E35" s="21">
        <v>36</v>
      </c>
      <c r="F35" s="21">
        <v>0</v>
      </c>
      <c r="G35" s="22">
        <f>F35/E35</f>
        <v>0</v>
      </c>
    </row>
    <row r="36" spans="1:7" s="28" customFormat="1" hidden="1" x14ac:dyDescent="0.2">
      <c r="A36" s="23" t="s">
        <v>20</v>
      </c>
      <c r="B36" s="36" t="s">
        <v>30</v>
      </c>
      <c r="C36" s="26"/>
      <c r="D36" s="25">
        <v>0</v>
      </c>
      <c r="E36" s="26">
        <v>0</v>
      </c>
      <c r="F36" s="26">
        <v>1015</v>
      </c>
      <c r="G36" s="27"/>
    </row>
    <row r="37" spans="1:7" s="28" customFormat="1" ht="30" hidden="1" x14ac:dyDescent="0.25">
      <c r="A37" s="13">
        <v>45</v>
      </c>
      <c r="B37" s="14" t="s">
        <v>32</v>
      </c>
      <c r="C37" s="188"/>
      <c r="D37" s="15">
        <f>SUM(D38:D39)</f>
        <v>5418</v>
      </c>
      <c r="E37" s="15">
        <f>SUM(E38:E39)</f>
        <v>5427</v>
      </c>
      <c r="F37" s="15">
        <f>SUM(F38:F39)</f>
        <v>8853</v>
      </c>
      <c r="G37" s="35">
        <f>F37/E37</f>
        <v>1.6312880044223328</v>
      </c>
    </row>
    <row r="38" spans="1:7" s="28" customFormat="1" hidden="1" x14ac:dyDescent="0.2">
      <c r="A38" s="18" t="s">
        <v>20</v>
      </c>
      <c r="B38" s="19" t="s">
        <v>21</v>
      </c>
      <c r="C38" s="21"/>
      <c r="D38" s="20">
        <v>5418</v>
      </c>
      <c r="E38" s="21">
        <v>5427</v>
      </c>
      <c r="F38" s="21">
        <v>0</v>
      </c>
      <c r="G38" s="22">
        <f>F38/E38</f>
        <v>0</v>
      </c>
    </row>
    <row r="39" spans="1:7" s="28" customFormat="1" hidden="1" x14ac:dyDescent="0.2">
      <c r="A39" s="23" t="s">
        <v>20</v>
      </c>
      <c r="B39" s="36" t="s">
        <v>30</v>
      </c>
      <c r="C39" s="26"/>
      <c r="D39" s="25">
        <v>0</v>
      </c>
      <c r="E39" s="26">
        <v>0</v>
      </c>
      <c r="F39" s="26">
        <v>8853</v>
      </c>
      <c r="G39" s="27"/>
    </row>
    <row r="40" spans="1:7" s="28" customFormat="1" ht="30" hidden="1" x14ac:dyDescent="0.25">
      <c r="A40" s="13">
        <v>47</v>
      </c>
      <c r="B40" s="14" t="s">
        <v>33</v>
      </c>
      <c r="C40" s="188"/>
      <c r="D40" s="15" t="e">
        <f>SUM(D41:D41)</f>
        <v>#REF!</v>
      </c>
      <c r="E40" s="15">
        <f>SUM(E41:E41)</f>
        <v>1590</v>
      </c>
      <c r="F40" s="15">
        <f>SUM(F41:F41)</f>
        <v>544</v>
      </c>
      <c r="G40" s="16">
        <f t="shared" ref="G40:G48" si="1">F40/E40</f>
        <v>0.34213836477987419</v>
      </c>
    </row>
    <row r="41" spans="1:7" s="28" customFormat="1" hidden="1" x14ac:dyDescent="0.2">
      <c r="A41" s="23" t="s">
        <v>20</v>
      </c>
      <c r="B41" s="19" t="s">
        <v>30</v>
      </c>
      <c r="C41" s="26"/>
      <c r="D41" s="25" t="e">
        <f>SUM(#REF!)</f>
        <v>#REF!</v>
      </c>
      <c r="E41" s="26">
        <v>1590</v>
      </c>
      <c r="F41" s="26">
        <v>544</v>
      </c>
      <c r="G41" s="27">
        <f t="shared" si="1"/>
        <v>0.34213836477987419</v>
      </c>
    </row>
    <row r="42" spans="1:7" s="28" customFormat="1" ht="45" hidden="1" x14ac:dyDescent="0.25">
      <c r="A42" s="13">
        <v>48</v>
      </c>
      <c r="B42" s="14" t="s">
        <v>34</v>
      </c>
      <c r="C42" s="188"/>
      <c r="D42" s="15" t="e">
        <f>SUM(D43:D43)</f>
        <v>#REF!</v>
      </c>
      <c r="E42" s="15">
        <f>SUM(E43:E43)</f>
        <v>609</v>
      </c>
      <c r="F42" s="15">
        <f>SUM(F43:F43)</f>
        <v>0</v>
      </c>
      <c r="G42" s="16">
        <f t="shared" si="1"/>
        <v>0</v>
      </c>
    </row>
    <row r="43" spans="1:7" s="28" customFormat="1" hidden="1" x14ac:dyDescent="0.2">
      <c r="A43" s="23" t="s">
        <v>20</v>
      </c>
      <c r="B43" s="19" t="s">
        <v>30</v>
      </c>
      <c r="C43" s="26"/>
      <c r="D43" s="25" t="e">
        <f>SUM(#REF!)</f>
        <v>#REF!</v>
      </c>
      <c r="E43" s="26">
        <v>609</v>
      </c>
      <c r="F43" s="26">
        <v>0</v>
      </c>
      <c r="G43" s="27">
        <f t="shared" si="1"/>
        <v>0</v>
      </c>
    </row>
    <row r="44" spans="1:7" ht="30" hidden="1" x14ac:dyDescent="0.25">
      <c r="A44" s="29">
        <v>49</v>
      </c>
      <c r="B44" s="30" t="s">
        <v>26</v>
      </c>
      <c r="C44" s="37"/>
      <c r="D44" s="34" t="e">
        <f>SUM(D45)</f>
        <v>#REF!</v>
      </c>
      <c r="E44" s="37" t="e">
        <f>SUM(E45)</f>
        <v>#REF!</v>
      </c>
      <c r="F44" s="37" t="e">
        <f>SUM(F45)</f>
        <v>#REF!</v>
      </c>
      <c r="G44" s="35" t="e">
        <f t="shared" si="1"/>
        <v>#REF!</v>
      </c>
    </row>
    <row r="45" spans="1:7" s="28" customFormat="1" ht="13.5" hidden="1" thickBot="1" x14ac:dyDescent="0.25">
      <c r="A45" s="38" t="s">
        <v>20</v>
      </c>
      <c r="B45" s="39" t="s">
        <v>21</v>
      </c>
      <c r="C45" s="41"/>
      <c r="D45" s="40" t="e">
        <f>SUM(#REF!)</f>
        <v>#REF!</v>
      </c>
      <c r="E45" s="41" t="e">
        <f>SUM(#REF!)</f>
        <v>#REF!</v>
      </c>
      <c r="F45" s="41" t="e">
        <f>SUM(#REF!)</f>
        <v>#REF!</v>
      </c>
      <c r="G45" s="42" t="e">
        <f t="shared" si="1"/>
        <v>#REF!</v>
      </c>
    </row>
    <row r="46" spans="1:7" s="47" customFormat="1" ht="15.75" hidden="1" x14ac:dyDescent="0.25">
      <c r="A46" s="43" t="s">
        <v>7</v>
      </c>
      <c r="B46" s="44"/>
      <c r="C46" s="191"/>
      <c r="D46" s="45" t="e">
        <f>D44+D23+D20+D12+D9+D37+D34+D31+D42+D40+D28+D26+D17+D14</f>
        <v>#REF!</v>
      </c>
      <c r="E46" s="45" t="e">
        <f>E44+E23+E20+E12+E9+E37+E34+E31+E42+E40+E28+E26+E17+E14</f>
        <v>#REF!</v>
      </c>
      <c r="F46" s="45" t="e">
        <f>F44+F23+F20+F12+F9+F37+F34+F31+F42+F40+F28+F26+F17+F14</f>
        <v>#REF!</v>
      </c>
      <c r="G46" s="46" t="e">
        <f t="shared" si="1"/>
        <v>#REF!</v>
      </c>
    </row>
    <row r="47" spans="1:7" hidden="1" x14ac:dyDescent="0.2">
      <c r="A47" s="48" t="s">
        <v>20</v>
      </c>
      <c r="B47" s="49" t="s">
        <v>21</v>
      </c>
      <c r="C47" s="192"/>
      <c r="D47" s="20" t="e">
        <f>D45+D25+D22+D13+D38+D35+D32+D30+D27+D19+D16+D10</f>
        <v>#REF!</v>
      </c>
      <c r="E47" s="20" t="e">
        <f>E45+E25+E22+E13+E38+E35+E32+E30+E27+E19+E16+E10</f>
        <v>#REF!</v>
      </c>
      <c r="F47" s="20" t="e">
        <f>F45+F25+F22+F13+F38+F35+F32+F30+F27+F19+F16+F10</f>
        <v>#REF!</v>
      </c>
      <c r="G47" s="22" t="e">
        <f t="shared" si="1"/>
        <v>#REF!</v>
      </c>
    </row>
    <row r="48" spans="1:7" ht="13.5" hidden="1" thickBot="1" x14ac:dyDescent="0.25">
      <c r="A48" s="38" t="s">
        <v>20</v>
      </c>
      <c r="B48" s="50" t="s">
        <v>22</v>
      </c>
      <c r="C48" s="193"/>
      <c r="D48" s="40" t="e">
        <f>D11+D39+D36+D33+D43+D41+D29+D24+D21+D18+D15</f>
        <v>#REF!</v>
      </c>
      <c r="E48" s="40">
        <f>E11+E39+E36+E33+E43+E41+E29+E24+E21+E18+E15</f>
        <v>67236</v>
      </c>
      <c r="F48" s="40" t="e">
        <f>F11+F39+F36+F33+F43+F41+F29+F24+F21+F18+F15</f>
        <v>#REF!</v>
      </c>
      <c r="G48" s="42" t="e">
        <f t="shared" si="1"/>
        <v>#REF!</v>
      </c>
    </row>
    <row r="49" spans="1:7" ht="13.5" hidden="1" thickTop="1" x14ac:dyDescent="0.2">
      <c r="A49" s="51"/>
    </row>
    <row r="50" spans="1:7" hidden="1" x14ac:dyDescent="0.2"/>
    <row r="51" spans="1:7" ht="18.75" thickBot="1" x14ac:dyDescent="0.3">
      <c r="A51" s="7"/>
      <c r="C51" s="194"/>
      <c r="D51" s="52"/>
      <c r="E51" s="52"/>
      <c r="F51" s="52"/>
      <c r="G51" s="83" t="s">
        <v>35</v>
      </c>
    </row>
    <row r="52" spans="1:7" ht="25.5" thickTop="1" thickBot="1" x14ac:dyDescent="0.25">
      <c r="A52" s="109" t="s">
        <v>15</v>
      </c>
      <c r="B52" s="110"/>
      <c r="C52" s="111" t="s">
        <v>212</v>
      </c>
      <c r="D52" s="111" t="s">
        <v>119</v>
      </c>
      <c r="E52" s="111" t="s">
        <v>120</v>
      </c>
      <c r="F52" s="86" t="s">
        <v>121</v>
      </c>
      <c r="G52" s="112" t="s">
        <v>4</v>
      </c>
    </row>
    <row r="53" spans="1:7" ht="13.5" customHeight="1" thickTop="1" x14ac:dyDescent="0.2">
      <c r="A53" s="210">
        <v>30</v>
      </c>
      <c r="B53" s="211" t="s">
        <v>69</v>
      </c>
      <c r="C53" s="212">
        <f>'ORJ - 30'!D11</f>
        <v>1</v>
      </c>
      <c r="D53" s="212">
        <f>'ORJ - 30'!E11</f>
        <v>586</v>
      </c>
      <c r="E53" s="212">
        <f>'ORJ - 30'!F11</f>
        <v>34</v>
      </c>
      <c r="F53" s="212">
        <f>'ORJ - 30'!G11</f>
        <v>1150</v>
      </c>
      <c r="G53" s="209">
        <f>F53/D53*100</f>
        <v>196.24573378839591</v>
      </c>
    </row>
    <row r="54" spans="1:7" ht="19.5" customHeight="1" x14ac:dyDescent="0.2">
      <c r="A54" s="203"/>
      <c r="B54" s="205"/>
      <c r="C54" s="196"/>
      <c r="D54" s="196"/>
      <c r="E54" s="196"/>
      <c r="F54" s="196"/>
      <c r="G54" s="199"/>
    </row>
    <row r="55" spans="1:7" s="53" customFormat="1" ht="12.75" customHeight="1" x14ac:dyDescent="0.2">
      <c r="A55" s="202">
        <v>59</v>
      </c>
      <c r="B55" s="204" t="s">
        <v>36</v>
      </c>
      <c r="C55" s="195">
        <f>2003+2300+1160</f>
        <v>5463</v>
      </c>
      <c r="D55" s="195">
        <f>'ORJ - 59'!D13</f>
        <v>4584</v>
      </c>
      <c r="E55" s="195">
        <f>'ORJ - 59'!E13</f>
        <v>4627</v>
      </c>
      <c r="F55" s="195">
        <f>'ORJ - 59'!F13</f>
        <v>0</v>
      </c>
      <c r="G55" s="198">
        <v>0</v>
      </c>
    </row>
    <row r="56" spans="1:7" ht="18" customHeight="1" x14ac:dyDescent="0.2">
      <c r="A56" s="203"/>
      <c r="B56" s="205"/>
      <c r="C56" s="196"/>
      <c r="D56" s="196"/>
      <c r="E56" s="196"/>
      <c r="F56" s="196"/>
      <c r="G56" s="199"/>
    </row>
    <row r="57" spans="1:7" ht="18" customHeight="1" x14ac:dyDescent="0.2">
      <c r="A57" s="202">
        <v>60</v>
      </c>
      <c r="B57" s="206" t="s">
        <v>115</v>
      </c>
      <c r="C57" s="195">
        <f>'ORJ - 60'!D18</f>
        <v>75</v>
      </c>
      <c r="D57" s="195">
        <f>'ORJ - 60'!E18</f>
        <v>5589</v>
      </c>
      <c r="E57" s="195">
        <f>'ORJ - 60'!F18</f>
        <v>2479</v>
      </c>
      <c r="F57" s="195">
        <f>'ORJ - 60'!G18</f>
        <v>5970</v>
      </c>
      <c r="G57" s="198">
        <f t="shared" ref="G57:G59" si="2">F57/D57*100</f>
        <v>106.81696188942567</v>
      </c>
    </row>
    <row r="58" spans="1:7" ht="18" customHeight="1" x14ac:dyDescent="0.2">
      <c r="A58" s="202"/>
      <c r="B58" s="206"/>
      <c r="C58" s="195"/>
      <c r="D58" s="195"/>
      <c r="E58" s="195"/>
      <c r="F58" s="195"/>
      <c r="G58" s="199"/>
    </row>
    <row r="59" spans="1:7" ht="12.75" customHeight="1" x14ac:dyDescent="0.2">
      <c r="A59" s="202">
        <v>64</v>
      </c>
      <c r="B59" s="204" t="s">
        <v>37</v>
      </c>
      <c r="C59" s="195">
        <f>'ORJ - 64'!D12</f>
        <v>539</v>
      </c>
      <c r="D59" s="195">
        <f>'ORJ - 64'!E12</f>
        <v>550</v>
      </c>
      <c r="E59" s="195">
        <f>'ORJ - 64'!F12</f>
        <v>548</v>
      </c>
      <c r="F59" s="195">
        <f>'ORJ - 64'!G12</f>
        <v>369</v>
      </c>
      <c r="G59" s="198">
        <f t="shared" si="2"/>
        <v>67.090909090909093</v>
      </c>
    </row>
    <row r="60" spans="1:7" ht="17.25" customHeight="1" x14ac:dyDescent="0.2">
      <c r="A60" s="203"/>
      <c r="B60" s="205"/>
      <c r="C60" s="196"/>
      <c r="D60" s="196"/>
      <c r="E60" s="196"/>
      <c r="F60" s="196"/>
      <c r="G60" s="199"/>
    </row>
    <row r="61" spans="1:7" s="53" customFormat="1" ht="12.75" customHeight="1" x14ac:dyDescent="0.2">
      <c r="A61" s="202">
        <v>74</v>
      </c>
      <c r="B61" s="204" t="s">
        <v>38</v>
      </c>
      <c r="C61" s="195">
        <f>'ORJ - 74'!D15</f>
        <v>8069</v>
      </c>
      <c r="D61" s="195">
        <f>'ORJ - 74'!E15</f>
        <v>9588</v>
      </c>
      <c r="E61" s="195">
        <f>'ORJ - 74'!F15</f>
        <v>9065</v>
      </c>
      <c r="F61" s="195">
        <f>'ORJ - 74'!G15</f>
        <v>8926</v>
      </c>
      <c r="G61" s="198">
        <f t="shared" ref="G61" si="3">F61/D61*100</f>
        <v>93.095536086775127</v>
      </c>
    </row>
    <row r="62" spans="1:7" ht="13.5" customHeight="1" x14ac:dyDescent="0.2">
      <c r="A62" s="203"/>
      <c r="B62" s="205"/>
      <c r="C62" s="196"/>
      <c r="D62" s="196"/>
      <c r="E62" s="196"/>
      <c r="F62" s="196"/>
      <c r="G62" s="199"/>
    </row>
    <row r="63" spans="1:7" ht="13.5" customHeight="1" x14ac:dyDescent="0.2">
      <c r="A63" s="202">
        <v>76</v>
      </c>
      <c r="B63" s="204" t="s">
        <v>114</v>
      </c>
      <c r="C63" s="195">
        <f>'ORJ - 76'!D10</f>
        <v>0</v>
      </c>
      <c r="D63" s="195">
        <f>'ORJ - 76'!E10</f>
        <v>217</v>
      </c>
      <c r="E63" s="195">
        <f>'ORJ - 76'!F10</f>
        <v>1021</v>
      </c>
      <c r="F63" s="195">
        <f>'ORJ - 76'!G10</f>
        <v>1043</v>
      </c>
      <c r="G63" s="198">
        <f>F63/D63*100</f>
        <v>480.64516129032262</v>
      </c>
    </row>
    <row r="64" spans="1:7" ht="13.5" customHeight="1" thickBot="1" x14ac:dyDescent="0.25">
      <c r="A64" s="207"/>
      <c r="B64" s="208"/>
      <c r="C64" s="197"/>
      <c r="D64" s="197"/>
      <c r="E64" s="197"/>
      <c r="F64" s="197"/>
      <c r="G64" s="199"/>
    </row>
    <row r="65" spans="1:7" ht="26.25" customHeight="1" thickTop="1" thickBot="1" x14ac:dyDescent="0.25">
      <c r="A65" s="200" t="s">
        <v>7</v>
      </c>
      <c r="B65" s="201"/>
      <c r="C65" s="113">
        <f>SUM(C53:C64)</f>
        <v>14147</v>
      </c>
      <c r="D65" s="113">
        <f>SUM(D53:D64)</f>
        <v>21114</v>
      </c>
      <c r="E65" s="113">
        <f>SUM(E53:E64)</f>
        <v>17774</v>
      </c>
      <c r="F65" s="113">
        <f>SUM(F53:F64)</f>
        <v>17458</v>
      </c>
      <c r="G65" s="114">
        <f>F65/D65*100</f>
        <v>82.684474756086018</v>
      </c>
    </row>
    <row r="66" spans="1:7" ht="13.5" thickTop="1" x14ac:dyDescent="0.2">
      <c r="C66" s="54"/>
      <c r="F66" s="54"/>
    </row>
  </sheetData>
  <mergeCells count="43">
    <mergeCell ref="G53:G54"/>
    <mergeCell ref="A53:A54"/>
    <mergeCell ref="B53:B54"/>
    <mergeCell ref="D53:D54"/>
    <mergeCell ref="E53:E54"/>
    <mergeCell ref="F53:F54"/>
    <mergeCell ref="C53:C54"/>
    <mergeCell ref="D59:D60"/>
    <mergeCell ref="A65:B65"/>
    <mergeCell ref="A55:A56"/>
    <mergeCell ref="A59:A60"/>
    <mergeCell ref="A61:A62"/>
    <mergeCell ref="B55:B56"/>
    <mergeCell ref="B59:B60"/>
    <mergeCell ref="B61:B62"/>
    <mergeCell ref="D61:D62"/>
    <mergeCell ref="D55:D56"/>
    <mergeCell ref="A57:A58"/>
    <mergeCell ref="B57:B58"/>
    <mergeCell ref="D57:D58"/>
    <mergeCell ref="A63:A64"/>
    <mergeCell ref="B63:B64"/>
    <mergeCell ref="D63:D64"/>
    <mergeCell ref="E63:E64"/>
    <mergeCell ref="F63:F64"/>
    <mergeCell ref="G63:G64"/>
    <mergeCell ref="G61:G62"/>
    <mergeCell ref="G55:G56"/>
    <mergeCell ref="G59:G60"/>
    <mergeCell ref="E61:E62"/>
    <mergeCell ref="F61:F62"/>
    <mergeCell ref="E55:E56"/>
    <mergeCell ref="E59:E60"/>
    <mergeCell ref="F55:F56"/>
    <mergeCell ref="F59:F60"/>
    <mergeCell ref="E57:E58"/>
    <mergeCell ref="F57:F58"/>
    <mergeCell ref="G57:G58"/>
    <mergeCell ref="C55:C56"/>
    <mergeCell ref="C57:C58"/>
    <mergeCell ref="C59:C60"/>
    <mergeCell ref="C61:C62"/>
    <mergeCell ref="C63:C64"/>
  </mergeCells>
  <pageMargins left="0.70866141732283472" right="0.70866141732283472" top="0.78740157480314965" bottom="0.78740157480314965" header="0.31496062992125984" footer="0.31496062992125984"/>
  <pageSetup paperSize="9" scale="73" firstPageNumber="91" orientation="portrait" useFirstPageNumber="1" r:id="rId1"/>
  <headerFooter alignWithMargins="0">
    <oddFooter>&amp;L&amp;"Arial,Kurzíva"Zastupitelstvo Olomouckého kraje 19-12-2016
6. - Rozpočet Olomouckého kraje 2017 - návrh rozpočtu
Příloha č. 3f) Evropské programy&amp;R&amp;"Arial,Kurzíva"Strana &amp;P (celkem 137)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2"/>
  <sheetViews>
    <sheetView showGridLines="0" topLeftCell="A4" zoomScaleNormal="100" zoomScaleSheetLayoutView="100" workbookViewId="0">
      <selection activeCell="B5" sqref="B5"/>
    </sheetView>
  </sheetViews>
  <sheetFormatPr defaultRowHeight="12.75" x14ac:dyDescent="0.2"/>
  <cols>
    <col min="1" max="1" width="8.5" style="2" customWidth="1"/>
    <col min="2" max="2" width="9" style="2" customWidth="1"/>
    <col min="3" max="3" width="51.75" style="2" customWidth="1"/>
    <col min="4" max="7" width="14.25" style="2" customWidth="1"/>
    <col min="8" max="8" width="8.125" style="2" customWidth="1"/>
    <col min="9" max="16384" width="9" style="2"/>
  </cols>
  <sheetData>
    <row r="1" spans="1:10" ht="23.25" customHeight="1" x14ac:dyDescent="0.25">
      <c r="A1" s="215" t="s">
        <v>69</v>
      </c>
      <c r="B1" s="215"/>
      <c r="C1" s="215"/>
      <c r="D1" s="215"/>
      <c r="E1" s="215"/>
      <c r="F1" s="215"/>
      <c r="G1" s="1"/>
      <c r="H1" s="1" t="s">
        <v>65</v>
      </c>
    </row>
    <row r="3" spans="1:10" s="127" customFormat="1" ht="15" x14ac:dyDescent="0.2">
      <c r="A3" s="128" t="s">
        <v>0</v>
      </c>
      <c r="B3" s="129"/>
      <c r="C3" s="129" t="s">
        <v>64</v>
      </c>
      <c r="D3" s="130"/>
      <c r="E3" s="130"/>
      <c r="F3" s="130"/>
      <c r="G3" s="130"/>
      <c r="H3" s="130"/>
    </row>
    <row r="4" spans="1:10" s="127" customFormat="1" ht="15" x14ac:dyDescent="0.2">
      <c r="A4" s="129"/>
      <c r="B4" s="129"/>
      <c r="C4" s="129" t="s">
        <v>1</v>
      </c>
      <c r="D4" s="130"/>
      <c r="E4" s="130"/>
      <c r="F4" s="130"/>
      <c r="G4" s="130"/>
      <c r="H4" s="130"/>
    </row>
    <row r="5" spans="1:10" ht="15" thickBot="1" x14ac:dyDescent="0.25">
      <c r="A5" s="3"/>
      <c r="B5" s="3"/>
      <c r="C5" s="3"/>
      <c r="D5" s="3"/>
      <c r="E5" s="3"/>
      <c r="F5" s="3"/>
      <c r="G5" s="3"/>
      <c r="H5" s="131" t="s">
        <v>2</v>
      </c>
    </row>
    <row r="6" spans="1:10" ht="35.1" customHeight="1" thickTop="1" thickBot="1" x14ac:dyDescent="0.25">
      <c r="A6" s="84" t="s">
        <v>3</v>
      </c>
      <c r="B6" s="85" t="s">
        <v>57</v>
      </c>
      <c r="C6" s="86" t="s">
        <v>58</v>
      </c>
      <c r="D6" s="111" t="s">
        <v>212</v>
      </c>
      <c r="E6" s="86" t="s">
        <v>119</v>
      </c>
      <c r="F6" s="86" t="s">
        <v>120</v>
      </c>
      <c r="G6" s="86" t="s">
        <v>122</v>
      </c>
      <c r="H6" s="87" t="s">
        <v>4</v>
      </c>
    </row>
    <row r="7" spans="1:10" ht="14.25" thickTop="1" thickBot="1" x14ac:dyDescent="0.25">
      <c r="A7" s="88">
        <v>1</v>
      </c>
      <c r="B7" s="88">
        <v>2</v>
      </c>
      <c r="C7" s="88">
        <v>3</v>
      </c>
      <c r="D7" s="166">
        <v>4</v>
      </c>
      <c r="E7" s="88">
        <v>5</v>
      </c>
      <c r="F7" s="89">
        <v>6</v>
      </c>
      <c r="G7" s="88">
        <v>7</v>
      </c>
      <c r="H7" s="90" t="s">
        <v>214</v>
      </c>
    </row>
    <row r="8" spans="1:10" ht="15.75" thickTop="1" x14ac:dyDescent="0.2">
      <c r="A8" s="121" t="s">
        <v>67</v>
      </c>
      <c r="B8" s="122" t="s">
        <v>66</v>
      </c>
      <c r="C8" s="67" t="s">
        <v>49</v>
      </c>
      <c r="D8" s="64">
        <v>1</v>
      </c>
      <c r="E8" s="64">
        <v>530</v>
      </c>
      <c r="F8" s="68">
        <v>33</v>
      </c>
      <c r="G8" s="64">
        <v>1150</v>
      </c>
      <c r="H8" s="125">
        <f>G8/E8*100</f>
        <v>216.98113207547172</v>
      </c>
    </row>
    <row r="9" spans="1:10" ht="15" hidden="1" x14ac:dyDescent="0.2">
      <c r="A9" s="161" t="s">
        <v>117</v>
      </c>
      <c r="B9" s="162" t="s">
        <v>66</v>
      </c>
      <c r="C9" s="163" t="s">
        <v>49</v>
      </c>
      <c r="D9" s="64"/>
      <c r="E9" s="64">
        <v>0</v>
      </c>
      <c r="F9" s="57">
        <v>0</v>
      </c>
      <c r="G9" s="64">
        <v>0</v>
      </c>
      <c r="H9" s="164">
        <v>0</v>
      </c>
    </row>
    <row r="10" spans="1:10" ht="15.75" thickBot="1" x14ac:dyDescent="0.25">
      <c r="A10" s="120" t="s">
        <v>71</v>
      </c>
      <c r="B10" s="124" t="s">
        <v>72</v>
      </c>
      <c r="C10" s="123" t="s">
        <v>73</v>
      </c>
      <c r="D10" s="64">
        <v>0</v>
      </c>
      <c r="E10" s="64">
        <v>56</v>
      </c>
      <c r="F10" s="72">
        <v>1</v>
      </c>
      <c r="G10" s="64">
        <v>0</v>
      </c>
      <c r="H10" s="126">
        <v>0</v>
      </c>
      <c r="J10" s="60"/>
    </row>
    <row r="11" spans="1:10" ht="16.5" thickTop="1" thickBot="1" x14ac:dyDescent="0.25">
      <c r="A11" s="91" t="s">
        <v>7</v>
      </c>
      <c r="B11" s="92"/>
      <c r="C11" s="93"/>
      <c r="D11" s="94">
        <f t="shared" ref="D11" si="0">SUM(D8:D10)</f>
        <v>1</v>
      </c>
      <c r="E11" s="94">
        <f>SUM(E8:E10)</f>
        <v>586</v>
      </c>
      <c r="F11" s="94">
        <f>SUM(F8:F10)</f>
        <v>34</v>
      </c>
      <c r="G11" s="94">
        <f t="shared" ref="G11" si="1">SUM(G8:G10)</f>
        <v>1150</v>
      </c>
      <c r="H11" s="95">
        <f>G11/E11*100</f>
        <v>196.24573378839591</v>
      </c>
    </row>
    <row r="12" spans="1:10" ht="36.75" customHeight="1" thickTop="1" x14ac:dyDescent="0.2">
      <c r="A12" s="73"/>
      <c r="B12" s="73"/>
      <c r="C12" s="4"/>
      <c r="D12" s="4"/>
      <c r="E12" s="4"/>
      <c r="F12" s="74"/>
      <c r="G12" s="4"/>
      <c r="H12" s="73"/>
    </row>
    <row r="13" spans="1:10" ht="15.75" thickBot="1" x14ac:dyDescent="0.25">
      <c r="A13" s="115" t="s">
        <v>54</v>
      </c>
      <c r="B13" s="115"/>
      <c r="C13" s="116"/>
      <c r="D13" s="117"/>
      <c r="E13" s="116"/>
      <c r="F13" s="117"/>
      <c r="G13" s="117">
        <f>G14+G17+G19</f>
        <v>1150</v>
      </c>
      <c r="H13" s="118" t="s">
        <v>8</v>
      </c>
    </row>
    <row r="14" spans="1:10" ht="19.5" customHeight="1" thickTop="1" x14ac:dyDescent="0.2">
      <c r="A14" s="61" t="s">
        <v>5</v>
      </c>
      <c r="B14" s="61"/>
      <c r="C14" s="62"/>
      <c r="D14" s="58"/>
      <c r="E14" s="62"/>
      <c r="F14" s="58"/>
      <c r="G14" s="58">
        <v>100</v>
      </c>
      <c r="H14" s="63" t="s">
        <v>8</v>
      </c>
    </row>
    <row r="15" spans="1:10" ht="31.5" customHeight="1" x14ac:dyDescent="0.2">
      <c r="A15" s="213" t="s">
        <v>123</v>
      </c>
      <c r="B15" s="214"/>
      <c r="C15" s="214"/>
      <c r="D15" s="214"/>
      <c r="E15" s="214"/>
      <c r="F15" s="214"/>
      <c r="G15" s="214"/>
      <c r="H15" s="214"/>
    </row>
    <row r="16" spans="1:10" ht="1.5" customHeight="1" x14ac:dyDescent="0.2">
      <c r="A16" s="81"/>
      <c r="B16" s="80"/>
      <c r="C16" s="80"/>
      <c r="D16" s="80"/>
      <c r="E16" s="80"/>
      <c r="F16" s="80"/>
      <c r="G16" s="80"/>
      <c r="H16" s="80"/>
    </row>
    <row r="17" spans="1:8" ht="19.5" customHeight="1" x14ac:dyDescent="0.2">
      <c r="A17" s="82" t="s">
        <v>6</v>
      </c>
      <c r="B17" s="61"/>
      <c r="C17" s="62"/>
      <c r="D17" s="58"/>
      <c r="E17" s="62"/>
      <c r="F17" s="58"/>
      <c r="G17" s="58">
        <v>50</v>
      </c>
      <c r="H17" s="63" t="s">
        <v>8</v>
      </c>
    </row>
    <row r="18" spans="1:8" ht="27" customHeight="1" x14ac:dyDescent="0.2">
      <c r="A18" s="213" t="s">
        <v>68</v>
      </c>
      <c r="B18" s="214"/>
      <c r="C18" s="214"/>
      <c r="D18" s="214"/>
      <c r="E18" s="214"/>
      <c r="F18" s="214"/>
      <c r="G18" s="214"/>
      <c r="H18" s="214"/>
    </row>
    <row r="19" spans="1:8" ht="19.5" customHeight="1" x14ac:dyDescent="0.25">
      <c r="A19" s="82" t="s">
        <v>6</v>
      </c>
      <c r="D19" s="135"/>
      <c r="G19" s="135">
        <v>1000</v>
      </c>
      <c r="H19" s="136" t="s">
        <v>48</v>
      </c>
    </row>
    <row r="20" spans="1:8" ht="31.5" customHeight="1" x14ac:dyDescent="0.2">
      <c r="A20" s="216" t="s">
        <v>213</v>
      </c>
      <c r="B20" s="216"/>
      <c r="C20" s="216"/>
      <c r="D20" s="216"/>
      <c r="E20" s="216"/>
      <c r="F20" s="216"/>
      <c r="G20" s="216"/>
      <c r="H20" s="216"/>
    </row>
    <row r="21" spans="1:8" ht="15" customHeight="1" x14ac:dyDescent="0.2">
      <c r="A21" s="139" t="s">
        <v>77</v>
      </c>
    </row>
    <row r="22" spans="1:8" ht="15.75" hidden="1" thickBot="1" x14ac:dyDescent="0.25">
      <c r="A22" s="115" t="s">
        <v>74</v>
      </c>
      <c r="B22" s="115"/>
      <c r="C22" s="116"/>
      <c r="D22" s="117"/>
      <c r="E22" s="116"/>
      <c r="F22" s="117"/>
      <c r="G22" s="117">
        <v>56</v>
      </c>
      <c r="H22" s="118" t="s">
        <v>8</v>
      </c>
    </row>
    <row r="23" spans="1:8" ht="15" hidden="1" x14ac:dyDescent="0.2">
      <c r="A23" s="59" t="s">
        <v>75</v>
      </c>
      <c r="B23" s="140"/>
      <c r="C23" s="141"/>
      <c r="D23" s="142"/>
      <c r="E23" s="141"/>
      <c r="F23" s="142"/>
      <c r="G23" s="142"/>
      <c r="H23" s="143"/>
    </row>
    <row r="24" spans="1:8" ht="19.5" hidden="1" customHeight="1" x14ac:dyDescent="0.2">
      <c r="A24" s="217" t="s">
        <v>73</v>
      </c>
      <c r="B24" s="217"/>
      <c r="C24" s="217"/>
      <c r="D24" s="217"/>
      <c r="E24" s="217"/>
      <c r="F24" s="58"/>
      <c r="G24" s="58">
        <v>0</v>
      </c>
      <c r="H24" s="63" t="s">
        <v>48</v>
      </c>
    </row>
    <row r="25" spans="1:8" ht="18" hidden="1" customHeight="1" x14ac:dyDescent="0.2">
      <c r="A25" s="213" t="s">
        <v>76</v>
      </c>
      <c r="B25" s="213"/>
      <c r="C25" s="213"/>
      <c r="D25" s="213"/>
      <c r="E25" s="213"/>
      <c r="F25" s="213"/>
      <c r="G25" s="213"/>
      <c r="H25" s="213"/>
    </row>
    <row r="52" spans="3:6" x14ac:dyDescent="0.2">
      <c r="C52" s="2" t="s">
        <v>119</v>
      </c>
      <c r="E52" s="2" t="s">
        <v>120</v>
      </c>
      <c r="F52" s="2" t="s">
        <v>121</v>
      </c>
    </row>
  </sheetData>
  <mergeCells count="6">
    <mergeCell ref="A15:H15"/>
    <mergeCell ref="A18:H18"/>
    <mergeCell ref="A25:H25"/>
    <mergeCell ref="A1:F1"/>
    <mergeCell ref="A20:H20"/>
    <mergeCell ref="A24:E24"/>
  </mergeCells>
  <pageMargins left="0.70866141732283472" right="0.70866141732283472" top="0.78740157480314965" bottom="0.78740157480314965" header="0.31496062992125984" footer="0.31496062992125984"/>
  <pageSetup paperSize="9" scale="59" firstPageNumber="92" fitToHeight="9999" orientation="portrait" useFirstPageNumber="1" r:id="rId1"/>
  <headerFooter alignWithMargins="0">
    <oddFooter>&amp;L&amp;"Arial,Kurzíva"Zastupitelstvo Olomouckého kraje 19-12-2016
6. - Rozpočet Olomouckého kraje 2017 - návrh rozpočtu
Příloha č. 3f) Evropské programy&amp;R&amp;"Arial,Kurzíva"Strana &amp;P (celkem 137)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64"/>
  <sheetViews>
    <sheetView showGridLines="0" view="pageBreakPreview" zoomScaleNormal="100" zoomScaleSheetLayoutView="100" workbookViewId="0">
      <selection activeCell="E72" sqref="E72"/>
    </sheetView>
  </sheetViews>
  <sheetFormatPr defaultRowHeight="12.75" x14ac:dyDescent="0.2"/>
  <cols>
    <col min="1" max="1" width="8.5" style="2" customWidth="1"/>
    <col min="2" max="2" width="9" style="2" customWidth="1"/>
    <col min="3" max="3" width="51.75" style="2" customWidth="1"/>
    <col min="4" max="6" width="14.25" style="2" customWidth="1"/>
    <col min="7" max="7" width="8.125" style="2" customWidth="1"/>
    <col min="8" max="252" width="9" style="2"/>
    <col min="253" max="253" width="0.75" style="2" customWidth="1"/>
    <col min="254" max="254" width="5" style="2" customWidth="1"/>
    <col min="255" max="255" width="4.625" style="2" customWidth="1"/>
    <col min="256" max="256" width="8.5" style="2" customWidth="1"/>
    <col min="257" max="257" width="11.375" style="2" customWidth="1"/>
    <col min="258" max="258" width="31.875" style="2" customWidth="1"/>
    <col min="259" max="261" width="9.375" style="2" customWidth="1"/>
    <col min="262" max="262" width="9.25" style="2" customWidth="1"/>
    <col min="263" max="263" width="7" style="2" customWidth="1"/>
    <col min="264" max="508" width="9" style="2"/>
    <col min="509" max="509" width="0.75" style="2" customWidth="1"/>
    <col min="510" max="510" width="5" style="2" customWidth="1"/>
    <col min="511" max="511" width="4.625" style="2" customWidth="1"/>
    <col min="512" max="512" width="8.5" style="2" customWidth="1"/>
    <col min="513" max="513" width="11.375" style="2" customWidth="1"/>
    <col min="514" max="514" width="31.875" style="2" customWidth="1"/>
    <col min="515" max="517" width="9.375" style="2" customWidth="1"/>
    <col min="518" max="518" width="9.25" style="2" customWidth="1"/>
    <col min="519" max="519" width="7" style="2" customWidth="1"/>
    <col min="520" max="764" width="9" style="2"/>
    <col min="765" max="765" width="0.75" style="2" customWidth="1"/>
    <col min="766" max="766" width="5" style="2" customWidth="1"/>
    <col min="767" max="767" width="4.625" style="2" customWidth="1"/>
    <col min="768" max="768" width="8.5" style="2" customWidth="1"/>
    <col min="769" max="769" width="11.375" style="2" customWidth="1"/>
    <col min="770" max="770" width="31.875" style="2" customWidth="1"/>
    <col min="771" max="773" width="9.375" style="2" customWidth="1"/>
    <col min="774" max="774" width="9.25" style="2" customWidth="1"/>
    <col min="775" max="775" width="7" style="2" customWidth="1"/>
    <col min="776" max="1020" width="9" style="2"/>
    <col min="1021" max="1021" width="0.75" style="2" customWidth="1"/>
    <col min="1022" max="1022" width="5" style="2" customWidth="1"/>
    <col min="1023" max="1023" width="4.625" style="2" customWidth="1"/>
    <col min="1024" max="1024" width="8.5" style="2" customWidth="1"/>
    <col min="1025" max="1025" width="11.375" style="2" customWidth="1"/>
    <col min="1026" max="1026" width="31.875" style="2" customWidth="1"/>
    <col min="1027" max="1029" width="9.375" style="2" customWidth="1"/>
    <col min="1030" max="1030" width="9.25" style="2" customWidth="1"/>
    <col min="1031" max="1031" width="7" style="2" customWidth="1"/>
    <col min="1032" max="1276" width="9" style="2"/>
    <col min="1277" max="1277" width="0.75" style="2" customWidth="1"/>
    <col min="1278" max="1278" width="5" style="2" customWidth="1"/>
    <col min="1279" max="1279" width="4.625" style="2" customWidth="1"/>
    <col min="1280" max="1280" width="8.5" style="2" customWidth="1"/>
    <col min="1281" max="1281" width="11.375" style="2" customWidth="1"/>
    <col min="1282" max="1282" width="31.875" style="2" customWidth="1"/>
    <col min="1283" max="1285" width="9.375" style="2" customWidth="1"/>
    <col min="1286" max="1286" width="9.25" style="2" customWidth="1"/>
    <col min="1287" max="1287" width="7" style="2" customWidth="1"/>
    <col min="1288" max="1532" width="9" style="2"/>
    <col min="1533" max="1533" width="0.75" style="2" customWidth="1"/>
    <col min="1534" max="1534" width="5" style="2" customWidth="1"/>
    <col min="1535" max="1535" width="4.625" style="2" customWidth="1"/>
    <col min="1536" max="1536" width="8.5" style="2" customWidth="1"/>
    <col min="1537" max="1537" width="11.375" style="2" customWidth="1"/>
    <col min="1538" max="1538" width="31.875" style="2" customWidth="1"/>
    <col min="1539" max="1541" width="9.375" style="2" customWidth="1"/>
    <col min="1542" max="1542" width="9.25" style="2" customWidth="1"/>
    <col min="1543" max="1543" width="7" style="2" customWidth="1"/>
    <col min="1544" max="1788" width="9" style="2"/>
    <col min="1789" max="1789" width="0.75" style="2" customWidth="1"/>
    <col min="1790" max="1790" width="5" style="2" customWidth="1"/>
    <col min="1791" max="1791" width="4.625" style="2" customWidth="1"/>
    <col min="1792" max="1792" width="8.5" style="2" customWidth="1"/>
    <col min="1793" max="1793" width="11.375" style="2" customWidth="1"/>
    <col min="1794" max="1794" width="31.875" style="2" customWidth="1"/>
    <col min="1795" max="1797" width="9.375" style="2" customWidth="1"/>
    <col min="1798" max="1798" width="9.25" style="2" customWidth="1"/>
    <col min="1799" max="1799" width="7" style="2" customWidth="1"/>
    <col min="1800" max="2044" width="9" style="2"/>
    <col min="2045" max="2045" width="0.75" style="2" customWidth="1"/>
    <col min="2046" max="2046" width="5" style="2" customWidth="1"/>
    <col min="2047" max="2047" width="4.625" style="2" customWidth="1"/>
    <col min="2048" max="2048" width="8.5" style="2" customWidth="1"/>
    <col min="2049" max="2049" width="11.375" style="2" customWidth="1"/>
    <col min="2050" max="2050" width="31.875" style="2" customWidth="1"/>
    <col min="2051" max="2053" width="9.375" style="2" customWidth="1"/>
    <col min="2054" max="2054" width="9.25" style="2" customWidth="1"/>
    <col min="2055" max="2055" width="7" style="2" customWidth="1"/>
    <col min="2056" max="2300" width="9" style="2"/>
    <col min="2301" max="2301" width="0.75" style="2" customWidth="1"/>
    <col min="2302" max="2302" width="5" style="2" customWidth="1"/>
    <col min="2303" max="2303" width="4.625" style="2" customWidth="1"/>
    <col min="2304" max="2304" width="8.5" style="2" customWidth="1"/>
    <col min="2305" max="2305" width="11.375" style="2" customWidth="1"/>
    <col min="2306" max="2306" width="31.875" style="2" customWidth="1"/>
    <col min="2307" max="2309" width="9.375" style="2" customWidth="1"/>
    <col min="2310" max="2310" width="9.25" style="2" customWidth="1"/>
    <col min="2311" max="2311" width="7" style="2" customWidth="1"/>
    <col min="2312" max="2556" width="9" style="2"/>
    <col min="2557" max="2557" width="0.75" style="2" customWidth="1"/>
    <col min="2558" max="2558" width="5" style="2" customWidth="1"/>
    <col min="2559" max="2559" width="4.625" style="2" customWidth="1"/>
    <col min="2560" max="2560" width="8.5" style="2" customWidth="1"/>
    <col min="2561" max="2561" width="11.375" style="2" customWidth="1"/>
    <col min="2562" max="2562" width="31.875" style="2" customWidth="1"/>
    <col min="2563" max="2565" width="9.375" style="2" customWidth="1"/>
    <col min="2566" max="2566" width="9.25" style="2" customWidth="1"/>
    <col min="2567" max="2567" width="7" style="2" customWidth="1"/>
    <col min="2568" max="2812" width="9" style="2"/>
    <col min="2813" max="2813" width="0.75" style="2" customWidth="1"/>
    <col min="2814" max="2814" width="5" style="2" customWidth="1"/>
    <col min="2815" max="2815" width="4.625" style="2" customWidth="1"/>
    <col min="2816" max="2816" width="8.5" style="2" customWidth="1"/>
    <col min="2817" max="2817" width="11.375" style="2" customWidth="1"/>
    <col min="2818" max="2818" width="31.875" style="2" customWidth="1"/>
    <col min="2819" max="2821" width="9.375" style="2" customWidth="1"/>
    <col min="2822" max="2822" width="9.25" style="2" customWidth="1"/>
    <col min="2823" max="2823" width="7" style="2" customWidth="1"/>
    <col min="2824" max="3068" width="9" style="2"/>
    <col min="3069" max="3069" width="0.75" style="2" customWidth="1"/>
    <col min="3070" max="3070" width="5" style="2" customWidth="1"/>
    <col min="3071" max="3071" width="4.625" style="2" customWidth="1"/>
    <col min="3072" max="3072" width="8.5" style="2" customWidth="1"/>
    <col min="3073" max="3073" width="11.375" style="2" customWidth="1"/>
    <col min="3074" max="3074" width="31.875" style="2" customWidth="1"/>
    <col min="3075" max="3077" width="9.375" style="2" customWidth="1"/>
    <col min="3078" max="3078" width="9.25" style="2" customWidth="1"/>
    <col min="3079" max="3079" width="7" style="2" customWidth="1"/>
    <col min="3080" max="3324" width="9" style="2"/>
    <col min="3325" max="3325" width="0.75" style="2" customWidth="1"/>
    <col min="3326" max="3326" width="5" style="2" customWidth="1"/>
    <col min="3327" max="3327" width="4.625" style="2" customWidth="1"/>
    <col min="3328" max="3328" width="8.5" style="2" customWidth="1"/>
    <col min="3329" max="3329" width="11.375" style="2" customWidth="1"/>
    <col min="3330" max="3330" width="31.875" style="2" customWidth="1"/>
    <col min="3331" max="3333" width="9.375" style="2" customWidth="1"/>
    <col min="3334" max="3334" width="9.25" style="2" customWidth="1"/>
    <col min="3335" max="3335" width="7" style="2" customWidth="1"/>
    <col min="3336" max="3580" width="9" style="2"/>
    <col min="3581" max="3581" width="0.75" style="2" customWidth="1"/>
    <col min="3582" max="3582" width="5" style="2" customWidth="1"/>
    <col min="3583" max="3583" width="4.625" style="2" customWidth="1"/>
    <col min="3584" max="3584" width="8.5" style="2" customWidth="1"/>
    <col min="3585" max="3585" width="11.375" style="2" customWidth="1"/>
    <col min="3586" max="3586" width="31.875" style="2" customWidth="1"/>
    <col min="3587" max="3589" width="9.375" style="2" customWidth="1"/>
    <col min="3590" max="3590" width="9.25" style="2" customWidth="1"/>
    <col min="3591" max="3591" width="7" style="2" customWidth="1"/>
    <col min="3592" max="3836" width="9" style="2"/>
    <col min="3837" max="3837" width="0.75" style="2" customWidth="1"/>
    <col min="3838" max="3838" width="5" style="2" customWidth="1"/>
    <col min="3839" max="3839" width="4.625" style="2" customWidth="1"/>
    <col min="3840" max="3840" width="8.5" style="2" customWidth="1"/>
    <col min="3841" max="3841" width="11.375" style="2" customWidth="1"/>
    <col min="3842" max="3842" width="31.875" style="2" customWidth="1"/>
    <col min="3843" max="3845" width="9.375" style="2" customWidth="1"/>
    <col min="3846" max="3846" width="9.25" style="2" customWidth="1"/>
    <col min="3847" max="3847" width="7" style="2" customWidth="1"/>
    <col min="3848" max="4092" width="9" style="2"/>
    <col min="4093" max="4093" width="0.75" style="2" customWidth="1"/>
    <col min="4094" max="4094" width="5" style="2" customWidth="1"/>
    <col min="4095" max="4095" width="4.625" style="2" customWidth="1"/>
    <col min="4096" max="4096" width="8.5" style="2" customWidth="1"/>
    <col min="4097" max="4097" width="11.375" style="2" customWidth="1"/>
    <col min="4098" max="4098" width="31.875" style="2" customWidth="1"/>
    <col min="4099" max="4101" width="9.375" style="2" customWidth="1"/>
    <col min="4102" max="4102" width="9.25" style="2" customWidth="1"/>
    <col min="4103" max="4103" width="7" style="2" customWidth="1"/>
    <col min="4104" max="4348" width="9" style="2"/>
    <col min="4349" max="4349" width="0.75" style="2" customWidth="1"/>
    <col min="4350" max="4350" width="5" style="2" customWidth="1"/>
    <col min="4351" max="4351" width="4.625" style="2" customWidth="1"/>
    <col min="4352" max="4352" width="8.5" style="2" customWidth="1"/>
    <col min="4353" max="4353" width="11.375" style="2" customWidth="1"/>
    <col min="4354" max="4354" width="31.875" style="2" customWidth="1"/>
    <col min="4355" max="4357" width="9.375" style="2" customWidth="1"/>
    <col min="4358" max="4358" width="9.25" style="2" customWidth="1"/>
    <col min="4359" max="4359" width="7" style="2" customWidth="1"/>
    <col min="4360" max="4604" width="9" style="2"/>
    <col min="4605" max="4605" width="0.75" style="2" customWidth="1"/>
    <col min="4606" max="4606" width="5" style="2" customWidth="1"/>
    <col min="4607" max="4607" width="4.625" style="2" customWidth="1"/>
    <col min="4608" max="4608" width="8.5" style="2" customWidth="1"/>
    <col min="4609" max="4609" width="11.375" style="2" customWidth="1"/>
    <col min="4610" max="4610" width="31.875" style="2" customWidth="1"/>
    <col min="4611" max="4613" width="9.375" style="2" customWidth="1"/>
    <col min="4614" max="4614" width="9.25" style="2" customWidth="1"/>
    <col min="4615" max="4615" width="7" style="2" customWidth="1"/>
    <col min="4616" max="4860" width="9" style="2"/>
    <col min="4861" max="4861" width="0.75" style="2" customWidth="1"/>
    <col min="4862" max="4862" width="5" style="2" customWidth="1"/>
    <col min="4863" max="4863" width="4.625" style="2" customWidth="1"/>
    <col min="4864" max="4864" width="8.5" style="2" customWidth="1"/>
    <col min="4865" max="4865" width="11.375" style="2" customWidth="1"/>
    <col min="4866" max="4866" width="31.875" style="2" customWidth="1"/>
    <col min="4867" max="4869" width="9.375" style="2" customWidth="1"/>
    <col min="4870" max="4870" width="9.25" style="2" customWidth="1"/>
    <col min="4871" max="4871" width="7" style="2" customWidth="1"/>
    <col min="4872" max="5116" width="9" style="2"/>
    <col min="5117" max="5117" width="0.75" style="2" customWidth="1"/>
    <col min="5118" max="5118" width="5" style="2" customWidth="1"/>
    <col min="5119" max="5119" width="4.625" style="2" customWidth="1"/>
    <col min="5120" max="5120" width="8.5" style="2" customWidth="1"/>
    <col min="5121" max="5121" width="11.375" style="2" customWidth="1"/>
    <col min="5122" max="5122" width="31.875" style="2" customWidth="1"/>
    <col min="5123" max="5125" width="9.375" style="2" customWidth="1"/>
    <col min="5126" max="5126" width="9.25" style="2" customWidth="1"/>
    <col min="5127" max="5127" width="7" style="2" customWidth="1"/>
    <col min="5128" max="5372" width="9" style="2"/>
    <col min="5373" max="5373" width="0.75" style="2" customWidth="1"/>
    <col min="5374" max="5374" width="5" style="2" customWidth="1"/>
    <col min="5375" max="5375" width="4.625" style="2" customWidth="1"/>
    <col min="5376" max="5376" width="8.5" style="2" customWidth="1"/>
    <col min="5377" max="5377" width="11.375" style="2" customWidth="1"/>
    <col min="5378" max="5378" width="31.875" style="2" customWidth="1"/>
    <col min="5379" max="5381" width="9.375" style="2" customWidth="1"/>
    <col min="5382" max="5382" width="9.25" style="2" customWidth="1"/>
    <col min="5383" max="5383" width="7" style="2" customWidth="1"/>
    <col min="5384" max="5628" width="9" style="2"/>
    <col min="5629" max="5629" width="0.75" style="2" customWidth="1"/>
    <col min="5630" max="5630" width="5" style="2" customWidth="1"/>
    <col min="5631" max="5631" width="4.625" style="2" customWidth="1"/>
    <col min="5632" max="5632" width="8.5" style="2" customWidth="1"/>
    <col min="5633" max="5633" width="11.375" style="2" customWidth="1"/>
    <col min="5634" max="5634" width="31.875" style="2" customWidth="1"/>
    <col min="5635" max="5637" width="9.375" style="2" customWidth="1"/>
    <col min="5638" max="5638" width="9.25" style="2" customWidth="1"/>
    <col min="5639" max="5639" width="7" style="2" customWidth="1"/>
    <col min="5640" max="5884" width="9" style="2"/>
    <col min="5885" max="5885" width="0.75" style="2" customWidth="1"/>
    <col min="5886" max="5886" width="5" style="2" customWidth="1"/>
    <col min="5887" max="5887" width="4.625" style="2" customWidth="1"/>
    <col min="5888" max="5888" width="8.5" style="2" customWidth="1"/>
    <col min="5889" max="5889" width="11.375" style="2" customWidth="1"/>
    <col min="5890" max="5890" width="31.875" style="2" customWidth="1"/>
    <col min="5891" max="5893" width="9.375" style="2" customWidth="1"/>
    <col min="5894" max="5894" width="9.25" style="2" customWidth="1"/>
    <col min="5895" max="5895" width="7" style="2" customWidth="1"/>
    <col min="5896" max="6140" width="9" style="2"/>
    <col min="6141" max="6141" width="0.75" style="2" customWidth="1"/>
    <col min="6142" max="6142" width="5" style="2" customWidth="1"/>
    <col min="6143" max="6143" width="4.625" style="2" customWidth="1"/>
    <col min="6144" max="6144" width="8.5" style="2" customWidth="1"/>
    <col min="6145" max="6145" width="11.375" style="2" customWidth="1"/>
    <col min="6146" max="6146" width="31.875" style="2" customWidth="1"/>
    <col min="6147" max="6149" width="9.375" style="2" customWidth="1"/>
    <col min="6150" max="6150" width="9.25" style="2" customWidth="1"/>
    <col min="6151" max="6151" width="7" style="2" customWidth="1"/>
    <col min="6152" max="6396" width="9" style="2"/>
    <col min="6397" max="6397" width="0.75" style="2" customWidth="1"/>
    <col min="6398" max="6398" width="5" style="2" customWidth="1"/>
    <col min="6399" max="6399" width="4.625" style="2" customWidth="1"/>
    <col min="6400" max="6400" width="8.5" style="2" customWidth="1"/>
    <col min="6401" max="6401" width="11.375" style="2" customWidth="1"/>
    <col min="6402" max="6402" width="31.875" style="2" customWidth="1"/>
    <col min="6403" max="6405" width="9.375" style="2" customWidth="1"/>
    <col min="6406" max="6406" width="9.25" style="2" customWidth="1"/>
    <col min="6407" max="6407" width="7" style="2" customWidth="1"/>
    <col min="6408" max="6652" width="9" style="2"/>
    <col min="6653" max="6653" width="0.75" style="2" customWidth="1"/>
    <col min="6654" max="6654" width="5" style="2" customWidth="1"/>
    <col min="6655" max="6655" width="4.625" style="2" customWidth="1"/>
    <col min="6656" max="6656" width="8.5" style="2" customWidth="1"/>
    <col min="6657" max="6657" width="11.375" style="2" customWidth="1"/>
    <col min="6658" max="6658" width="31.875" style="2" customWidth="1"/>
    <col min="6659" max="6661" width="9.375" style="2" customWidth="1"/>
    <col min="6662" max="6662" width="9.25" style="2" customWidth="1"/>
    <col min="6663" max="6663" width="7" style="2" customWidth="1"/>
    <col min="6664" max="6908" width="9" style="2"/>
    <col min="6909" max="6909" width="0.75" style="2" customWidth="1"/>
    <col min="6910" max="6910" width="5" style="2" customWidth="1"/>
    <col min="6911" max="6911" width="4.625" style="2" customWidth="1"/>
    <col min="6912" max="6912" width="8.5" style="2" customWidth="1"/>
    <col min="6913" max="6913" width="11.375" style="2" customWidth="1"/>
    <col min="6914" max="6914" width="31.875" style="2" customWidth="1"/>
    <col min="6915" max="6917" width="9.375" style="2" customWidth="1"/>
    <col min="6918" max="6918" width="9.25" style="2" customWidth="1"/>
    <col min="6919" max="6919" width="7" style="2" customWidth="1"/>
    <col min="6920" max="7164" width="9" style="2"/>
    <col min="7165" max="7165" width="0.75" style="2" customWidth="1"/>
    <col min="7166" max="7166" width="5" style="2" customWidth="1"/>
    <col min="7167" max="7167" width="4.625" style="2" customWidth="1"/>
    <col min="7168" max="7168" width="8.5" style="2" customWidth="1"/>
    <col min="7169" max="7169" width="11.375" style="2" customWidth="1"/>
    <col min="7170" max="7170" width="31.875" style="2" customWidth="1"/>
    <col min="7171" max="7173" width="9.375" style="2" customWidth="1"/>
    <col min="7174" max="7174" width="9.25" style="2" customWidth="1"/>
    <col min="7175" max="7175" width="7" style="2" customWidth="1"/>
    <col min="7176" max="7420" width="9" style="2"/>
    <col min="7421" max="7421" width="0.75" style="2" customWidth="1"/>
    <col min="7422" max="7422" width="5" style="2" customWidth="1"/>
    <col min="7423" max="7423" width="4.625" style="2" customWidth="1"/>
    <col min="7424" max="7424" width="8.5" style="2" customWidth="1"/>
    <col min="7425" max="7425" width="11.375" style="2" customWidth="1"/>
    <col min="7426" max="7426" width="31.875" style="2" customWidth="1"/>
    <col min="7427" max="7429" width="9.375" style="2" customWidth="1"/>
    <col min="7430" max="7430" width="9.25" style="2" customWidth="1"/>
    <col min="7431" max="7431" width="7" style="2" customWidth="1"/>
    <col min="7432" max="7676" width="9" style="2"/>
    <col min="7677" max="7677" width="0.75" style="2" customWidth="1"/>
    <col min="7678" max="7678" width="5" style="2" customWidth="1"/>
    <col min="7679" max="7679" width="4.625" style="2" customWidth="1"/>
    <col min="7680" max="7680" width="8.5" style="2" customWidth="1"/>
    <col min="7681" max="7681" width="11.375" style="2" customWidth="1"/>
    <col min="7682" max="7682" width="31.875" style="2" customWidth="1"/>
    <col min="7683" max="7685" width="9.375" style="2" customWidth="1"/>
    <col min="7686" max="7686" width="9.25" style="2" customWidth="1"/>
    <col min="7687" max="7687" width="7" style="2" customWidth="1"/>
    <col min="7688" max="7932" width="9" style="2"/>
    <col min="7933" max="7933" width="0.75" style="2" customWidth="1"/>
    <col min="7934" max="7934" width="5" style="2" customWidth="1"/>
    <col min="7935" max="7935" width="4.625" style="2" customWidth="1"/>
    <col min="7936" max="7936" width="8.5" style="2" customWidth="1"/>
    <col min="7937" max="7937" width="11.375" style="2" customWidth="1"/>
    <col min="7938" max="7938" width="31.875" style="2" customWidth="1"/>
    <col min="7939" max="7941" width="9.375" style="2" customWidth="1"/>
    <col min="7942" max="7942" width="9.25" style="2" customWidth="1"/>
    <col min="7943" max="7943" width="7" style="2" customWidth="1"/>
    <col min="7944" max="8188" width="9" style="2"/>
    <col min="8189" max="8189" width="0.75" style="2" customWidth="1"/>
    <col min="8190" max="8190" width="5" style="2" customWidth="1"/>
    <col min="8191" max="8191" width="4.625" style="2" customWidth="1"/>
    <col min="8192" max="8192" width="8.5" style="2" customWidth="1"/>
    <col min="8193" max="8193" width="11.375" style="2" customWidth="1"/>
    <col min="8194" max="8194" width="31.875" style="2" customWidth="1"/>
    <col min="8195" max="8197" width="9.375" style="2" customWidth="1"/>
    <col min="8198" max="8198" width="9.25" style="2" customWidth="1"/>
    <col min="8199" max="8199" width="7" style="2" customWidth="1"/>
    <col min="8200" max="8444" width="9" style="2"/>
    <col min="8445" max="8445" width="0.75" style="2" customWidth="1"/>
    <col min="8446" max="8446" width="5" style="2" customWidth="1"/>
    <col min="8447" max="8447" width="4.625" style="2" customWidth="1"/>
    <col min="8448" max="8448" width="8.5" style="2" customWidth="1"/>
    <col min="8449" max="8449" width="11.375" style="2" customWidth="1"/>
    <col min="8450" max="8450" width="31.875" style="2" customWidth="1"/>
    <col min="8451" max="8453" width="9.375" style="2" customWidth="1"/>
    <col min="8454" max="8454" width="9.25" style="2" customWidth="1"/>
    <col min="8455" max="8455" width="7" style="2" customWidth="1"/>
    <col min="8456" max="8700" width="9" style="2"/>
    <col min="8701" max="8701" width="0.75" style="2" customWidth="1"/>
    <col min="8702" max="8702" width="5" style="2" customWidth="1"/>
    <col min="8703" max="8703" width="4.625" style="2" customWidth="1"/>
    <col min="8704" max="8704" width="8.5" style="2" customWidth="1"/>
    <col min="8705" max="8705" width="11.375" style="2" customWidth="1"/>
    <col min="8706" max="8706" width="31.875" style="2" customWidth="1"/>
    <col min="8707" max="8709" width="9.375" style="2" customWidth="1"/>
    <col min="8710" max="8710" width="9.25" style="2" customWidth="1"/>
    <col min="8711" max="8711" width="7" style="2" customWidth="1"/>
    <col min="8712" max="8956" width="9" style="2"/>
    <col min="8957" max="8957" width="0.75" style="2" customWidth="1"/>
    <col min="8958" max="8958" width="5" style="2" customWidth="1"/>
    <col min="8959" max="8959" width="4.625" style="2" customWidth="1"/>
    <col min="8960" max="8960" width="8.5" style="2" customWidth="1"/>
    <col min="8961" max="8961" width="11.375" style="2" customWidth="1"/>
    <col min="8962" max="8962" width="31.875" style="2" customWidth="1"/>
    <col min="8963" max="8965" width="9.375" style="2" customWidth="1"/>
    <col min="8966" max="8966" width="9.25" style="2" customWidth="1"/>
    <col min="8967" max="8967" width="7" style="2" customWidth="1"/>
    <col min="8968" max="9212" width="9" style="2"/>
    <col min="9213" max="9213" width="0.75" style="2" customWidth="1"/>
    <col min="9214" max="9214" width="5" style="2" customWidth="1"/>
    <col min="9215" max="9215" width="4.625" style="2" customWidth="1"/>
    <col min="9216" max="9216" width="8.5" style="2" customWidth="1"/>
    <col min="9217" max="9217" width="11.375" style="2" customWidth="1"/>
    <col min="9218" max="9218" width="31.875" style="2" customWidth="1"/>
    <col min="9219" max="9221" width="9.375" style="2" customWidth="1"/>
    <col min="9222" max="9222" width="9.25" style="2" customWidth="1"/>
    <col min="9223" max="9223" width="7" style="2" customWidth="1"/>
    <col min="9224" max="9468" width="9" style="2"/>
    <col min="9469" max="9469" width="0.75" style="2" customWidth="1"/>
    <col min="9470" max="9470" width="5" style="2" customWidth="1"/>
    <col min="9471" max="9471" width="4.625" style="2" customWidth="1"/>
    <col min="9472" max="9472" width="8.5" style="2" customWidth="1"/>
    <col min="9473" max="9473" width="11.375" style="2" customWidth="1"/>
    <col min="9474" max="9474" width="31.875" style="2" customWidth="1"/>
    <col min="9475" max="9477" width="9.375" style="2" customWidth="1"/>
    <col min="9478" max="9478" width="9.25" style="2" customWidth="1"/>
    <col min="9479" max="9479" width="7" style="2" customWidth="1"/>
    <col min="9480" max="9724" width="9" style="2"/>
    <col min="9725" max="9725" width="0.75" style="2" customWidth="1"/>
    <col min="9726" max="9726" width="5" style="2" customWidth="1"/>
    <col min="9727" max="9727" width="4.625" style="2" customWidth="1"/>
    <col min="9728" max="9728" width="8.5" style="2" customWidth="1"/>
    <col min="9729" max="9729" width="11.375" style="2" customWidth="1"/>
    <col min="9730" max="9730" width="31.875" style="2" customWidth="1"/>
    <col min="9731" max="9733" width="9.375" style="2" customWidth="1"/>
    <col min="9734" max="9734" width="9.25" style="2" customWidth="1"/>
    <col min="9735" max="9735" width="7" style="2" customWidth="1"/>
    <col min="9736" max="9980" width="9" style="2"/>
    <col min="9981" max="9981" width="0.75" style="2" customWidth="1"/>
    <col min="9982" max="9982" width="5" style="2" customWidth="1"/>
    <col min="9983" max="9983" width="4.625" style="2" customWidth="1"/>
    <col min="9984" max="9984" width="8.5" style="2" customWidth="1"/>
    <col min="9985" max="9985" width="11.375" style="2" customWidth="1"/>
    <col min="9986" max="9986" width="31.875" style="2" customWidth="1"/>
    <col min="9987" max="9989" width="9.375" style="2" customWidth="1"/>
    <col min="9990" max="9990" width="9.25" style="2" customWidth="1"/>
    <col min="9991" max="9991" width="7" style="2" customWidth="1"/>
    <col min="9992" max="10236" width="9" style="2"/>
    <col min="10237" max="10237" width="0.75" style="2" customWidth="1"/>
    <col min="10238" max="10238" width="5" style="2" customWidth="1"/>
    <col min="10239" max="10239" width="4.625" style="2" customWidth="1"/>
    <col min="10240" max="10240" width="8.5" style="2" customWidth="1"/>
    <col min="10241" max="10241" width="11.375" style="2" customWidth="1"/>
    <col min="10242" max="10242" width="31.875" style="2" customWidth="1"/>
    <col min="10243" max="10245" width="9.375" style="2" customWidth="1"/>
    <col min="10246" max="10246" width="9.25" style="2" customWidth="1"/>
    <col min="10247" max="10247" width="7" style="2" customWidth="1"/>
    <col min="10248" max="10492" width="9" style="2"/>
    <col min="10493" max="10493" width="0.75" style="2" customWidth="1"/>
    <col min="10494" max="10494" width="5" style="2" customWidth="1"/>
    <col min="10495" max="10495" width="4.625" style="2" customWidth="1"/>
    <col min="10496" max="10496" width="8.5" style="2" customWidth="1"/>
    <col min="10497" max="10497" width="11.375" style="2" customWidth="1"/>
    <col min="10498" max="10498" width="31.875" style="2" customWidth="1"/>
    <col min="10499" max="10501" width="9.375" style="2" customWidth="1"/>
    <col min="10502" max="10502" width="9.25" style="2" customWidth="1"/>
    <col min="10503" max="10503" width="7" style="2" customWidth="1"/>
    <col min="10504" max="10748" width="9" style="2"/>
    <col min="10749" max="10749" width="0.75" style="2" customWidth="1"/>
    <col min="10750" max="10750" width="5" style="2" customWidth="1"/>
    <col min="10751" max="10751" width="4.625" style="2" customWidth="1"/>
    <col min="10752" max="10752" width="8.5" style="2" customWidth="1"/>
    <col min="10753" max="10753" width="11.375" style="2" customWidth="1"/>
    <col min="10754" max="10754" width="31.875" style="2" customWidth="1"/>
    <col min="10755" max="10757" width="9.375" style="2" customWidth="1"/>
    <col min="10758" max="10758" width="9.25" style="2" customWidth="1"/>
    <col min="10759" max="10759" width="7" style="2" customWidth="1"/>
    <col min="10760" max="11004" width="9" style="2"/>
    <col min="11005" max="11005" width="0.75" style="2" customWidth="1"/>
    <col min="11006" max="11006" width="5" style="2" customWidth="1"/>
    <col min="11007" max="11007" width="4.625" style="2" customWidth="1"/>
    <col min="11008" max="11008" width="8.5" style="2" customWidth="1"/>
    <col min="11009" max="11009" width="11.375" style="2" customWidth="1"/>
    <col min="11010" max="11010" width="31.875" style="2" customWidth="1"/>
    <col min="11011" max="11013" width="9.375" style="2" customWidth="1"/>
    <col min="11014" max="11014" width="9.25" style="2" customWidth="1"/>
    <col min="11015" max="11015" width="7" style="2" customWidth="1"/>
    <col min="11016" max="11260" width="9" style="2"/>
    <col min="11261" max="11261" width="0.75" style="2" customWidth="1"/>
    <col min="11262" max="11262" width="5" style="2" customWidth="1"/>
    <col min="11263" max="11263" width="4.625" style="2" customWidth="1"/>
    <col min="11264" max="11264" width="8.5" style="2" customWidth="1"/>
    <col min="11265" max="11265" width="11.375" style="2" customWidth="1"/>
    <col min="11266" max="11266" width="31.875" style="2" customWidth="1"/>
    <col min="11267" max="11269" width="9.375" style="2" customWidth="1"/>
    <col min="11270" max="11270" width="9.25" style="2" customWidth="1"/>
    <col min="11271" max="11271" width="7" style="2" customWidth="1"/>
    <col min="11272" max="11516" width="9" style="2"/>
    <col min="11517" max="11517" width="0.75" style="2" customWidth="1"/>
    <col min="11518" max="11518" width="5" style="2" customWidth="1"/>
    <col min="11519" max="11519" width="4.625" style="2" customWidth="1"/>
    <col min="11520" max="11520" width="8.5" style="2" customWidth="1"/>
    <col min="11521" max="11521" width="11.375" style="2" customWidth="1"/>
    <col min="11522" max="11522" width="31.875" style="2" customWidth="1"/>
    <col min="11523" max="11525" width="9.375" style="2" customWidth="1"/>
    <col min="11526" max="11526" width="9.25" style="2" customWidth="1"/>
    <col min="11527" max="11527" width="7" style="2" customWidth="1"/>
    <col min="11528" max="11772" width="9" style="2"/>
    <col min="11773" max="11773" width="0.75" style="2" customWidth="1"/>
    <col min="11774" max="11774" width="5" style="2" customWidth="1"/>
    <col min="11775" max="11775" width="4.625" style="2" customWidth="1"/>
    <col min="11776" max="11776" width="8.5" style="2" customWidth="1"/>
    <col min="11777" max="11777" width="11.375" style="2" customWidth="1"/>
    <col min="11778" max="11778" width="31.875" style="2" customWidth="1"/>
    <col min="11779" max="11781" width="9.375" style="2" customWidth="1"/>
    <col min="11782" max="11782" width="9.25" style="2" customWidth="1"/>
    <col min="11783" max="11783" width="7" style="2" customWidth="1"/>
    <col min="11784" max="12028" width="9" style="2"/>
    <col min="12029" max="12029" width="0.75" style="2" customWidth="1"/>
    <col min="12030" max="12030" width="5" style="2" customWidth="1"/>
    <col min="12031" max="12031" width="4.625" style="2" customWidth="1"/>
    <col min="12032" max="12032" width="8.5" style="2" customWidth="1"/>
    <col min="12033" max="12033" width="11.375" style="2" customWidth="1"/>
    <col min="12034" max="12034" width="31.875" style="2" customWidth="1"/>
    <col min="12035" max="12037" width="9.375" style="2" customWidth="1"/>
    <col min="12038" max="12038" width="9.25" style="2" customWidth="1"/>
    <col min="12039" max="12039" width="7" style="2" customWidth="1"/>
    <col min="12040" max="12284" width="9" style="2"/>
    <col min="12285" max="12285" width="0.75" style="2" customWidth="1"/>
    <col min="12286" max="12286" width="5" style="2" customWidth="1"/>
    <col min="12287" max="12287" width="4.625" style="2" customWidth="1"/>
    <col min="12288" max="12288" width="8.5" style="2" customWidth="1"/>
    <col min="12289" max="12289" width="11.375" style="2" customWidth="1"/>
    <col min="12290" max="12290" width="31.875" style="2" customWidth="1"/>
    <col min="12291" max="12293" width="9.375" style="2" customWidth="1"/>
    <col min="12294" max="12294" width="9.25" style="2" customWidth="1"/>
    <col min="12295" max="12295" width="7" style="2" customWidth="1"/>
    <col min="12296" max="12540" width="9" style="2"/>
    <col min="12541" max="12541" width="0.75" style="2" customWidth="1"/>
    <col min="12542" max="12542" width="5" style="2" customWidth="1"/>
    <col min="12543" max="12543" width="4.625" style="2" customWidth="1"/>
    <col min="12544" max="12544" width="8.5" style="2" customWidth="1"/>
    <col min="12545" max="12545" width="11.375" style="2" customWidth="1"/>
    <col min="12546" max="12546" width="31.875" style="2" customWidth="1"/>
    <col min="12547" max="12549" width="9.375" style="2" customWidth="1"/>
    <col min="12550" max="12550" width="9.25" style="2" customWidth="1"/>
    <col min="12551" max="12551" width="7" style="2" customWidth="1"/>
    <col min="12552" max="12796" width="9" style="2"/>
    <col min="12797" max="12797" width="0.75" style="2" customWidth="1"/>
    <col min="12798" max="12798" width="5" style="2" customWidth="1"/>
    <col min="12799" max="12799" width="4.625" style="2" customWidth="1"/>
    <col min="12800" max="12800" width="8.5" style="2" customWidth="1"/>
    <col min="12801" max="12801" width="11.375" style="2" customWidth="1"/>
    <col min="12802" max="12802" width="31.875" style="2" customWidth="1"/>
    <col min="12803" max="12805" width="9.375" style="2" customWidth="1"/>
    <col min="12806" max="12806" width="9.25" style="2" customWidth="1"/>
    <col min="12807" max="12807" width="7" style="2" customWidth="1"/>
    <col min="12808" max="13052" width="9" style="2"/>
    <col min="13053" max="13053" width="0.75" style="2" customWidth="1"/>
    <col min="13054" max="13054" width="5" style="2" customWidth="1"/>
    <col min="13055" max="13055" width="4.625" style="2" customWidth="1"/>
    <col min="13056" max="13056" width="8.5" style="2" customWidth="1"/>
    <col min="13057" max="13057" width="11.375" style="2" customWidth="1"/>
    <col min="13058" max="13058" width="31.875" style="2" customWidth="1"/>
    <col min="13059" max="13061" width="9.375" style="2" customWidth="1"/>
    <col min="13062" max="13062" width="9.25" style="2" customWidth="1"/>
    <col min="13063" max="13063" width="7" style="2" customWidth="1"/>
    <col min="13064" max="13308" width="9" style="2"/>
    <col min="13309" max="13309" width="0.75" style="2" customWidth="1"/>
    <col min="13310" max="13310" width="5" style="2" customWidth="1"/>
    <col min="13311" max="13311" width="4.625" style="2" customWidth="1"/>
    <col min="13312" max="13312" width="8.5" style="2" customWidth="1"/>
    <col min="13313" max="13313" width="11.375" style="2" customWidth="1"/>
    <col min="13314" max="13314" width="31.875" style="2" customWidth="1"/>
    <col min="13315" max="13317" width="9.375" style="2" customWidth="1"/>
    <col min="13318" max="13318" width="9.25" style="2" customWidth="1"/>
    <col min="13319" max="13319" width="7" style="2" customWidth="1"/>
    <col min="13320" max="13564" width="9" style="2"/>
    <col min="13565" max="13565" width="0.75" style="2" customWidth="1"/>
    <col min="13566" max="13566" width="5" style="2" customWidth="1"/>
    <col min="13567" max="13567" width="4.625" style="2" customWidth="1"/>
    <col min="13568" max="13568" width="8.5" style="2" customWidth="1"/>
    <col min="13569" max="13569" width="11.375" style="2" customWidth="1"/>
    <col min="13570" max="13570" width="31.875" style="2" customWidth="1"/>
    <col min="13571" max="13573" width="9.375" style="2" customWidth="1"/>
    <col min="13574" max="13574" width="9.25" style="2" customWidth="1"/>
    <col min="13575" max="13575" width="7" style="2" customWidth="1"/>
    <col min="13576" max="13820" width="9" style="2"/>
    <col min="13821" max="13821" width="0.75" style="2" customWidth="1"/>
    <col min="13822" max="13822" width="5" style="2" customWidth="1"/>
    <col min="13823" max="13823" width="4.625" style="2" customWidth="1"/>
    <col min="13824" max="13824" width="8.5" style="2" customWidth="1"/>
    <col min="13825" max="13825" width="11.375" style="2" customWidth="1"/>
    <col min="13826" max="13826" width="31.875" style="2" customWidth="1"/>
    <col min="13827" max="13829" width="9.375" style="2" customWidth="1"/>
    <col min="13830" max="13830" width="9.25" style="2" customWidth="1"/>
    <col min="13831" max="13831" width="7" style="2" customWidth="1"/>
    <col min="13832" max="14076" width="9" style="2"/>
    <col min="14077" max="14077" width="0.75" style="2" customWidth="1"/>
    <col min="14078" max="14078" width="5" style="2" customWidth="1"/>
    <col min="14079" max="14079" width="4.625" style="2" customWidth="1"/>
    <col min="14080" max="14080" width="8.5" style="2" customWidth="1"/>
    <col min="14081" max="14081" width="11.375" style="2" customWidth="1"/>
    <col min="14082" max="14082" width="31.875" style="2" customWidth="1"/>
    <col min="14083" max="14085" width="9.375" style="2" customWidth="1"/>
    <col min="14086" max="14086" width="9.25" style="2" customWidth="1"/>
    <col min="14087" max="14087" width="7" style="2" customWidth="1"/>
    <col min="14088" max="14332" width="9" style="2"/>
    <col min="14333" max="14333" width="0.75" style="2" customWidth="1"/>
    <col min="14334" max="14334" width="5" style="2" customWidth="1"/>
    <col min="14335" max="14335" width="4.625" style="2" customWidth="1"/>
    <col min="14336" max="14336" width="8.5" style="2" customWidth="1"/>
    <col min="14337" max="14337" width="11.375" style="2" customWidth="1"/>
    <col min="14338" max="14338" width="31.875" style="2" customWidth="1"/>
    <col min="14339" max="14341" width="9.375" style="2" customWidth="1"/>
    <col min="14342" max="14342" width="9.25" style="2" customWidth="1"/>
    <col min="14343" max="14343" width="7" style="2" customWidth="1"/>
    <col min="14344" max="14588" width="9" style="2"/>
    <col min="14589" max="14589" width="0.75" style="2" customWidth="1"/>
    <col min="14590" max="14590" width="5" style="2" customWidth="1"/>
    <col min="14591" max="14591" width="4.625" style="2" customWidth="1"/>
    <col min="14592" max="14592" width="8.5" style="2" customWidth="1"/>
    <col min="14593" max="14593" width="11.375" style="2" customWidth="1"/>
    <col min="14594" max="14594" width="31.875" style="2" customWidth="1"/>
    <col min="14595" max="14597" width="9.375" style="2" customWidth="1"/>
    <col min="14598" max="14598" width="9.25" style="2" customWidth="1"/>
    <col min="14599" max="14599" width="7" style="2" customWidth="1"/>
    <col min="14600" max="14844" width="9" style="2"/>
    <col min="14845" max="14845" width="0.75" style="2" customWidth="1"/>
    <col min="14846" max="14846" width="5" style="2" customWidth="1"/>
    <col min="14847" max="14847" width="4.625" style="2" customWidth="1"/>
    <col min="14848" max="14848" width="8.5" style="2" customWidth="1"/>
    <col min="14849" max="14849" width="11.375" style="2" customWidth="1"/>
    <col min="14850" max="14850" width="31.875" style="2" customWidth="1"/>
    <col min="14851" max="14853" width="9.375" style="2" customWidth="1"/>
    <col min="14854" max="14854" width="9.25" style="2" customWidth="1"/>
    <col min="14855" max="14855" width="7" style="2" customWidth="1"/>
    <col min="14856" max="15100" width="9" style="2"/>
    <col min="15101" max="15101" width="0.75" style="2" customWidth="1"/>
    <col min="15102" max="15102" width="5" style="2" customWidth="1"/>
    <col min="15103" max="15103" width="4.625" style="2" customWidth="1"/>
    <col min="15104" max="15104" width="8.5" style="2" customWidth="1"/>
    <col min="15105" max="15105" width="11.375" style="2" customWidth="1"/>
    <col min="15106" max="15106" width="31.875" style="2" customWidth="1"/>
    <col min="15107" max="15109" width="9.375" style="2" customWidth="1"/>
    <col min="15110" max="15110" width="9.25" style="2" customWidth="1"/>
    <col min="15111" max="15111" width="7" style="2" customWidth="1"/>
    <col min="15112" max="15356" width="9" style="2"/>
    <col min="15357" max="15357" width="0.75" style="2" customWidth="1"/>
    <col min="15358" max="15358" width="5" style="2" customWidth="1"/>
    <col min="15359" max="15359" width="4.625" style="2" customWidth="1"/>
    <col min="15360" max="15360" width="8.5" style="2" customWidth="1"/>
    <col min="15361" max="15361" width="11.375" style="2" customWidth="1"/>
    <col min="15362" max="15362" width="31.875" style="2" customWidth="1"/>
    <col min="15363" max="15365" width="9.375" style="2" customWidth="1"/>
    <col min="15366" max="15366" width="9.25" style="2" customWidth="1"/>
    <col min="15367" max="15367" width="7" style="2" customWidth="1"/>
    <col min="15368" max="15612" width="9" style="2"/>
    <col min="15613" max="15613" width="0.75" style="2" customWidth="1"/>
    <col min="15614" max="15614" width="5" style="2" customWidth="1"/>
    <col min="15615" max="15615" width="4.625" style="2" customWidth="1"/>
    <col min="15616" max="15616" width="8.5" style="2" customWidth="1"/>
    <col min="15617" max="15617" width="11.375" style="2" customWidth="1"/>
    <col min="15618" max="15618" width="31.875" style="2" customWidth="1"/>
    <col min="15619" max="15621" width="9.375" style="2" customWidth="1"/>
    <col min="15622" max="15622" width="9.25" style="2" customWidth="1"/>
    <col min="15623" max="15623" width="7" style="2" customWidth="1"/>
    <col min="15624" max="15868" width="9" style="2"/>
    <col min="15869" max="15869" width="0.75" style="2" customWidth="1"/>
    <col min="15870" max="15870" width="5" style="2" customWidth="1"/>
    <col min="15871" max="15871" width="4.625" style="2" customWidth="1"/>
    <col min="15872" max="15872" width="8.5" style="2" customWidth="1"/>
    <col min="15873" max="15873" width="11.375" style="2" customWidth="1"/>
    <col min="15874" max="15874" width="31.875" style="2" customWidth="1"/>
    <col min="15875" max="15877" width="9.375" style="2" customWidth="1"/>
    <col min="15878" max="15878" width="9.25" style="2" customWidth="1"/>
    <col min="15879" max="15879" width="7" style="2" customWidth="1"/>
    <col min="15880" max="16124" width="9" style="2"/>
    <col min="16125" max="16125" width="0.75" style="2" customWidth="1"/>
    <col min="16126" max="16126" width="5" style="2" customWidth="1"/>
    <col min="16127" max="16127" width="4.625" style="2" customWidth="1"/>
    <col min="16128" max="16128" width="8.5" style="2" customWidth="1"/>
    <col min="16129" max="16129" width="11.375" style="2" customWidth="1"/>
    <col min="16130" max="16130" width="31.875" style="2" customWidth="1"/>
    <col min="16131" max="16133" width="9.375" style="2" customWidth="1"/>
    <col min="16134" max="16134" width="9.25" style="2" customWidth="1"/>
    <col min="16135" max="16135" width="7" style="2" customWidth="1"/>
    <col min="16136" max="16384" width="9" style="2"/>
  </cols>
  <sheetData>
    <row r="1" spans="1:8" ht="21" customHeight="1" x14ac:dyDescent="0.3">
      <c r="A1" s="218" t="s">
        <v>118</v>
      </c>
      <c r="B1" s="218"/>
      <c r="C1" s="218"/>
      <c r="D1" s="218"/>
      <c r="E1" s="218"/>
      <c r="F1" s="1"/>
      <c r="G1" s="1" t="s">
        <v>9</v>
      </c>
    </row>
    <row r="3" spans="1:8" s="127" customFormat="1" ht="15" x14ac:dyDescent="0.2">
      <c r="A3" s="129" t="s">
        <v>0</v>
      </c>
      <c r="B3" s="129"/>
      <c r="C3" s="129" t="s">
        <v>64</v>
      </c>
      <c r="D3" s="130"/>
      <c r="E3" s="130"/>
      <c r="F3" s="130"/>
      <c r="G3" s="130"/>
    </row>
    <row r="4" spans="1:8" s="127" customFormat="1" ht="15" x14ac:dyDescent="0.2">
      <c r="A4" s="129"/>
      <c r="B4" s="129"/>
      <c r="C4" s="129" t="s">
        <v>1</v>
      </c>
      <c r="D4" s="130"/>
      <c r="E4" s="130"/>
      <c r="F4" s="130"/>
      <c r="G4" s="130"/>
    </row>
    <row r="5" spans="1:8" s="127" customFormat="1" ht="15" thickBot="1" x14ac:dyDescent="0.25">
      <c r="A5" s="131"/>
      <c r="B5" s="131"/>
      <c r="C5" s="131"/>
      <c r="D5" s="131"/>
      <c r="E5" s="131"/>
      <c r="F5" s="131"/>
      <c r="G5" s="131" t="s">
        <v>2</v>
      </c>
    </row>
    <row r="6" spans="1:8" ht="35.25" customHeight="1" thickTop="1" thickBot="1" x14ac:dyDescent="0.25">
      <c r="A6" s="96" t="s">
        <v>3</v>
      </c>
      <c r="B6" s="97" t="s">
        <v>57</v>
      </c>
      <c r="C6" s="86" t="s">
        <v>58</v>
      </c>
      <c r="D6" s="86" t="s">
        <v>119</v>
      </c>
      <c r="E6" s="86" t="s">
        <v>120</v>
      </c>
      <c r="F6" s="86" t="s">
        <v>122</v>
      </c>
      <c r="G6" s="87" t="s">
        <v>4</v>
      </c>
      <c r="H6" s="65"/>
    </row>
    <row r="7" spans="1:8" ht="14.25" thickTop="1" thickBot="1" x14ac:dyDescent="0.25">
      <c r="A7" s="98">
        <v>1</v>
      </c>
      <c r="B7" s="165">
        <v>2</v>
      </c>
      <c r="C7" s="166">
        <v>3</v>
      </c>
      <c r="D7" s="166">
        <v>4</v>
      </c>
      <c r="E7" s="166">
        <v>5</v>
      </c>
      <c r="F7" s="166">
        <v>6</v>
      </c>
      <c r="G7" s="90" t="s">
        <v>50</v>
      </c>
    </row>
    <row r="8" spans="1:8" ht="15.75" hidden="1" thickTop="1" x14ac:dyDescent="0.2">
      <c r="A8" s="77">
        <v>2143</v>
      </c>
      <c r="B8" s="55">
        <v>51</v>
      </c>
      <c r="C8" s="150" t="s">
        <v>49</v>
      </c>
      <c r="D8" s="57">
        <v>0</v>
      </c>
      <c r="E8" s="57">
        <v>0</v>
      </c>
      <c r="F8" s="57">
        <v>0</v>
      </c>
      <c r="G8" s="76">
        <v>0</v>
      </c>
    </row>
    <row r="9" spans="1:8" ht="15" hidden="1" x14ac:dyDescent="0.2">
      <c r="A9" s="77">
        <v>4357</v>
      </c>
      <c r="B9" s="55">
        <v>51</v>
      </c>
      <c r="C9" s="150" t="s">
        <v>49</v>
      </c>
      <c r="D9" s="57">
        <v>0</v>
      </c>
      <c r="E9" s="57">
        <v>0</v>
      </c>
      <c r="F9" s="57">
        <v>0</v>
      </c>
      <c r="G9" s="76">
        <v>0</v>
      </c>
    </row>
    <row r="10" spans="1:8" ht="21" customHeight="1" thickTop="1" x14ac:dyDescent="0.2">
      <c r="A10" s="77">
        <v>3522</v>
      </c>
      <c r="B10" s="55">
        <v>61</v>
      </c>
      <c r="C10" s="150" t="s">
        <v>96</v>
      </c>
      <c r="D10" s="57">
        <v>1914</v>
      </c>
      <c r="E10" s="57">
        <v>1914</v>
      </c>
      <c r="F10" s="57">
        <v>0</v>
      </c>
      <c r="G10" s="76">
        <v>0</v>
      </c>
      <c r="H10" s="65"/>
    </row>
    <row r="11" spans="1:8" ht="21" customHeight="1" x14ac:dyDescent="0.2">
      <c r="A11" s="77">
        <v>3523</v>
      </c>
      <c r="B11" s="55">
        <v>61</v>
      </c>
      <c r="C11" s="150" t="s">
        <v>96</v>
      </c>
      <c r="D11" s="57">
        <v>2010</v>
      </c>
      <c r="E11" s="57">
        <v>2053</v>
      </c>
      <c r="F11" s="58">
        <v>0</v>
      </c>
      <c r="G11" s="76">
        <v>0</v>
      </c>
      <c r="H11" s="60"/>
    </row>
    <row r="12" spans="1:8" ht="21" customHeight="1" thickBot="1" x14ac:dyDescent="0.25">
      <c r="A12" s="70">
        <v>3533</v>
      </c>
      <c r="B12" s="75">
        <v>61</v>
      </c>
      <c r="C12" s="71" t="s">
        <v>96</v>
      </c>
      <c r="D12" s="57">
        <v>660</v>
      </c>
      <c r="E12" s="57">
        <v>660</v>
      </c>
      <c r="F12" s="58">
        <v>0</v>
      </c>
      <c r="G12" s="76">
        <v>0</v>
      </c>
    </row>
    <row r="13" spans="1:8" ht="16.5" thickTop="1" thickBot="1" x14ac:dyDescent="0.25">
      <c r="A13" s="99" t="s">
        <v>7</v>
      </c>
      <c r="B13" s="100"/>
      <c r="C13" s="101"/>
      <c r="D13" s="94">
        <f>SUM(D8:D12)</f>
        <v>4584</v>
      </c>
      <c r="E13" s="94">
        <f>SUM(E10:E12)</f>
        <v>4627</v>
      </c>
      <c r="F13" s="94">
        <f>SUM(F10:F12)</f>
        <v>0</v>
      </c>
      <c r="G13" s="102">
        <v>0</v>
      </c>
      <c r="H13" s="65"/>
    </row>
    <row r="14" spans="1:8" ht="13.5" thickTop="1" x14ac:dyDescent="0.2">
      <c r="C14" s="74"/>
      <c r="D14" s="74"/>
      <c r="E14" s="4"/>
      <c r="F14" s="74"/>
      <c r="G14" s="73"/>
    </row>
    <row r="15" spans="1:8" s="119" customFormat="1" ht="15.75" hidden="1" thickBot="1" x14ac:dyDescent="0.25">
      <c r="A15" s="115" t="s">
        <v>111</v>
      </c>
      <c r="B15" s="115"/>
      <c r="C15" s="116"/>
      <c r="D15" s="116"/>
      <c r="F15" s="117">
        <f>F17+F21+F25+F29</f>
        <v>1914</v>
      </c>
      <c r="G15" s="118" t="s">
        <v>48</v>
      </c>
    </row>
    <row r="16" spans="1:8" ht="34.5" hidden="1" customHeight="1" thickTop="1" x14ac:dyDescent="0.2">
      <c r="A16" s="219" t="s">
        <v>81</v>
      </c>
      <c r="B16" s="219"/>
      <c r="C16" s="219"/>
      <c r="D16" s="219"/>
      <c r="E16" s="219"/>
      <c r="F16" s="219"/>
    </row>
    <row r="17" spans="1:9" ht="15" hidden="1" x14ac:dyDescent="0.2">
      <c r="A17" s="61" t="s">
        <v>116</v>
      </c>
      <c r="B17" s="61"/>
      <c r="C17" s="137"/>
      <c r="D17" s="137"/>
      <c r="F17" s="142">
        <v>420</v>
      </c>
      <c r="G17" s="63" t="s">
        <v>48</v>
      </c>
    </row>
    <row r="18" spans="1:9" ht="37.5" hidden="1" customHeight="1" x14ac:dyDescent="0.2">
      <c r="A18" s="213" t="s">
        <v>82</v>
      </c>
      <c r="B18" s="213"/>
      <c r="C18" s="213"/>
      <c r="D18" s="213"/>
      <c r="E18" s="138"/>
      <c r="F18" s="138"/>
      <c r="I18" s="60"/>
    </row>
    <row r="19" spans="1:9" ht="14.25" hidden="1" x14ac:dyDescent="0.2">
      <c r="A19" s="59"/>
      <c r="C19" s="4"/>
      <c r="D19" s="4"/>
      <c r="E19" s="4"/>
      <c r="I19" s="148"/>
    </row>
    <row r="20" spans="1:9" s="119" customFormat="1" ht="20.25" hidden="1" customHeight="1" x14ac:dyDescent="0.2">
      <c r="A20" s="220" t="s">
        <v>83</v>
      </c>
      <c r="B20" s="220"/>
      <c r="C20" s="220"/>
      <c r="D20" s="220"/>
      <c r="E20" s="220"/>
      <c r="F20" s="220"/>
      <c r="G20" s="144"/>
      <c r="I20" s="149"/>
    </row>
    <row r="21" spans="1:9" ht="15" hidden="1" customHeight="1" x14ac:dyDescent="0.2">
      <c r="A21" s="61" t="s">
        <v>116</v>
      </c>
      <c r="B21" s="61"/>
      <c r="C21" s="137"/>
      <c r="D21" s="137"/>
      <c r="F21" s="142">
        <v>614</v>
      </c>
      <c r="G21" s="63" t="s">
        <v>48</v>
      </c>
      <c r="I21" s="149"/>
    </row>
    <row r="22" spans="1:9" ht="38.25" hidden="1" customHeight="1" x14ac:dyDescent="0.2">
      <c r="A22" s="213" t="s">
        <v>82</v>
      </c>
      <c r="B22" s="213"/>
      <c r="C22" s="213"/>
      <c r="D22" s="213"/>
      <c r="E22" s="138"/>
      <c r="F22" s="138"/>
      <c r="I22" s="60"/>
    </row>
    <row r="23" spans="1:9" ht="15" hidden="1" x14ac:dyDescent="0.2">
      <c r="A23" s="221"/>
      <c r="B23" s="221"/>
      <c r="C23" s="221"/>
      <c r="D23" s="221"/>
      <c r="E23" s="221"/>
      <c r="F23" s="63"/>
      <c r="I23" s="60"/>
    </row>
    <row r="24" spans="1:9" ht="14.25" hidden="1" x14ac:dyDescent="0.2">
      <c r="A24" s="59" t="s">
        <v>84</v>
      </c>
      <c r="C24" s="4"/>
      <c r="D24" s="4"/>
      <c r="E24" s="78"/>
      <c r="F24" s="79"/>
    </row>
    <row r="25" spans="1:9" ht="15" hidden="1" x14ac:dyDescent="0.2">
      <c r="A25" s="61" t="s">
        <v>116</v>
      </c>
      <c r="B25" s="61"/>
      <c r="C25" s="137"/>
      <c r="D25" s="137"/>
      <c r="F25" s="142">
        <v>320</v>
      </c>
      <c r="G25" s="63" t="s">
        <v>48</v>
      </c>
    </row>
    <row r="26" spans="1:9" ht="35.25" hidden="1" customHeight="1" x14ac:dyDescent="0.2">
      <c r="A26" s="213" t="s">
        <v>82</v>
      </c>
      <c r="B26" s="213"/>
      <c r="C26" s="213"/>
      <c r="D26" s="213"/>
      <c r="E26" s="138"/>
      <c r="F26" s="138"/>
    </row>
    <row r="27" spans="1:9" hidden="1" x14ac:dyDescent="0.2"/>
    <row r="28" spans="1:9" ht="28.5" hidden="1" customHeight="1" x14ac:dyDescent="0.2">
      <c r="A28" s="222" t="s">
        <v>85</v>
      </c>
      <c r="B28" s="222"/>
      <c r="C28" s="222"/>
      <c r="D28" s="222"/>
      <c r="E28" s="222"/>
      <c r="F28" s="222"/>
    </row>
    <row r="29" spans="1:9" ht="15" hidden="1" customHeight="1" x14ac:dyDescent="0.2">
      <c r="A29" s="61" t="s">
        <v>116</v>
      </c>
      <c r="B29" s="61"/>
      <c r="C29" s="137"/>
      <c r="D29" s="137"/>
      <c r="F29" s="142">
        <v>560</v>
      </c>
      <c r="G29" s="63" t="s">
        <v>48</v>
      </c>
    </row>
    <row r="30" spans="1:9" ht="30" hidden="1" customHeight="1" x14ac:dyDescent="0.2">
      <c r="A30" s="213" t="s">
        <v>82</v>
      </c>
      <c r="B30" s="213"/>
      <c r="C30" s="213"/>
      <c r="D30" s="213"/>
      <c r="E30" s="138"/>
      <c r="F30" s="138"/>
    </row>
    <row r="31" spans="1:9" hidden="1" x14ac:dyDescent="0.2"/>
    <row r="32" spans="1:9" ht="15.75" hidden="1" thickBot="1" x14ac:dyDescent="0.25">
      <c r="A32" s="115" t="s">
        <v>112</v>
      </c>
      <c r="B32" s="115"/>
      <c r="C32" s="116"/>
      <c r="D32" s="116"/>
      <c r="E32" s="119"/>
      <c r="F32" s="117">
        <f>F34+F38+F42+F46</f>
        <v>2010</v>
      </c>
      <c r="G32" s="118" t="s">
        <v>48</v>
      </c>
    </row>
    <row r="33" spans="1:7" ht="15" hidden="1" thickTop="1" x14ac:dyDescent="0.2">
      <c r="A33" s="219" t="s">
        <v>86</v>
      </c>
      <c r="B33" s="219"/>
      <c r="C33" s="219"/>
      <c r="D33" s="219"/>
      <c r="E33" s="219"/>
      <c r="F33" s="219"/>
    </row>
    <row r="34" spans="1:7" ht="15" hidden="1" customHeight="1" x14ac:dyDescent="0.2">
      <c r="A34" s="61" t="s">
        <v>116</v>
      </c>
      <c r="B34" s="61"/>
      <c r="C34" s="137"/>
      <c r="D34" s="137"/>
      <c r="F34" s="142">
        <v>210</v>
      </c>
      <c r="G34" s="63" t="s">
        <v>48</v>
      </c>
    </row>
    <row r="35" spans="1:7" ht="26.25" hidden="1" customHeight="1" x14ac:dyDescent="0.2">
      <c r="A35" s="213" t="s">
        <v>82</v>
      </c>
      <c r="B35" s="213"/>
      <c r="C35" s="213"/>
      <c r="D35" s="213"/>
      <c r="E35" s="138"/>
      <c r="F35" s="138"/>
    </row>
    <row r="36" spans="1:7" ht="12.75" hidden="1" customHeight="1" x14ac:dyDescent="0.2">
      <c r="A36" s="155"/>
      <c r="B36" s="155"/>
      <c r="C36" s="155"/>
      <c r="D36" s="155"/>
      <c r="E36" s="138"/>
      <c r="F36" s="138"/>
    </row>
    <row r="37" spans="1:7" ht="14.25" hidden="1" x14ac:dyDescent="0.2">
      <c r="A37" s="59" t="s">
        <v>88</v>
      </c>
      <c r="C37" s="4"/>
      <c r="D37" s="4"/>
      <c r="E37" s="78"/>
      <c r="F37" s="79"/>
    </row>
    <row r="38" spans="1:7" ht="15" hidden="1" x14ac:dyDescent="0.2">
      <c r="A38" s="157" t="s">
        <v>116</v>
      </c>
      <c r="B38" s="157"/>
      <c r="C38" s="156"/>
      <c r="D38" s="156"/>
      <c r="F38" s="142">
        <v>1000</v>
      </c>
      <c r="G38" s="63" t="s">
        <v>48</v>
      </c>
    </row>
    <row r="39" spans="1:7" ht="32.25" hidden="1" customHeight="1" x14ac:dyDescent="0.2">
      <c r="A39" s="213" t="s">
        <v>82</v>
      </c>
      <c r="B39" s="213"/>
      <c r="C39" s="213"/>
      <c r="D39" s="213"/>
      <c r="E39" s="138"/>
      <c r="F39" s="138"/>
    </row>
    <row r="40" spans="1:7" ht="14.25" hidden="1" x14ac:dyDescent="0.2">
      <c r="A40" s="59"/>
      <c r="C40" s="4"/>
      <c r="D40" s="4"/>
      <c r="E40" s="4"/>
    </row>
    <row r="41" spans="1:7" ht="14.25" hidden="1" x14ac:dyDescent="0.2">
      <c r="A41" s="220" t="s">
        <v>87</v>
      </c>
      <c r="B41" s="220"/>
      <c r="C41" s="220"/>
      <c r="D41" s="220"/>
      <c r="E41" s="220"/>
      <c r="F41" s="220"/>
    </row>
    <row r="42" spans="1:7" ht="15" hidden="1" x14ac:dyDescent="0.2">
      <c r="A42" s="61" t="s">
        <v>95</v>
      </c>
      <c r="B42" s="61"/>
      <c r="C42" s="137"/>
      <c r="D42" s="137"/>
      <c r="F42" s="142">
        <v>600</v>
      </c>
      <c r="G42" s="63" t="s">
        <v>48</v>
      </c>
    </row>
    <row r="43" spans="1:7" ht="32.25" hidden="1" customHeight="1" x14ac:dyDescent="0.2">
      <c r="A43" s="213" t="s">
        <v>82</v>
      </c>
      <c r="B43" s="213"/>
      <c r="C43" s="213"/>
      <c r="D43" s="213"/>
      <c r="E43" s="138"/>
      <c r="F43" s="138"/>
    </row>
    <row r="44" spans="1:7" ht="15" hidden="1" x14ac:dyDescent="0.2">
      <c r="A44" s="221"/>
      <c r="B44" s="221"/>
      <c r="C44" s="221"/>
      <c r="D44" s="221"/>
      <c r="E44" s="221"/>
      <c r="F44" s="63"/>
    </row>
    <row r="45" spans="1:7" ht="14.25" hidden="1" x14ac:dyDescent="0.2">
      <c r="A45" s="220" t="s">
        <v>89</v>
      </c>
      <c r="B45" s="220"/>
      <c r="C45" s="220"/>
      <c r="D45" s="220"/>
      <c r="E45" s="220"/>
      <c r="F45" s="220"/>
    </row>
    <row r="46" spans="1:7" ht="15" hidden="1" x14ac:dyDescent="0.2">
      <c r="A46" s="61" t="s">
        <v>93</v>
      </c>
      <c r="B46" s="61"/>
      <c r="C46" s="137"/>
      <c r="D46" s="137"/>
      <c r="F46" s="142">
        <v>200</v>
      </c>
      <c r="G46" s="63" t="s">
        <v>48</v>
      </c>
    </row>
    <row r="47" spans="1:7" ht="28.5" hidden="1" customHeight="1" x14ac:dyDescent="0.2">
      <c r="A47" s="213" t="s">
        <v>82</v>
      </c>
      <c r="B47" s="213"/>
      <c r="C47" s="213"/>
      <c r="D47" s="213"/>
      <c r="E47" s="138"/>
      <c r="F47" s="138"/>
    </row>
    <row r="48" spans="1:7" hidden="1" x14ac:dyDescent="0.2"/>
    <row r="49" spans="1:7" ht="15.75" hidden="1" thickBot="1" x14ac:dyDescent="0.25">
      <c r="A49" s="115" t="s">
        <v>113</v>
      </c>
      <c r="B49" s="115"/>
      <c r="C49" s="116"/>
      <c r="D49" s="116"/>
      <c r="E49" s="119"/>
      <c r="F49" s="117">
        <f>F51+F55+F59+F63</f>
        <v>660</v>
      </c>
      <c r="G49" s="118" t="s">
        <v>48</v>
      </c>
    </row>
    <row r="50" spans="1:7" ht="15" hidden="1" thickTop="1" x14ac:dyDescent="0.2">
      <c r="A50" s="223" t="s">
        <v>94</v>
      </c>
      <c r="B50" s="223"/>
      <c r="C50" s="223"/>
      <c r="D50" s="223"/>
      <c r="E50" s="223"/>
      <c r="F50" s="223"/>
    </row>
    <row r="51" spans="1:7" ht="15" hidden="1" x14ac:dyDescent="0.2">
      <c r="A51" s="157" t="s">
        <v>95</v>
      </c>
      <c r="B51" s="157"/>
      <c r="C51" s="156"/>
      <c r="D51" s="156"/>
      <c r="F51" s="142">
        <v>120</v>
      </c>
      <c r="G51" s="63" t="s">
        <v>48</v>
      </c>
    </row>
    <row r="52" spans="1:7" ht="34.5" hidden="1" customHeight="1" x14ac:dyDescent="0.2">
      <c r="A52" s="213" t="s">
        <v>82</v>
      </c>
      <c r="B52" s="213"/>
      <c r="C52" s="213"/>
      <c r="D52" s="213"/>
      <c r="E52" s="138" t="s">
        <v>121</v>
      </c>
      <c r="F52" s="138"/>
    </row>
    <row r="53" spans="1:7" hidden="1" x14ac:dyDescent="0.2"/>
    <row r="54" spans="1:7" ht="14.25" hidden="1" x14ac:dyDescent="0.2">
      <c r="A54" s="222" t="s">
        <v>90</v>
      </c>
      <c r="B54" s="222"/>
      <c r="C54" s="222"/>
      <c r="D54" s="222"/>
      <c r="E54" s="222"/>
      <c r="F54" s="222"/>
    </row>
    <row r="55" spans="1:7" ht="15" hidden="1" x14ac:dyDescent="0.2">
      <c r="A55" s="160" t="s">
        <v>93</v>
      </c>
      <c r="B55" s="61"/>
      <c r="C55" s="137"/>
      <c r="D55" s="137"/>
      <c r="F55" s="142">
        <v>300</v>
      </c>
      <c r="G55" s="63" t="s">
        <v>48</v>
      </c>
    </row>
    <row r="56" spans="1:7" ht="31.5" hidden="1" customHeight="1" x14ac:dyDescent="0.2">
      <c r="A56" s="213" t="s">
        <v>82</v>
      </c>
      <c r="B56" s="213"/>
      <c r="C56" s="213"/>
      <c r="D56" s="213"/>
      <c r="E56" s="138"/>
      <c r="F56" s="138"/>
    </row>
    <row r="57" spans="1:7" ht="14.25" hidden="1" x14ac:dyDescent="0.2">
      <c r="A57" s="59"/>
      <c r="C57" s="4"/>
      <c r="D57" s="4"/>
      <c r="E57" s="4"/>
    </row>
    <row r="58" spans="1:7" ht="14.25" hidden="1" x14ac:dyDescent="0.2">
      <c r="A58" s="220" t="s">
        <v>91</v>
      </c>
      <c r="B58" s="220"/>
      <c r="C58" s="220"/>
      <c r="D58" s="220"/>
      <c r="E58" s="220"/>
      <c r="F58" s="220"/>
    </row>
    <row r="59" spans="1:7" ht="15" hidden="1" x14ac:dyDescent="0.2">
      <c r="A59" s="160" t="s">
        <v>93</v>
      </c>
      <c r="B59" s="61"/>
      <c r="C59" s="137"/>
      <c r="D59" s="137"/>
      <c r="F59" s="142">
        <v>120</v>
      </c>
      <c r="G59" s="63" t="s">
        <v>48</v>
      </c>
    </row>
    <row r="60" spans="1:7" ht="30" hidden="1" customHeight="1" x14ac:dyDescent="0.2">
      <c r="A60" s="213" t="s">
        <v>82</v>
      </c>
      <c r="B60" s="213"/>
      <c r="C60" s="213"/>
      <c r="D60" s="213"/>
      <c r="E60" s="138"/>
      <c r="F60" s="138"/>
    </row>
    <row r="61" spans="1:7" ht="15" hidden="1" x14ac:dyDescent="0.2">
      <c r="A61" s="221"/>
      <c r="B61" s="221"/>
      <c r="C61" s="221"/>
      <c r="D61" s="221"/>
      <c r="E61" s="221"/>
      <c r="F61" s="63"/>
    </row>
    <row r="62" spans="1:7" ht="14.25" hidden="1" x14ac:dyDescent="0.2">
      <c r="A62" s="59" t="s">
        <v>92</v>
      </c>
      <c r="C62" s="4"/>
      <c r="D62" s="4"/>
      <c r="E62" s="78"/>
      <c r="F62" s="79"/>
    </row>
    <row r="63" spans="1:7" ht="15" hidden="1" x14ac:dyDescent="0.2">
      <c r="A63" s="61" t="s">
        <v>93</v>
      </c>
      <c r="B63" s="61"/>
      <c r="C63" s="137"/>
      <c r="D63" s="137"/>
      <c r="F63" s="142">
        <v>120</v>
      </c>
      <c r="G63" s="63" t="s">
        <v>48</v>
      </c>
    </row>
    <row r="64" spans="1:7" ht="27.75" hidden="1" customHeight="1" x14ac:dyDescent="0.2">
      <c r="A64" s="213" t="s">
        <v>82</v>
      </c>
      <c r="B64" s="213"/>
      <c r="C64" s="213"/>
      <c r="D64" s="213"/>
      <c r="E64" s="138"/>
      <c r="F64" s="138"/>
    </row>
  </sheetData>
  <mergeCells count="25">
    <mergeCell ref="A45:F45"/>
    <mergeCell ref="A47:D47"/>
    <mergeCell ref="A64:D64"/>
    <mergeCell ref="A54:F54"/>
    <mergeCell ref="A56:D56"/>
    <mergeCell ref="A58:F58"/>
    <mergeCell ref="A60:D60"/>
    <mergeCell ref="A61:E61"/>
    <mergeCell ref="A50:F50"/>
    <mergeCell ref="A52:D52"/>
    <mergeCell ref="A35:D35"/>
    <mergeCell ref="A41:F41"/>
    <mergeCell ref="A43:D43"/>
    <mergeCell ref="A44:E44"/>
    <mergeCell ref="A39:D39"/>
    <mergeCell ref="A23:E23"/>
    <mergeCell ref="A26:D26"/>
    <mergeCell ref="A28:F28"/>
    <mergeCell ref="A30:D30"/>
    <mergeCell ref="A33:F33"/>
    <mergeCell ref="A1:E1"/>
    <mergeCell ref="A16:F16"/>
    <mergeCell ref="A18:D18"/>
    <mergeCell ref="A20:F20"/>
    <mergeCell ref="A22:D22"/>
  </mergeCells>
  <pageMargins left="0.70866141732283472" right="0.70866141732283472" top="0.78740157480314965" bottom="0.78740157480314965" header="0.31496062992125984" footer="0.31496062992125984"/>
  <pageSetup paperSize="9" scale="61" firstPageNumber="90" fitToHeight="9999" orientation="portrait" useFirstPageNumber="1" r:id="rId1"/>
  <headerFooter alignWithMargins="0">
    <oddFooter>&amp;L&amp;"Arial,Kurzíva"Rada Olomouckého kraje 26-11-2015
2.5. - Rozpočet Olomouckého kraje 2016 - návrh rozpočtu
Příloha č. 3e) Evropské programy&amp;R&amp;"Arial,Kurzíva"Strana &amp;P (celkem 124)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80"/>
  <sheetViews>
    <sheetView showGridLines="0" topLeftCell="A49" zoomScaleNormal="100" zoomScaleSheetLayoutView="100" workbookViewId="0">
      <selection activeCell="B5" sqref="B5"/>
    </sheetView>
  </sheetViews>
  <sheetFormatPr defaultRowHeight="12.75" x14ac:dyDescent="0.2"/>
  <cols>
    <col min="1" max="1" width="8.5" style="2" customWidth="1"/>
    <col min="2" max="2" width="9" style="2" customWidth="1"/>
    <col min="3" max="3" width="51.75" style="2" customWidth="1"/>
    <col min="4" max="7" width="14.25" style="2" customWidth="1"/>
    <col min="8" max="8" width="8.125" style="2" customWidth="1"/>
    <col min="9" max="31" width="9" style="173"/>
    <col min="32" max="16384" width="9" style="2"/>
  </cols>
  <sheetData>
    <row r="1" spans="1:31" ht="21" customHeight="1" x14ac:dyDescent="0.2">
      <c r="A1" s="224" t="s">
        <v>209</v>
      </c>
      <c r="B1" s="224"/>
      <c r="C1" s="224"/>
      <c r="D1" s="224"/>
      <c r="E1" s="224"/>
      <c r="F1" s="224"/>
      <c r="G1" s="152"/>
      <c r="H1" s="1" t="s">
        <v>99</v>
      </c>
    </row>
    <row r="2" spans="1:31" ht="12.75" customHeight="1" x14ac:dyDescent="0.2">
      <c r="H2" s="1"/>
    </row>
    <row r="3" spans="1:31" s="127" customFormat="1" ht="15" x14ac:dyDescent="0.2">
      <c r="A3" s="129" t="s">
        <v>0</v>
      </c>
      <c r="B3" s="129"/>
      <c r="C3" s="129" t="s">
        <v>64</v>
      </c>
      <c r="D3" s="129"/>
      <c r="E3" s="130"/>
      <c r="F3" s="130"/>
      <c r="G3" s="130"/>
      <c r="H3" s="130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</row>
    <row r="4" spans="1:31" s="127" customFormat="1" ht="15" x14ac:dyDescent="0.2">
      <c r="A4" s="129"/>
      <c r="B4" s="129"/>
      <c r="C4" s="129" t="s">
        <v>1</v>
      </c>
      <c r="D4" s="129"/>
      <c r="E4" s="130"/>
      <c r="F4" s="130"/>
      <c r="G4" s="130"/>
      <c r="H4" s="130"/>
      <c r="I4" s="174"/>
      <c r="J4" s="174"/>
      <c r="K4" s="175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</row>
    <row r="5" spans="1:31" s="127" customFormat="1" ht="15" thickBot="1" x14ac:dyDescent="0.25">
      <c r="A5" s="131"/>
      <c r="B5" s="131"/>
      <c r="C5" s="131"/>
      <c r="D5" s="131"/>
      <c r="E5" s="131"/>
      <c r="F5" s="131"/>
      <c r="G5" s="131"/>
      <c r="H5" s="131" t="s">
        <v>2</v>
      </c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</row>
    <row r="6" spans="1:31" ht="35.1" customHeight="1" thickTop="1" thickBot="1" x14ac:dyDescent="0.25">
      <c r="A6" s="103" t="s">
        <v>3</v>
      </c>
      <c r="B6" s="97" t="s">
        <v>57</v>
      </c>
      <c r="C6" s="86" t="s">
        <v>58</v>
      </c>
      <c r="D6" s="86" t="s">
        <v>212</v>
      </c>
      <c r="E6" s="86" t="s">
        <v>119</v>
      </c>
      <c r="F6" s="86" t="s">
        <v>120</v>
      </c>
      <c r="G6" s="86" t="s">
        <v>122</v>
      </c>
      <c r="H6" s="87" t="s">
        <v>4</v>
      </c>
    </row>
    <row r="7" spans="1:31" ht="14.25" thickTop="1" thickBot="1" x14ac:dyDescent="0.25">
      <c r="A7" s="104">
        <v>1</v>
      </c>
      <c r="B7" s="105">
        <v>2</v>
      </c>
      <c r="C7" s="88">
        <v>3</v>
      </c>
      <c r="D7" s="88">
        <v>4</v>
      </c>
      <c r="E7" s="88">
        <v>5</v>
      </c>
      <c r="F7" s="88">
        <v>6</v>
      </c>
      <c r="G7" s="88">
        <v>7</v>
      </c>
      <c r="H7" s="90" t="s">
        <v>214</v>
      </c>
      <c r="I7" s="176"/>
    </row>
    <row r="8" spans="1:31" ht="15.75" thickTop="1" x14ac:dyDescent="0.2">
      <c r="A8" s="66">
        <v>4344</v>
      </c>
      <c r="B8" s="55">
        <v>51</v>
      </c>
      <c r="C8" s="67" t="s">
        <v>49</v>
      </c>
      <c r="D8" s="57"/>
      <c r="E8" s="57"/>
      <c r="F8" s="57"/>
      <c r="G8" s="68">
        <v>730</v>
      </c>
      <c r="H8" s="76">
        <v>0</v>
      </c>
      <c r="I8" s="176"/>
    </row>
    <row r="9" spans="1:31" ht="15" x14ac:dyDescent="0.2">
      <c r="A9" s="77">
        <v>4351</v>
      </c>
      <c r="B9" s="55">
        <v>51</v>
      </c>
      <c r="C9" s="150" t="s">
        <v>49</v>
      </c>
      <c r="D9" s="57"/>
      <c r="E9" s="57"/>
      <c r="F9" s="57"/>
      <c r="G9" s="57">
        <v>130</v>
      </c>
      <c r="H9" s="76">
        <v>0</v>
      </c>
      <c r="I9" s="176"/>
    </row>
    <row r="10" spans="1:31" ht="15" x14ac:dyDescent="0.2">
      <c r="A10" s="77">
        <v>4371</v>
      </c>
      <c r="B10" s="55">
        <v>51</v>
      </c>
      <c r="C10" s="150" t="s">
        <v>49</v>
      </c>
      <c r="D10" s="57"/>
      <c r="E10" s="57"/>
      <c r="F10" s="57"/>
      <c r="G10" s="57">
        <v>1730</v>
      </c>
      <c r="H10" s="76">
        <v>0</v>
      </c>
      <c r="I10" s="176"/>
    </row>
    <row r="11" spans="1:31" ht="15" x14ac:dyDescent="0.2">
      <c r="A11" s="77">
        <v>4372</v>
      </c>
      <c r="B11" s="55">
        <v>51</v>
      </c>
      <c r="C11" s="150" t="s">
        <v>49</v>
      </c>
      <c r="D11" s="57"/>
      <c r="E11" s="57"/>
      <c r="F11" s="57"/>
      <c r="G11" s="57">
        <v>91</v>
      </c>
      <c r="H11" s="76">
        <v>0</v>
      </c>
      <c r="I11" s="176"/>
    </row>
    <row r="12" spans="1:31" ht="15" x14ac:dyDescent="0.2">
      <c r="A12" s="77">
        <v>4373</v>
      </c>
      <c r="B12" s="55">
        <v>51</v>
      </c>
      <c r="C12" s="150" t="s">
        <v>49</v>
      </c>
      <c r="D12" s="57"/>
      <c r="E12" s="57"/>
      <c r="F12" s="57"/>
      <c r="G12" s="57">
        <v>112</v>
      </c>
      <c r="H12" s="76">
        <v>0</v>
      </c>
      <c r="I12" s="176"/>
    </row>
    <row r="13" spans="1:31" ht="15" x14ac:dyDescent="0.2">
      <c r="A13" s="77">
        <v>4374</v>
      </c>
      <c r="B13" s="55">
        <v>51</v>
      </c>
      <c r="C13" s="150" t="s">
        <v>49</v>
      </c>
      <c r="D13" s="57"/>
      <c r="E13" s="57">
        <v>5505</v>
      </c>
      <c r="F13" s="57">
        <v>2402</v>
      </c>
      <c r="G13" s="57">
        <v>2730</v>
      </c>
      <c r="H13" s="76">
        <f>G13/E13*100</f>
        <v>49.591280653950953</v>
      </c>
      <c r="I13" s="176"/>
    </row>
    <row r="14" spans="1:31" ht="15" x14ac:dyDescent="0.2">
      <c r="A14" s="77">
        <v>4377</v>
      </c>
      <c r="B14" s="55">
        <v>51</v>
      </c>
      <c r="C14" s="150" t="s">
        <v>49</v>
      </c>
      <c r="D14" s="57"/>
      <c r="E14" s="57"/>
      <c r="F14" s="57"/>
      <c r="G14" s="57">
        <v>280</v>
      </c>
      <c r="H14" s="76">
        <v>0</v>
      </c>
      <c r="I14" s="176"/>
    </row>
    <row r="15" spans="1:31" ht="15" x14ac:dyDescent="0.2">
      <c r="A15" s="77">
        <v>4379</v>
      </c>
      <c r="B15" s="55">
        <v>51</v>
      </c>
      <c r="C15" s="150" t="s">
        <v>49</v>
      </c>
      <c r="D15" s="57"/>
      <c r="E15" s="57"/>
      <c r="F15" s="57"/>
      <c r="G15" s="57">
        <v>50</v>
      </c>
      <c r="H15" s="76">
        <v>0</v>
      </c>
      <c r="I15" s="176"/>
    </row>
    <row r="16" spans="1:31" ht="15" x14ac:dyDescent="0.2">
      <c r="A16" s="77">
        <v>6172</v>
      </c>
      <c r="B16" s="55">
        <v>50</v>
      </c>
      <c r="C16" s="150" t="s">
        <v>51</v>
      </c>
      <c r="D16" s="57"/>
      <c r="E16" s="57">
        <v>84</v>
      </c>
      <c r="F16" s="57">
        <v>77</v>
      </c>
      <c r="G16" s="57">
        <v>90</v>
      </c>
      <c r="H16" s="76">
        <f t="shared" ref="H16" si="0">G16/E16*100</f>
        <v>107.14285714285714</v>
      </c>
      <c r="I16" s="176"/>
    </row>
    <row r="17" spans="1:31" ht="15.75" thickBot="1" x14ac:dyDescent="0.25">
      <c r="A17" s="77">
        <v>6172</v>
      </c>
      <c r="B17" s="55">
        <v>51</v>
      </c>
      <c r="C17" s="71" t="s">
        <v>49</v>
      </c>
      <c r="D17" s="57">
        <v>75</v>
      </c>
      <c r="E17" s="57"/>
      <c r="F17" s="57"/>
      <c r="G17" s="57">
        <v>27</v>
      </c>
      <c r="H17" s="76">
        <v>0</v>
      </c>
      <c r="I17" s="177"/>
    </row>
    <row r="18" spans="1:31" ht="16.5" thickTop="1" thickBot="1" x14ac:dyDescent="0.25">
      <c r="A18" s="107" t="s">
        <v>7</v>
      </c>
      <c r="B18" s="92"/>
      <c r="C18" s="93"/>
      <c r="D18" s="94">
        <f t="shared" ref="D18:F18" si="1">SUM(D8:D17)</f>
        <v>75</v>
      </c>
      <c r="E18" s="94">
        <f t="shared" si="1"/>
        <v>5589</v>
      </c>
      <c r="F18" s="94">
        <f t="shared" si="1"/>
        <v>2479</v>
      </c>
      <c r="G18" s="94">
        <f>SUM(G8:G17)</f>
        <v>5970</v>
      </c>
      <c r="H18" s="102">
        <f>G18/E18*100</f>
        <v>106.81696188942567</v>
      </c>
    </row>
    <row r="19" spans="1:31" ht="13.5" thickTop="1" x14ac:dyDescent="0.2">
      <c r="B19" s="73"/>
      <c r="C19" s="4"/>
      <c r="D19" s="4"/>
      <c r="E19" s="4"/>
      <c r="F19" s="74"/>
      <c r="G19" s="74"/>
      <c r="H19" s="73"/>
    </row>
    <row r="20" spans="1:31" ht="14.25" x14ac:dyDescent="0.2">
      <c r="A20" s="59"/>
      <c r="C20" s="4"/>
      <c r="D20" s="4"/>
      <c r="E20" s="4"/>
      <c r="F20" s="4"/>
      <c r="G20" s="4"/>
    </row>
    <row r="21" spans="1:31" s="119" customFormat="1" ht="15.75" thickBot="1" x14ac:dyDescent="0.25">
      <c r="A21" s="115" t="s">
        <v>124</v>
      </c>
      <c r="B21" s="115"/>
      <c r="C21" s="116"/>
      <c r="D21" s="116"/>
      <c r="E21" s="116"/>
      <c r="F21" s="117"/>
      <c r="G21" s="117">
        <f>G23</f>
        <v>730</v>
      </c>
      <c r="H21" s="118" t="s">
        <v>8</v>
      </c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</row>
    <row r="22" spans="1:31" ht="15" thickTop="1" x14ac:dyDescent="0.2">
      <c r="A22" s="59" t="s">
        <v>97</v>
      </c>
      <c r="C22" s="4"/>
      <c r="D22" s="4"/>
      <c r="E22" s="4"/>
      <c r="F22" s="4"/>
      <c r="G22" s="78"/>
      <c r="H22" s="79"/>
    </row>
    <row r="23" spans="1:31" ht="15" x14ac:dyDescent="0.2">
      <c r="A23" s="61" t="s">
        <v>6</v>
      </c>
      <c r="B23" s="61"/>
      <c r="C23" s="137"/>
      <c r="D23" s="182"/>
      <c r="E23" s="137"/>
      <c r="F23" s="58"/>
      <c r="G23" s="58">
        <v>730</v>
      </c>
      <c r="H23" s="63" t="s">
        <v>8</v>
      </c>
    </row>
    <row r="24" spans="1:31" ht="14.25" customHeight="1" x14ac:dyDescent="0.2">
      <c r="A24" s="168" t="s">
        <v>98</v>
      </c>
      <c r="B24" s="171"/>
      <c r="C24" s="167"/>
      <c r="D24" s="182"/>
      <c r="E24" s="167"/>
      <c r="F24" s="58"/>
      <c r="G24" s="138"/>
    </row>
    <row r="25" spans="1:31" ht="15.75" customHeight="1" x14ac:dyDescent="0.2">
      <c r="A25" s="221" t="s">
        <v>125</v>
      </c>
      <c r="B25" s="221"/>
      <c r="C25" s="221"/>
      <c r="D25" s="221"/>
      <c r="E25" s="221"/>
      <c r="F25" s="221"/>
      <c r="G25" s="134"/>
    </row>
    <row r="26" spans="1:31" ht="14.25" x14ac:dyDescent="0.2">
      <c r="A26" s="59"/>
      <c r="C26" s="4"/>
      <c r="D26" s="4"/>
      <c r="E26" s="4"/>
      <c r="F26" s="4"/>
      <c r="G26" s="4"/>
    </row>
    <row r="27" spans="1:31" ht="14.25" x14ac:dyDescent="0.2">
      <c r="A27" s="59"/>
      <c r="C27" s="4"/>
      <c r="D27" s="4"/>
      <c r="E27" s="4"/>
      <c r="F27" s="4"/>
      <c r="G27" s="4"/>
    </row>
    <row r="28" spans="1:31" s="119" customFormat="1" ht="15.75" thickBot="1" x14ac:dyDescent="0.25">
      <c r="A28" s="115" t="s">
        <v>126</v>
      </c>
      <c r="B28" s="115"/>
      <c r="C28" s="116"/>
      <c r="D28" s="116"/>
      <c r="E28" s="116"/>
      <c r="F28" s="117"/>
      <c r="G28" s="117">
        <f>G30</f>
        <v>130</v>
      </c>
      <c r="H28" s="118" t="s">
        <v>8</v>
      </c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</row>
    <row r="29" spans="1:31" ht="15" thickTop="1" x14ac:dyDescent="0.2">
      <c r="A29" s="59" t="s">
        <v>97</v>
      </c>
      <c r="C29" s="4"/>
      <c r="D29" s="4"/>
      <c r="E29" s="4"/>
      <c r="F29" s="4"/>
      <c r="G29" s="78"/>
      <c r="H29" s="79"/>
    </row>
    <row r="30" spans="1:31" ht="15" x14ac:dyDescent="0.2">
      <c r="A30" s="61" t="s">
        <v>6</v>
      </c>
      <c r="B30" s="61"/>
      <c r="C30" s="137"/>
      <c r="D30" s="182"/>
      <c r="E30" s="137"/>
      <c r="F30" s="58"/>
      <c r="G30" s="58">
        <v>130</v>
      </c>
      <c r="H30" s="63" t="s">
        <v>48</v>
      </c>
    </row>
    <row r="31" spans="1:31" ht="15" x14ac:dyDescent="0.2">
      <c r="A31" s="147" t="s">
        <v>98</v>
      </c>
      <c r="B31" s="61"/>
      <c r="C31" s="137"/>
      <c r="D31" s="182"/>
      <c r="E31" s="137"/>
      <c r="F31" s="58"/>
      <c r="G31" s="63"/>
    </row>
    <row r="32" spans="1:31" ht="15" x14ac:dyDescent="0.2">
      <c r="A32" s="221" t="s">
        <v>197</v>
      </c>
      <c r="B32" s="221"/>
      <c r="C32" s="221"/>
      <c r="D32" s="221"/>
      <c r="E32" s="221"/>
      <c r="F32" s="221"/>
      <c r="G32" s="63"/>
    </row>
    <row r="34" spans="1:31" s="119" customFormat="1" ht="15.75" thickBot="1" x14ac:dyDescent="0.25">
      <c r="A34" s="115" t="s">
        <v>127</v>
      </c>
      <c r="B34" s="115"/>
      <c r="C34" s="116"/>
      <c r="D34" s="116"/>
      <c r="E34" s="116"/>
      <c r="F34" s="117"/>
      <c r="G34" s="117">
        <f>G36</f>
        <v>1730</v>
      </c>
      <c r="H34" s="118" t="s">
        <v>8</v>
      </c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</row>
    <row r="35" spans="1:31" ht="15" thickTop="1" x14ac:dyDescent="0.2">
      <c r="A35" s="59" t="s">
        <v>97</v>
      </c>
      <c r="C35" s="4"/>
      <c r="D35" s="4"/>
      <c r="E35" s="4"/>
      <c r="F35" s="4"/>
      <c r="G35" s="78"/>
      <c r="H35" s="79"/>
    </row>
    <row r="36" spans="1:31" ht="15" x14ac:dyDescent="0.2">
      <c r="A36" s="171" t="s">
        <v>6</v>
      </c>
      <c r="B36" s="171"/>
      <c r="C36" s="167"/>
      <c r="D36" s="182"/>
      <c r="E36" s="167"/>
      <c r="F36" s="58"/>
      <c r="G36" s="58">
        <v>1730</v>
      </c>
      <c r="H36" s="63" t="s">
        <v>48</v>
      </c>
    </row>
    <row r="37" spans="1:31" ht="15" x14ac:dyDescent="0.2">
      <c r="A37" s="168" t="s">
        <v>98</v>
      </c>
      <c r="B37" s="171"/>
      <c r="C37" s="167"/>
      <c r="D37" s="182"/>
      <c r="E37" s="167"/>
      <c r="F37" s="58"/>
      <c r="G37" s="63"/>
    </row>
    <row r="38" spans="1:31" ht="15" x14ac:dyDescent="0.2">
      <c r="A38" s="221" t="s">
        <v>137</v>
      </c>
      <c r="B38" s="221"/>
      <c r="C38" s="221"/>
      <c r="D38" s="221"/>
      <c r="E38" s="221"/>
      <c r="F38" s="221"/>
      <c r="G38" s="63"/>
    </row>
    <row r="40" spans="1:31" s="119" customFormat="1" ht="15.75" thickBot="1" x14ac:dyDescent="0.25">
      <c r="A40" s="115" t="s">
        <v>128</v>
      </c>
      <c r="B40" s="115"/>
      <c r="C40" s="116"/>
      <c r="D40" s="116"/>
      <c r="E40" s="116"/>
      <c r="F40" s="117"/>
      <c r="G40" s="117">
        <f>G42</f>
        <v>91</v>
      </c>
      <c r="H40" s="118" t="s">
        <v>8</v>
      </c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</row>
    <row r="41" spans="1:31" ht="15" thickTop="1" x14ac:dyDescent="0.2">
      <c r="A41" s="59" t="s">
        <v>97</v>
      </c>
      <c r="C41" s="4"/>
      <c r="D41" s="4"/>
      <c r="E41" s="4"/>
      <c r="F41" s="4"/>
      <c r="G41" s="78"/>
      <c r="H41" s="79"/>
    </row>
    <row r="42" spans="1:31" ht="15" x14ac:dyDescent="0.2">
      <c r="A42" s="171" t="s">
        <v>6</v>
      </c>
      <c r="B42" s="171"/>
      <c r="C42" s="167"/>
      <c r="D42" s="182"/>
      <c r="E42" s="167"/>
      <c r="F42" s="58"/>
      <c r="G42" s="58">
        <v>91</v>
      </c>
      <c r="H42" s="63" t="s">
        <v>48</v>
      </c>
    </row>
    <row r="43" spans="1:31" ht="15" x14ac:dyDescent="0.2">
      <c r="A43" s="168" t="s">
        <v>98</v>
      </c>
      <c r="B43" s="171"/>
      <c r="C43" s="167"/>
      <c r="D43" s="182"/>
      <c r="E43" s="167"/>
      <c r="F43" s="58"/>
      <c r="G43" s="63"/>
    </row>
    <row r="44" spans="1:31" ht="15" x14ac:dyDescent="0.2">
      <c r="A44" s="221" t="s">
        <v>136</v>
      </c>
      <c r="B44" s="221"/>
      <c r="C44" s="221"/>
      <c r="D44" s="221"/>
      <c r="E44" s="221"/>
      <c r="F44" s="221"/>
      <c r="G44" s="63"/>
    </row>
    <row r="46" spans="1:31" s="119" customFormat="1" ht="15.75" thickBot="1" x14ac:dyDescent="0.25">
      <c r="A46" s="115" t="s">
        <v>129</v>
      </c>
      <c r="B46" s="115"/>
      <c r="C46" s="116"/>
      <c r="D46" s="116"/>
      <c r="E46" s="116"/>
      <c r="F46" s="117"/>
      <c r="G46" s="117">
        <f>G48</f>
        <v>112</v>
      </c>
      <c r="H46" s="118" t="s">
        <v>8</v>
      </c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</row>
    <row r="47" spans="1:31" ht="15" thickTop="1" x14ac:dyDescent="0.2">
      <c r="A47" s="59" t="s">
        <v>97</v>
      </c>
      <c r="C47" s="4"/>
      <c r="D47" s="4"/>
      <c r="E47" s="4"/>
      <c r="F47" s="4"/>
      <c r="G47" s="78"/>
      <c r="H47" s="79"/>
    </row>
    <row r="48" spans="1:31" ht="15" x14ac:dyDescent="0.2">
      <c r="A48" s="171" t="s">
        <v>6</v>
      </c>
      <c r="B48" s="171"/>
      <c r="C48" s="167"/>
      <c r="D48" s="182"/>
      <c r="E48" s="167"/>
      <c r="F48" s="58"/>
      <c r="G48" s="58">
        <v>112</v>
      </c>
      <c r="H48" s="63" t="s">
        <v>48</v>
      </c>
    </row>
    <row r="49" spans="1:8" ht="15" x14ac:dyDescent="0.2">
      <c r="A49" s="168" t="s">
        <v>98</v>
      </c>
      <c r="B49" s="171"/>
      <c r="C49" s="167"/>
      <c r="D49" s="182"/>
      <c r="E49" s="167"/>
      <c r="F49" s="58"/>
      <c r="G49" s="63"/>
    </row>
    <row r="50" spans="1:8" ht="15" x14ac:dyDescent="0.2">
      <c r="A50" s="221" t="s">
        <v>135</v>
      </c>
      <c r="B50" s="221"/>
      <c r="C50" s="221"/>
      <c r="D50" s="221"/>
      <c r="E50" s="221"/>
      <c r="F50" s="221"/>
      <c r="G50" s="63"/>
    </row>
    <row r="52" spans="1:8" ht="15.75" thickBot="1" x14ac:dyDescent="0.25">
      <c r="A52" s="115" t="s">
        <v>100</v>
      </c>
      <c r="B52" s="115"/>
      <c r="C52" s="116"/>
      <c r="D52" s="116"/>
      <c r="E52" s="116"/>
      <c r="F52" s="117"/>
      <c r="G52" s="117">
        <f>G54</f>
        <v>2730</v>
      </c>
      <c r="H52" s="118" t="s">
        <v>8</v>
      </c>
    </row>
    <row r="53" spans="1:8" ht="15" thickTop="1" x14ac:dyDescent="0.2">
      <c r="A53" s="59" t="s">
        <v>97</v>
      </c>
      <c r="C53" s="4"/>
      <c r="D53" s="4"/>
      <c r="E53" s="4"/>
      <c r="F53" s="4"/>
      <c r="G53" s="78"/>
      <c r="H53" s="79"/>
    </row>
    <row r="54" spans="1:8" ht="15" x14ac:dyDescent="0.2">
      <c r="A54" s="171" t="s">
        <v>6</v>
      </c>
      <c r="B54" s="171"/>
      <c r="C54" s="167"/>
      <c r="D54" s="182"/>
      <c r="E54" s="167"/>
      <c r="F54" s="58"/>
      <c r="G54" s="58">
        <v>2730</v>
      </c>
      <c r="H54" s="63" t="s">
        <v>48</v>
      </c>
    </row>
    <row r="55" spans="1:8" ht="15" x14ac:dyDescent="0.2">
      <c r="A55" s="168" t="s">
        <v>98</v>
      </c>
      <c r="B55" s="171"/>
      <c r="C55" s="167"/>
      <c r="D55" s="182"/>
      <c r="E55" s="167"/>
      <c r="F55" s="58"/>
      <c r="G55" s="63"/>
    </row>
    <row r="56" spans="1:8" ht="15" x14ac:dyDescent="0.2">
      <c r="A56" s="221" t="s">
        <v>134</v>
      </c>
      <c r="B56" s="221"/>
      <c r="C56" s="221"/>
      <c r="D56" s="221"/>
      <c r="E56" s="221"/>
      <c r="F56" s="221"/>
      <c r="G56" s="63"/>
    </row>
    <row r="58" spans="1:8" ht="15.75" thickBot="1" x14ac:dyDescent="0.25">
      <c r="A58" s="115" t="s">
        <v>130</v>
      </c>
      <c r="B58" s="115"/>
      <c r="C58" s="116"/>
      <c r="D58" s="116"/>
      <c r="E58" s="116"/>
      <c r="F58" s="117"/>
      <c r="G58" s="117">
        <f>G60</f>
        <v>280</v>
      </c>
      <c r="H58" s="118" t="s">
        <v>8</v>
      </c>
    </row>
    <row r="59" spans="1:8" ht="15" thickTop="1" x14ac:dyDescent="0.2">
      <c r="A59" s="59" t="s">
        <v>97</v>
      </c>
      <c r="C59" s="4"/>
      <c r="D59" s="4"/>
      <c r="E59" s="4"/>
      <c r="F59" s="4"/>
      <c r="G59" s="78"/>
      <c r="H59" s="79"/>
    </row>
    <row r="60" spans="1:8" ht="15" x14ac:dyDescent="0.2">
      <c r="A60" s="171" t="s">
        <v>6</v>
      </c>
      <c r="B60" s="171"/>
      <c r="C60" s="167"/>
      <c r="D60" s="182"/>
      <c r="E60" s="167"/>
      <c r="F60" s="58"/>
      <c r="G60" s="58">
        <v>280</v>
      </c>
      <c r="H60" s="63" t="s">
        <v>48</v>
      </c>
    </row>
    <row r="61" spans="1:8" ht="15" x14ac:dyDescent="0.2">
      <c r="A61" s="168" t="s">
        <v>98</v>
      </c>
      <c r="B61" s="171"/>
      <c r="C61" s="167"/>
      <c r="D61" s="182"/>
      <c r="E61" s="167"/>
      <c r="F61" s="58"/>
      <c r="G61" s="63"/>
    </row>
    <row r="62" spans="1:8" ht="15" x14ac:dyDescent="0.2">
      <c r="A62" s="221" t="s">
        <v>133</v>
      </c>
      <c r="B62" s="221"/>
      <c r="C62" s="221"/>
      <c r="D62" s="221"/>
      <c r="E62" s="221"/>
      <c r="F62" s="221"/>
      <c r="G62" s="63"/>
    </row>
    <row r="64" spans="1:8" ht="15.75" thickBot="1" x14ac:dyDescent="0.25">
      <c r="A64" s="115" t="s">
        <v>131</v>
      </c>
      <c r="B64" s="115"/>
      <c r="C64" s="116"/>
      <c r="D64" s="116"/>
      <c r="E64" s="116"/>
      <c r="F64" s="117"/>
      <c r="G64" s="117">
        <f>G66</f>
        <v>50</v>
      </c>
      <c r="H64" s="118" t="s">
        <v>8</v>
      </c>
    </row>
    <row r="65" spans="1:8" ht="15" thickTop="1" x14ac:dyDescent="0.2">
      <c r="A65" s="59" t="s">
        <v>97</v>
      </c>
      <c r="C65" s="4"/>
      <c r="D65" s="4"/>
      <c r="E65" s="4"/>
      <c r="F65" s="4"/>
      <c r="G65" s="78"/>
      <c r="H65" s="79"/>
    </row>
    <row r="66" spans="1:8" ht="15" x14ac:dyDescent="0.2">
      <c r="A66" s="171" t="s">
        <v>6</v>
      </c>
      <c r="B66" s="171"/>
      <c r="C66" s="167"/>
      <c r="D66" s="182"/>
      <c r="E66" s="167"/>
      <c r="F66" s="58"/>
      <c r="G66" s="58">
        <v>50</v>
      </c>
      <c r="H66" s="63" t="s">
        <v>48</v>
      </c>
    </row>
    <row r="67" spans="1:8" ht="15" x14ac:dyDescent="0.2">
      <c r="A67" s="168" t="s">
        <v>198</v>
      </c>
      <c r="B67" s="171"/>
      <c r="C67" s="167"/>
      <c r="D67" s="182"/>
      <c r="E67" s="167"/>
      <c r="F67" s="58"/>
      <c r="G67" s="63"/>
    </row>
    <row r="68" spans="1:8" ht="15" x14ac:dyDescent="0.2">
      <c r="A68" s="221" t="s">
        <v>132</v>
      </c>
      <c r="B68" s="221"/>
      <c r="C68" s="221"/>
      <c r="D68" s="221"/>
      <c r="E68" s="221"/>
      <c r="F68" s="221"/>
      <c r="G68" s="63"/>
    </row>
    <row r="70" spans="1:8" ht="15.75" thickBot="1" x14ac:dyDescent="0.25">
      <c r="A70" s="115" t="s">
        <v>70</v>
      </c>
      <c r="B70" s="115"/>
      <c r="C70" s="116"/>
      <c r="D70" s="116"/>
      <c r="E70" s="116"/>
      <c r="F70" s="117"/>
      <c r="G70" s="117">
        <f>G72</f>
        <v>90</v>
      </c>
      <c r="H70" s="118" t="s">
        <v>8</v>
      </c>
    </row>
    <row r="71" spans="1:8" ht="15" thickTop="1" x14ac:dyDescent="0.2">
      <c r="A71" s="59" t="s">
        <v>97</v>
      </c>
      <c r="C71" s="4"/>
      <c r="D71" s="4"/>
      <c r="E71" s="4"/>
      <c r="F71" s="4"/>
      <c r="G71" s="78"/>
      <c r="H71" s="79"/>
    </row>
    <row r="72" spans="1:8" ht="15" x14ac:dyDescent="0.2">
      <c r="A72" s="171" t="s">
        <v>42</v>
      </c>
      <c r="B72" s="171"/>
      <c r="C72" s="167"/>
      <c r="D72" s="182"/>
      <c r="E72" s="167"/>
      <c r="F72" s="58"/>
      <c r="G72" s="58">
        <v>90</v>
      </c>
      <c r="H72" s="63" t="s">
        <v>48</v>
      </c>
    </row>
    <row r="73" spans="1:8" ht="15" x14ac:dyDescent="0.2">
      <c r="A73" s="168" t="s">
        <v>139</v>
      </c>
      <c r="B73" s="171"/>
      <c r="C73" s="167"/>
      <c r="D73" s="182"/>
      <c r="E73" s="167"/>
      <c r="F73" s="58"/>
      <c r="G73" s="63"/>
    </row>
    <row r="74" spans="1:8" ht="15" x14ac:dyDescent="0.2">
      <c r="A74" s="221" t="s">
        <v>141</v>
      </c>
      <c r="B74" s="221"/>
      <c r="C74" s="221"/>
      <c r="D74" s="221"/>
      <c r="E74" s="221"/>
      <c r="F74" s="221"/>
      <c r="G74" s="63"/>
    </row>
    <row r="76" spans="1:8" ht="15.75" thickBot="1" x14ac:dyDescent="0.25">
      <c r="A76" s="115" t="s">
        <v>138</v>
      </c>
      <c r="B76" s="115"/>
      <c r="C76" s="116"/>
      <c r="D76" s="116"/>
      <c r="E76" s="116"/>
      <c r="F76" s="117"/>
      <c r="G76" s="117">
        <f>G78</f>
        <v>27</v>
      </c>
      <c r="H76" s="118" t="s">
        <v>8</v>
      </c>
    </row>
    <row r="77" spans="1:8" ht="15" thickTop="1" x14ac:dyDescent="0.2">
      <c r="A77" s="59" t="s">
        <v>97</v>
      </c>
      <c r="C77" s="4"/>
      <c r="D77" s="4"/>
      <c r="E77" s="4"/>
      <c r="F77" s="4"/>
      <c r="G77" s="78"/>
      <c r="H77" s="79"/>
    </row>
    <row r="78" spans="1:8" ht="15" x14ac:dyDescent="0.2">
      <c r="A78" s="171" t="s">
        <v>6</v>
      </c>
      <c r="B78" s="171"/>
      <c r="C78" s="167"/>
      <c r="D78" s="182"/>
      <c r="E78" s="167"/>
      <c r="F78" s="58"/>
      <c r="G78" s="58">
        <v>27</v>
      </c>
      <c r="H78" s="63" t="s">
        <v>48</v>
      </c>
    </row>
    <row r="79" spans="1:8" ht="15" x14ac:dyDescent="0.2">
      <c r="A79" s="168" t="s">
        <v>140</v>
      </c>
      <c r="B79" s="171"/>
      <c r="C79" s="167"/>
      <c r="D79" s="182"/>
      <c r="E79" s="167"/>
      <c r="F79" s="58"/>
      <c r="G79" s="63"/>
    </row>
    <row r="80" spans="1:8" ht="15" x14ac:dyDescent="0.2">
      <c r="A80" s="221"/>
      <c r="B80" s="221"/>
      <c r="C80" s="221"/>
      <c r="D80" s="221"/>
      <c r="E80" s="221"/>
      <c r="F80" s="221"/>
      <c r="G80" s="63"/>
    </row>
  </sheetData>
  <mergeCells count="11">
    <mergeCell ref="A32:F32"/>
    <mergeCell ref="A1:F1"/>
    <mergeCell ref="A25:F25"/>
    <mergeCell ref="A68:F68"/>
    <mergeCell ref="A74:F74"/>
    <mergeCell ref="A80:F80"/>
    <mergeCell ref="A38:F38"/>
    <mergeCell ref="A44:F44"/>
    <mergeCell ref="A50:F50"/>
    <mergeCell ref="A56:F56"/>
    <mergeCell ref="A62:F62"/>
  </mergeCells>
  <pageMargins left="0.70866141732283472" right="0.70866141732283472" top="0.78740157480314965" bottom="0.78740157480314965" header="0.31496062992125984" footer="0.31496062992125984"/>
  <pageSetup paperSize="9" scale="59" firstPageNumber="93" fitToHeight="9999" orientation="portrait" useFirstPageNumber="1" r:id="rId1"/>
  <headerFooter alignWithMargins="0">
    <oddFooter>&amp;L&amp;"Arial,Kurzíva"Zastupitelstvo Olomouckého kraje 19-12-2016
6. - Rozpočet Olomouckého kraje 2017 - návrh rozpočtu
Příloha č. 3f) Evropské programy&amp;R&amp;"Arial,Kurzíva"Strana &amp;P (celkem 137)</oddFooter>
  </headerFooter>
  <rowBreaks count="1" manualBreakCount="1">
    <brk id="79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A26"/>
  <sheetViews>
    <sheetView showGridLines="0" topLeftCell="A16" zoomScaleNormal="100" zoomScaleSheetLayoutView="100" workbookViewId="0">
      <selection activeCell="B5" sqref="B5"/>
    </sheetView>
  </sheetViews>
  <sheetFormatPr defaultRowHeight="12.75" x14ac:dyDescent="0.2"/>
  <cols>
    <col min="1" max="1" width="8.5" style="2" customWidth="1"/>
    <col min="2" max="2" width="9" style="2" customWidth="1"/>
    <col min="3" max="3" width="51.75" style="2" customWidth="1"/>
    <col min="4" max="7" width="14.25" style="2" customWidth="1"/>
    <col min="8" max="8" width="8.125" style="2" customWidth="1"/>
    <col min="9" max="79" width="9" style="173"/>
    <col min="80" max="16384" width="9" style="2"/>
  </cols>
  <sheetData>
    <row r="1" spans="1:79" ht="45" customHeight="1" x14ac:dyDescent="0.2">
      <c r="A1" s="224" t="s">
        <v>37</v>
      </c>
      <c r="B1" s="224"/>
      <c r="C1" s="224"/>
      <c r="D1" s="224"/>
      <c r="E1" s="224"/>
      <c r="F1" s="224"/>
      <c r="G1" s="152"/>
      <c r="H1" s="1" t="s">
        <v>12</v>
      </c>
    </row>
    <row r="2" spans="1:79" ht="19.5" x14ac:dyDescent="0.2">
      <c r="H2" s="1"/>
    </row>
    <row r="3" spans="1:79" s="127" customFormat="1" ht="15" x14ac:dyDescent="0.2">
      <c r="A3" s="129" t="s">
        <v>0</v>
      </c>
      <c r="B3" s="129"/>
      <c r="C3" s="129" t="s">
        <v>64</v>
      </c>
      <c r="D3" s="129"/>
      <c r="E3" s="130"/>
      <c r="F3" s="130"/>
      <c r="G3" s="130"/>
      <c r="H3" s="130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</row>
    <row r="4" spans="1:79" s="127" customFormat="1" ht="15" x14ac:dyDescent="0.2">
      <c r="A4" s="129"/>
      <c r="B4" s="129"/>
      <c r="C4" s="129" t="s">
        <v>1</v>
      </c>
      <c r="D4" s="129"/>
      <c r="E4" s="130"/>
      <c r="F4" s="130"/>
      <c r="G4" s="130"/>
      <c r="H4" s="130"/>
      <c r="I4" s="174"/>
      <c r="J4" s="174"/>
      <c r="K4" s="175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/>
      <c r="CA4" s="174"/>
    </row>
    <row r="5" spans="1:79" s="127" customFormat="1" ht="15" thickBot="1" x14ac:dyDescent="0.25">
      <c r="A5" s="131"/>
      <c r="B5" s="131"/>
      <c r="C5" s="131"/>
      <c r="D5" s="131"/>
      <c r="E5" s="131"/>
      <c r="F5" s="131"/>
      <c r="G5" s="131"/>
      <c r="H5" s="131" t="s">
        <v>2</v>
      </c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74"/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74"/>
      <c r="BN5" s="174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</row>
    <row r="6" spans="1:79" ht="35.1" customHeight="1" thickTop="1" thickBot="1" x14ac:dyDescent="0.25">
      <c r="A6" s="103" t="s">
        <v>3</v>
      </c>
      <c r="B6" s="97" t="s">
        <v>57</v>
      </c>
      <c r="C6" s="86" t="s">
        <v>58</v>
      </c>
      <c r="D6" s="86" t="s">
        <v>212</v>
      </c>
      <c r="E6" s="86" t="s">
        <v>119</v>
      </c>
      <c r="F6" s="86" t="s">
        <v>142</v>
      </c>
      <c r="G6" s="86" t="s">
        <v>122</v>
      </c>
      <c r="H6" s="87" t="s">
        <v>4</v>
      </c>
    </row>
    <row r="7" spans="1:79" ht="14.25" thickTop="1" thickBot="1" x14ac:dyDescent="0.25">
      <c r="A7" s="104">
        <v>1</v>
      </c>
      <c r="B7" s="105">
        <v>2</v>
      </c>
      <c r="C7" s="88">
        <v>3</v>
      </c>
      <c r="D7" s="88">
        <v>4</v>
      </c>
      <c r="E7" s="88">
        <v>5</v>
      </c>
      <c r="F7" s="88">
        <v>6</v>
      </c>
      <c r="G7" s="88">
        <v>7</v>
      </c>
      <c r="H7" s="90" t="s">
        <v>214</v>
      </c>
      <c r="I7" s="176"/>
    </row>
    <row r="8" spans="1:79" ht="15.75" thickTop="1" x14ac:dyDescent="0.2">
      <c r="A8" s="66">
        <v>4349</v>
      </c>
      <c r="B8" s="55">
        <v>51</v>
      </c>
      <c r="C8" s="67" t="s">
        <v>49</v>
      </c>
      <c r="D8" s="57">
        <v>0</v>
      </c>
      <c r="E8" s="57">
        <v>0</v>
      </c>
      <c r="F8" s="57">
        <v>0</v>
      </c>
      <c r="G8" s="57">
        <v>369</v>
      </c>
      <c r="H8" s="76">
        <v>0</v>
      </c>
      <c r="I8" s="176"/>
    </row>
    <row r="9" spans="1:79" ht="15" x14ac:dyDescent="0.2">
      <c r="A9" s="77">
        <v>4399</v>
      </c>
      <c r="B9" s="55">
        <v>51</v>
      </c>
      <c r="C9" s="150" t="s">
        <v>49</v>
      </c>
      <c r="D9" s="57">
        <v>0</v>
      </c>
      <c r="E9" s="57">
        <v>350</v>
      </c>
      <c r="F9" s="57">
        <v>350</v>
      </c>
      <c r="G9" s="57">
        <v>0</v>
      </c>
      <c r="H9" s="76">
        <f>G9/E9*100</f>
        <v>0</v>
      </c>
      <c r="I9" s="176"/>
    </row>
    <row r="10" spans="1:79" ht="15" x14ac:dyDescent="0.2">
      <c r="A10" s="77">
        <v>6172</v>
      </c>
      <c r="B10" s="55">
        <v>50</v>
      </c>
      <c r="C10" s="150" t="s">
        <v>51</v>
      </c>
      <c r="D10" s="57">
        <f>103+11</f>
        <v>114</v>
      </c>
      <c r="E10" s="57">
        <v>200</v>
      </c>
      <c r="F10" s="57">
        <v>198</v>
      </c>
      <c r="G10" s="57">
        <v>0</v>
      </c>
      <c r="H10" s="76">
        <f>G10/E10*100</f>
        <v>0</v>
      </c>
      <c r="I10" s="176"/>
    </row>
    <row r="11" spans="1:79" ht="15.75" thickBot="1" x14ac:dyDescent="0.25">
      <c r="A11" s="70">
        <v>6172</v>
      </c>
      <c r="B11" s="55">
        <v>51</v>
      </c>
      <c r="C11" s="71" t="s">
        <v>49</v>
      </c>
      <c r="D11" s="57">
        <v>425</v>
      </c>
      <c r="E11" s="57"/>
      <c r="F11" s="57"/>
      <c r="G11" s="72"/>
      <c r="H11" s="76">
        <v>0</v>
      </c>
      <c r="I11" s="176"/>
    </row>
    <row r="12" spans="1:79" ht="16.5" thickTop="1" thickBot="1" x14ac:dyDescent="0.25">
      <c r="A12" s="107" t="s">
        <v>7</v>
      </c>
      <c r="B12" s="92"/>
      <c r="C12" s="93"/>
      <c r="D12" s="94">
        <f>SUM(D8:D11)</f>
        <v>539</v>
      </c>
      <c r="E12" s="94">
        <f t="shared" ref="E12:G12" si="0">SUM(E8:E11)</f>
        <v>550</v>
      </c>
      <c r="F12" s="94">
        <f t="shared" si="0"/>
        <v>548</v>
      </c>
      <c r="G12" s="94">
        <f t="shared" si="0"/>
        <v>369</v>
      </c>
      <c r="H12" s="102">
        <f>G12/E12*100</f>
        <v>67.090909090909093</v>
      </c>
    </row>
    <row r="13" spans="1:79" ht="13.5" thickTop="1" x14ac:dyDescent="0.2">
      <c r="B13" s="73"/>
      <c r="C13" s="4"/>
      <c r="D13" s="4"/>
      <c r="E13" s="4"/>
      <c r="F13" s="74"/>
      <c r="G13" s="74"/>
      <c r="H13" s="73"/>
    </row>
    <row r="14" spans="1:79" ht="14.25" x14ac:dyDescent="0.2">
      <c r="A14" s="59"/>
      <c r="C14" s="4"/>
      <c r="D14" s="4"/>
      <c r="E14" s="4"/>
      <c r="F14" s="4"/>
      <c r="G14" s="4"/>
    </row>
    <row r="15" spans="1:79" ht="14.25" x14ac:dyDescent="0.2">
      <c r="A15" s="227"/>
      <c r="B15" s="228"/>
      <c r="C15" s="228"/>
      <c r="D15" s="228"/>
      <c r="E15" s="228"/>
      <c r="F15" s="228"/>
      <c r="G15" s="228"/>
      <c r="H15" s="228"/>
    </row>
    <row r="16" spans="1:79" s="119" customFormat="1" ht="15.75" thickBot="1" x14ac:dyDescent="0.25">
      <c r="A16" s="115" t="s">
        <v>143</v>
      </c>
      <c r="B16" s="115"/>
      <c r="C16" s="116"/>
      <c r="D16" s="116"/>
      <c r="E16" s="116"/>
      <c r="F16" s="117"/>
      <c r="G16" s="117">
        <f>G18</f>
        <v>265</v>
      </c>
      <c r="H16" s="118" t="s">
        <v>8</v>
      </c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/>
      <c r="BF16" s="173"/>
      <c r="BG16" s="173"/>
      <c r="BH16" s="173"/>
      <c r="BI16" s="173"/>
      <c r="BJ16" s="173"/>
      <c r="BK16" s="173"/>
      <c r="BL16" s="173"/>
      <c r="BM16" s="173"/>
      <c r="BN16" s="173"/>
      <c r="BO16" s="173"/>
      <c r="BP16" s="173"/>
      <c r="BQ16" s="173"/>
      <c r="BR16" s="173"/>
      <c r="BS16" s="173"/>
      <c r="BT16" s="173"/>
      <c r="BU16" s="173"/>
      <c r="BV16" s="173"/>
      <c r="BW16" s="173"/>
      <c r="BX16" s="173"/>
      <c r="BY16" s="173"/>
      <c r="BZ16" s="173"/>
      <c r="CA16" s="173"/>
    </row>
    <row r="17" spans="1:8" ht="29.25" customHeight="1" thickTop="1" x14ac:dyDescent="0.2">
      <c r="A17" s="225" t="s">
        <v>144</v>
      </c>
      <c r="B17" s="226"/>
      <c r="C17" s="226"/>
      <c r="D17" s="226"/>
      <c r="E17" s="226"/>
      <c r="F17" s="226"/>
      <c r="G17" s="78"/>
      <c r="H17" s="79"/>
    </row>
    <row r="18" spans="1:8" ht="15" x14ac:dyDescent="0.2">
      <c r="A18" s="61" t="s">
        <v>6</v>
      </c>
      <c r="B18" s="61"/>
      <c r="C18" s="62"/>
      <c r="D18" s="182"/>
      <c r="E18" s="62"/>
      <c r="F18" s="58"/>
      <c r="G18" s="58">
        <v>265</v>
      </c>
      <c r="H18" s="63" t="s">
        <v>8</v>
      </c>
    </row>
    <row r="19" spans="1:8" ht="15" x14ac:dyDescent="0.2">
      <c r="A19" s="147" t="s">
        <v>145</v>
      </c>
      <c r="B19" s="61"/>
      <c r="C19" s="137"/>
      <c r="D19" s="182"/>
      <c r="E19" s="137"/>
      <c r="F19" s="58"/>
      <c r="G19" s="63"/>
    </row>
    <row r="20" spans="1:8" ht="15" x14ac:dyDescent="0.2">
      <c r="A20" s="221" t="s">
        <v>146</v>
      </c>
      <c r="B20" s="221"/>
      <c r="C20" s="221"/>
      <c r="D20" s="221"/>
      <c r="E20" s="221"/>
      <c r="F20" s="221"/>
      <c r="G20" s="63"/>
    </row>
    <row r="22" spans="1:8" ht="15.75" thickBot="1" x14ac:dyDescent="0.25">
      <c r="A22" s="115" t="s">
        <v>143</v>
      </c>
      <c r="B22" s="115"/>
      <c r="C22" s="116"/>
      <c r="D22" s="116"/>
      <c r="E22" s="116"/>
      <c r="F22" s="117"/>
      <c r="G22" s="117">
        <f>G24</f>
        <v>104</v>
      </c>
      <c r="H22" s="118" t="s">
        <v>8</v>
      </c>
    </row>
    <row r="23" spans="1:8" ht="15" thickTop="1" x14ac:dyDescent="0.2">
      <c r="A23" s="225" t="s">
        <v>147</v>
      </c>
      <c r="B23" s="226"/>
      <c r="C23" s="226"/>
      <c r="D23" s="226"/>
      <c r="E23" s="226"/>
      <c r="F23" s="226"/>
      <c r="G23" s="78"/>
      <c r="H23" s="79"/>
    </row>
    <row r="24" spans="1:8" ht="15" x14ac:dyDescent="0.2">
      <c r="A24" s="171" t="s">
        <v>6</v>
      </c>
      <c r="B24" s="171"/>
      <c r="C24" s="167"/>
      <c r="D24" s="182"/>
      <c r="E24" s="167"/>
      <c r="F24" s="58"/>
      <c r="G24" s="58">
        <v>104</v>
      </c>
      <c r="H24" s="63" t="s">
        <v>8</v>
      </c>
    </row>
    <row r="25" spans="1:8" ht="15" x14ac:dyDescent="0.2">
      <c r="A25" s="168" t="s">
        <v>145</v>
      </c>
      <c r="B25" s="171"/>
      <c r="C25" s="167"/>
      <c r="D25" s="182"/>
      <c r="E25" s="167"/>
      <c r="F25" s="58"/>
      <c r="G25" s="63"/>
    </row>
    <row r="26" spans="1:8" ht="15" x14ac:dyDescent="0.2">
      <c r="A26" s="221" t="s">
        <v>146</v>
      </c>
      <c r="B26" s="221"/>
      <c r="C26" s="221"/>
      <c r="D26" s="221"/>
      <c r="E26" s="221"/>
      <c r="F26" s="221"/>
      <c r="G26" s="63"/>
    </row>
  </sheetData>
  <mergeCells count="6">
    <mergeCell ref="A23:F23"/>
    <mergeCell ref="A26:F26"/>
    <mergeCell ref="A15:H15"/>
    <mergeCell ref="A1:F1"/>
    <mergeCell ref="A20:F20"/>
    <mergeCell ref="A17:F17"/>
  </mergeCells>
  <pageMargins left="0.70866141732283472" right="0.70866141732283472" top="0.78740157480314965" bottom="0.78740157480314965" header="0.31496062992125984" footer="0.31496062992125984"/>
  <pageSetup paperSize="9" scale="59" firstPageNumber="94" fitToHeight="9999" orientation="portrait" useFirstPageNumber="1" r:id="rId1"/>
  <headerFooter alignWithMargins="0">
    <oddFooter>&amp;L&amp;"Arial,Kurzíva"Zastupitelstvo Olomouckého kraje 19-12-2016
6. - Rozpočet Olomouckého kraje 2017 - návrh rozpočtu
Příloha č. 3f) Evropské programy&amp;R&amp;"Arial,Kurzíva"Strana &amp;P (celkem 137)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L139"/>
  <sheetViews>
    <sheetView showGridLines="0" topLeftCell="A76" zoomScaleNormal="100" zoomScaleSheetLayoutView="100" workbookViewId="0">
      <selection activeCell="B5" sqref="B5"/>
    </sheetView>
  </sheetViews>
  <sheetFormatPr defaultRowHeight="12.75" x14ac:dyDescent="0.2"/>
  <cols>
    <col min="1" max="1" width="8.5" style="2" customWidth="1"/>
    <col min="2" max="2" width="9" style="2" customWidth="1"/>
    <col min="3" max="3" width="51.75" style="2" customWidth="1"/>
    <col min="4" max="7" width="14.25" style="2" customWidth="1"/>
    <col min="8" max="8" width="8.125" style="2" customWidth="1"/>
    <col min="9" max="16384" width="9" style="2"/>
  </cols>
  <sheetData>
    <row r="1" spans="1:11" ht="40.5" customHeight="1" x14ac:dyDescent="0.2">
      <c r="A1" s="224" t="s">
        <v>38</v>
      </c>
      <c r="B1" s="224"/>
      <c r="C1" s="224"/>
      <c r="D1" s="224"/>
      <c r="E1" s="224"/>
      <c r="F1" s="224"/>
      <c r="G1" s="1"/>
      <c r="H1" s="1" t="s">
        <v>39</v>
      </c>
    </row>
    <row r="3" spans="1:11" s="127" customFormat="1" ht="15" x14ac:dyDescent="0.2">
      <c r="A3" s="129" t="s">
        <v>0</v>
      </c>
      <c r="B3" s="129"/>
      <c r="C3" s="129" t="s">
        <v>64</v>
      </c>
      <c r="D3" s="129"/>
      <c r="E3" s="130"/>
      <c r="F3" s="130"/>
      <c r="G3" s="130"/>
      <c r="H3" s="130"/>
    </row>
    <row r="4" spans="1:11" s="127" customFormat="1" ht="15" x14ac:dyDescent="0.2">
      <c r="A4" s="129"/>
      <c r="B4" s="129"/>
      <c r="C4" s="129" t="s">
        <v>1</v>
      </c>
      <c r="D4" s="129"/>
      <c r="E4" s="130"/>
      <c r="F4" s="130"/>
      <c r="G4" s="130"/>
      <c r="H4" s="130"/>
    </row>
    <row r="5" spans="1:11" s="127" customFormat="1" ht="15" thickBot="1" x14ac:dyDescent="0.25">
      <c r="A5" s="131"/>
      <c r="B5" s="131"/>
      <c r="C5" s="131"/>
      <c r="D5" s="131"/>
      <c r="E5" s="131"/>
      <c r="F5" s="131"/>
      <c r="G5" s="131"/>
      <c r="H5" s="131" t="s">
        <v>2</v>
      </c>
    </row>
    <row r="6" spans="1:11" ht="35.1" customHeight="1" thickTop="1" thickBot="1" x14ac:dyDescent="0.25">
      <c r="A6" s="103" t="s">
        <v>3</v>
      </c>
      <c r="B6" s="97" t="s">
        <v>57</v>
      </c>
      <c r="C6" s="86" t="s">
        <v>58</v>
      </c>
      <c r="D6" s="86" t="s">
        <v>212</v>
      </c>
      <c r="E6" s="86" t="s">
        <v>119</v>
      </c>
      <c r="F6" s="86" t="s">
        <v>120</v>
      </c>
      <c r="G6" s="86" t="s">
        <v>122</v>
      </c>
      <c r="H6" s="87" t="s">
        <v>4</v>
      </c>
      <c r="I6" s="65"/>
    </row>
    <row r="7" spans="1:11" ht="14.25" thickTop="1" thickBot="1" x14ac:dyDescent="0.25">
      <c r="A7" s="98">
        <v>1</v>
      </c>
      <c r="B7" s="105">
        <v>2</v>
      </c>
      <c r="C7" s="88">
        <v>3</v>
      </c>
      <c r="D7" s="108">
        <v>4</v>
      </c>
      <c r="E7" s="108">
        <v>5</v>
      </c>
      <c r="F7" s="88">
        <v>6</v>
      </c>
      <c r="G7" s="108">
        <v>7</v>
      </c>
      <c r="H7" s="90" t="s">
        <v>214</v>
      </c>
      <c r="I7" s="65"/>
      <c r="K7" s="60"/>
    </row>
    <row r="8" spans="1:11" ht="14.25" customHeight="1" thickTop="1" x14ac:dyDescent="0.2">
      <c r="A8" s="77">
        <v>2125</v>
      </c>
      <c r="B8" s="55">
        <v>52</v>
      </c>
      <c r="C8" s="56" t="s">
        <v>49</v>
      </c>
      <c r="D8" s="68">
        <v>5993</v>
      </c>
      <c r="E8" s="68">
        <v>0</v>
      </c>
      <c r="F8" s="64">
        <v>0</v>
      </c>
      <c r="G8" s="68">
        <f>2000+1632</f>
        <v>3632</v>
      </c>
      <c r="H8" s="76">
        <v>0</v>
      </c>
      <c r="I8" s="60"/>
    </row>
    <row r="9" spans="1:11" ht="14.25" customHeight="1" x14ac:dyDescent="0.2">
      <c r="A9" s="77">
        <v>2125</v>
      </c>
      <c r="B9" s="55">
        <v>53</v>
      </c>
      <c r="C9" s="56" t="s">
        <v>52</v>
      </c>
      <c r="D9" s="64">
        <v>0</v>
      </c>
      <c r="E9" s="64">
        <v>0</v>
      </c>
      <c r="F9" s="64">
        <v>0</v>
      </c>
      <c r="G9" s="64">
        <f>225+1275</f>
        <v>1500</v>
      </c>
      <c r="H9" s="76">
        <v>0</v>
      </c>
      <c r="I9" s="60"/>
    </row>
    <row r="10" spans="1:11" ht="14.25" customHeight="1" x14ac:dyDescent="0.2">
      <c r="A10" s="77">
        <v>3636</v>
      </c>
      <c r="B10" s="55">
        <v>50</v>
      </c>
      <c r="C10" s="56" t="s">
        <v>51</v>
      </c>
      <c r="D10" s="57">
        <v>1903</v>
      </c>
      <c r="E10" s="57">
        <v>5108</v>
      </c>
      <c r="F10" s="64">
        <v>4643</v>
      </c>
      <c r="G10" s="57">
        <f>90+125+211+1194+34+17+289+23+32+54+306+9+5+76+9+11+20+110+3+2+25</f>
        <v>2645</v>
      </c>
      <c r="H10" s="76">
        <f>G10/E10*100</f>
        <v>51.781519185591229</v>
      </c>
      <c r="I10" s="60"/>
    </row>
    <row r="11" spans="1:11" ht="15" x14ac:dyDescent="0.2">
      <c r="A11" s="77">
        <v>3636</v>
      </c>
      <c r="B11" s="55">
        <v>51</v>
      </c>
      <c r="C11" s="56" t="s">
        <v>49</v>
      </c>
      <c r="D11" s="64">
        <v>173</v>
      </c>
      <c r="E11" s="64">
        <v>3850</v>
      </c>
      <c r="F11" s="64">
        <v>3757</v>
      </c>
      <c r="G11" s="64">
        <v>1094</v>
      </c>
      <c r="H11" s="76">
        <f t="shared" ref="H11" si="0">G11/E11*100</f>
        <v>28.415584415584416</v>
      </c>
    </row>
    <row r="12" spans="1:11" ht="15" x14ac:dyDescent="0.2">
      <c r="A12" s="77">
        <v>3636</v>
      </c>
      <c r="B12" s="55">
        <v>54</v>
      </c>
      <c r="C12" s="56" t="s">
        <v>148</v>
      </c>
      <c r="D12" s="64">
        <v>0</v>
      </c>
      <c r="E12" s="64">
        <v>0</v>
      </c>
      <c r="F12" s="64">
        <v>35</v>
      </c>
      <c r="G12" s="64">
        <f>6+29+2+1+17</f>
        <v>55</v>
      </c>
      <c r="H12" s="76">
        <v>0</v>
      </c>
    </row>
    <row r="13" spans="1:11" ht="14.25" customHeight="1" x14ac:dyDescent="0.2">
      <c r="A13" s="77">
        <v>6223</v>
      </c>
      <c r="B13" s="55">
        <v>50</v>
      </c>
      <c r="C13" s="56" t="s">
        <v>51</v>
      </c>
      <c r="D13" s="64">
        <v>0</v>
      </c>
      <c r="E13" s="64">
        <v>324</v>
      </c>
      <c r="F13" s="64">
        <v>324</v>
      </c>
      <c r="G13" s="64">
        <v>0</v>
      </c>
      <c r="H13" s="76">
        <v>0</v>
      </c>
      <c r="I13" s="60"/>
    </row>
    <row r="14" spans="1:11" ht="15.75" thickBot="1" x14ac:dyDescent="0.25">
      <c r="A14" s="77">
        <v>6223</v>
      </c>
      <c r="B14" s="55">
        <v>51</v>
      </c>
      <c r="C14" s="56" t="s">
        <v>49</v>
      </c>
      <c r="D14" s="64">
        <v>0</v>
      </c>
      <c r="E14" s="64">
        <v>306</v>
      </c>
      <c r="F14" s="64">
        <v>306</v>
      </c>
      <c r="G14" s="64">
        <v>0</v>
      </c>
      <c r="H14" s="76">
        <v>0</v>
      </c>
    </row>
    <row r="15" spans="1:11" ht="16.5" thickTop="1" thickBot="1" x14ac:dyDescent="0.25">
      <c r="A15" s="107" t="s">
        <v>7</v>
      </c>
      <c r="B15" s="92"/>
      <c r="C15" s="93"/>
      <c r="D15" s="94">
        <f>SUM(D8:D14)</f>
        <v>8069</v>
      </c>
      <c r="E15" s="94">
        <f>SUM(E8:E14)</f>
        <v>9588</v>
      </c>
      <c r="F15" s="94">
        <f>SUM(F8:F14)</f>
        <v>9065</v>
      </c>
      <c r="G15" s="94">
        <f>SUM(G8:G14)</f>
        <v>8926</v>
      </c>
      <c r="H15" s="102">
        <f>G15/E15*100</f>
        <v>93.095536086775127</v>
      </c>
    </row>
    <row r="16" spans="1:11" ht="13.5" thickTop="1" x14ac:dyDescent="0.2">
      <c r="A16" s="73"/>
      <c r="B16" s="73"/>
      <c r="C16" s="4"/>
      <c r="D16" s="4"/>
      <c r="E16" s="74"/>
      <c r="F16" s="74"/>
      <c r="G16" s="4"/>
      <c r="H16" s="73"/>
    </row>
    <row r="17" spans="1:558" s="119" customFormat="1" ht="15.75" thickBot="1" x14ac:dyDescent="0.25">
      <c r="A17" s="115" t="s">
        <v>149</v>
      </c>
      <c r="B17" s="115"/>
      <c r="C17" s="116"/>
      <c r="D17" s="116"/>
      <c r="E17" s="116"/>
      <c r="F17" s="117"/>
      <c r="G17" s="117">
        <f>SUM(G24,G20)</f>
        <v>3632</v>
      </c>
      <c r="H17" s="118" t="s">
        <v>8</v>
      </c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4"/>
      <c r="DC17" s="144"/>
      <c r="DD17" s="144"/>
      <c r="DE17" s="144"/>
      <c r="DF17" s="144"/>
      <c r="DG17" s="144"/>
      <c r="DH17" s="144"/>
      <c r="DI17" s="144"/>
      <c r="DJ17" s="144"/>
      <c r="DK17" s="144"/>
      <c r="DL17" s="144"/>
      <c r="DM17" s="144"/>
      <c r="DN17" s="144"/>
      <c r="DO17" s="144"/>
      <c r="DP17" s="144"/>
      <c r="DQ17" s="144"/>
      <c r="DR17" s="144"/>
      <c r="DS17" s="144"/>
      <c r="DT17" s="144"/>
      <c r="DU17" s="144"/>
      <c r="DV17" s="144"/>
      <c r="DW17" s="144"/>
      <c r="DX17" s="144"/>
      <c r="DY17" s="144"/>
      <c r="DZ17" s="144"/>
      <c r="EA17" s="144"/>
      <c r="EB17" s="144"/>
      <c r="EC17" s="144"/>
      <c r="ED17" s="144"/>
      <c r="EE17" s="144"/>
      <c r="EF17" s="144"/>
      <c r="EG17" s="144"/>
      <c r="EH17" s="144"/>
      <c r="EI17" s="144"/>
      <c r="EJ17" s="144"/>
      <c r="EK17" s="144"/>
      <c r="EL17" s="144"/>
      <c r="EM17" s="144"/>
      <c r="EN17" s="144"/>
      <c r="EO17" s="144"/>
      <c r="EP17" s="144"/>
      <c r="EQ17" s="144"/>
      <c r="ER17" s="144"/>
      <c r="ES17" s="144"/>
      <c r="ET17" s="144"/>
      <c r="EU17" s="144"/>
      <c r="EV17" s="144"/>
      <c r="EW17" s="144"/>
      <c r="EX17" s="144"/>
      <c r="EY17" s="144"/>
      <c r="EZ17" s="144"/>
      <c r="FA17" s="144"/>
      <c r="FB17" s="144"/>
      <c r="FC17" s="144"/>
      <c r="FD17" s="144"/>
      <c r="FE17" s="144"/>
      <c r="FF17" s="144"/>
      <c r="FG17" s="144"/>
      <c r="FH17" s="144"/>
      <c r="FI17" s="144"/>
      <c r="FJ17" s="144"/>
      <c r="FK17" s="144"/>
      <c r="FL17" s="144"/>
      <c r="FM17" s="144"/>
      <c r="FN17" s="144"/>
      <c r="FO17" s="144"/>
      <c r="FP17" s="144"/>
      <c r="FQ17" s="144"/>
      <c r="FR17" s="144"/>
      <c r="FS17" s="144"/>
      <c r="FT17" s="144"/>
      <c r="FU17" s="144"/>
      <c r="FV17" s="144"/>
      <c r="FW17" s="144"/>
      <c r="FX17" s="144"/>
      <c r="FY17" s="144"/>
      <c r="FZ17" s="144"/>
      <c r="GA17" s="144"/>
      <c r="GB17" s="144"/>
      <c r="GC17" s="144"/>
      <c r="GD17" s="144"/>
      <c r="GE17" s="144"/>
      <c r="GF17" s="144"/>
      <c r="GG17" s="144"/>
      <c r="GH17" s="144"/>
      <c r="GI17" s="144"/>
      <c r="GJ17" s="144"/>
      <c r="GK17" s="144"/>
      <c r="GL17" s="144"/>
      <c r="GM17" s="144"/>
      <c r="GN17" s="144"/>
      <c r="GO17" s="144"/>
      <c r="GP17" s="144"/>
      <c r="GQ17" s="144"/>
      <c r="GR17" s="144"/>
      <c r="GS17" s="144"/>
      <c r="GT17" s="144"/>
      <c r="GU17" s="144"/>
      <c r="GV17" s="144"/>
      <c r="GW17" s="144"/>
      <c r="GX17" s="144"/>
      <c r="GY17" s="144"/>
      <c r="GZ17" s="144"/>
      <c r="HA17" s="144"/>
      <c r="HB17" s="144"/>
      <c r="HC17" s="144"/>
      <c r="HD17" s="144"/>
      <c r="HE17" s="144"/>
      <c r="HF17" s="144"/>
      <c r="HG17" s="144"/>
      <c r="HH17" s="144"/>
      <c r="HI17" s="144"/>
      <c r="HJ17" s="144"/>
      <c r="HK17" s="144"/>
      <c r="HL17" s="144"/>
      <c r="HM17" s="144"/>
      <c r="HN17" s="144"/>
      <c r="HO17" s="144"/>
      <c r="HP17" s="144"/>
      <c r="HQ17" s="144"/>
      <c r="HR17" s="144"/>
      <c r="HS17" s="144"/>
      <c r="HT17" s="144"/>
      <c r="HU17" s="144"/>
      <c r="HV17" s="144"/>
      <c r="HW17" s="144"/>
      <c r="HX17" s="144"/>
      <c r="HY17" s="144"/>
      <c r="HZ17" s="144"/>
      <c r="IA17" s="144"/>
      <c r="IB17" s="144"/>
      <c r="IC17" s="144"/>
      <c r="ID17" s="144"/>
      <c r="IE17" s="144"/>
      <c r="IF17" s="144"/>
      <c r="IG17" s="144"/>
      <c r="IH17" s="144"/>
      <c r="II17" s="144"/>
      <c r="IJ17" s="144"/>
      <c r="IK17" s="144"/>
      <c r="IL17" s="144"/>
      <c r="IM17" s="144"/>
      <c r="IN17" s="144"/>
      <c r="IO17" s="144"/>
      <c r="IP17" s="144"/>
      <c r="IQ17" s="144"/>
      <c r="IR17" s="144"/>
      <c r="IS17" s="144"/>
      <c r="IT17" s="144"/>
      <c r="IU17" s="144"/>
      <c r="IV17" s="144"/>
      <c r="IW17" s="144"/>
      <c r="IX17" s="144"/>
      <c r="IY17" s="144"/>
      <c r="IZ17" s="144"/>
      <c r="JA17" s="144"/>
      <c r="JB17" s="144"/>
      <c r="JC17" s="144"/>
      <c r="JD17" s="144"/>
      <c r="JE17" s="144"/>
      <c r="JF17" s="144"/>
      <c r="JG17" s="144"/>
      <c r="JH17" s="144"/>
      <c r="JI17" s="144"/>
      <c r="JJ17" s="144"/>
      <c r="JK17" s="144"/>
      <c r="JL17" s="144"/>
      <c r="JM17" s="144"/>
      <c r="JN17" s="144"/>
      <c r="JO17" s="144"/>
      <c r="JP17" s="144"/>
      <c r="JQ17" s="144"/>
      <c r="JR17" s="144"/>
      <c r="JS17" s="144"/>
      <c r="JT17" s="144"/>
      <c r="JU17" s="144"/>
      <c r="JV17" s="144"/>
      <c r="JW17" s="144"/>
      <c r="JX17" s="144"/>
      <c r="JY17" s="144"/>
      <c r="JZ17" s="144"/>
      <c r="KA17" s="144"/>
      <c r="KB17" s="144"/>
      <c r="KC17" s="144"/>
      <c r="KD17" s="144"/>
      <c r="KE17" s="144"/>
      <c r="KF17" s="144"/>
      <c r="KG17" s="144"/>
      <c r="KH17" s="144"/>
      <c r="KI17" s="144"/>
      <c r="KJ17" s="144"/>
      <c r="KK17" s="144"/>
      <c r="KL17" s="144"/>
      <c r="KM17" s="144"/>
      <c r="KN17" s="144"/>
      <c r="KO17" s="144"/>
      <c r="KP17" s="144"/>
      <c r="KQ17" s="144"/>
      <c r="KR17" s="144"/>
      <c r="KS17" s="144"/>
      <c r="KT17" s="144"/>
      <c r="KU17" s="144"/>
      <c r="KV17" s="144"/>
      <c r="KW17" s="144"/>
      <c r="KX17" s="144"/>
      <c r="KY17" s="144"/>
      <c r="KZ17" s="144"/>
      <c r="LA17" s="144"/>
      <c r="LB17" s="144"/>
      <c r="LC17" s="144"/>
      <c r="LD17" s="144"/>
      <c r="LE17" s="144"/>
      <c r="LF17" s="144"/>
      <c r="LG17" s="144"/>
      <c r="LH17" s="144"/>
      <c r="LI17" s="144"/>
      <c r="LJ17" s="144"/>
      <c r="LK17" s="144"/>
      <c r="LL17" s="144"/>
      <c r="LM17" s="144"/>
      <c r="LN17" s="144"/>
      <c r="LO17" s="144"/>
      <c r="LP17" s="144"/>
      <c r="LQ17" s="144"/>
      <c r="LR17" s="144"/>
      <c r="LS17" s="144"/>
      <c r="LT17" s="144"/>
      <c r="LU17" s="144"/>
      <c r="LV17" s="144"/>
      <c r="LW17" s="144"/>
      <c r="LX17" s="144"/>
      <c r="LY17" s="144"/>
      <c r="LZ17" s="144"/>
      <c r="MA17" s="144"/>
      <c r="MB17" s="144"/>
      <c r="MC17" s="144"/>
      <c r="MD17" s="144"/>
      <c r="ME17" s="144"/>
      <c r="MF17" s="144"/>
      <c r="MG17" s="144"/>
      <c r="MH17" s="144"/>
      <c r="MI17" s="144"/>
      <c r="MJ17" s="144"/>
      <c r="MK17" s="144"/>
      <c r="ML17" s="144"/>
      <c r="MM17" s="144"/>
      <c r="MN17" s="144"/>
      <c r="MO17" s="144"/>
      <c r="MP17" s="144"/>
      <c r="MQ17" s="144"/>
      <c r="MR17" s="144"/>
      <c r="MS17" s="144"/>
      <c r="MT17" s="144"/>
      <c r="MU17" s="144"/>
      <c r="MV17" s="144"/>
      <c r="MW17" s="144"/>
      <c r="MX17" s="144"/>
      <c r="MY17" s="144"/>
      <c r="MZ17" s="144"/>
      <c r="NA17" s="144"/>
      <c r="NB17" s="144"/>
      <c r="NC17" s="144"/>
      <c r="ND17" s="144"/>
      <c r="NE17" s="144"/>
      <c r="NF17" s="144"/>
      <c r="NG17" s="144"/>
      <c r="NH17" s="144"/>
      <c r="NI17" s="144"/>
      <c r="NJ17" s="144"/>
      <c r="NK17" s="144"/>
      <c r="NL17" s="144"/>
      <c r="NM17" s="144"/>
      <c r="NN17" s="144"/>
      <c r="NO17" s="144"/>
      <c r="NP17" s="144"/>
      <c r="NQ17" s="144"/>
      <c r="NR17" s="144"/>
      <c r="NS17" s="144"/>
      <c r="NT17" s="144"/>
      <c r="NU17" s="144"/>
      <c r="NV17" s="144"/>
      <c r="NW17" s="144"/>
      <c r="NX17" s="144"/>
      <c r="NY17" s="144"/>
      <c r="NZ17" s="144"/>
      <c r="OA17" s="144"/>
      <c r="OB17" s="144"/>
      <c r="OC17" s="144"/>
      <c r="OD17" s="144"/>
      <c r="OE17" s="144"/>
      <c r="OF17" s="144"/>
      <c r="OG17" s="144"/>
      <c r="OH17" s="144"/>
      <c r="OI17" s="144"/>
      <c r="OJ17" s="144"/>
      <c r="OK17" s="144"/>
      <c r="OL17" s="144"/>
      <c r="OM17" s="144"/>
      <c r="ON17" s="144"/>
      <c r="OO17" s="144"/>
      <c r="OP17" s="144"/>
      <c r="OQ17" s="144"/>
      <c r="OR17" s="144"/>
      <c r="OS17" s="144"/>
      <c r="OT17" s="144"/>
      <c r="OU17" s="144"/>
      <c r="OV17" s="144"/>
      <c r="OW17" s="144"/>
      <c r="OX17" s="144"/>
      <c r="OY17" s="144"/>
      <c r="OZ17" s="144"/>
      <c r="PA17" s="144"/>
      <c r="PB17" s="144"/>
      <c r="PC17" s="144"/>
      <c r="PD17" s="144"/>
      <c r="PE17" s="144"/>
      <c r="PF17" s="144"/>
      <c r="PG17" s="144"/>
      <c r="PH17" s="144"/>
      <c r="PI17" s="144"/>
      <c r="PJ17" s="144"/>
      <c r="PK17" s="144"/>
      <c r="PL17" s="144"/>
      <c r="PM17" s="144"/>
      <c r="PN17" s="144"/>
      <c r="PO17" s="144"/>
      <c r="PP17" s="144"/>
      <c r="PQ17" s="144"/>
      <c r="PR17" s="144"/>
      <c r="PS17" s="144"/>
      <c r="PT17" s="144"/>
      <c r="PU17" s="144"/>
      <c r="PV17" s="144"/>
      <c r="PW17" s="144"/>
      <c r="PX17" s="144"/>
      <c r="PY17" s="144"/>
      <c r="PZ17" s="144"/>
      <c r="QA17" s="144"/>
      <c r="QB17" s="144"/>
      <c r="QC17" s="144"/>
      <c r="QD17" s="144"/>
      <c r="QE17" s="144"/>
      <c r="QF17" s="144"/>
      <c r="QG17" s="144"/>
      <c r="QH17" s="144"/>
      <c r="QI17" s="144"/>
      <c r="QJ17" s="144"/>
      <c r="QK17" s="144"/>
      <c r="QL17" s="144"/>
      <c r="QM17" s="144"/>
      <c r="QN17" s="144"/>
      <c r="QO17" s="144"/>
      <c r="QP17" s="144"/>
      <c r="QQ17" s="144"/>
      <c r="QR17" s="144"/>
      <c r="QS17" s="144"/>
      <c r="QT17" s="144"/>
      <c r="QU17" s="144"/>
      <c r="QV17" s="144"/>
      <c r="QW17" s="144"/>
      <c r="QX17" s="144"/>
      <c r="QY17" s="144"/>
      <c r="QZ17" s="144"/>
      <c r="RA17" s="144"/>
      <c r="RB17" s="144"/>
      <c r="RC17" s="144"/>
      <c r="RD17" s="144"/>
      <c r="RE17" s="144"/>
      <c r="RF17" s="144"/>
      <c r="RG17" s="144"/>
      <c r="RH17" s="144"/>
      <c r="RI17" s="144"/>
      <c r="RJ17" s="144"/>
      <c r="RK17" s="144"/>
      <c r="RL17" s="144"/>
      <c r="RM17" s="144"/>
      <c r="RN17" s="144"/>
      <c r="RO17" s="144"/>
      <c r="RP17" s="144"/>
      <c r="RQ17" s="144"/>
      <c r="RR17" s="144"/>
      <c r="RS17" s="144"/>
      <c r="RT17" s="144"/>
      <c r="RU17" s="144"/>
      <c r="RV17" s="144"/>
      <c r="RW17" s="144"/>
      <c r="RX17" s="144"/>
      <c r="RY17" s="144"/>
      <c r="RZ17" s="144"/>
      <c r="SA17" s="144"/>
      <c r="SB17" s="144"/>
      <c r="SC17" s="144"/>
      <c r="SD17" s="144"/>
      <c r="SE17" s="144"/>
      <c r="SF17" s="144"/>
      <c r="SG17" s="144"/>
      <c r="SH17" s="144"/>
      <c r="SI17" s="144"/>
      <c r="SJ17" s="144"/>
      <c r="SK17" s="144"/>
      <c r="SL17" s="144"/>
      <c r="SM17" s="144"/>
      <c r="SN17" s="144"/>
      <c r="SO17" s="144"/>
      <c r="SP17" s="144"/>
      <c r="SQ17" s="144"/>
      <c r="SR17" s="144"/>
      <c r="SS17" s="144"/>
      <c r="ST17" s="144"/>
      <c r="SU17" s="144"/>
      <c r="SV17" s="144"/>
      <c r="SW17" s="144"/>
      <c r="SX17" s="144"/>
      <c r="SY17" s="144"/>
      <c r="SZ17" s="144"/>
      <c r="TA17" s="144"/>
      <c r="TB17" s="144"/>
      <c r="TC17" s="144"/>
      <c r="TD17" s="144"/>
      <c r="TE17" s="144"/>
      <c r="TF17" s="144"/>
      <c r="TG17" s="144"/>
      <c r="TH17" s="144"/>
      <c r="TI17" s="144"/>
      <c r="TJ17" s="144"/>
      <c r="TK17" s="144"/>
      <c r="TL17" s="144"/>
      <c r="TM17" s="144"/>
      <c r="TN17" s="144"/>
      <c r="TO17" s="144"/>
      <c r="TP17" s="144"/>
      <c r="TQ17" s="144"/>
      <c r="TR17" s="144"/>
      <c r="TS17" s="144"/>
      <c r="TT17" s="144"/>
      <c r="TU17" s="144"/>
      <c r="TV17" s="144"/>
      <c r="TW17" s="144"/>
      <c r="TX17" s="144"/>
      <c r="TY17" s="144"/>
      <c r="TZ17" s="144"/>
      <c r="UA17" s="144"/>
      <c r="UB17" s="144"/>
      <c r="UC17" s="144"/>
      <c r="UD17" s="144"/>
      <c r="UE17" s="144"/>
      <c r="UF17" s="144"/>
      <c r="UG17" s="144"/>
      <c r="UH17" s="144"/>
      <c r="UI17" s="144"/>
      <c r="UJ17" s="144"/>
      <c r="UK17" s="144"/>
      <c r="UL17" s="144"/>
    </row>
    <row r="18" spans="1:558" ht="15" thickTop="1" x14ac:dyDescent="0.2">
      <c r="A18" s="59" t="s">
        <v>150</v>
      </c>
      <c r="B18" s="169"/>
      <c r="C18" s="169"/>
      <c r="D18" s="183"/>
      <c r="E18" s="169"/>
      <c r="F18" s="169"/>
      <c r="G18" s="4"/>
    </row>
    <row r="19" spans="1:558" x14ac:dyDescent="0.2">
      <c r="C19" s="4"/>
      <c r="D19" s="4"/>
      <c r="E19" s="4"/>
      <c r="F19" s="4"/>
      <c r="G19" s="4"/>
    </row>
    <row r="20" spans="1:558" ht="15" x14ac:dyDescent="0.2">
      <c r="A20" s="171" t="s">
        <v>151</v>
      </c>
      <c r="C20" s="4"/>
      <c r="D20" s="4"/>
      <c r="E20" s="4"/>
      <c r="F20" s="4"/>
      <c r="G20" s="58">
        <v>2000</v>
      </c>
      <c r="H20" s="63" t="s">
        <v>48</v>
      </c>
    </row>
    <row r="21" spans="1:558" ht="88.5" customHeight="1" x14ac:dyDescent="0.2">
      <c r="A21" s="227" t="s">
        <v>152</v>
      </c>
      <c r="B21" s="230"/>
      <c r="C21" s="230"/>
      <c r="D21" s="230"/>
      <c r="E21" s="230"/>
      <c r="F21" s="230"/>
      <c r="G21" s="169"/>
      <c r="H21" s="169"/>
    </row>
    <row r="22" spans="1:558" x14ac:dyDescent="0.2">
      <c r="C22" s="4"/>
      <c r="D22" s="4"/>
      <c r="E22" s="4"/>
      <c r="F22" s="4"/>
      <c r="G22" s="4"/>
    </row>
    <row r="23" spans="1:558" ht="14.25" x14ac:dyDescent="0.2">
      <c r="A23" s="59" t="s">
        <v>154</v>
      </c>
      <c r="C23" s="4"/>
      <c r="D23" s="4"/>
      <c r="E23" s="4"/>
      <c r="F23" s="4"/>
      <c r="G23" s="4"/>
    </row>
    <row r="24" spans="1:558" ht="15" x14ac:dyDescent="0.2">
      <c r="A24" s="171" t="s">
        <v>153</v>
      </c>
      <c r="C24" s="4"/>
      <c r="D24" s="4"/>
      <c r="E24" s="4"/>
      <c r="F24" s="4"/>
      <c r="G24" s="58">
        <v>1632</v>
      </c>
      <c r="H24" s="63" t="s">
        <v>48</v>
      </c>
    </row>
    <row r="25" spans="1:558" ht="89.25" customHeight="1" x14ac:dyDescent="0.2">
      <c r="A25" s="227" t="s">
        <v>155</v>
      </c>
      <c r="B25" s="230"/>
      <c r="C25" s="230"/>
      <c r="D25" s="230"/>
      <c r="E25" s="230"/>
      <c r="F25" s="230"/>
      <c r="G25" s="4"/>
    </row>
    <row r="26" spans="1:558" x14ac:dyDescent="0.2">
      <c r="C26" s="4"/>
      <c r="D26" s="4"/>
      <c r="E26" s="4"/>
      <c r="F26" s="4"/>
      <c r="G26" s="4"/>
    </row>
    <row r="27" spans="1:558" s="119" customFormat="1" ht="15.75" thickBot="1" x14ac:dyDescent="0.25">
      <c r="A27" s="115" t="s">
        <v>211</v>
      </c>
      <c r="B27" s="115"/>
      <c r="C27" s="116"/>
      <c r="D27" s="116"/>
      <c r="E27" s="116"/>
      <c r="F27" s="117"/>
      <c r="G27" s="117">
        <f>SUM(G28)</f>
        <v>1500</v>
      </c>
      <c r="H27" s="118" t="s">
        <v>8</v>
      </c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O27" s="144"/>
      <c r="CP27" s="144"/>
      <c r="CQ27" s="144"/>
      <c r="CR27" s="144"/>
      <c r="CS27" s="144"/>
      <c r="CT27" s="144"/>
      <c r="CU27" s="144"/>
      <c r="CV27" s="144"/>
      <c r="CW27" s="144"/>
      <c r="CX27" s="144"/>
      <c r="CY27" s="144"/>
      <c r="CZ27" s="144"/>
      <c r="DA27" s="144"/>
      <c r="DB27" s="144"/>
      <c r="DC27" s="144"/>
      <c r="DD27" s="144"/>
      <c r="DE27" s="144"/>
      <c r="DF27" s="144"/>
      <c r="DG27" s="144"/>
      <c r="DH27" s="144"/>
      <c r="DI27" s="144"/>
      <c r="DJ27" s="144"/>
      <c r="DK27" s="144"/>
      <c r="DL27" s="144"/>
      <c r="DM27" s="144"/>
      <c r="DN27" s="144"/>
      <c r="DO27" s="144"/>
      <c r="DP27" s="144"/>
      <c r="DQ27" s="144"/>
      <c r="DR27" s="144"/>
      <c r="DS27" s="144"/>
      <c r="DT27" s="144"/>
      <c r="DU27" s="144"/>
      <c r="DV27" s="144"/>
      <c r="DW27" s="144"/>
      <c r="DX27" s="144"/>
      <c r="DY27" s="144"/>
      <c r="DZ27" s="144"/>
      <c r="EA27" s="144"/>
      <c r="EB27" s="144"/>
      <c r="EC27" s="144"/>
      <c r="ED27" s="144"/>
      <c r="EE27" s="144"/>
      <c r="EF27" s="144"/>
      <c r="EG27" s="144"/>
      <c r="EH27" s="144"/>
      <c r="EI27" s="144"/>
      <c r="EJ27" s="144"/>
      <c r="EK27" s="144"/>
      <c r="EL27" s="144"/>
      <c r="EM27" s="144"/>
      <c r="EN27" s="144"/>
      <c r="EO27" s="144"/>
      <c r="EP27" s="144"/>
      <c r="EQ27" s="144"/>
      <c r="ER27" s="144"/>
      <c r="ES27" s="144"/>
      <c r="ET27" s="144"/>
      <c r="EU27" s="144"/>
      <c r="EV27" s="144"/>
      <c r="EW27" s="144"/>
      <c r="EX27" s="144"/>
      <c r="EY27" s="144"/>
      <c r="EZ27" s="144"/>
      <c r="FA27" s="144"/>
      <c r="FB27" s="144"/>
      <c r="FC27" s="144"/>
      <c r="FD27" s="144"/>
      <c r="FE27" s="144"/>
      <c r="FF27" s="144"/>
      <c r="FG27" s="144"/>
      <c r="FH27" s="144"/>
      <c r="FI27" s="144"/>
      <c r="FJ27" s="144"/>
      <c r="FK27" s="144"/>
      <c r="FL27" s="144"/>
      <c r="FM27" s="144"/>
      <c r="FN27" s="144"/>
      <c r="FO27" s="144"/>
      <c r="FP27" s="144"/>
      <c r="FQ27" s="144"/>
      <c r="FR27" s="144"/>
      <c r="FS27" s="144"/>
      <c r="FT27" s="144"/>
      <c r="FU27" s="144"/>
      <c r="FV27" s="144"/>
      <c r="FW27" s="144"/>
      <c r="FX27" s="144"/>
      <c r="FY27" s="144"/>
      <c r="FZ27" s="144"/>
      <c r="GA27" s="144"/>
      <c r="GB27" s="144"/>
      <c r="GC27" s="144"/>
      <c r="GD27" s="144"/>
      <c r="GE27" s="144"/>
      <c r="GF27" s="144"/>
      <c r="GG27" s="144"/>
      <c r="GH27" s="144"/>
      <c r="GI27" s="144"/>
      <c r="GJ27" s="144"/>
      <c r="GK27" s="144"/>
      <c r="GL27" s="144"/>
      <c r="GM27" s="144"/>
      <c r="GN27" s="144"/>
      <c r="GO27" s="144"/>
      <c r="GP27" s="144"/>
      <c r="GQ27" s="144"/>
      <c r="GR27" s="144"/>
      <c r="GS27" s="144"/>
      <c r="GT27" s="144"/>
      <c r="GU27" s="144"/>
      <c r="GV27" s="144"/>
      <c r="GW27" s="144"/>
      <c r="GX27" s="144"/>
      <c r="GY27" s="144"/>
      <c r="GZ27" s="144"/>
      <c r="HA27" s="144"/>
      <c r="HB27" s="144"/>
      <c r="HC27" s="144"/>
      <c r="HD27" s="144"/>
      <c r="HE27" s="144"/>
      <c r="HF27" s="144"/>
      <c r="HG27" s="144"/>
      <c r="HH27" s="144"/>
      <c r="HI27" s="144"/>
      <c r="HJ27" s="144"/>
      <c r="HK27" s="144"/>
      <c r="HL27" s="144"/>
      <c r="HM27" s="144"/>
      <c r="HN27" s="144"/>
      <c r="HO27" s="144"/>
      <c r="HP27" s="144"/>
      <c r="HQ27" s="144"/>
      <c r="HR27" s="144"/>
      <c r="HS27" s="144"/>
      <c r="HT27" s="144"/>
      <c r="HU27" s="144"/>
      <c r="HV27" s="144"/>
      <c r="HW27" s="144"/>
      <c r="HX27" s="144"/>
      <c r="HY27" s="144"/>
      <c r="HZ27" s="144"/>
      <c r="IA27" s="144"/>
      <c r="IB27" s="144"/>
      <c r="IC27" s="144"/>
      <c r="ID27" s="144"/>
      <c r="IE27" s="144"/>
      <c r="IF27" s="144"/>
      <c r="IG27" s="144"/>
      <c r="IH27" s="144"/>
      <c r="II27" s="144"/>
      <c r="IJ27" s="144"/>
      <c r="IK27" s="144"/>
      <c r="IL27" s="144"/>
      <c r="IM27" s="144"/>
      <c r="IN27" s="144"/>
      <c r="IO27" s="144"/>
      <c r="IP27" s="144"/>
      <c r="IQ27" s="144"/>
      <c r="IR27" s="144"/>
      <c r="IS27" s="144"/>
      <c r="IT27" s="144"/>
      <c r="IU27" s="144"/>
      <c r="IV27" s="144"/>
      <c r="IW27" s="144"/>
      <c r="IX27" s="144"/>
      <c r="IY27" s="144"/>
      <c r="IZ27" s="144"/>
      <c r="JA27" s="144"/>
      <c r="JB27" s="144"/>
      <c r="JC27" s="144"/>
      <c r="JD27" s="144"/>
      <c r="JE27" s="144"/>
      <c r="JF27" s="144"/>
      <c r="JG27" s="144"/>
      <c r="JH27" s="144"/>
      <c r="JI27" s="144"/>
      <c r="JJ27" s="144"/>
      <c r="JK27" s="144"/>
      <c r="JL27" s="144"/>
      <c r="JM27" s="144"/>
      <c r="JN27" s="144"/>
      <c r="JO27" s="144"/>
      <c r="JP27" s="144"/>
      <c r="JQ27" s="144"/>
      <c r="JR27" s="144"/>
      <c r="JS27" s="144"/>
      <c r="JT27" s="144"/>
      <c r="JU27" s="144"/>
      <c r="JV27" s="144"/>
      <c r="JW27" s="144"/>
      <c r="JX27" s="144"/>
      <c r="JY27" s="144"/>
      <c r="JZ27" s="144"/>
      <c r="KA27" s="144"/>
      <c r="KB27" s="144"/>
      <c r="KC27" s="144"/>
      <c r="KD27" s="144"/>
      <c r="KE27" s="144"/>
      <c r="KF27" s="144"/>
      <c r="KG27" s="144"/>
      <c r="KH27" s="144"/>
      <c r="KI27" s="144"/>
      <c r="KJ27" s="144"/>
      <c r="KK27" s="144"/>
      <c r="KL27" s="144"/>
      <c r="KM27" s="144"/>
      <c r="KN27" s="144"/>
      <c r="KO27" s="144"/>
      <c r="KP27" s="144"/>
      <c r="KQ27" s="144"/>
      <c r="KR27" s="144"/>
      <c r="KS27" s="144"/>
      <c r="KT27" s="144"/>
      <c r="KU27" s="144"/>
      <c r="KV27" s="144"/>
      <c r="KW27" s="144"/>
      <c r="KX27" s="144"/>
      <c r="KY27" s="144"/>
      <c r="KZ27" s="144"/>
      <c r="LA27" s="144"/>
      <c r="LB27" s="144"/>
      <c r="LC27" s="144"/>
      <c r="LD27" s="144"/>
      <c r="LE27" s="144"/>
      <c r="LF27" s="144"/>
      <c r="LG27" s="144"/>
      <c r="LH27" s="144"/>
      <c r="LI27" s="144"/>
      <c r="LJ27" s="144"/>
      <c r="LK27" s="144"/>
      <c r="LL27" s="144"/>
      <c r="LM27" s="144"/>
      <c r="LN27" s="144"/>
      <c r="LO27" s="144"/>
      <c r="LP27" s="144"/>
      <c r="LQ27" s="144"/>
      <c r="LR27" s="144"/>
      <c r="LS27" s="144"/>
      <c r="LT27" s="144"/>
      <c r="LU27" s="144"/>
      <c r="LV27" s="144"/>
      <c r="LW27" s="144"/>
      <c r="LX27" s="144"/>
      <c r="LY27" s="144"/>
      <c r="LZ27" s="144"/>
      <c r="MA27" s="144"/>
      <c r="MB27" s="144"/>
      <c r="MC27" s="144"/>
      <c r="MD27" s="144"/>
      <c r="ME27" s="144"/>
      <c r="MF27" s="144"/>
      <c r="MG27" s="144"/>
      <c r="MH27" s="144"/>
      <c r="MI27" s="144"/>
      <c r="MJ27" s="144"/>
      <c r="MK27" s="144"/>
      <c r="ML27" s="144"/>
      <c r="MM27" s="144"/>
      <c r="MN27" s="144"/>
      <c r="MO27" s="144"/>
      <c r="MP27" s="144"/>
      <c r="MQ27" s="144"/>
      <c r="MR27" s="144"/>
      <c r="MS27" s="144"/>
      <c r="MT27" s="144"/>
      <c r="MU27" s="144"/>
      <c r="MV27" s="144"/>
      <c r="MW27" s="144"/>
      <c r="MX27" s="144"/>
      <c r="MY27" s="144"/>
      <c r="MZ27" s="144"/>
      <c r="NA27" s="144"/>
      <c r="NB27" s="144"/>
      <c r="NC27" s="144"/>
      <c r="ND27" s="144"/>
      <c r="NE27" s="144"/>
      <c r="NF27" s="144"/>
      <c r="NG27" s="144"/>
      <c r="NH27" s="144"/>
      <c r="NI27" s="144"/>
      <c r="NJ27" s="144"/>
      <c r="NK27" s="144"/>
      <c r="NL27" s="144"/>
      <c r="NM27" s="144"/>
      <c r="NN27" s="144"/>
      <c r="NO27" s="144"/>
      <c r="NP27" s="144"/>
      <c r="NQ27" s="144"/>
      <c r="NR27" s="144"/>
      <c r="NS27" s="144"/>
      <c r="NT27" s="144"/>
      <c r="NU27" s="144"/>
      <c r="NV27" s="144"/>
      <c r="NW27" s="144"/>
      <c r="NX27" s="144"/>
      <c r="NY27" s="144"/>
      <c r="NZ27" s="144"/>
      <c r="OA27" s="144"/>
      <c r="OB27" s="144"/>
      <c r="OC27" s="144"/>
      <c r="OD27" s="144"/>
      <c r="OE27" s="144"/>
      <c r="OF27" s="144"/>
      <c r="OG27" s="144"/>
      <c r="OH27" s="144"/>
      <c r="OI27" s="144"/>
      <c r="OJ27" s="144"/>
      <c r="OK27" s="144"/>
      <c r="OL27" s="144"/>
      <c r="OM27" s="144"/>
      <c r="ON27" s="144"/>
      <c r="OO27" s="144"/>
      <c r="OP27" s="144"/>
      <c r="OQ27" s="144"/>
      <c r="OR27" s="144"/>
      <c r="OS27" s="144"/>
      <c r="OT27" s="144"/>
      <c r="OU27" s="144"/>
      <c r="OV27" s="144"/>
      <c r="OW27" s="144"/>
      <c r="OX27" s="144"/>
      <c r="OY27" s="144"/>
      <c r="OZ27" s="144"/>
      <c r="PA27" s="144"/>
      <c r="PB27" s="144"/>
      <c r="PC27" s="144"/>
      <c r="PD27" s="144"/>
      <c r="PE27" s="144"/>
      <c r="PF27" s="144"/>
      <c r="PG27" s="144"/>
      <c r="PH27" s="144"/>
      <c r="PI27" s="144"/>
      <c r="PJ27" s="144"/>
      <c r="PK27" s="144"/>
      <c r="PL27" s="144"/>
      <c r="PM27" s="144"/>
      <c r="PN27" s="144"/>
      <c r="PO27" s="144"/>
      <c r="PP27" s="144"/>
      <c r="PQ27" s="144"/>
      <c r="PR27" s="144"/>
      <c r="PS27" s="144"/>
      <c r="PT27" s="144"/>
      <c r="PU27" s="144"/>
      <c r="PV27" s="144"/>
      <c r="PW27" s="144"/>
      <c r="PX27" s="144"/>
      <c r="PY27" s="144"/>
      <c r="PZ27" s="144"/>
      <c r="QA27" s="144"/>
      <c r="QB27" s="144"/>
      <c r="QC27" s="144"/>
      <c r="QD27" s="144"/>
      <c r="QE27" s="144"/>
      <c r="QF27" s="144"/>
      <c r="QG27" s="144"/>
      <c r="QH27" s="144"/>
      <c r="QI27" s="144"/>
      <c r="QJ27" s="144"/>
      <c r="QK27" s="144"/>
      <c r="QL27" s="144"/>
      <c r="QM27" s="144"/>
      <c r="QN27" s="144"/>
      <c r="QO27" s="144"/>
      <c r="QP27" s="144"/>
      <c r="QQ27" s="144"/>
      <c r="QR27" s="144"/>
      <c r="QS27" s="144"/>
      <c r="QT27" s="144"/>
      <c r="QU27" s="144"/>
      <c r="QV27" s="144"/>
      <c r="QW27" s="144"/>
      <c r="QX27" s="144"/>
      <c r="QY27" s="144"/>
      <c r="QZ27" s="144"/>
      <c r="RA27" s="144"/>
      <c r="RB27" s="144"/>
      <c r="RC27" s="144"/>
      <c r="RD27" s="144"/>
      <c r="RE27" s="144"/>
      <c r="RF27" s="144"/>
      <c r="RG27" s="144"/>
      <c r="RH27" s="144"/>
      <c r="RI27" s="144"/>
      <c r="RJ27" s="144"/>
      <c r="RK27" s="144"/>
      <c r="RL27" s="144"/>
      <c r="RM27" s="144"/>
      <c r="RN27" s="144"/>
      <c r="RO27" s="144"/>
      <c r="RP27" s="144"/>
      <c r="RQ27" s="144"/>
      <c r="RR27" s="144"/>
      <c r="RS27" s="144"/>
      <c r="RT27" s="144"/>
      <c r="RU27" s="144"/>
      <c r="RV27" s="144"/>
      <c r="RW27" s="144"/>
      <c r="RX27" s="144"/>
      <c r="RY27" s="144"/>
      <c r="RZ27" s="144"/>
      <c r="SA27" s="144"/>
      <c r="SB27" s="144"/>
      <c r="SC27" s="144"/>
      <c r="SD27" s="144"/>
      <c r="SE27" s="144"/>
      <c r="SF27" s="144"/>
      <c r="SG27" s="144"/>
      <c r="SH27" s="144"/>
      <c r="SI27" s="144"/>
      <c r="SJ27" s="144"/>
      <c r="SK27" s="144"/>
      <c r="SL27" s="144"/>
      <c r="SM27" s="144"/>
      <c r="SN27" s="144"/>
      <c r="SO27" s="144"/>
      <c r="SP27" s="144"/>
      <c r="SQ27" s="144"/>
      <c r="SR27" s="144"/>
      <c r="SS27" s="144"/>
      <c r="ST27" s="144"/>
      <c r="SU27" s="144"/>
      <c r="SV27" s="144"/>
      <c r="SW27" s="144"/>
      <c r="SX27" s="144"/>
      <c r="SY27" s="144"/>
      <c r="SZ27" s="144"/>
      <c r="TA27" s="144"/>
      <c r="TB27" s="144"/>
      <c r="TC27" s="144"/>
      <c r="TD27" s="144"/>
      <c r="TE27" s="144"/>
      <c r="TF27" s="144"/>
      <c r="TG27" s="144"/>
      <c r="TH27" s="144"/>
      <c r="TI27" s="144"/>
      <c r="TJ27" s="144"/>
      <c r="TK27" s="144"/>
      <c r="TL27" s="144"/>
      <c r="TM27" s="144"/>
      <c r="TN27" s="144"/>
      <c r="TO27" s="144"/>
      <c r="TP27" s="144"/>
      <c r="TQ27" s="144"/>
      <c r="TR27" s="144"/>
      <c r="TS27" s="144"/>
      <c r="TT27" s="144"/>
      <c r="TU27" s="144"/>
      <c r="TV27" s="144"/>
      <c r="TW27" s="144"/>
      <c r="TX27" s="144"/>
      <c r="TY27" s="144"/>
      <c r="TZ27" s="144"/>
      <c r="UA27" s="144"/>
      <c r="UB27" s="144"/>
      <c r="UC27" s="144"/>
      <c r="UD27" s="144"/>
      <c r="UE27" s="144"/>
      <c r="UF27" s="144"/>
      <c r="UG27" s="144"/>
      <c r="UH27" s="144"/>
      <c r="UI27" s="144"/>
      <c r="UJ27" s="144"/>
      <c r="UK27" s="144"/>
      <c r="UL27" s="144"/>
    </row>
    <row r="28" spans="1:558" ht="15.75" thickTop="1" x14ac:dyDescent="0.2">
      <c r="A28" s="171" t="s">
        <v>156</v>
      </c>
      <c r="C28" s="4"/>
      <c r="D28" s="4"/>
      <c r="E28" s="4"/>
      <c r="F28" s="4"/>
      <c r="G28" s="58">
        <v>1500</v>
      </c>
      <c r="H28" s="63" t="s">
        <v>48</v>
      </c>
    </row>
    <row r="29" spans="1:558" ht="102.75" customHeight="1" x14ac:dyDescent="0.2">
      <c r="A29" s="227" t="s">
        <v>157</v>
      </c>
      <c r="B29" s="230"/>
      <c r="C29" s="230"/>
      <c r="D29" s="230"/>
      <c r="E29" s="230"/>
      <c r="F29" s="230"/>
      <c r="G29" s="4"/>
    </row>
    <row r="30" spans="1:558" s="173" customFormat="1" x14ac:dyDescent="0.2">
      <c r="C30" s="178"/>
      <c r="D30" s="178"/>
      <c r="E30" s="178"/>
      <c r="F30" s="178"/>
      <c r="G30" s="178"/>
    </row>
    <row r="31" spans="1:558" s="119" customFormat="1" ht="15.75" thickBot="1" x14ac:dyDescent="0.25">
      <c r="A31" s="115" t="s">
        <v>53</v>
      </c>
      <c r="B31" s="115"/>
      <c r="C31" s="116"/>
      <c r="D31" s="116"/>
      <c r="E31" s="116"/>
      <c r="F31" s="117"/>
      <c r="G31" s="117">
        <f>G33+G35+G37+G40+G42+G44+G48+G51+G53</f>
        <v>2645</v>
      </c>
      <c r="H31" s="118" t="s">
        <v>8</v>
      </c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4"/>
      <c r="CJ31" s="144"/>
      <c r="CK31" s="144"/>
      <c r="CL31" s="144"/>
      <c r="CM31" s="144"/>
      <c r="CN31" s="144"/>
      <c r="CO31" s="144"/>
      <c r="CP31" s="144"/>
      <c r="CQ31" s="144"/>
      <c r="CR31" s="144"/>
      <c r="CS31" s="144"/>
      <c r="CT31" s="144"/>
      <c r="CU31" s="144"/>
      <c r="CV31" s="144"/>
      <c r="CW31" s="144"/>
      <c r="CX31" s="144"/>
      <c r="CY31" s="144"/>
      <c r="CZ31" s="144"/>
      <c r="DA31" s="144"/>
      <c r="DB31" s="144"/>
      <c r="DC31" s="144"/>
      <c r="DD31" s="144"/>
      <c r="DE31" s="144"/>
      <c r="DF31" s="144"/>
      <c r="DG31" s="144"/>
      <c r="DH31" s="144"/>
      <c r="DI31" s="144"/>
      <c r="DJ31" s="144"/>
      <c r="DK31" s="144"/>
      <c r="DL31" s="144"/>
      <c r="DM31" s="144"/>
      <c r="DN31" s="144"/>
      <c r="DO31" s="144"/>
      <c r="DP31" s="144"/>
      <c r="DQ31" s="144"/>
      <c r="DR31" s="144"/>
      <c r="DS31" s="144"/>
      <c r="DT31" s="144"/>
      <c r="DU31" s="144"/>
      <c r="DV31" s="144"/>
      <c r="DW31" s="144"/>
      <c r="DX31" s="144"/>
      <c r="DY31" s="144"/>
      <c r="DZ31" s="144"/>
      <c r="EA31" s="144"/>
      <c r="EB31" s="144"/>
      <c r="EC31" s="144"/>
      <c r="ED31" s="144"/>
      <c r="EE31" s="144"/>
      <c r="EF31" s="144"/>
      <c r="EG31" s="144"/>
      <c r="EH31" s="144"/>
      <c r="EI31" s="144"/>
      <c r="EJ31" s="144"/>
      <c r="EK31" s="144"/>
      <c r="EL31" s="144"/>
      <c r="EM31" s="144"/>
      <c r="EN31" s="144"/>
      <c r="EO31" s="144"/>
      <c r="EP31" s="144"/>
      <c r="EQ31" s="144"/>
      <c r="ER31" s="144"/>
      <c r="ES31" s="144"/>
      <c r="ET31" s="144"/>
      <c r="EU31" s="144"/>
      <c r="EV31" s="144"/>
      <c r="EW31" s="144"/>
      <c r="EX31" s="144"/>
      <c r="EY31" s="144"/>
      <c r="EZ31" s="144"/>
      <c r="FA31" s="144"/>
      <c r="FB31" s="144"/>
      <c r="FC31" s="144"/>
      <c r="FD31" s="144"/>
      <c r="FE31" s="144"/>
      <c r="FF31" s="144"/>
      <c r="FG31" s="144"/>
      <c r="FH31" s="144"/>
      <c r="FI31" s="144"/>
      <c r="FJ31" s="144"/>
      <c r="FK31" s="144"/>
      <c r="FL31" s="144"/>
      <c r="FM31" s="144"/>
      <c r="FN31" s="144"/>
      <c r="FO31" s="144"/>
      <c r="FP31" s="144"/>
      <c r="FQ31" s="144"/>
      <c r="FR31" s="144"/>
      <c r="FS31" s="144"/>
      <c r="FT31" s="144"/>
      <c r="FU31" s="144"/>
      <c r="FV31" s="144"/>
      <c r="FW31" s="144"/>
      <c r="FX31" s="144"/>
      <c r="FY31" s="144"/>
      <c r="FZ31" s="144"/>
      <c r="GA31" s="144"/>
      <c r="GB31" s="144"/>
      <c r="GC31" s="144"/>
      <c r="GD31" s="144"/>
      <c r="GE31" s="144"/>
      <c r="GF31" s="144"/>
      <c r="GG31" s="144"/>
      <c r="GH31" s="144"/>
      <c r="GI31" s="144"/>
      <c r="GJ31" s="144"/>
      <c r="GK31" s="144"/>
      <c r="GL31" s="144"/>
      <c r="GM31" s="144"/>
      <c r="GN31" s="144"/>
      <c r="GO31" s="144"/>
      <c r="GP31" s="144"/>
      <c r="GQ31" s="144"/>
      <c r="GR31" s="144"/>
      <c r="GS31" s="144"/>
      <c r="GT31" s="144"/>
      <c r="GU31" s="144"/>
      <c r="GV31" s="144"/>
      <c r="GW31" s="144"/>
      <c r="GX31" s="144"/>
      <c r="GY31" s="144"/>
      <c r="GZ31" s="144"/>
      <c r="HA31" s="144"/>
      <c r="HB31" s="144"/>
      <c r="HC31" s="144"/>
      <c r="HD31" s="144"/>
      <c r="HE31" s="144"/>
      <c r="HF31" s="144"/>
      <c r="HG31" s="144"/>
      <c r="HH31" s="144"/>
      <c r="HI31" s="144"/>
      <c r="HJ31" s="144"/>
      <c r="HK31" s="144"/>
      <c r="HL31" s="144"/>
      <c r="HM31" s="144"/>
      <c r="HN31" s="144"/>
      <c r="HO31" s="144"/>
      <c r="HP31" s="144"/>
      <c r="HQ31" s="144"/>
      <c r="HR31" s="144"/>
      <c r="HS31" s="144"/>
      <c r="HT31" s="144"/>
      <c r="HU31" s="144"/>
      <c r="HV31" s="144"/>
      <c r="HW31" s="144"/>
      <c r="HX31" s="144"/>
      <c r="HY31" s="144"/>
      <c r="HZ31" s="144"/>
      <c r="IA31" s="144"/>
      <c r="IB31" s="144"/>
      <c r="IC31" s="144"/>
      <c r="ID31" s="144"/>
      <c r="IE31" s="144"/>
      <c r="IF31" s="144"/>
      <c r="IG31" s="144"/>
      <c r="IH31" s="144"/>
      <c r="II31" s="144"/>
      <c r="IJ31" s="144"/>
      <c r="IK31" s="144"/>
      <c r="IL31" s="144"/>
      <c r="IM31" s="144"/>
      <c r="IN31" s="144"/>
      <c r="IO31" s="144"/>
      <c r="IP31" s="144"/>
      <c r="IQ31" s="144"/>
      <c r="IR31" s="144"/>
      <c r="IS31" s="144"/>
      <c r="IT31" s="144"/>
      <c r="IU31" s="144"/>
      <c r="IV31" s="144"/>
      <c r="IW31" s="144"/>
      <c r="IX31" s="144"/>
      <c r="IY31" s="144"/>
      <c r="IZ31" s="144"/>
      <c r="JA31" s="144"/>
      <c r="JB31" s="144"/>
      <c r="JC31" s="144"/>
      <c r="JD31" s="144"/>
      <c r="JE31" s="144"/>
      <c r="JF31" s="144"/>
      <c r="JG31" s="144"/>
      <c r="JH31" s="144"/>
      <c r="JI31" s="144"/>
      <c r="JJ31" s="144"/>
      <c r="JK31" s="144"/>
      <c r="JL31" s="144"/>
      <c r="JM31" s="144"/>
      <c r="JN31" s="144"/>
      <c r="JO31" s="144"/>
      <c r="JP31" s="144"/>
      <c r="JQ31" s="144"/>
      <c r="JR31" s="144"/>
      <c r="JS31" s="144"/>
      <c r="JT31" s="144"/>
      <c r="JU31" s="144"/>
      <c r="JV31" s="144"/>
      <c r="JW31" s="144"/>
      <c r="JX31" s="144"/>
      <c r="JY31" s="144"/>
      <c r="JZ31" s="144"/>
      <c r="KA31" s="144"/>
      <c r="KB31" s="144"/>
      <c r="KC31" s="144"/>
      <c r="KD31" s="144"/>
      <c r="KE31" s="144"/>
      <c r="KF31" s="144"/>
      <c r="KG31" s="144"/>
      <c r="KH31" s="144"/>
      <c r="KI31" s="144"/>
      <c r="KJ31" s="144"/>
      <c r="KK31" s="144"/>
      <c r="KL31" s="144"/>
      <c r="KM31" s="144"/>
      <c r="KN31" s="144"/>
      <c r="KO31" s="144"/>
      <c r="KP31" s="144"/>
      <c r="KQ31" s="144"/>
      <c r="KR31" s="144"/>
      <c r="KS31" s="144"/>
      <c r="KT31" s="144"/>
      <c r="KU31" s="144"/>
      <c r="KV31" s="144"/>
      <c r="KW31" s="144"/>
      <c r="KX31" s="144"/>
      <c r="KY31" s="144"/>
      <c r="KZ31" s="144"/>
      <c r="LA31" s="144"/>
      <c r="LB31" s="144"/>
      <c r="LC31" s="144"/>
      <c r="LD31" s="144"/>
      <c r="LE31" s="144"/>
      <c r="LF31" s="144"/>
      <c r="LG31" s="144"/>
      <c r="LH31" s="144"/>
      <c r="LI31" s="144"/>
      <c r="LJ31" s="144"/>
      <c r="LK31" s="144"/>
      <c r="LL31" s="144"/>
      <c r="LM31" s="144"/>
      <c r="LN31" s="144"/>
      <c r="LO31" s="144"/>
      <c r="LP31" s="144"/>
      <c r="LQ31" s="144"/>
      <c r="LR31" s="144"/>
      <c r="LS31" s="144"/>
      <c r="LT31" s="144"/>
      <c r="LU31" s="144"/>
      <c r="LV31" s="144"/>
      <c r="LW31" s="144"/>
      <c r="LX31" s="144"/>
      <c r="LY31" s="144"/>
      <c r="LZ31" s="144"/>
      <c r="MA31" s="144"/>
      <c r="MB31" s="144"/>
      <c r="MC31" s="144"/>
      <c r="MD31" s="144"/>
      <c r="ME31" s="144"/>
      <c r="MF31" s="144"/>
      <c r="MG31" s="144"/>
      <c r="MH31" s="144"/>
      <c r="MI31" s="144"/>
      <c r="MJ31" s="144"/>
      <c r="MK31" s="144"/>
      <c r="ML31" s="144"/>
      <c r="MM31" s="144"/>
      <c r="MN31" s="144"/>
      <c r="MO31" s="144"/>
      <c r="MP31" s="144"/>
      <c r="MQ31" s="144"/>
      <c r="MR31" s="144"/>
      <c r="MS31" s="144"/>
      <c r="MT31" s="144"/>
      <c r="MU31" s="144"/>
      <c r="MV31" s="144"/>
      <c r="MW31" s="144"/>
      <c r="MX31" s="144"/>
      <c r="MY31" s="144"/>
      <c r="MZ31" s="144"/>
      <c r="NA31" s="144"/>
      <c r="NB31" s="144"/>
      <c r="NC31" s="144"/>
      <c r="ND31" s="144"/>
      <c r="NE31" s="144"/>
      <c r="NF31" s="144"/>
      <c r="NG31" s="144"/>
      <c r="NH31" s="144"/>
      <c r="NI31" s="144"/>
      <c r="NJ31" s="144"/>
      <c r="NK31" s="144"/>
      <c r="NL31" s="144"/>
      <c r="NM31" s="144"/>
      <c r="NN31" s="144"/>
      <c r="NO31" s="144"/>
      <c r="NP31" s="144"/>
      <c r="NQ31" s="144"/>
      <c r="NR31" s="144"/>
      <c r="NS31" s="144"/>
      <c r="NT31" s="144"/>
      <c r="NU31" s="144"/>
      <c r="NV31" s="144"/>
      <c r="NW31" s="144"/>
      <c r="NX31" s="144"/>
      <c r="NY31" s="144"/>
      <c r="NZ31" s="144"/>
      <c r="OA31" s="144"/>
      <c r="OB31" s="144"/>
      <c r="OC31" s="144"/>
      <c r="OD31" s="144"/>
      <c r="OE31" s="144"/>
      <c r="OF31" s="144"/>
      <c r="OG31" s="144"/>
      <c r="OH31" s="144"/>
      <c r="OI31" s="144"/>
      <c r="OJ31" s="144"/>
      <c r="OK31" s="144"/>
      <c r="OL31" s="144"/>
      <c r="OM31" s="144"/>
      <c r="ON31" s="144"/>
      <c r="OO31" s="144"/>
      <c r="OP31" s="144"/>
      <c r="OQ31" s="144"/>
      <c r="OR31" s="144"/>
      <c r="OS31" s="144"/>
      <c r="OT31" s="144"/>
      <c r="OU31" s="144"/>
      <c r="OV31" s="144"/>
      <c r="OW31" s="144"/>
      <c r="OX31" s="144"/>
      <c r="OY31" s="144"/>
      <c r="OZ31" s="144"/>
      <c r="PA31" s="144"/>
      <c r="PB31" s="144"/>
      <c r="PC31" s="144"/>
      <c r="PD31" s="144"/>
      <c r="PE31" s="144"/>
      <c r="PF31" s="144"/>
      <c r="PG31" s="144"/>
      <c r="PH31" s="144"/>
      <c r="PI31" s="144"/>
      <c r="PJ31" s="144"/>
      <c r="PK31" s="144"/>
      <c r="PL31" s="144"/>
      <c r="PM31" s="144"/>
      <c r="PN31" s="144"/>
      <c r="PO31" s="144"/>
      <c r="PP31" s="144"/>
      <c r="PQ31" s="144"/>
      <c r="PR31" s="144"/>
      <c r="PS31" s="144"/>
      <c r="PT31" s="144"/>
      <c r="PU31" s="144"/>
      <c r="PV31" s="144"/>
      <c r="PW31" s="144"/>
      <c r="PX31" s="144"/>
      <c r="PY31" s="144"/>
      <c r="PZ31" s="144"/>
      <c r="QA31" s="144"/>
      <c r="QB31" s="144"/>
      <c r="QC31" s="144"/>
      <c r="QD31" s="144"/>
      <c r="QE31" s="144"/>
      <c r="QF31" s="144"/>
      <c r="QG31" s="144"/>
      <c r="QH31" s="144"/>
      <c r="QI31" s="144"/>
      <c r="QJ31" s="144"/>
      <c r="QK31" s="144"/>
      <c r="QL31" s="144"/>
      <c r="QM31" s="144"/>
      <c r="QN31" s="144"/>
      <c r="QO31" s="144"/>
      <c r="QP31" s="144"/>
      <c r="QQ31" s="144"/>
      <c r="QR31" s="144"/>
      <c r="QS31" s="144"/>
      <c r="QT31" s="144"/>
      <c r="QU31" s="144"/>
      <c r="QV31" s="144"/>
      <c r="QW31" s="144"/>
      <c r="QX31" s="144"/>
      <c r="QY31" s="144"/>
      <c r="QZ31" s="144"/>
      <c r="RA31" s="144"/>
      <c r="RB31" s="144"/>
      <c r="RC31" s="144"/>
      <c r="RD31" s="144"/>
      <c r="RE31" s="144"/>
      <c r="RF31" s="144"/>
      <c r="RG31" s="144"/>
      <c r="RH31" s="144"/>
      <c r="RI31" s="144"/>
      <c r="RJ31" s="144"/>
      <c r="RK31" s="144"/>
      <c r="RL31" s="144"/>
      <c r="RM31" s="144"/>
      <c r="RN31" s="144"/>
      <c r="RO31" s="144"/>
      <c r="RP31" s="144"/>
      <c r="RQ31" s="144"/>
      <c r="RR31" s="144"/>
      <c r="RS31" s="144"/>
      <c r="RT31" s="144"/>
      <c r="RU31" s="144"/>
      <c r="RV31" s="144"/>
      <c r="RW31" s="144"/>
      <c r="RX31" s="144"/>
      <c r="RY31" s="144"/>
      <c r="RZ31" s="144"/>
      <c r="SA31" s="144"/>
      <c r="SB31" s="144"/>
      <c r="SC31" s="144"/>
      <c r="SD31" s="144"/>
      <c r="SE31" s="144"/>
      <c r="SF31" s="144"/>
      <c r="SG31" s="144"/>
      <c r="SH31" s="144"/>
      <c r="SI31" s="144"/>
      <c r="SJ31" s="144"/>
      <c r="SK31" s="144"/>
      <c r="SL31" s="144"/>
      <c r="SM31" s="144"/>
      <c r="SN31" s="144"/>
      <c r="SO31" s="144"/>
      <c r="SP31" s="144"/>
      <c r="SQ31" s="144"/>
      <c r="SR31" s="144"/>
      <c r="SS31" s="144"/>
      <c r="ST31" s="144"/>
      <c r="SU31" s="144"/>
      <c r="SV31" s="144"/>
      <c r="SW31" s="144"/>
      <c r="SX31" s="144"/>
      <c r="SY31" s="144"/>
      <c r="SZ31" s="144"/>
      <c r="TA31" s="144"/>
      <c r="TB31" s="144"/>
      <c r="TC31" s="144"/>
      <c r="TD31" s="144"/>
      <c r="TE31" s="144"/>
      <c r="TF31" s="144"/>
      <c r="TG31" s="144"/>
      <c r="TH31" s="144"/>
      <c r="TI31" s="144"/>
      <c r="TJ31" s="144"/>
      <c r="TK31" s="144"/>
      <c r="TL31" s="144"/>
      <c r="TM31" s="144"/>
      <c r="TN31" s="144"/>
      <c r="TO31" s="144"/>
      <c r="TP31" s="144"/>
      <c r="TQ31" s="144"/>
      <c r="TR31" s="144"/>
      <c r="TS31" s="144"/>
      <c r="TT31" s="144"/>
      <c r="TU31" s="144"/>
      <c r="TV31" s="144"/>
      <c r="TW31" s="144"/>
      <c r="TX31" s="144"/>
      <c r="TY31" s="144"/>
      <c r="TZ31" s="144"/>
      <c r="UA31" s="144"/>
      <c r="UB31" s="144"/>
      <c r="UC31" s="144"/>
      <c r="UD31" s="144"/>
      <c r="UE31" s="144"/>
      <c r="UF31" s="144"/>
      <c r="UG31" s="144"/>
      <c r="UH31" s="144"/>
      <c r="UI31" s="144"/>
      <c r="UJ31" s="144"/>
      <c r="UK31" s="144"/>
      <c r="UL31" s="144"/>
    </row>
    <row r="32" spans="1:558" ht="24" customHeight="1" thickTop="1" x14ac:dyDescent="0.2">
      <c r="A32" s="59" t="s">
        <v>158</v>
      </c>
      <c r="B32" s="134"/>
      <c r="C32" s="134"/>
      <c r="D32" s="183"/>
      <c r="E32" s="134"/>
      <c r="F32" s="134"/>
      <c r="G32" s="153"/>
      <c r="H32" s="154"/>
    </row>
    <row r="33" spans="1:8" ht="15" x14ac:dyDescent="0.2">
      <c r="A33" s="61" t="s">
        <v>42</v>
      </c>
      <c r="B33" s="134"/>
      <c r="C33" s="134"/>
      <c r="D33" s="183"/>
      <c r="E33" s="134"/>
      <c r="F33" s="134"/>
      <c r="G33" s="58">
        <v>1405</v>
      </c>
      <c r="H33" s="63" t="s">
        <v>8</v>
      </c>
    </row>
    <row r="34" spans="1:8" ht="27" customHeight="1" x14ac:dyDescent="0.2">
      <c r="A34" s="227" t="s">
        <v>199</v>
      </c>
      <c r="B34" s="228"/>
      <c r="C34" s="228"/>
      <c r="D34" s="228"/>
      <c r="E34" s="228"/>
      <c r="F34" s="228"/>
      <c r="G34" s="228"/>
      <c r="H34" s="228"/>
    </row>
    <row r="35" spans="1:8" ht="15" x14ac:dyDescent="0.2">
      <c r="A35" s="61" t="s">
        <v>59</v>
      </c>
      <c r="B35" s="134"/>
      <c r="C35" s="134"/>
      <c r="D35" s="183"/>
      <c r="E35" s="134"/>
      <c r="F35" s="134"/>
      <c r="G35" s="58">
        <v>360</v>
      </c>
      <c r="H35" s="63" t="s">
        <v>8</v>
      </c>
    </row>
    <row r="36" spans="1:8" ht="26.25" customHeight="1" x14ac:dyDescent="0.2">
      <c r="A36" s="229" t="s">
        <v>160</v>
      </c>
      <c r="B36" s="230"/>
      <c r="C36" s="230"/>
      <c r="D36" s="230"/>
      <c r="E36" s="230"/>
      <c r="F36" s="230"/>
      <c r="G36" s="230"/>
      <c r="H36" s="230"/>
    </row>
    <row r="37" spans="1:8" ht="15" x14ac:dyDescent="0.2">
      <c r="A37" s="61" t="s">
        <v>60</v>
      </c>
      <c r="B37" s="134"/>
      <c r="C37" s="134"/>
      <c r="D37" s="183"/>
      <c r="E37" s="134"/>
      <c r="F37" s="134"/>
      <c r="G37" s="58">
        <v>130</v>
      </c>
      <c r="H37" s="63" t="s">
        <v>8</v>
      </c>
    </row>
    <row r="38" spans="1:8" ht="38.25" customHeight="1" x14ac:dyDescent="0.2">
      <c r="A38" s="227" t="s">
        <v>161</v>
      </c>
      <c r="B38" s="230"/>
      <c r="C38" s="230"/>
      <c r="D38" s="230"/>
      <c r="E38" s="230"/>
      <c r="F38" s="230"/>
      <c r="G38" s="230"/>
      <c r="H38" s="230"/>
    </row>
    <row r="39" spans="1:8" ht="26.25" customHeight="1" x14ac:dyDescent="0.2">
      <c r="A39" s="231" t="s">
        <v>159</v>
      </c>
      <c r="B39" s="232"/>
      <c r="C39" s="232"/>
      <c r="D39" s="232"/>
      <c r="E39" s="232"/>
      <c r="F39" s="232"/>
      <c r="G39" s="153"/>
      <c r="H39" s="154"/>
    </row>
    <row r="40" spans="1:8" ht="15" x14ac:dyDescent="0.2">
      <c r="A40" s="61" t="s">
        <v>42</v>
      </c>
      <c r="B40" s="134"/>
      <c r="C40" s="134"/>
      <c r="D40" s="183"/>
      <c r="E40" s="134"/>
      <c r="F40" s="134"/>
      <c r="G40" s="58">
        <v>340</v>
      </c>
      <c r="H40" s="63" t="s">
        <v>8</v>
      </c>
    </row>
    <row r="41" spans="1:8" ht="28.5" customHeight="1" x14ac:dyDescent="0.2">
      <c r="A41" s="227" t="s">
        <v>101</v>
      </c>
      <c r="B41" s="228"/>
      <c r="C41" s="228"/>
      <c r="D41" s="228"/>
      <c r="E41" s="228"/>
      <c r="F41" s="228"/>
      <c r="G41" s="228"/>
      <c r="H41" s="228"/>
    </row>
    <row r="42" spans="1:8" ht="15" x14ac:dyDescent="0.2">
      <c r="A42" s="61" t="s">
        <v>59</v>
      </c>
      <c r="B42" s="134"/>
      <c r="C42" s="134"/>
      <c r="D42" s="183"/>
      <c r="E42" s="134"/>
      <c r="F42" s="134"/>
      <c r="G42" s="58">
        <v>90</v>
      </c>
      <c r="H42" s="63" t="s">
        <v>8</v>
      </c>
    </row>
    <row r="43" spans="1:8" ht="34.5" customHeight="1" x14ac:dyDescent="0.2">
      <c r="A43" s="229" t="s">
        <v>162</v>
      </c>
      <c r="B43" s="230"/>
      <c r="C43" s="230"/>
      <c r="D43" s="230"/>
      <c r="E43" s="230"/>
      <c r="F43" s="230"/>
      <c r="G43" s="170"/>
      <c r="H43" s="170"/>
    </row>
    <row r="44" spans="1:8" ht="15" x14ac:dyDescent="0.2">
      <c r="A44" s="61" t="s">
        <v>60</v>
      </c>
      <c r="B44" s="134"/>
      <c r="C44" s="134"/>
      <c r="D44" s="183"/>
      <c r="E44" s="134"/>
      <c r="F44" s="134"/>
      <c r="G44" s="58">
        <v>30</v>
      </c>
      <c r="H44" s="63" t="s">
        <v>8</v>
      </c>
    </row>
    <row r="45" spans="1:8" ht="31.5" customHeight="1" x14ac:dyDescent="0.2">
      <c r="A45" s="229" t="s">
        <v>162</v>
      </c>
      <c r="B45" s="230"/>
      <c r="C45" s="230"/>
      <c r="D45" s="230"/>
      <c r="E45" s="230"/>
      <c r="F45" s="230"/>
      <c r="G45" s="229"/>
      <c r="H45" s="230"/>
    </row>
    <row r="46" spans="1:8" ht="15" customHeight="1" x14ac:dyDescent="0.2">
      <c r="A46" s="227"/>
      <c r="B46" s="230"/>
      <c r="C46" s="230"/>
      <c r="D46" s="230"/>
      <c r="E46" s="230"/>
      <c r="F46" s="230"/>
      <c r="G46" s="230"/>
      <c r="H46" s="230"/>
    </row>
    <row r="47" spans="1:8" ht="21" customHeight="1" x14ac:dyDescent="0.2">
      <c r="A47" s="233" t="s">
        <v>102</v>
      </c>
      <c r="B47" s="233"/>
      <c r="C47" s="233"/>
      <c r="D47" s="233"/>
      <c r="E47" s="233"/>
      <c r="F47" s="233"/>
      <c r="G47" s="153"/>
      <c r="H47" s="154"/>
    </row>
    <row r="48" spans="1:8" ht="15" x14ac:dyDescent="0.2">
      <c r="A48" s="61" t="s">
        <v>42</v>
      </c>
      <c r="B48" s="134"/>
      <c r="C48" s="134"/>
      <c r="D48" s="183"/>
      <c r="E48" s="134"/>
      <c r="F48" s="134"/>
      <c r="G48" s="58">
        <v>215</v>
      </c>
      <c r="H48" s="63" t="s">
        <v>8</v>
      </c>
    </row>
    <row r="49" spans="1:558" ht="21.75" customHeight="1" x14ac:dyDescent="0.2">
      <c r="A49" s="227" t="s">
        <v>200</v>
      </c>
      <c r="B49" s="228"/>
      <c r="C49" s="228"/>
      <c r="D49" s="228"/>
      <c r="E49" s="228"/>
      <c r="F49" s="228"/>
      <c r="G49" s="228"/>
      <c r="H49" s="228"/>
    </row>
    <row r="50" spans="1:558" ht="21.75" customHeight="1" x14ac:dyDescent="0.2">
      <c r="A50" s="179"/>
      <c r="B50" s="180"/>
      <c r="C50" s="180"/>
      <c r="D50" s="183"/>
      <c r="E50" s="180"/>
      <c r="F50" s="180"/>
      <c r="G50" s="180"/>
      <c r="H50" s="180"/>
    </row>
    <row r="51" spans="1:558" ht="15" x14ac:dyDescent="0.2">
      <c r="A51" s="61" t="s">
        <v>59</v>
      </c>
      <c r="B51" s="134"/>
      <c r="C51" s="134"/>
      <c r="D51" s="183"/>
      <c r="E51" s="134"/>
      <c r="F51" s="134"/>
      <c r="G51" s="58">
        <v>55</v>
      </c>
      <c r="H51" s="63" t="s">
        <v>8</v>
      </c>
    </row>
    <row r="52" spans="1:558" ht="34.5" customHeight="1" x14ac:dyDescent="0.2">
      <c r="A52" s="229" t="s">
        <v>163</v>
      </c>
      <c r="B52" s="230"/>
      <c r="C52" s="230"/>
      <c r="D52" s="230"/>
      <c r="E52" s="230"/>
      <c r="F52" s="230"/>
      <c r="G52" s="229"/>
      <c r="H52" s="230"/>
    </row>
    <row r="53" spans="1:558" ht="15" x14ac:dyDescent="0.2">
      <c r="A53" s="61" t="s">
        <v>60</v>
      </c>
      <c r="B53" s="134"/>
      <c r="C53" s="134"/>
      <c r="D53" s="183"/>
      <c r="E53" s="134"/>
      <c r="F53" s="134"/>
      <c r="G53" s="58">
        <v>20</v>
      </c>
      <c r="H53" s="63" t="s">
        <v>8</v>
      </c>
    </row>
    <row r="54" spans="1:558" ht="31.5" customHeight="1" x14ac:dyDescent="0.2">
      <c r="A54" s="229" t="s">
        <v>163</v>
      </c>
      <c r="B54" s="230"/>
      <c r="C54" s="230"/>
      <c r="D54" s="230"/>
      <c r="E54" s="230"/>
      <c r="F54" s="230"/>
      <c r="G54" s="229"/>
      <c r="H54" s="230"/>
    </row>
    <row r="55" spans="1:558" ht="14.25" x14ac:dyDescent="0.2">
      <c r="A55" s="234"/>
      <c r="B55" s="234"/>
      <c r="C55" s="234"/>
      <c r="D55" s="234"/>
      <c r="E55" s="234"/>
      <c r="F55" s="234"/>
      <c r="G55" s="234"/>
      <c r="H55" s="234"/>
    </row>
    <row r="56" spans="1:558" s="119" customFormat="1" ht="15" hidden="1" customHeight="1" x14ac:dyDescent="0.2">
      <c r="A56" s="115" t="s">
        <v>55</v>
      </c>
      <c r="B56" s="115"/>
      <c r="C56" s="116"/>
      <c r="D56" s="116"/>
      <c r="E56" s="116"/>
      <c r="F56" s="117"/>
      <c r="G56" s="117">
        <f>G58</f>
        <v>0</v>
      </c>
      <c r="H56" s="118" t="s">
        <v>8</v>
      </c>
    </row>
    <row r="57" spans="1:558" ht="14.25" hidden="1" customHeight="1" x14ac:dyDescent="0.2">
      <c r="A57" s="59" t="s">
        <v>41</v>
      </c>
      <c r="B57" s="134"/>
      <c r="C57" s="134"/>
      <c r="D57" s="183"/>
      <c r="E57" s="134"/>
      <c r="F57" s="134"/>
      <c r="G57" s="78">
        <f>G58</f>
        <v>0</v>
      </c>
      <c r="H57" s="79" t="s">
        <v>8</v>
      </c>
    </row>
    <row r="58" spans="1:558" ht="15" hidden="1" x14ac:dyDescent="0.2">
      <c r="A58" s="61" t="s">
        <v>40</v>
      </c>
      <c r="B58" s="134"/>
      <c r="C58" s="134"/>
      <c r="D58" s="183"/>
      <c r="E58" s="134"/>
      <c r="F58" s="134"/>
      <c r="G58" s="58">
        <v>0</v>
      </c>
      <c r="H58" s="63" t="s">
        <v>8</v>
      </c>
    </row>
    <row r="59" spans="1:558" ht="41.1" hidden="1" customHeight="1" x14ac:dyDescent="0.2">
      <c r="A59" s="227" t="s">
        <v>61</v>
      </c>
      <c r="B59" s="228"/>
      <c r="C59" s="228"/>
      <c r="D59" s="228"/>
      <c r="E59" s="228"/>
      <c r="F59" s="228"/>
      <c r="G59" s="228"/>
      <c r="H59" s="228"/>
    </row>
    <row r="60" spans="1:558" s="119" customFormat="1" ht="15.75" thickBot="1" x14ac:dyDescent="0.25">
      <c r="A60" s="115" t="s">
        <v>54</v>
      </c>
      <c r="B60" s="115"/>
      <c r="C60" s="116"/>
      <c r="D60" s="116"/>
      <c r="E60" s="116"/>
      <c r="F60" s="117"/>
      <c r="G60" s="117">
        <f>G62+G64+G66+G68+G72+G74+G76+G78+G80+G83+G85+G87+G89+G91+G94+G96+G98+G101+G103+G105+G107+G110+G112+G114+G116+G119+G121+G123+G70</f>
        <v>1094</v>
      </c>
      <c r="H60" s="118" t="s">
        <v>8</v>
      </c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4"/>
      <c r="AL60" s="144"/>
      <c r="AM60" s="144"/>
      <c r="AN60" s="144"/>
      <c r="AO60" s="144"/>
      <c r="AP60" s="144"/>
      <c r="AQ60" s="144"/>
      <c r="AR60" s="144"/>
      <c r="AS60" s="144"/>
      <c r="AT60" s="144"/>
      <c r="AU60" s="144"/>
      <c r="AV60" s="144"/>
      <c r="AW60" s="144"/>
      <c r="AX60" s="144"/>
      <c r="AY60" s="144"/>
      <c r="AZ60" s="144"/>
      <c r="BA60" s="144"/>
      <c r="BB60" s="144"/>
      <c r="BC60" s="144"/>
      <c r="BD60" s="144"/>
      <c r="BE60" s="144"/>
      <c r="BF60" s="144"/>
      <c r="BG60" s="144"/>
      <c r="BH60" s="144"/>
      <c r="BI60" s="144"/>
      <c r="BJ60" s="144"/>
      <c r="BK60" s="144"/>
      <c r="BL60" s="144"/>
      <c r="BM60" s="144"/>
      <c r="BN60" s="144"/>
      <c r="BO60" s="144"/>
      <c r="BP60" s="144"/>
      <c r="BQ60" s="144"/>
      <c r="BR60" s="144"/>
      <c r="BS60" s="144"/>
      <c r="BT60" s="144"/>
      <c r="BU60" s="144"/>
      <c r="BV60" s="144"/>
      <c r="BW60" s="144"/>
      <c r="BX60" s="144"/>
      <c r="BY60" s="144"/>
      <c r="BZ60" s="144"/>
      <c r="CA60" s="144"/>
      <c r="CB60" s="144"/>
      <c r="CC60" s="144"/>
      <c r="CD60" s="144"/>
      <c r="CE60" s="144"/>
      <c r="CF60" s="144"/>
      <c r="CG60" s="144"/>
      <c r="CH60" s="144"/>
      <c r="CI60" s="144"/>
      <c r="CJ60" s="144"/>
      <c r="CK60" s="144"/>
      <c r="CL60" s="144"/>
      <c r="CM60" s="144"/>
      <c r="CN60" s="144"/>
      <c r="CO60" s="144"/>
      <c r="CP60" s="144"/>
      <c r="CQ60" s="144"/>
      <c r="CR60" s="144"/>
      <c r="CS60" s="144"/>
      <c r="CT60" s="144"/>
      <c r="CU60" s="144"/>
      <c r="CV60" s="144"/>
      <c r="CW60" s="144"/>
      <c r="CX60" s="144"/>
      <c r="CY60" s="144"/>
      <c r="CZ60" s="144"/>
      <c r="DA60" s="144"/>
      <c r="DB60" s="144"/>
      <c r="DC60" s="144"/>
      <c r="DD60" s="144"/>
      <c r="DE60" s="144"/>
      <c r="DF60" s="144"/>
      <c r="DG60" s="144"/>
      <c r="DH60" s="144"/>
      <c r="DI60" s="144"/>
      <c r="DJ60" s="144"/>
      <c r="DK60" s="144"/>
      <c r="DL60" s="144"/>
      <c r="DM60" s="144"/>
      <c r="DN60" s="144"/>
      <c r="DO60" s="144"/>
      <c r="DP60" s="144"/>
      <c r="DQ60" s="144"/>
      <c r="DR60" s="144"/>
      <c r="DS60" s="144"/>
      <c r="DT60" s="144"/>
      <c r="DU60" s="144"/>
      <c r="DV60" s="144"/>
      <c r="DW60" s="144"/>
      <c r="DX60" s="144"/>
      <c r="DY60" s="144"/>
      <c r="DZ60" s="144"/>
      <c r="EA60" s="144"/>
      <c r="EB60" s="144"/>
      <c r="EC60" s="144"/>
      <c r="ED60" s="144"/>
      <c r="EE60" s="144"/>
      <c r="EF60" s="144"/>
      <c r="EG60" s="144"/>
      <c r="EH60" s="144"/>
      <c r="EI60" s="144"/>
      <c r="EJ60" s="144"/>
      <c r="EK60" s="144"/>
      <c r="EL60" s="144"/>
      <c r="EM60" s="144"/>
      <c r="EN60" s="144"/>
      <c r="EO60" s="144"/>
      <c r="EP60" s="144"/>
      <c r="EQ60" s="144"/>
      <c r="ER60" s="144"/>
      <c r="ES60" s="144"/>
      <c r="ET60" s="144"/>
      <c r="EU60" s="144"/>
      <c r="EV60" s="144"/>
      <c r="EW60" s="144"/>
      <c r="EX60" s="144"/>
      <c r="EY60" s="144"/>
      <c r="EZ60" s="144"/>
      <c r="FA60" s="144"/>
      <c r="FB60" s="144"/>
      <c r="FC60" s="144"/>
      <c r="FD60" s="144"/>
      <c r="FE60" s="144"/>
      <c r="FF60" s="144"/>
      <c r="FG60" s="144"/>
      <c r="FH60" s="144"/>
      <c r="FI60" s="144"/>
      <c r="FJ60" s="144"/>
      <c r="FK60" s="144"/>
      <c r="FL60" s="144"/>
      <c r="FM60" s="144"/>
      <c r="FN60" s="144"/>
      <c r="FO60" s="144"/>
      <c r="FP60" s="144"/>
      <c r="FQ60" s="144"/>
      <c r="FR60" s="144"/>
      <c r="FS60" s="144"/>
      <c r="FT60" s="144"/>
      <c r="FU60" s="144"/>
      <c r="FV60" s="144"/>
      <c r="FW60" s="144"/>
      <c r="FX60" s="144"/>
      <c r="FY60" s="144"/>
      <c r="FZ60" s="144"/>
      <c r="GA60" s="144"/>
      <c r="GB60" s="144"/>
      <c r="GC60" s="144"/>
      <c r="GD60" s="144"/>
      <c r="GE60" s="144"/>
      <c r="GF60" s="144"/>
      <c r="GG60" s="144"/>
      <c r="GH60" s="144"/>
      <c r="GI60" s="144"/>
      <c r="GJ60" s="144"/>
      <c r="GK60" s="144"/>
      <c r="GL60" s="144"/>
      <c r="GM60" s="144"/>
      <c r="GN60" s="144"/>
      <c r="GO60" s="144"/>
      <c r="GP60" s="144"/>
      <c r="GQ60" s="144"/>
      <c r="GR60" s="144"/>
      <c r="GS60" s="144"/>
      <c r="GT60" s="144"/>
      <c r="GU60" s="144"/>
      <c r="GV60" s="144"/>
      <c r="GW60" s="144"/>
      <c r="GX60" s="144"/>
      <c r="GY60" s="144"/>
      <c r="GZ60" s="144"/>
      <c r="HA60" s="144"/>
      <c r="HB60" s="144"/>
      <c r="HC60" s="144"/>
      <c r="HD60" s="144"/>
      <c r="HE60" s="144"/>
      <c r="HF60" s="144"/>
      <c r="HG60" s="144"/>
      <c r="HH60" s="144"/>
      <c r="HI60" s="144"/>
      <c r="HJ60" s="144"/>
      <c r="HK60" s="144"/>
      <c r="HL60" s="144"/>
      <c r="HM60" s="144"/>
      <c r="HN60" s="144"/>
      <c r="HO60" s="144"/>
      <c r="HP60" s="144"/>
      <c r="HQ60" s="144"/>
      <c r="HR60" s="144"/>
      <c r="HS60" s="144"/>
      <c r="HT60" s="144"/>
      <c r="HU60" s="144"/>
      <c r="HV60" s="144"/>
      <c r="HW60" s="144"/>
      <c r="HX60" s="144"/>
      <c r="HY60" s="144"/>
      <c r="HZ60" s="144"/>
      <c r="IA60" s="144"/>
      <c r="IB60" s="144"/>
      <c r="IC60" s="144"/>
      <c r="ID60" s="144"/>
      <c r="IE60" s="144"/>
      <c r="IF60" s="144"/>
      <c r="IG60" s="144"/>
      <c r="IH60" s="144"/>
      <c r="II60" s="144"/>
      <c r="IJ60" s="144"/>
      <c r="IK60" s="144"/>
      <c r="IL60" s="144"/>
      <c r="IM60" s="144"/>
      <c r="IN60" s="144"/>
      <c r="IO60" s="144"/>
      <c r="IP60" s="144"/>
      <c r="IQ60" s="144"/>
      <c r="IR60" s="144"/>
      <c r="IS60" s="144"/>
      <c r="IT60" s="144"/>
      <c r="IU60" s="144"/>
      <c r="IV60" s="144"/>
      <c r="IW60" s="144"/>
      <c r="IX60" s="144"/>
      <c r="IY60" s="144"/>
      <c r="IZ60" s="144"/>
      <c r="JA60" s="144"/>
      <c r="JB60" s="144"/>
      <c r="JC60" s="144"/>
      <c r="JD60" s="144"/>
      <c r="JE60" s="144"/>
      <c r="JF60" s="144"/>
      <c r="JG60" s="144"/>
      <c r="JH60" s="144"/>
      <c r="JI60" s="144"/>
      <c r="JJ60" s="144"/>
      <c r="JK60" s="144"/>
      <c r="JL60" s="144"/>
      <c r="JM60" s="144"/>
      <c r="JN60" s="144"/>
      <c r="JO60" s="144"/>
      <c r="JP60" s="144"/>
      <c r="JQ60" s="144"/>
      <c r="JR60" s="144"/>
      <c r="JS60" s="144"/>
      <c r="JT60" s="144"/>
      <c r="JU60" s="144"/>
      <c r="JV60" s="144"/>
      <c r="JW60" s="144"/>
      <c r="JX60" s="144"/>
      <c r="JY60" s="144"/>
      <c r="JZ60" s="144"/>
      <c r="KA60" s="144"/>
      <c r="KB60" s="144"/>
      <c r="KC60" s="144"/>
      <c r="KD60" s="144"/>
      <c r="KE60" s="144"/>
      <c r="KF60" s="144"/>
      <c r="KG60" s="144"/>
      <c r="KH60" s="144"/>
      <c r="KI60" s="144"/>
      <c r="KJ60" s="144"/>
      <c r="KK60" s="144"/>
      <c r="KL60" s="144"/>
      <c r="KM60" s="144"/>
      <c r="KN60" s="144"/>
      <c r="KO60" s="144"/>
      <c r="KP60" s="144"/>
      <c r="KQ60" s="144"/>
      <c r="KR60" s="144"/>
      <c r="KS60" s="144"/>
      <c r="KT60" s="144"/>
      <c r="KU60" s="144"/>
      <c r="KV60" s="144"/>
      <c r="KW60" s="144"/>
      <c r="KX60" s="144"/>
      <c r="KY60" s="144"/>
      <c r="KZ60" s="144"/>
      <c r="LA60" s="144"/>
      <c r="LB60" s="144"/>
      <c r="LC60" s="144"/>
      <c r="LD60" s="144"/>
      <c r="LE60" s="144"/>
      <c r="LF60" s="144"/>
      <c r="LG60" s="144"/>
      <c r="LH60" s="144"/>
      <c r="LI60" s="144"/>
      <c r="LJ60" s="144"/>
      <c r="LK60" s="144"/>
      <c r="LL60" s="144"/>
      <c r="LM60" s="144"/>
      <c r="LN60" s="144"/>
      <c r="LO60" s="144"/>
      <c r="LP60" s="144"/>
      <c r="LQ60" s="144"/>
      <c r="LR60" s="144"/>
      <c r="LS60" s="144"/>
      <c r="LT60" s="144"/>
      <c r="LU60" s="144"/>
      <c r="LV60" s="144"/>
      <c r="LW60" s="144"/>
      <c r="LX60" s="144"/>
      <c r="LY60" s="144"/>
      <c r="LZ60" s="144"/>
      <c r="MA60" s="144"/>
      <c r="MB60" s="144"/>
      <c r="MC60" s="144"/>
      <c r="MD60" s="144"/>
      <c r="ME60" s="144"/>
      <c r="MF60" s="144"/>
      <c r="MG60" s="144"/>
      <c r="MH60" s="144"/>
      <c r="MI60" s="144"/>
      <c r="MJ60" s="144"/>
      <c r="MK60" s="144"/>
      <c r="ML60" s="144"/>
      <c r="MM60" s="144"/>
      <c r="MN60" s="144"/>
      <c r="MO60" s="144"/>
      <c r="MP60" s="144"/>
      <c r="MQ60" s="144"/>
      <c r="MR60" s="144"/>
      <c r="MS60" s="144"/>
      <c r="MT60" s="144"/>
      <c r="MU60" s="144"/>
      <c r="MV60" s="144"/>
      <c r="MW60" s="144"/>
      <c r="MX60" s="144"/>
      <c r="MY60" s="144"/>
      <c r="MZ60" s="144"/>
      <c r="NA60" s="144"/>
      <c r="NB60" s="144"/>
      <c r="NC60" s="144"/>
      <c r="ND60" s="144"/>
      <c r="NE60" s="144"/>
      <c r="NF60" s="144"/>
      <c r="NG60" s="144"/>
      <c r="NH60" s="144"/>
      <c r="NI60" s="144"/>
      <c r="NJ60" s="144"/>
      <c r="NK60" s="144"/>
      <c r="NL60" s="144"/>
      <c r="NM60" s="144"/>
      <c r="NN60" s="144"/>
      <c r="NO60" s="144"/>
      <c r="NP60" s="144"/>
      <c r="NQ60" s="144"/>
      <c r="NR60" s="144"/>
      <c r="NS60" s="144"/>
      <c r="NT60" s="144"/>
      <c r="NU60" s="144"/>
      <c r="NV60" s="144"/>
      <c r="NW60" s="144"/>
      <c r="NX60" s="144"/>
      <c r="NY60" s="144"/>
      <c r="NZ60" s="144"/>
      <c r="OA60" s="144"/>
      <c r="OB60" s="144"/>
      <c r="OC60" s="144"/>
      <c r="OD60" s="144"/>
      <c r="OE60" s="144"/>
      <c r="OF60" s="144"/>
      <c r="OG60" s="144"/>
      <c r="OH60" s="144"/>
      <c r="OI60" s="144"/>
      <c r="OJ60" s="144"/>
      <c r="OK60" s="144"/>
      <c r="OL60" s="144"/>
      <c r="OM60" s="144"/>
      <c r="ON60" s="144"/>
      <c r="OO60" s="144"/>
      <c r="OP60" s="144"/>
      <c r="OQ60" s="144"/>
      <c r="OR60" s="144"/>
      <c r="OS60" s="144"/>
      <c r="OT60" s="144"/>
      <c r="OU60" s="144"/>
      <c r="OV60" s="144"/>
      <c r="OW60" s="144"/>
      <c r="OX60" s="144"/>
      <c r="OY60" s="144"/>
      <c r="OZ60" s="144"/>
      <c r="PA60" s="144"/>
      <c r="PB60" s="144"/>
      <c r="PC60" s="144"/>
      <c r="PD60" s="144"/>
      <c r="PE60" s="144"/>
      <c r="PF60" s="144"/>
      <c r="PG60" s="144"/>
      <c r="PH60" s="144"/>
      <c r="PI60" s="144"/>
      <c r="PJ60" s="144"/>
      <c r="PK60" s="144"/>
      <c r="PL60" s="144"/>
      <c r="PM60" s="144"/>
      <c r="PN60" s="144"/>
      <c r="PO60" s="144"/>
      <c r="PP60" s="144"/>
      <c r="PQ60" s="144"/>
      <c r="PR60" s="144"/>
      <c r="PS60" s="144"/>
      <c r="PT60" s="144"/>
      <c r="PU60" s="144"/>
      <c r="PV60" s="144"/>
      <c r="PW60" s="144"/>
      <c r="PX60" s="144"/>
      <c r="PY60" s="144"/>
      <c r="PZ60" s="144"/>
      <c r="QA60" s="144"/>
      <c r="QB60" s="144"/>
      <c r="QC60" s="144"/>
      <c r="QD60" s="144"/>
      <c r="QE60" s="144"/>
      <c r="QF60" s="144"/>
      <c r="QG60" s="144"/>
      <c r="QH60" s="144"/>
      <c r="QI60" s="144"/>
      <c r="QJ60" s="144"/>
      <c r="QK60" s="144"/>
      <c r="QL60" s="144"/>
      <c r="QM60" s="144"/>
      <c r="QN60" s="144"/>
      <c r="QO60" s="144"/>
      <c r="QP60" s="144"/>
      <c r="QQ60" s="144"/>
      <c r="QR60" s="144"/>
      <c r="QS60" s="144"/>
      <c r="QT60" s="144"/>
      <c r="QU60" s="144"/>
      <c r="QV60" s="144"/>
      <c r="QW60" s="144"/>
      <c r="QX60" s="144"/>
      <c r="QY60" s="144"/>
      <c r="QZ60" s="144"/>
      <c r="RA60" s="144"/>
      <c r="RB60" s="144"/>
      <c r="RC60" s="144"/>
      <c r="RD60" s="144"/>
      <c r="RE60" s="144"/>
      <c r="RF60" s="144"/>
      <c r="RG60" s="144"/>
      <c r="RH60" s="144"/>
      <c r="RI60" s="144"/>
      <c r="RJ60" s="144"/>
      <c r="RK60" s="144"/>
      <c r="RL60" s="144"/>
      <c r="RM60" s="144"/>
      <c r="RN60" s="144"/>
      <c r="RO60" s="144"/>
      <c r="RP60" s="144"/>
      <c r="RQ60" s="144"/>
      <c r="RR60" s="144"/>
      <c r="RS60" s="144"/>
      <c r="RT60" s="144"/>
      <c r="RU60" s="144"/>
      <c r="RV60" s="144"/>
      <c r="RW60" s="144"/>
      <c r="RX60" s="144"/>
      <c r="RY60" s="144"/>
      <c r="RZ60" s="144"/>
      <c r="SA60" s="144"/>
      <c r="SB60" s="144"/>
      <c r="SC60" s="144"/>
      <c r="SD60" s="144"/>
      <c r="SE60" s="144"/>
      <c r="SF60" s="144"/>
      <c r="SG60" s="144"/>
      <c r="SH60" s="144"/>
      <c r="SI60" s="144"/>
      <c r="SJ60" s="144"/>
      <c r="SK60" s="144"/>
      <c r="SL60" s="144"/>
      <c r="SM60" s="144"/>
      <c r="SN60" s="144"/>
      <c r="SO60" s="144"/>
      <c r="SP60" s="144"/>
      <c r="SQ60" s="144"/>
      <c r="SR60" s="144"/>
      <c r="SS60" s="144"/>
      <c r="ST60" s="144"/>
      <c r="SU60" s="144"/>
      <c r="SV60" s="144"/>
      <c r="SW60" s="144"/>
      <c r="SX60" s="144"/>
      <c r="SY60" s="144"/>
      <c r="SZ60" s="144"/>
      <c r="TA60" s="144"/>
      <c r="TB60" s="144"/>
      <c r="TC60" s="144"/>
      <c r="TD60" s="144"/>
      <c r="TE60" s="144"/>
      <c r="TF60" s="144"/>
      <c r="TG60" s="144"/>
      <c r="TH60" s="144"/>
      <c r="TI60" s="144"/>
      <c r="TJ60" s="144"/>
      <c r="TK60" s="144"/>
      <c r="TL60" s="144"/>
      <c r="TM60" s="144"/>
      <c r="TN60" s="144"/>
      <c r="TO60" s="144"/>
      <c r="TP60" s="144"/>
      <c r="TQ60" s="144"/>
      <c r="TR60" s="144"/>
      <c r="TS60" s="144"/>
      <c r="TT60" s="144"/>
      <c r="TU60" s="144"/>
      <c r="TV60" s="144"/>
      <c r="TW60" s="144"/>
      <c r="TX60" s="144"/>
      <c r="TY60" s="144"/>
      <c r="TZ60" s="144"/>
      <c r="UA60" s="144"/>
      <c r="UB60" s="144"/>
      <c r="UC60" s="144"/>
      <c r="UD60" s="144"/>
      <c r="UE60" s="144"/>
      <c r="UF60" s="144"/>
      <c r="UG60" s="144"/>
      <c r="UH60" s="144"/>
      <c r="UI60" s="144"/>
      <c r="UJ60" s="144"/>
      <c r="UK60" s="144"/>
      <c r="UL60" s="144"/>
    </row>
    <row r="61" spans="1:558" ht="18" customHeight="1" thickTop="1" x14ac:dyDescent="0.2">
      <c r="A61" s="59" t="s">
        <v>164</v>
      </c>
      <c r="B61" s="134"/>
      <c r="C61" s="134"/>
      <c r="D61" s="183"/>
      <c r="E61" s="134"/>
      <c r="F61" s="134"/>
      <c r="G61" s="153"/>
      <c r="H61" s="154"/>
    </row>
    <row r="62" spans="1:558" ht="15" x14ac:dyDescent="0.2">
      <c r="A62" s="61" t="s">
        <v>10</v>
      </c>
      <c r="B62" s="61"/>
      <c r="C62" s="137"/>
      <c r="D62" s="182"/>
      <c r="E62" s="137"/>
      <c r="F62" s="58"/>
      <c r="G62" s="58">
        <v>60</v>
      </c>
      <c r="H62" s="63" t="s">
        <v>8</v>
      </c>
    </row>
    <row r="63" spans="1:558" ht="38.25" customHeight="1" x14ac:dyDescent="0.2">
      <c r="A63" s="227" t="s">
        <v>165</v>
      </c>
      <c r="B63" s="228"/>
      <c r="C63" s="228"/>
      <c r="D63" s="228"/>
      <c r="E63" s="228"/>
      <c r="F63" s="228"/>
      <c r="G63" s="228"/>
      <c r="H63" s="228"/>
    </row>
    <row r="64" spans="1:558" ht="15" hidden="1" x14ac:dyDescent="0.2">
      <c r="A64" s="61" t="s">
        <v>43</v>
      </c>
      <c r="B64" s="61"/>
      <c r="C64" s="137"/>
      <c r="D64" s="182"/>
      <c r="E64" s="137"/>
      <c r="F64" s="58"/>
      <c r="G64" s="58">
        <v>0</v>
      </c>
      <c r="H64" s="63" t="s">
        <v>8</v>
      </c>
    </row>
    <row r="65" spans="1:8" ht="28.5" hidden="1" customHeight="1" x14ac:dyDescent="0.2">
      <c r="A65" s="227" t="s">
        <v>62</v>
      </c>
      <c r="B65" s="228"/>
      <c r="C65" s="228"/>
      <c r="D65" s="228"/>
      <c r="E65" s="228"/>
      <c r="F65" s="228"/>
      <c r="G65" s="228"/>
      <c r="H65" s="228"/>
    </row>
    <row r="66" spans="1:8" ht="18.75" hidden="1" customHeight="1" x14ac:dyDescent="0.2">
      <c r="A66" s="235" t="s">
        <v>56</v>
      </c>
      <c r="B66" s="235"/>
      <c r="C66" s="235"/>
      <c r="D66" s="185"/>
      <c r="E66" s="137"/>
      <c r="F66" s="58"/>
      <c r="G66" s="58">
        <v>0</v>
      </c>
      <c r="H66" s="63" t="s">
        <v>8</v>
      </c>
    </row>
    <row r="67" spans="1:8" ht="36.75" hidden="1" customHeight="1" x14ac:dyDescent="0.2">
      <c r="A67" s="227" t="s">
        <v>103</v>
      </c>
      <c r="B67" s="228"/>
      <c r="C67" s="228"/>
      <c r="D67" s="228"/>
      <c r="E67" s="228"/>
      <c r="F67" s="228"/>
      <c r="G67" s="228"/>
      <c r="H67" s="228"/>
    </row>
    <row r="68" spans="1:8" ht="12.75" customHeight="1" x14ac:dyDescent="0.2">
      <c r="A68" s="61" t="s">
        <v>44</v>
      </c>
      <c r="B68" s="61"/>
      <c r="C68" s="137"/>
      <c r="D68" s="182"/>
      <c r="E68" s="137"/>
      <c r="F68" s="58"/>
      <c r="G68" s="58">
        <v>100</v>
      </c>
      <c r="H68" s="63" t="s">
        <v>8</v>
      </c>
    </row>
    <row r="69" spans="1:8" ht="38.25" customHeight="1" x14ac:dyDescent="0.2">
      <c r="A69" s="227" t="s">
        <v>104</v>
      </c>
      <c r="B69" s="228"/>
      <c r="C69" s="228"/>
      <c r="D69" s="228"/>
      <c r="E69" s="228"/>
      <c r="F69" s="228"/>
      <c r="G69" s="228"/>
      <c r="H69" s="228"/>
    </row>
    <row r="70" spans="1:8" ht="15" x14ac:dyDescent="0.2">
      <c r="A70" s="61" t="s">
        <v>5</v>
      </c>
      <c r="B70" s="61"/>
      <c r="C70" s="137"/>
      <c r="D70" s="182"/>
      <c r="E70" s="137"/>
      <c r="F70" s="58"/>
      <c r="G70" s="58">
        <v>50</v>
      </c>
      <c r="H70" s="63" t="s">
        <v>8</v>
      </c>
    </row>
    <row r="71" spans="1:8" ht="41.25" customHeight="1" x14ac:dyDescent="0.2">
      <c r="A71" s="227" t="s">
        <v>166</v>
      </c>
      <c r="B71" s="228"/>
      <c r="C71" s="228"/>
      <c r="D71" s="228"/>
      <c r="E71" s="228"/>
      <c r="F71" s="228"/>
      <c r="G71" s="228"/>
      <c r="H71" s="228"/>
    </row>
    <row r="72" spans="1:8" ht="18.75" customHeight="1" x14ac:dyDescent="0.2">
      <c r="A72" s="61" t="s">
        <v>45</v>
      </c>
      <c r="B72" s="61"/>
      <c r="C72" s="137"/>
      <c r="D72" s="182"/>
      <c r="E72" s="137"/>
      <c r="F72" s="58"/>
      <c r="G72" s="58">
        <v>25</v>
      </c>
      <c r="H72" s="63" t="s">
        <v>8</v>
      </c>
    </row>
    <row r="73" spans="1:8" ht="45" customHeight="1" x14ac:dyDescent="0.2">
      <c r="A73" s="227" t="s">
        <v>201</v>
      </c>
      <c r="B73" s="228"/>
      <c r="C73" s="228"/>
      <c r="D73" s="228"/>
      <c r="E73" s="228"/>
      <c r="F73" s="228"/>
      <c r="G73" s="228"/>
      <c r="H73" s="228"/>
    </row>
    <row r="74" spans="1:8" ht="15" x14ac:dyDescent="0.2">
      <c r="A74" s="61" t="s">
        <v>6</v>
      </c>
      <c r="B74" s="61"/>
      <c r="C74" s="137"/>
      <c r="D74" s="182"/>
      <c r="E74" s="137"/>
      <c r="F74" s="58"/>
      <c r="G74" s="58">
        <v>80</v>
      </c>
      <c r="H74" s="63" t="s">
        <v>8</v>
      </c>
    </row>
    <row r="75" spans="1:8" ht="41.25" customHeight="1" x14ac:dyDescent="0.2">
      <c r="A75" s="227" t="s">
        <v>207</v>
      </c>
      <c r="B75" s="228"/>
      <c r="C75" s="228"/>
      <c r="D75" s="228"/>
      <c r="E75" s="228"/>
      <c r="F75" s="228"/>
      <c r="G75" s="228"/>
      <c r="H75" s="228"/>
    </row>
    <row r="76" spans="1:8" ht="15" x14ac:dyDescent="0.2">
      <c r="A76" s="61" t="s">
        <v>11</v>
      </c>
      <c r="B76" s="61"/>
      <c r="C76" s="137"/>
      <c r="D76" s="182"/>
      <c r="E76" s="137"/>
      <c r="F76" s="58"/>
      <c r="G76" s="58">
        <v>16</v>
      </c>
      <c r="H76" s="63" t="s">
        <v>8</v>
      </c>
    </row>
    <row r="77" spans="1:8" ht="40.5" customHeight="1" x14ac:dyDescent="0.2">
      <c r="A77" s="227" t="s">
        <v>167</v>
      </c>
      <c r="B77" s="228"/>
      <c r="C77" s="228"/>
      <c r="D77" s="228"/>
      <c r="E77" s="228"/>
      <c r="F77" s="228"/>
      <c r="G77" s="228"/>
      <c r="H77" s="228"/>
    </row>
    <row r="78" spans="1:8" ht="15" x14ac:dyDescent="0.2">
      <c r="A78" s="61" t="s">
        <v>46</v>
      </c>
      <c r="B78" s="61"/>
      <c r="C78" s="137"/>
      <c r="D78" s="182"/>
      <c r="E78" s="137"/>
      <c r="F78" s="58"/>
      <c r="G78" s="58">
        <v>152</v>
      </c>
      <c r="H78" s="63" t="s">
        <v>8</v>
      </c>
    </row>
    <row r="79" spans="1:8" ht="57" customHeight="1" x14ac:dyDescent="0.2">
      <c r="A79" s="227" t="s">
        <v>168</v>
      </c>
      <c r="B79" s="228"/>
      <c r="C79" s="228"/>
      <c r="D79" s="228"/>
      <c r="E79" s="228"/>
      <c r="F79" s="228"/>
      <c r="G79" s="228"/>
      <c r="H79" s="228"/>
    </row>
    <row r="80" spans="1:8" ht="15" hidden="1" x14ac:dyDescent="0.2">
      <c r="A80" s="61" t="s">
        <v>47</v>
      </c>
      <c r="B80" s="61"/>
      <c r="C80" s="137"/>
      <c r="D80" s="182"/>
      <c r="E80" s="137"/>
      <c r="F80" s="58"/>
      <c r="G80" s="58">
        <v>0</v>
      </c>
      <c r="H80" s="63" t="s">
        <v>8</v>
      </c>
    </row>
    <row r="81" spans="1:8" ht="36.75" hidden="1" customHeight="1" x14ac:dyDescent="0.2">
      <c r="A81" s="227" t="s">
        <v>106</v>
      </c>
      <c r="B81" s="228"/>
      <c r="C81" s="228"/>
      <c r="D81" s="228"/>
      <c r="E81" s="228"/>
      <c r="F81" s="228"/>
      <c r="G81" s="228"/>
      <c r="H81" s="228"/>
    </row>
    <row r="82" spans="1:8" ht="33.75" customHeight="1" x14ac:dyDescent="0.2">
      <c r="A82" s="231" t="s">
        <v>159</v>
      </c>
      <c r="B82" s="232"/>
      <c r="C82" s="232"/>
      <c r="D82" s="232"/>
      <c r="E82" s="232"/>
      <c r="F82" s="232"/>
      <c r="G82" s="153"/>
      <c r="H82" s="154"/>
    </row>
    <row r="83" spans="1:8" ht="15" x14ac:dyDescent="0.2">
      <c r="A83" s="61" t="s">
        <v>10</v>
      </c>
      <c r="B83" s="61"/>
      <c r="C83" s="137"/>
      <c r="D83" s="182"/>
      <c r="E83" s="137"/>
      <c r="F83" s="58"/>
      <c r="G83" s="58">
        <v>115</v>
      </c>
      <c r="H83" s="63" t="s">
        <v>8</v>
      </c>
    </row>
    <row r="84" spans="1:8" ht="43.5" customHeight="1" x14ac:dyDescent="0.2">
      <c r="A84" s="227" t="s">
        <v>169</v>
      </c>
      <c r="B84" s="228"/>
      <c r="C84" s="228"/>
      <c r="D84" s="228"/>
      <c r="E84" s="228"/>
      <c r="F84" s="228"/>
      <c r="G84" s="228"/>
      <c r="H84" s="228"/>
    </row>
    <row r="85" spans="1:8" ht="18.75" customHeight="1" x14ac:dyDescent="0.2">
      <c r="A85" s="235" t="s">
        <v>170</v>
      </c>
      <c r="B85" s="235"/>
      <c r="C85" s="235"/>
      <c r="D85" s="185"/>
      <c r="E85" s="137"/>
      <c r="F85" s="58"/>
      <c r="G85" s="58">
        <v>15</v>
      </c>
      <c r="H85" s="63" t="s">
        <v>8</v>
      </c>
    </row>
    <row r="86" spans="1:8" ht="30" customHeight="1" x14ac:dyDescent="0.2">
      <c r="A86" s="227" t="s">
        <v>171</v>
      </c>
      <c r="B86" s="228"/>
      <c r="C86" s="228"/>
      <c r="D86" s="228"/>
      <c r="E86" s="228"/>
      <c r="F86" s="228"/>
      <c r="G86" s="228"/>
      <c r="H86" s="228"/>
    </row>
    <row r="87" spans="1:8" ht="12.75" customHeight="1" x14ac:dyDescent="0.2">
      <c r="A87" s="61" t="s">
        <v>44</v>
      </c>
      <c r="B87" s="61"/>
      <c r="C87" s="137"/>
      <c r="D87" s="182"/>
      <c r="E87" s="137"/>
      <c r="F87" s="58"/>
      <c r="G87" s="58">
        <v>30</v>
      </c>
      <c r="H87" s="63" t="s">
        <v>8</v>
      </c>
    </row>
    <row r="88" spans="1:8" ht="38.25" customHeight="1" x14ac:dyDescent="0.2">
      <c r="A88" s="227" t="s">
        <v>172</v>
      </c>
      <c r="B88" s="228"/>
      <c r="C88" s="228"/>
      <c r="D88" s="228"/>
      <c r="E88" s="228"/>
      <c r="F88" s="228"/>
      <c r="G88" s="228"/>
      <c r="H88" s="228"/>
    </row>
    <row r="89" spans="1:8" ht="22.5" customHeight="1" x14ac:dyDescent="0.2">
      <c r="A89" s="61" t="s">
        <v>45</v>
      </c>
      <c r="B89" s="61"/>
      <c r="C89" s="137"/>
      <c r="D89" s="182"/>
      <c r="E89" s="137"/>
      <c r="F89" s="58"/>
      <c r="G89" s="58">
        <v>5</v>
      </c>
      <c r="H89" s="63" t="s">
        <v>8</v>
      </c>
    </row>
    <row r="90" spans="1:8" ht="29.25" customHeight="1" x14ac:dyDescent="0.2">
      <c r="A90" s="227" t="s">
        <v>173</v>
      </c>
      <c r="B90" s="228"/>
      <c r="C90" s="228"/>
      <c r="D90" s="228"/>
      <c r="E90" s="228"/>
      <c r="F90" s="228"/>
      <c r="G90" s="228"/>
      <c r="H90" s="228"/>
    </row>
    <row r="91" spans="1:8" ht="15" x14ac:dyDescent="0.2">
      <c r="A91" s="61" t="s">
        <v>6</v>
      </c>
      <c r="B91" s="61"/>
      <c r="C91" s="137"/>
      <c r="D91" s="182"/>
      <c r="E91" s="137"/>
      <c r="F91" s="58"/>
      <c r="G91" s="58">
        <v>125</v>
      </c>
      <c r="H91" s="63" t="s">
        <v>8</v>
      </c>
    </row>
    <row r="92" spans="1:8" ht="60" customHeight="1" x14ac:dyDescent="0.2">
      <c r="A92" s="227" t="s">
        <v>174</v>
      </c>
      <c r="B92" s="228"/>
      <c r="C92" s="228"/>
      <c r="D92" s="228"/>
      <c r="E92" s="228"/>
      <c r="F92" s="228"/>
      <c r="G92" s="228"/>
      <c r="H92" s="228"/>
    </row>
    <row r="93" spans="1:8" ht="13.5" customHeight="1" x14ac:dyDescent="0.2">
      <c r="A93" s="158"/>
      <c r="B93" s="159"/>
      <c r="C93" s="159"/>
      <c r="D93" s="183"/>
      <c r="E93" s="159"/>
      <c r="F93" s="159"/>
      <c r="G93" s="159"/>
      <c r="H93" s="159"/>
    </row>
    <row r="94" spans="1:8" ht="15" x14ac:dyDescent="0.2">
      <c r="A94" s="61" t="s">
        <v>11</v>
      </c>
      <c r="B94" s="61"/>
      <c r="C94" s="137"/>
      <c r="D94" s="182"/>
      <c r="E94" s="137"/>
      <c r="F94" s="58"/>
      <c r="G94" s="58">
        <v>30</v>
      </c>
      <c r="H94" s="63" t="s">
        <v>8</v>
      </c>
    </row>
    <row r="95" spans="1:8" ht="26.25" customHeight="1" x14ac:dyDescent="0.2">
      <c r="A95" s="227" t="s">
        <v>175</v>
      </c>
      <c r="B95" s="228"/>
      <c r="C95" s="228"/>
      <c r="D95" s="228"/>
      <c r="E95" s="228"/>
      <c r="F95" s="228"/>
      <c r="G95" s="228"/>
      <c r="H95" s="228"/>
    </row>
    <row r="96" spans="1:8" ht="15" x14ac:dyDescent="0.2">
      <c r="A96" s="61" t="s">
        <v>46</v>
      </c>
      <c r="B96" s="61"/>
      <c r="C96" s="137"/>
      <c r="D96" s="182"/>
      <c r="E96" s="137"/>
      <c r="F96" s="58"/>
      <c r="G96" s="58">
        <v>50</v>
      </c>
      <c r="H96" s="63" t="s">
        <v>8</v>
      </c>
    </row>
    <row r="97" spans="1:8" ht="53.25" customHeight="1" x14ac:dyDescent="0.2">
      <c r="A97" s="227" t="s">
        <v>176</v>
      </c>
      <c r="B97" s="228"/>
      <c r="C97" s="228"/>
      <c r="D97" s="228"/>
      <c r="E97" s="228"/>
      <c r="F97" s="228"/>
      <c r="G97" s="228"/>
      <c r="H97" s="228"/>
    </row>
    <row r="98" spans="1:8" ht="21.75" customHeight="1" x14ac:dyDescent="0.2">
      <c r="A98" s="61" t="s">
        <v>47</v>
      </c>
      <c r="B98" s="61"/>
      <c r="C98" s="137"/>
      <c r="D98" s="182"/>
      <c r="E98" s="137"/>
      <c r="F98" s="58"/>
      <c r="G98" s="58">
        <v>50</v>
      </c>
      <c r="H98" s="63" t="s">
        <v>8</v>
      </c>
    </row>
    <row r="99" spans="1:8" ht="25.5" customHeight="1" x14ac:dyDescent="0.2">
      <c r="A99" s="227" t="s">
        <v>107</v>
      </c>
      <c r="B99" s="228"/>
      <c r="C99" s="228"/>
      <c r="D99" s="228"/>
      <c r="E99" s="228"/>
      <c r="F99" s="228"/>
      <c r="G99" s="228"/>
      <c r="H99" s="228"/>
    </row>
    <row r="100" spans="1:8" ht="22.5" customHeight="1" x14ac:dyDescent="0.2">
      <c r="A100" s="233" t="s">
        <v>102</v>
      </c>
      <c r="B100" s="233"/>
      <c r="C100" s="233"/>
      <c r="D100" s="233"/>
      <c r="E100" s="233"/>
      <c r="F100" s="233"/>
      <c r="G100" s="153"/>
      <c r="H100" s="154"/>
    </row>
    <row r="101" spans="1:8" ht="15" hidden="1" x14ac:dyDescent="0.2">
      <c r="A101" s="61" t="s">
        <v>10</v>
      </c>
      <c r="B101" s="61"/>
      <c r="C101" s="137"/>
      <c r="D101" s="182"/>
      <c r="E101" s="137"/>
      <c r="F101" s="58"/>
      <c r="G101" s="58">
        <v>0</v>
      </c>
      <c r="H101" s="63" t="s">
        <v>8</v>
      </c>
    </row>
    <row r="102" spans="1:8" ht="38.25" hidden="1" customHeight="1" x14ac:dyDescent="0.2">
      <c r="A102" s="227" t="s">
        <v>108</v>
      </c>
      <c r="B102" s="228"/>
      <c r="C102" s="228"/>
      <c r="D102" s="228"/>
      <c r="E102" s="228"/>
      <c r="F102" s="228"/>
      <c r="G102" s="228"/>
      <c r="H102" s="228"/>
    </row>
    <row r="103" spans="1:8" ht="15" hidden="1" x14ac:dyDescent="0.2">
      <c r="A103" s="61" t="s">
        <v>43</v>
      </c>
      <c r="B103" s="61"/>
      <c r="C103" s="137"/>
      <c r="D103" s="182"/>
      <c r="E103" s="137"/>
      <c r="F103" s="58"/>
      <c r="G103" s="58">
        <v>0</v>
      </c>
      <c r="H103" s="63" t="s">
        <v>8</v>
      </c>
    </row>
    <row r="104" spans="1:8" ht="24" hidden="1" customHeight="1" x14ac:dyDescent="0.2">
      <c r="A104" s="227" t="s">
        <v>62</v>
      </c>
      <c r="B104" s="228"/>
      <c r="C104" s="228"/>
      <c r="D104" s="228"/>
      <c r="E104" s="228"/>
      <c r="F104" s="228"/>
      <c r="G104" s="228"/>
      <c r="H104" s="228"/>
    </row>
    <row r="105" spans="1:8" ht="18.75" hidden="1" customHeight="1" x14ac:dyDescent="0.2">
      <c r="A105" s="235" t="s">
        <v>56</v>
      </c>
      <c r="B105" s="235"/>
      <c r="C105" s="235"/>
      <c r="D105" s="185"/>
      <c r="E105" s="137"/>
      <c r="F105" s="58"/>
      <c r="G105" s="58">
        <v>0</v>
      </c>
      <c r="H105" s="63" t="s">
        <v>8</v>
      </c>
    </row>
    <row r="106" spans="1:8" ht="23.25" hidden="1" customHeight="1" x14ac:dyDescent="0.2">
      <c r="A106" s="227" t="s">
        <v>109</v>
      </c>
      <c r="B106" s="228"/>
      <c r="C106" s="228"/>
      <c r="D106" s="228"/>
      <c r="E106" s="228"/>
      <c r="F106" s="228"/>
      <c r="G106" s="228"/>
      <c r="H106" s="228"/>
    </row>
    <row r="107" spans="1:8" ht="12.75" customHeight="1" x14ac:dyDescent="0.2">
      <c r="A107" s="61" t="s">
        <v>44</v>
      </c>
      <c r="B107" s="61"/>
      <c r="C107" s="137"/>
      <c r="D107" s="182"/>
      <c r="E107" s="137"/>
      <c r="F107" s="58"/>
      <c r="G107" s="58">
        <v>10</v>
      </c>
      <c r="H107" s="63" t="s">
        <v>8</v>
      </c>
    </row>
    <row r="108" spans="1:8" ht="24.75" customHeight="1" x14ac:dyDescent="0.2">
      <c r="A108" s="227" t="s">
        <v>177</v>
      </c>
      <c r="B108" s="228"/>
      <c r="C108" s="228"/>
      <c r="D108" s="228"/>
      <c r="E108" s="228"/>
      <c r="F108" s="228"/>
      <c r="G108" s="228"/>
      <c r="H108" s="228"/>
    </row>
    <row r="109" spans="1:8" ht="24.75" customHeight="1" x14ac:dyDescent="0.2">
      <c r="A109" s="179"/>
      <c r="B109" s="180"/>
      <c r="C109" s="180"/>
      <c r="D109" s="183"/>
      <c r="E109" s="180"/>
      <c r="F109" s="180"/>
      <c r="G109" s="180"/>
      <c r="H109" s="180"/>
    </row>
    <row r="110" spans="1:8" ht="15" x14ac:dyDescent="0.2">
      <c r="A110" s="61" t="s">
        <v>5</v>
      </c>
      <c r="B110" s="61"/>
      <c r="C110" s="137"/>
      <c r="D110" s="182"/>
      <c r="E110" s="137"/>
      <c r="F110" s="58"/>
      <c r="G110" s="58">
        <v>30</v>
      </c>
      <c r="H110" s="63" t="s">
        <v>8</v>
      </c>
    </row>
    <row r="111" spans="1:8" ht="24" customHeight="1" x14ac:dyDescent="0.2">
      <c r="A111" s="227" t="s">
        <v>178</v>
      </c>
      <c r="B111" s="228"/>
      <c r="C111" s="228"/>
      <c r="D111" s="228"/>
      <c r="E111" s="228"/>
      <c r="F111" s="228"/>
      <c r="G111" s="228"/>
      <c r="H111" s="228"/>
    </row>
    <row r="112" spans="1:8" ht="24" customHeight="1" x14ac:dyDescent="0.2">
      <c r="A112" s="61" t="s">
        <v>45</v>
      </c>
      <c r="B112" s="61"/>
      <c r="C112" s="137"/>
      <c r="D112" s="182"/>
      <c r="E112" s="137"/>
      <c r="F112" s="58"/>
      <c r="G112" s="58">
        <v>10</v>
      </c>
      <c r="H112" s="63" t="s">
        <v>8</v>
      </c>
    </row>
    <row r="113" spans="1:28" ht="24" customHeight="1" x14ac:dyDescent="0.2">
      <c r="A113" s="227" t="s">
        <v>179</v>
      </c>
      <c r="B113" s="228"/>
      <c r="C113" s="228"/>
      <c r="D113" s="228"/>
      <c r="E113" s="228"/>
      <c r="F113" s="228"/>
      <c r="G113" s="228"/>
      <c r="H113" s="228"/>
    </row>
    <row r="114" spans="1:28" ht="15" x14ac:dyDescent="0.2">
      <c r="A114" s="61" t="s">
        <v>6</v>
      </c>
      <c r="B114" s="61"/>
      <c r="C114" s="137"/>
      <c r="D114" s="182"/>
      <c r="E114" s="137"/>
      <c r="F114" s="58"/>
      <c r="G114" s="58">
        <v>50</v>
      </c>
      <c r="H114" s="63" t="s">
        <v>8</v>
      </c>
    </row>
    <row r="115" spans="1:28" ht="22.5" customHeight="1" x14ac:dyDescent="0.2">
      <c r="A115" s="227" t="s">
        <v>202</v>
      </c>
      <c r="B115" s="228"/>
      <c r="C115" s="228"/>
      <c r="D115" s="228"/>
      <c r="E115" s="228"/>
      <c r="F115" s="228"/>
      <c r="G115" s="228"/>
      <c r="H115" s="228"/>
    </row>
    <row r="116" spans="1:28" ht="21.75" hidden="1" customHeight="1" x14ac:dyDescent="0.2">
      <c r="A116" s="61" t="s">
        <v>95</v>
      </c>
      <c r="B116" s="61"/>
      <c r="C116" s="137"/>
      <c r="D116" s="182"/>
      <c r="E116" s="137"/>
      <c r="F116" s="58"/>
      <c r="G116" s="58">
        <v>0</v>
      </c>
      <c r="H116" s="63" t="s">
        <v>8</v>
      </c>
    </row>
    <row r="117" spans="1:28" ht="31.5" hidden="1" customHeight="1" x14ac:dyDescent="0.2">
      <c r="A117" s="227" t="s">
        <v>110</v>
      </c>
      <c r="B117" s="230"/>
      <c r="C117" s="230"/>
      <c r="D117" s="230"/>
      <c r="E117" s="230"/>
      <c r="F117" s="230"/>
      <c r="G117" s="230"/>
      <c r="H117" s="230"/>
    </row>
    <row r="118" spans="1:28" ht="14.25" customHeight="1" x14ac:dyDescent="0.2">
      <c r="A118" s="179"/>
      <c r="B118" s="181"/>
      <c r="C118" s="181"/>
      <c r="D118" s="184"/>
      <c r="E118" s="181"/>
      <c r="F118" s="181"/>
      <c r="G118" s="181"/>
      <c r="H118" s="181"/>
    </row>
    <row r="119" spans="1:28" ht="15" x14ac:dyDescent="0.2">
      <c r="A119" s="61" t="s">
        <v>11</v>
      </c>
      <c r="B119" s="61"/>
      <c r="C119" s="137"/>
      <c r="D119" s="182"/>
      <c r="E119" s="137"/>
      <c r="F119" s="58"/>
      <c r="G119" s="58">
        <v>11</v>
      </c>
      <c r="H119" s="63" t="s">
        <v>8</v>
      </c>
    </row>
    <row r="120" spans="1:28" ht="26.25" customHeight="1" x14ac:dyDescent="0.2">
      <c r="A120" s="227" t="s">
        <v>203</v>
      </c>
      <c r="B120" s="228"/>
      <c r="C120" s="228"/>
      <c r="D120" s="228"/>
      <c r="E120" s="228"/>
      <c r="F120" s="228"/>
      <c r="G120" s="228"/>
      <c r="H120" s="228"/>
    </row>
    <row r="121" spans="1:28" ht="15" x14ac:dyDescent="0.2">
      <c r="A121" s="61" t="s">
        <v>46</v>
      </c>
      <c r="B121" s="61"/>
      <c r="C121" s="137"/>
      <c r="D121" s="182"/>
      <c r="E121" s="137"/>
      <c r="F121" s="58"/>
      <c r="G121" s="58">
        <v>20</v>
      </c>
      <c r="H121" s="63" t="s">
        <v>8</v>
      </c>
    </row>
    <row r="122" spans="1:28" ht="26.25" customHeight="1" x14ac:dyDescent="0.2">
      <c r="A122" s="227" t="s">
        <v>208</v>
      </c>
      <c r="B122" s="228"/>
      <c r="C122" s="228"/>
      <c r="D122" s="228"/>
      <c r="E122" s="228"/>
      <c r="F122" s="228"/>
      <c r="G122" s="228"/>
      <c r="H122" s="228"/>
    </row>
    <row r="123" spans="1:28" ht="15" x14ac:dyDescent="0.2">
      <c r="A123" s="61" t="s">
        <v>47</v>
      </c>
      <c r="B123" s="61"/>
      <c r="C123" s="137"/>
      <c r="D123" s="182"/>
      <c r="E123" s="137"/>
      <c r="F123" s="58"/>
      <c r="G123" s="58">
        <v>60</v>
      </c>
      <c r="H123" s="63" t="s">
        <v>8</v>
      </c>
    </row>
    <row r="124" spans="1:28" ht="36" customHeight="1" x14ac:dyDescent="0.2">
      <c r="A124" s="227" t="s">
        <v>180</v>
      </c>
      <c r="B124" s="228"/>
      <c r="C124" s="228"/>
      <c r="D124" s="228"/>
      <c r="E124" s="228"/>
      <c r="F124" s="228"/>
      <c r="G124" s="228"/>
      <c r="H124" s="228"/>
    </row>
    <row r="125" spans="1:28" ht="15.75" customHeight="1" thickBot="1" x14ac:dyDescent="0.25">
      <c r="A125" s="115" t="s">
        <v>181</v>
      </c>
      <c r="B125" s="115"/>
      <c r="C125" s="116"/>
      <c r="D125" s="116"/>
      <c r="E125" s="116"/>
      <c r="F125" s="117"/>
      <c r="G125" s="117">
        <f>G130+G137</f>
        <v>55</v>
      </c>
      <c r="H125" s="118" t="s">
        <v>8</v>
      </c>
    </row>
    <row r="126" spans="1:28" s="119" customFormat="1" ht="22.5" customHeight="1" thickTop="1" x14ac:dyDescent="0.2">
      <c r="A126" s="225" t="s">
        <v>159</v>
      </c>
      <c r="B126" s="225"/>
      <c r="C126" s="225"/>
      <c r="D126" s="225"/>
      <c r="E126" s="225"/>
      <c r="F126" s="225"/>
      <c r="G126" s="153"/>
      <c r="H126" s="15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</row>
    <row r="127" spans="1:28" ht="14.25" hidden="1" customHeight="1" x14ac:dyDescent="0.2">
      <c r="A127" s="61" t="s">
        <v>11</v>
      </c>
      <c r="B127" s="61"/>
      <c r="C127" s="137"/>
      <c r="D127" s="182"/>
      <c r="E127" s="137"/>
      <c r="F127" s="58"/>
      <c r="G127" s="58">
        <v>225</v>
      </c>
      <c r="H127" s="63" t="s">
        <v>8</v>
      </c>
    </row>
    <row r="128" spans="1:28" ht="14.25" hidden="1" customHeight="1" x14ac:dyDescent="0.2">
      <c r="A128" s="227" t="s">
        <v>105</v>
      </c>
      <c r="B128" s="227"/>
      <c r="C128" s="227"/>
      <c r="D128" s="227"/>
      <c r="E128" s="227"/>
      <c r="F128" s="227"/>
      <c r="G128" s="227"/>
      <c r="H128" s="227"/>
    </row>
    <row r="129" spans="1:28" ht="110.25" hidden="1" customHeight="1" x14ac:dyDescent="0.2">
      <c r="A129" s="59" t="s">
        <v>63</v>
      </c>
      <c r="B129" s="134"/>
      <c r="C129" s="134"/>
      <c r="D129" s="183"/>
      <c r="E129" s="134"/>
      <c r="F129" s="134"/>
      <c r="G129" s="78">
        <f>G130</f>
        <v>20</v>
      </c>
      <c r="H129" s="79" t="s">
        <v>48</v>
      </c>
    </row>
    <row r="130" spans="1:28" ht="15" x14ac:dyDescent="0.2">
      <c r="A130" s="61" t="s">
        <v>182</v>
      </c>
      <c r="B130" s="61"/>
      <c r="C130" s="137"/>
      <c r="D130" s="182"/>
      <c r="E130" s="137"/>
      <c r="F130" s="58"/>
      <c r="G130" s="58">
        <v>20</v>
      </c>
      <c r="H130" s="63" t="s">
        <v>8</v>
      </c>
    </row>
    <row r="131" spans="1:28" ht="19.5" customHeight="1" x14ac:dyDescent="0.2">
      <c r="A131" s="227" t="s">
        <v>183</v>
      </c>
      <c r="B131" s="227"/>
      <c r="C131" s="227"/>
      <c r="D131" s="227"/>
      <c r="E131" s="227"/>
      <c r="F131" s="227"/>
      <c r="G131" s="227"/>
      <c r="H131" s="227"/>
    </row>
    <row r="132" spans="1:28" ht="17.25" customHeight="1" x14ac:dyDescent="0.2">
      <c r="A132" s="61"/>
      <c r="B132" s="61"/>
      <c r="C132" s="137"/>
      <c r="D132" s="182"/>
      <c r="E132" s="137"/>
      <c r="F132" s="58"/>
      <c r="G132" s="58"/>
      <c r="H132" s="63"/>
    </row>
    <row r="133" spans="1:28" s="119" customFormat="1" ht="22.5" customHeight="1" x14ac:dyDescent="0.2">
      <c r="A133" s="231" t="s">
        <v>184</v>
      </c>
      <c r="B133" s="231"/>
      <c r="C133" s="231"/>
      <c r="D133" s="231"/>
      <c r="E133" s="231"/>
      <c r="F133" s="231"/>
      <c r="G133" s="153"/>
      <c r="H133" s="15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  <c r="AA133" s="144"/>
      <c r="AB133" s="144"/>
    </row>
    <row r="134" spans="1:28" ht="14.25" hidden="1" customHeight="1" x14ac:dyDescent="0.2">
      <c r="A134" s="171" t="s">
        <v>11</v>
      </c>
      <c r="B134" s="171"/>
      <c r="C134" s="167"/>
      <c r="D134" s="182"/>
      <c r="E134" s="167"/>
      <c r="F134" s="58"/>
      <c r="G134" s="58">
        <v>225</v>
      </c>
      <c r="H134" s="63" t="s">
        <v>8</v>
      </c>
    </row>
    <row r="135" spans="1:28" ht="14.25" hidden="1" customHeight="1" x14ac:dyDescent="0.2">
      <c r="A135" s="227" t="s">
        <v>105</v>
      </c>
      <c r="B135" s="227"/>
      <c r="C135" s="227"/>
      <c r="D135" s="227"/>
      <c r="E135" s="227"/>
      <c r="F135" s="227"/>
      <c r="G135" s="227"/>
      <c r="H135" s="227"/>
    </row>
    <row r="136" spans="1:28" ht="110.25" hidden="1" customHeight="1" x14ac:dyDescent="0.2">
      <c r="A136" s="59" t="s">
        <v>63</v>
      </c>
      <c r="B136" s="169"/>
      <c r="C136" s="169"/>
      <c r="D136" s="183"/>
      <c r="E136" s="169"/>
      <c r="F136" s="169"/>
      <c r="G136" s="78">
        <f>G137</f>
        <v>35</v>
      </c>
      <c r="H136" s="79" t="s">
        <v>48</v>
      </c>
    </row>
    <row r="137" spans="1:28" ht="15" x14ac:dyDescent="0.2">
      <c r="A137" s="171" t="s">
        <v>182</v>
      </c>
      <c r="B137" s="171"/>
      <c r="C137" s="167"/>
      <c r="D137" s="182"/>
      <c r="E137" s="167"/>
      <c r="F137" s="58"/>
      <c r="G137" s="58">
        <v>35</v>
      </c>
      <c r="H137" s="63" t="s">
        <v>8</v>
      </c>
    </row>
    <row r="138" spans="1:28" ht="19.5" customHeight="1" x14ac:dyDescent="0.2">
      <c r="A138" s="227" t="s">
        <v>185</v>
      </c>
      <c r="B138" s="227"/>
      <c r="C138" s="227"/>
      <c r="D138" s="227"/>
      <c r="E138" s="227"/>
      <c r="F138" s="227"/>
      <c r="G138" s="227"/>
      <c r="H138" s="227"/>
    </row>
    <row r="139" spans="1:28" ht="17.25" customHeight="1" x14ac:dyDescent="0.2">
      <c r="A139" s="227"/>
      <c r="B139" s="227"/>
      <c r="C139" s="227"/>
      <c r="D139" s="227"/>
      <c r="E139" s="227"/>
      <c r="F139" s="227"/>
      <c r="G139" s="227"/>
      <c r="H139" s="227"/>
    </row>
  </sheetData>
  <mergeCells count="62">
    <mergeCell ref="A139:H139"/>
    <mergeCell ref="A133:F133"/>
    <mergeCell ref="A138:H138"/>
    <mergeCell ref="A29:F29"/>
    <mergeCell ref="A124:H124"/>
    <mergeCell ref="A128:H128"/>
    <mergeCell ref="A126:F126"/>
    <mergeCell ref="A131:H131"/>
    <mergeCell ref="A135:H135"/>
    <mergeCell ref="A113:H113"/>
    <mergeCell ref="A115:H115"/>
    <mergeCell ref="A117:H117"/>
    <mergeCell ref="A120:H120"/>
    <mergeCell ref="A122:H122"/>
    <mergeCell ref="A104:H104"/>
    <mergeCell ref="A105:C105"/>
    <mergeCell ref="A106:H106"/>
    <mergeCell ref="A108:H108"/>
    <mergeCell ref="A111:H111"/>
    <mergeCell ref="A95:H95"/>
    <mergeCell ref="A97:H97"/>
    <mergeCell ref="A99:H99"/>
    <mergeCell ref="A100:F100"/>
    <mergeCell ref="A102:H102"/>
    <mergeCell ref="A85:C85"/>
    <mergeCell ref="A86:H86"/>
    <mergeCell ref="A88:H88"/>
    <mergeCell ref="A90:H90"/>
    <mergeCell ref="A92:H92"/>
    <mergeCell ref="A77:H77"/>
    <mergeCell ref="A79:H79"/>
    <mergeCell ref="A81:H81"/>
    <mergeCell ref="A82:F82"/>
    <mergeCell ref="A84:H84"/>
    <mergeCell ref="A67:H67"/>
    <mergeCell ref="A69:H69"/>
    <mergeCell ref="A71:H71"/>
    <mergeCell ref="A73:H73"/>
    <mergeCell ref="A75:H75"/>
    <mergeCell ref="A59:H59"/>
    <mergeCell ref="A63:H63"/>
    <mergeCell ref="A65:H65"/>
    <mergeCell ref="A55:H55"/>
    <mergeCell ref="A66:C66"/>
    <mergeCell ref="A49:H49"/>
    <mergeCell ref="A52:F52"/>
    <mergeCell ref="G52:H52"/>
    <mergeCell ref="A54:F54"/>
    <mergeCell ref="G54:H54"/>
    <mergeCell ref="A41:H41"/>
    <mergeCell ref="A46:H46"/>
    <mergeCell ref="A47:F47"/>
    <mergeCell ref="A43:F43"/>
    <mergeCell ref="A45:F45"/>
    <mergeCell ref="G45:H45"/>
    <mergeCell ref="A1:F1"/>
    <mergeCell ref="A34:H34"/>
    <mergeCell ref="A36:H36"/>
    <mergeCell ref="A38:H38"/>
    <mergeCell ref="A39:F39"/>
    <mergeCell ref="A21:F21"/>
    <mergeCell ref="A25:F25"/>
  </mergeCells>
  <pageMargins left="0.70866141732283472" right="0.70866141732283472" top="0.78740157480314965" bottom="0.78740157480314965" header="0.31496062992125984" footer="0.31496062992125984"/>
  <pageSetup paperSize="9" scale="59" firstPageNumber="95" fitToHeight="9999" orientation="portrait" useFirstPageNumber="1" r:id="rId1"/>
  <headerFooter alignWithMargins="0">
    <oddFooter>&amp;L&amp;"Arial,Kurzíva"Zastupitelstvo Olomouckého kraje 19-12-2016
6. - Rozpočet Olomouckého kraje 2017 - návrh rozpočtu
Příloha č. 3f) Evropské programy&amp;R&amp;"Arial,Kurzíva"Strana &amp;P (celkem 137)</oddFooter>
  </headerFooter>
  <rowBreaks count="2" manualBreakCount="2">
    <brk id="55" max="7" man="1"/>
    <brk id="12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I71"/>
  <sheetViews>
    <sheetView showGridLines="0" tabSelected="1" topLeftCell="A7" zoomScaleNormal="100" zoomScaleSheetLayoutView="100" workbookViewId="0">
      <selection activeCell="B5" sqref="B5"/>
    </sheetView>
  </sheetViews>
  <sheetFormatPr defaultRowHeight="12.75" x14ac:dyDescent="0.2"/>
  <cols>
    <col min="1" max="1" width="8.5" style="2" customWidth="1"/>
    <col min="2" max="2" width="9" style="2" customWidth="1"/>
    <col min="3" max="3" width="51.75" style="2" customWidth="1"/>
    <col min="4" max="7" width="14.25" style="2" customWidth="1"/>
    <col min="8" max="8" width="13" style="2" customWidth="1"/>
    <col min="9" max="16384" width="9" style="2"/>
  </cols>
  <sheetData>
    <row r="1" spans="1:113" ht="19.5" x14ac:dyDescent="0.2">
      <c r="A1" s="224" t="s">
        <v>210</v>
      </c>
      <c r="B1" s="224"/>
      <c r="C1" s="224"/>
      <c r="D1" s="224"/>
      <c r="E1" s="224"/>
      <c r="F1" s="224"/>
      <c r="G1" s="224"/>
      <c r="H1" s="151" t="s">
        <v>80</v>
      </c>
    </row>
    <row r="2" spans="1:113" ht="19.5" x14ac:dyDescent="0.2">
      <c r="A2" s="236"/>
      <c r="B2" s="236"/>
      <c r="C2" s="236"/>
      <c r="D2" s="236"/>
      <c r="E2" s="236"/>
      <c r="F2" s="236"/>
      <c r="G2" s="236"/>
    </row>
    <row r="3" spans="1:113" s="127" customFormat="1" ht="15" x14ac:dyDescent="0.2">
      <c r="A3" s="129" t="s">
        <v>0</v>
      </c>
      <c r="B3" s="129" t="s">
        <v>64</v>
      </c>
      <c r="E3" s="130"/>
      <c r="F3" s="130"/>
      <c r="G3" s="130"/>
      <c r="H3" s="130"/>
    </row>
    <row r="4" spans="1:113" s="127" customFormat="1" ht="15" x14ac:dyDescent="0.2">
      <c r="A4" s="129"/>
      <c r="B4" s="129" t="s">
        <v>1</v>
      </c>
      <c r="E4" s="130"/>
      <c r="F4" s="130"/>
      <c r="G4" s="130"/>
      <c r="H4" s="130"/>
      <c r="K4" s="132"/>
    </row>
    <row r="5" spans="1:113" s="127" customFormat="1" ht="15" thickBot="1" x14ac:dyDescent="0.25">
      <c r="A5" s="131"/>
      <c r="B5" s="131"/>
      <c r="C5" s="131"/>
      <c r="D5" s="131"/>
      <c r="E5" s="131"/>
      <c r="F5" s="131"/>
      <c r="G5" s="131"/>
      <c r="H5" s="131" t="s">
        <v>2</v>
      </c>
    </row>
    <row r="6" spans="1:113" ht="25.5" thickTop="1" thickBot="1" x14ac:dyDescent="0.25">
      <c r="A6" s="103" t="s">
        <v>3</v>
      </c>
      <c r="B6" s="97" t="s">
        <v>57</v>
      </c>
      <c r="C6" s="86" t="s">
        <v>58</v>
      </c>
      <c r="D6" s="86" t="s">
        <v>212</v>
      </c>
      <c r="E6" s="86" t="s">
        <v>119</v>
      </c>
      <c r="F6" s="86" t="s">
        <v>120</v>
      </c>
      <c r="G6" s="86" t="s">
        <v>122</v>
      </c>
      <c r="H6" s="87" t="s">
        <v>4</v>
      </c>
    </row>
    <row r="7" spans="1:113" ht="14.25" thickTop="1" thickBot="1" x14ac:dyDescent="0.25">
      <c r="A7" s="104">
        <v>1</v>
      </c>
      <c r="B7" s="105">
        <v>2</v>
      </c>
      <c r="C7" s="88">
        <v>3</v>
      </c>
      <c r="D7" s="88">
        <v>4</v>
      </c>
      <c r="E7" s="88">
        <v>5</v>
      </c>
      <c r="F7" s="88">
        <v>6</v>
      </c>
      <c r="G7" s="88">
        <v>7</v>
      </c>
      <c r="H7" s="106" t="s">
        <v>214</v>
      </c>
      <c r="I7" s="65"/>
    </row>
    <row r="8" spans="1:113" ht="15.75" thickTop="1" x14ac:dyDescent="0.2">
      <c r="A8" s="66">
        <v>3299</v>
      </c>
      <c r="B8" s="55">
        <v>50</v>
      </c>
      <c r="C8" s="56" t="s">
        <v>51</v>
      </c>
      <c r="D8" s="57">
        <v>0</v>
      </c>
      <c r="E8" s="57">
        <v>155</v>
      </c>
      <c r="F8" s="57">
        <v>155</v>
      </c>
      <c r="G8" s="68">
        <f>G13</f>
        <v>117</v>
      </c>
      <c r="H8" s="69">
        <f>G8/E8*100</f>
        <v>75.483870967741936</v>
      </c>
      <c r="I8" s="65"/>
    </row>
    <row r="9" spans="1:113" ht="15.75" thickBot="1" x14ac:dyDescent="0.25">
      <c r="A9" s="70">
        <v>3299</v>
      </c>
      <c r="B9" s="55">
        <v>51</v>
      </c>
      <c r="C9" s="56" t="s">
        <v>49</v>
      </c>
      <c r="D9" s="57">
        <v>0</v>
      </c>
      <c r="E9" s="57">
        <v>62</v>
      </c>
      <c r="F9" s="57">
        <v>866</v>
      </c>
      <c r="G9" s="72">
        <f>G50</f>
        <v>926</v>
      </c>
      <c r="H9" s="76">
        <f>G9/E9*100</f>
        <v>1493.5483870967741</v>
      </c>
    </row>
    <row r="10" spans="1:113" ht="16.5" thickTop="1" thickBot="1" x14ac:dyDescent="0.25">
      <c r="A10" s="107" t="s">
        <v>7</v>
      </c>
      <c r="B10" s="92"/>
      <c r="C10" s="93"/>
      <c r="D10" s="94">
        <f>SUM(D8:D9)</f>
        <v>0</v>
      </c>
      <c r="E10" s="94">
        <f>SUM(E8:E9)</f>
        <v>217</v>
      </c>
      <c r="F10" s="94">
        <f t="shared" ref="F10:G10" si="0">SUM(F8:F9)</f>
        <v>1021</v>
      </c>
      <c r="G10" s="94">
        <f t="shared" si="0"/>
        <v>1043</v>
      </c>
      <c r="H10" s="102">
        <f>G10/E10*100</f>
        <v>480.64516129032262</v>
      </c>
    </row>
    <row r="11" spans="1:113" ht="13.5" thickTop="1" x14ac:dyDescent="0.2">
      <c r="B11" s="73"/>
      <c r="C11" s="4"/>
      <c r="D11" s="4"/>
      <c r="E11" s="4"/>
      <c r="F11" s="4"/>
      <c r="G11" s="74"/>
      <c r="H11" s="73"/>
    </row>
    <row r="12" spans="1:113" s="119" customFormat="1" ht="14.25" x14ac:dyDescent="0.2">
      <c r="A12" s="59"/>
      <c r="B12" s="2"/>
      <c r="C12" s="4"/>
      <c r="D12" s="4"/>
      <c r="E12" s="4"/>
      <c r="F12" s="4"/>
      <c r="G12" s="4"/>
      <c r="H12" s="2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</row>
    <row r="13" spans="1:113" ht="15.75" thickBot="1" x14ac:dyDescent="0.25">
      <c r="A13" s="115" t="s">
        <v>78</v>
      </c>
      <c r="B13" s="115"/>
      <c r="C13" s="116"/>
      <c r="D13" s="116"/>
      <c r="E13" s="116"/>
      <c r="F13" s="116"/>
      <c r="G13" s="117">
        <f>G15+G19+G23</f>
        <v>117</v>
      </c>
      <c r="H13" s="118" t="s">
        <v>48</v>
      </c>
    </row>
    <row r="14" spans="1:113" ht="15" thickTop="1" x14ac:dyDescent="0.2">
      <c r="A14" s="59" t="s">
        <v>186</v>
      </c>
      <c r="C14" s="4"/>
      <c r="D14" s="4"/>
      <c r="E14" s="4"/>
      <c r="F14" s="4"/>
      <c r="G14" s="78"/>
      <c r="H14" s="79"/>
    </row>
    <row r="15" spans="1:113" ht="21.75" customHeight="1" x14ac:dyDescent="0.2">
      <c r="A15" s="237" t="s">
        <v>42</v>
      </c>
      <c r="B15" s="237"/>
      <c r="C15" s="237"/>
      <c r="D15" s="237"/>
      <c r="E15" s="237"/>
      <c r="F15" s="237"/>
      <c r="G15" s="58">
        <v>87</v>
      </c>
      <c r="H15" s="63" t="s">
        <v>48</v>
      </c>
    </row>
    <row r="16" spans="1:113" ht="14.25" customHeight="1" x14ac:dyDescent="0.2">
      <c r="A16" s="238" t="s">
        <v>187</v>
      </c>
      <c r="B16" s="238"/>
      <c r="C16" s="238"/>
      <c r="D16" s="238"/>
      <c r="E16" s="238"/>
      <c r="F16" s="238"/>
      <c r="G16" s="138"/>
      <c r="H16" s="138"/>
    </row>
    <row r="17" spans="1:8" ht="14.25" x14ac:dyDescent="0.2">
      <c r="A17" s="238"/>
      <c r="B17" s="238"/>
      <c r="C17" s="238"/>
      <c r="D17" s="238"/>
      <c r="E17" s="238"/>
      <c r="F17" s="238"/>
      <c r="G17" s="145"/>
      <c r="H17" s="133"/>
    </row>
    <row r="18" spans="1:8" ht="14.25" x14ac:dyDescent="0.2">
      <c r="A18" s="172"/>
      <c r="B18" s="172"/>
      <c r="C18" s="172"/>
      <c r="D18" s="186"/>
      <c r="E18" s="172"/>
      <c r="F18" s="172"/>
      <c r="G18" s="172"/>
      <c r="H18" s="169"/>
    </row>
    <row r="19" spans="1:8" ht="15" x14ac:dyDescent="0.2">
      <c r="A19" s="171" t="s">
        <v>59</v>
      </c>
      <c r="B19" s="172"/>
      <c r="C19" s="172"/>
      <c r="D19" s="186"/>
      <c r="E19" s="172"/>
      <c r="F19" s="172"/>
      <c r="G19" s="58">
        <v>22</v>
      </c>
      <c r="H19" s="63" t="s">
        <v>48</v>
      </c>
    </row>
    <row r="20" spans="1:8" ht="14.25" x14ac:dyDescent="0.2">
      <c r="A20" s="238" t="s">
        <v>187</v>
      </c>
      <c r="B20" s="238"/>
      <c r="C20" s="238"/>
      <c r="D20" s="238"/>
      <c r="E20" s="238"/>
      <c r="F20" s="238"/>
      <c r="G20" s="172"/>
      <c r="H20" s="169"/>
    </row>
    <row r="21" spans="1:8" ht="14.25" x14ac:dyDescent="0.2">
      <c r="A21" s="238"/>
      <c r="B21" s="238"/>
      <c r="C21" s="238"/>
      <c r="D21" s="238"/>
      <c r="E21" s="238"/>
      <c r="F21" s="238"/>
      <c r="G21" s="172"/>
      <c r="H21" s="169"/>
    </row>
    <row r="22" spans="1:8" ht="14.25" x14ac:dyDescent="0.2">
      <c r="A22" s="172"/>
      <c r="B22" s="172"/>
      <c r="C22" s="172"/>
      <c r="D22" s="186"/>
      <c r="E22" s="172"/>
      <c r="F22" s="172"/>
      <c r="G22" s="172"/>
      <c r="H22" s="169"/>
    </row>
    <row r="23" spans="1:8" ht="15" x14ac:dyDescent="0.2">
      <c r="A23" s="171" t="s">
        <v>60</v>
      </c>
      <c r="B23" s="172"/>
      <c r="C23" s="172"/>
      <c r="D23" s="186"/>
      <c r="E23" s="172"/>
      <c r="F23" s="172"/>
      <c r="G23" s="58">
        <v>8</v>
      </c>
      <c r="H23" s="63" t="s">
        <v>48</v>
      </c>
    </row>
    <row r="24" spans="1:8" ht="14.25" x14ac:dyDescent="0.2">
      <c r="A24" s="238" t="s">
        <v>187</v>
      </c>
      <c r="B24" s="238"/>
      <c r="C24" s="238"/>
      <c r="D24" s="238"/>
      <c r="E24" s="238"/>
      <c r="F24" s="238"/>
      <c r="G24" s="172"/>
      <c r="H24" s="169"/>
    </row>
    <row r="25" spans="1:8" ht="14.25" x14ac:dyDescent="0.2">
      <c r="A25" s="238"/>
      <c r="B25" s="238"/>
      <c r="C25" s="238"/>
      <c r="D25" s="238"/>
      <c r="E25" s="238"/>
      <c r="F25" s="238"/>
      <c r="G25" s="172"/>
      <c r="H25" s="169"/>
    </row>
    <row r="26" spans="1:8" ht="14.25" x14ac:dyDescent="0.2">
      <c r="A26" s="172"/>
      <c r="B26" s="172"/>
      <c r="C26" s="172"/>
      <c r="D26" s="186"/>
      <c r="E26" s="172"/>
      <c r="F26" s="172"/>
      <c r="G26" s="172"/>
      <c r="H26" s="169"/>
    </row>
    <row r="27" spans="1:8" ht="14.25" hidden="1" x14ac:dyDescent="0.2">
      <c r="A27" s="172"/>
      <c r="B27" s="172"/>
      <c r="C27" s="172"/>
      <c r="D27" s="186"/>
      <c r="E27" s="172"/>
      <c r="F27" s="172"/>
      <c r="G27" s="172"/>
      <c r="H27" s="169"/>
    </row>
    <row r="28" spans="1:8" ht="14.25" hidden="1" x14ac:dyDescent="0.2">
      <c r="A28" s="172"/>
      <c r="B28" s="172"/>
      <c r="C28" s="172"/>
      <c r="D28" s="186"/>
      <c r="E28" s="172"/>
      <c r="F28" s="172"/>
      <c r="G28" s="172"/>
      <c r="H28" s="169"/>
    </row>
    <row r="29" spans="1:8" ht="14.25" hidden="1" x14ac:dyDescent="0.2">
      <c r="A29" s="172"/>
      <c r="B29" s="172"/>
      <c r="C29" s="172"/>
      <c r="D29" s="186"/>
      <c r="E29" s="172"/>
      <c r="F29" s="172"/>
      <c r="G29" s="172"/>
      <c r="H29" s="169"/>
    </row>
    <row r="30" spans="1:8" ht="14.25" hidden="1" x14ac:dyDescent="0.2">
      <c r="A30" s="172"/>
      <c r="B30" s="172"/>
      <c r="C30" s="172"/>
      <c r="D30" s="186"/>
      <c r="E30" s="172"/>
      <c r="F30" s="172"/>
      <c r="G30" s="172"/>
      <c r="H30" s="169"/>
    </row>
    <row r="31" spans="1:8" ht="14.25" hidden="1" x14ac:dyDescent="0.2">
      <c r="A31" s="172"/>
      <c r="B31" s="172"/>
      <c r="C31" s="172"/>
      <c r="D31" s="186"/>
      <c r="E31" s="172"/>
      <c r="F31" s="172"/>
      <c r="G31" s="172"/>
      <c r="H31" s="169"/>
    </row>
    <row r="32" spans="1:8" ht="14.25" hidden="1" x14ac:dyDescent="0.2">
      <c r="A32" s="172"/>
      <c r="B32" s="172"/>
      <c r="C32" s="172"/>
      <c r="D32" s="186"/>
      <c r="E32" s="172"/>
      <c r="F32" s="172"/>
      <c r="G32" s="172"/>
      <c r="H32" s="169"/>
    </row>
    <row r="33" spans="1:8" ht="14.25" hidden="1" x14ac:dyDescent="0.2">
      <c r="A33" s="172"/>
      <c r="B33" s="172"/>
      <c r="C33" s="172"/>
      <c r="D33" s="186"/>
      <c r="E33" s="172"/>
      <c r="F33" s="172"/>
      <c r="G33" s="172"/>
      <c r="H33" s="169"/>
    </row>
    <row r="34" spans="1:8" ht="14.25" hidden="1" x14ac:dyDescent="0.2">
      <c r="A34" s="172"/>
      <c r="B34" s="172"/>
      <c r="C34" s="172"/>
      <c r="D34" s="186"/>
      <c r="E34" s="172"/>
      <c r="F34" s="172"/>
      <c r="G34" s="172"/>
      <c r="H34" s="169"/>
    </row>
    <row r="35" spans="1:8" ht="14.25" hidden="1" x14ac:dyDescent="0.2">
      <c r="A35" s="172"/>
      <c r="B35" s="172"/>
      <c r="C35" s="172"/>
      <c r="D35" s="186"/>
      <c r="E35" s="172"/>
      <c r="F35" s="172"/>
      <c r="G35" s="172"/>
      <c r="H35" s="169"/>
    </row>
    <row r="36" spans="1:8" ht="14.25" hidden="1" x14ac:dyDescent="0.2">
      <c r="A36" s="172"/>
      <c r="B36" s="172"/>
      <c r="C36" s="172"/>
      <c r="D36" s="186"/>
      <c r="E36" s="172"/>
      <c r="F36" s="172"/>
      <c r="G36" s="172"/>
      <c r="H36" s="169"/>
    </row>
    <row r="37" spans="1:8" ht="14.25" hidden="1" x14ac:dyDescent="0.2">
      <c r="A37" s="172"/>
      <c r="B37" s="172"/>
      <c r="C37" s="172"/>
      <c r="D37" s="186"/>
      <c r="E37" s="172"/>
      <c r="F37" s="172"/>
      <c r="G37" s="172"/>
      <c r="H37" s="169"/>
    </row>
    <row r="38" spans="1:8" ht="14.25" hidden="1" x14ac:dyDescent="0.2">
      <c r="A38" s="172"/>
      <c r="B38" s="172"/>
      <c r="C38" s="172"/>
      <c r="D38" s="186"/>
      <c r="E38" s="172"/>
      <c r="F38" s="172"/>
      <c r="G38" s="172"/>
      <c r="H38" s="169"/>
    </row>
    <row r="39" spans="1:8" ht="14.25" hidden="1" x14ac:dyDescent="0.2">
      <c r="A39" s="172"/>
      <c r="B39" s="172"/>
      <c r="C39" s="172"/>
      <c r="D39" s="186"/>
      <c r="E39" s="172"/>
      <c r="F39" s="172"/>
      <c r="G39" s="172"/>
      <c r="H39" s="169"/>
    </row>
    <row r="40" spans="1:8" ht="14.25" hidden="1" x14ac:dyDescent="0.2">
      <c r="A40" s="172"/>
      <c r="B40" s="172"/>
      <c r="C40" s="172"/>
      <c r="D40" s="186"/>
      <c r="E40" s="172"/>
      <c r="F40" s="172"/>
      <c r="G40" s="172"/>
      <c r="H40" s="169"/>
    </row>
    <row r="41" spans="1:8" ht="14.25" hidden="1" x14ac:dyDescent="0.2">
      <c r="A41" s="172"/>
      <c r="B41" s="172"/>
      <c r="C41" s="172"/>
      <c r="D41" s="186"/>
      <c r="E41" s="172"/>
      <c r="F41" s="172"/>
      <c r="G41" s="172"/>
      <c r="H41" s="169"/>
    </row>
    <row r="42" spans="1:8" ht="14.25" hidden="1" x14ac:dyDescent="0.2">
      <c r="A42" s="172"/>
      <c r="B42" s="172"/>
      <c r="C42" s="172"/>
      <c r="D42" s="186"/>
      <c r="E42" s="172"/>
      <c r="F42" s="172"/>
      <c r="G42" s="172"/>
      <c r="H42" s="169"/>
    </row>
    <row r="43" spans="1:8" ht="14.25" hidden="1" x14ac:dyDescent="0.2">
      <c r="A43" s="172"/>
      <c r="B43" s="172"/>
      <c r="C43" s="172"/>
      <c r="D43" s="186"/>
      <c r="E43" s="172"/>
      <c r="F43" s="172"/>
      <c r="G43" s="172"/>
      <c r="H43" s="169"/>
    </row>
    <row r="44" spans="1:8" ht="14.25" hidden="1" x14ac:dyDescent="0.2">
      <c r="A44" s="172"/>
      <c r="B44" s="172"/>
      <c r="C44" s="172"/>
      <c r="D44" s="186"/>
      <c r="E44" s="172"/>
      <c r="F44" s="172"/>
      <c r="G44" s="172"/>
      <c r="H44" s="169"/>
    </row>
    <row r="45" spans="1:8" ht="14.25" hidden="1" x14ac:dyDescent="0.2">
      <c r="A45" s="172"/>
      <c r="B45" s="172"/>
      <c r="C45" s="172"/>
      <c r="D45" s="186"/>
      <c r="E45" s="172"/>
      <c r="F45" s="172"/>
      <c r="G45" s="172"/>
      <c r="H45" s="169"/>
    </row>
    <row r="46" spans="1:8" ht="14.25" hidden="1" x14ac:dyDescent="0.2">
      <c r="A46" s="172"/>
      <c r="B46" s="172"/>
      <c r="C46" s="172"/>
      <c r="D46" s="186"/>
      <c r="E46" s="172"/>
      <c r="F46" s="172"/>
      <c r="G46" s="172"/>
      <c r="H46" s="169"/>
    </row>
    <row r="47" spans="1:8" ht="14.25" hidden="1" x14ac:dyDescent="0.2">
      <c r="A47" s="172"/>
      <c r="B47" s="172"/>
      <c r="C47" s="172"/>
      <c r="D47" s="186"/>
      <c r="E47" s="172"/>
      <c r="F47" s="172"/>
      <c r="G47" s="172"/>
      <c r="H47" s="169"/>
    </row>
    <row r="48" spans="1:8" ht="14.25" hidden="1" x14ac:dyDescent="0.2">
      <c r="A48" s="59"/>
      <c r="C48" s="4"/>
      <c r="D48" s="4"/>
      <c r="E48" s="4"/>
      <c r="F48" s="4"/>
      <c r="G48" s="4"/>
    </row>
    <row r="49" spans="1:8" ht="14.25" x14ac:dyDescent="0.2">
      <c r="A49" s="59"/>
      <c r="C49" s="4"/>
      <c r="D49" s="4"/>
      <c r="E49" s="4"/>
      <c r="F49" s="4"/>
      <c r="G49" s="4"/>
    </row>
    <row r="50" spans="1:8" ht="15.75" thickBot="1" x14ac:dyDescent="0.25">
      <c r="A50" s="115" t="s">
        <v>79</v>
      </c>
      <c r="B50" s="115"/>
      <c r="C50" s="116"/>
      <c r="D50" s="116"/>
      <c r="E50" s="116"/>
      <c r="F50" s="116"/>
      <c r="G50" s="117">
        <f>G52+G55+G58+G61+G64+G66+G68+G70</f>
        <v>926</v>
      </c>
      <c r="H50" s="118" t="s">
        <v>48</v>
      </c>
    </row>
    <row r="51" spans="1:8" ht="15" thickTop="1" x14ac:dyDescent="0.2">
      <c r="A51" s="59" t="s">
        <v>188</v>
      </c>
      <c r="C51" s="4"/>
      <c r="D51" s="4"/>
      <c r="E51" s="4"/>
      <c r="F51" s="4"/>
      <c r="G51" s="78"/>
      <c r="H51" s="79"/>
    </row>
    <row r="52" spans="1:8" ht="15" x14ac:dyDescent="0.2">
      <c r="A52" s="61" t="s">
        <v>56</v>
      </c>
      <c r="B52" s="61"/>
      <c r="C52" s="62"/>
      <c r="D52" s="182"/>
      <c r="E52" s="62"/>
      <c r="F52" s="137"/>
      <c r="G52" s="58">
        <f>1+1+9</f>
        <v>11</v>
      </c>
      <c r="H52" s="63" t="s">
        <v>48</v>
      </c>
    </row>
    <row r="53" spans="1:8" ht="15" x14ac:dyDescent="0.2">
      <c r="A53" s="146" t="s">
        <v>204</v>
      </c>
      <c r="B53" s="61"/>
      <c r="C53" s="62"/>
      <c r="D53" s="182"/>
      <c r="E53" s="62"/>
      <c r="F53" s="137"/>
      <c r="G53" s="58"/>
      <c r="H53" s="63"/>
    </row>
    <row r="54" spans="1:8" ht="15" x14ac:dyDescent="0.2">
      <c r="A54" s="221"/>
      <c r="B54" s="221"/>
      <c r="C54" s="221"/>
      <c r="D54" s="221"/>
      <c r="E54" s="221"/>
      <c r="F54" s="221"/>
      <c r="G54" s="221"/>
      <c r="H54" s="63"/>
    </row>
    <row r="55" spans="1:8" ht="15" x14ac:dyDescent="0.2">
      <c r="A55" s="171" t="s">
        <v>10</v>
      </c>
      <c r="G55" s="58">
        <v>105</v>
      </c>
      <c r="H55" s="63" t="s">
        <v>48</v>
      </c>
    </row>
    <row r="56" spans="1:8" ht="14.25" x14ac:dyDescent="0.2">
      <c r="A56" s="168" t="s">
        <v>205</v>
      </c>
    </row>
    <row r="58" spans="1:8" ht="15" x14ac:dyDescent="0.2">
      <c r="A58" s="171" t="s">
        <v>189</v>
      </c>
      <c r="G58" s="58">
        <v>1</v>
      </c>
      <c r="H58" s="63" t="s">
        <v>48</v>
      </c>
    </row>
    <row r="59" spans="1:8" ht="14.25" x14ac:dyDescent="0.2">
      <c r="A59" s="168" t="s">
        <v>190</v>
      </c>
    </row>
    <row r="61" spans="1:8" ht="15" x14ac:dyDescent="0.2">
      <c r="A61" s="171" t="s">
        <v>44</v>
      </c>
      <c r="G61" s="58">
        <v>210</v>
      </c>
      <c r="H61" s="63" t="s">
        <v>48</v>
      </c>
    </row>
    <row r="62" spans="1:8" ht="14.25" x14ac:dyDescent="0.2">
      <c r="A62" s="168" t="s">
        <v>191</v>
      </c>
    </row>
    <row r="64" spans="1:8" ht="15" x14ac:dyDescent="0.2">
      <c r="A64" s="171" t="s">
        <v>5</v>
      </c>
      <c r="B64" s="171"/>
      <c r="C64" s="167"/>
      <c r="D64" s="182"/>
      <c r="E64" s="167"/>
      <c r="F64" s="58"/>
      <c r="G64" s="58">
        <v>210</v>
      </c>
      <c r="H64" s="63" t="s">
        <v>8</v>
      </c>
    </row>
    <row r="65" spans="1:8" ht="26.25" customHeight="1" x14ac:dyDescent="0.2">
      <c r="A65" s="227" t="s">
        <v>192</v>
      </c>
      <c r="B65" s="228"/>
      <c r="C65" s="228"/>
      <c r="D65" s="228"/>
      <c r="E65" s="228"/>
      <c r="F65" s="228"/>
      <c r="G65" s="228"/>
      <c r="H65" s="228"/>
    </row>
    <row r="66" spans="1:8" ht="18.75" customHeight="1" x14ac:dyDescent="0.2">
      <c r="A66" s="171" t="s">
        <v>45</v>
      </c>
      <c r="B66" s="171"/>
      <c r="C66" s="167"/>
      <c r="D66" s="182"/>
      <c r="E66" s="167"/>
      <c r="F66" s="58"/>
      <c r="G66" s="58">
        <v>158</v>
      </c>
      <c r="H66" s="63" t="s">
        <v>8</v>
      </c>
    </row>
    <row r="67" spans="1:8" ht="29.25" customHeight="1" x14ac:dyDescent="0.2">
      <c r="A67" s="227" t="s">
        <v>193</v>
      </c>
      <c r="B67" s="228"/>
      <c r="C67" s="228"/>
      <c r="D67" s="228"/>
      <c r="E67" s="228"/>
      <c r="F67" s="228"/>
      <c r="G67" s="228"/>
      <c r="H67" s="228"/>
    </row>
    <row r="68" spans="1:8" ht="15" x14ac:dyDescent="0.2">
      <c r="A68" s="171" t="s">
        <v>46</v>
      </c>
      <c r="B68" s="171"/>
      <c r="C68" s="167"/>
      <c r="D68" s="182"/>
      <c r="E68" s="167"/>
      <c r="F68" s="58"/>
      <c r="G68" s="58">
        <v>211</v>
      </c>
      <c r="H68" s="63" t="s">
        <v>8</v>
      </c>
    </row>
    <row r="69" spans="1:8" ht="26.25" customHeight="1" x14ac:dyDescent="0.2">
      <c r="A69" s="227" t="s">
        <v>194</v>
      </c>
      <c r="B69" s="228"/>
      <c r="C69" s="228"/>
      <c r="D69" s="228"/>
      <c r="E69" s="228"/>
      <c r="F69" s="228"/>
      <c r="G69" s="228"/>
      <c r="H69" s="228"/>
    </row>
    <row r="70" spans="1:8" ht="15" x14ac:dyDescent="0.2">
      <c r="A70" s="171" t="s">
        <v>195</v>
      </c>
      <c r="G70" s="58">
        <v>20</v>
      </c>
      <c r="H70" s="63" t="s">
        <v>8</v>
      </c>
    </row>
    <row r="71" spans="1:8" ht="14.25" x14ac:dyDescent="0.2">
      <c r="A71" s="227" t="s">
        <v>196</v>
      </c>
      <c r="B71" s="228"/>
      <c r="C71" s="228"/>
      <c r="D71" s="228"/>
      <c r="E71" s="228"/>
      <c r="F71" s="228"/>
      <c r="G71" s="228"/>
      <c r="H71" s="228"/>
    </row>
  </sheetData>
  <mergeCells count="11">
    <mergeCell ref="A1:G1"/>
    <mergeCell ref="A15:F15"/>
    <mergeCell ref="A16:F17"/>
    <mergeCell ref="A20:F21"/>
    <mergeCell ref="A24:F25"/>
    <mergeCell ref="A71:H71"/>
    <mergeCell ref="A65:H65"/>
    <mergeCell ref="A67:H67"/>
    <mergeCell ref="A69:H69"/>
    <mergeCell ref="A2:G2"/>
    <mergeCell ref="A54:G54"/>
  </mergeCells>
  <pageMargins left="0.70866141732283472" right="0.70866141732283472" top="0.78740157480314965" bottom="0.78740157480314965" header="0.31496062992125984" footer="0.31496062992125984"/>
  <pageSetup paperSize="9" scale="57" firstPageNumber="98" fitToHeight="0" orientation="portrait" useFirstPageNumber="1" r:id="rId1"/>
  <headerFooter>
    <oddFooter>&amp;L&amp;"Arial,Kurzíva"Zastupitelstvo Olomouckého kraje 19-12-2016
6. - Rozpočet Olomouckého kraje 2017 - návrh rozpočtu
Příloha č. 3f) Evropské programy&amp;R&amp;"Arial,Kurzíva"Strana &amp;P (celkem 137)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výdaje</vt:lpstr>
      <vt:lpstr>ORJ - 30</vt:lpstr>
      <vt:lpstr>ORJ - 59</vt:lpstr>
      <vt:lpstr>ORJ - 60</vt:lpstr>
      <vt:lpstr>ORJ - 64</vt:lpstr>
      <vt:lpstr>ORJ - 74</vt:lpstr>
      <vt:lpstr>ORJ - 76</vt:lpstr>
      <vt:lpstr>'ORJ - 30'!Oblast_tisku</vt:lpstr>
      <vt:lpstr>'ORJ - 59'!Oblast_tisku</vt:lpstr>
      <vt:lpstr>'ORJ - 60'!Oblast_tisku</vt:lpstr>
      <vt:lpstr>'ORJ - 64'!Oblast_tisku</vt:lpstr>
      <vt:lpstr>'ORJ - 74'!Oblast_tisku</vt:lpstr>
      <vt:lpstr>'ORJ - 76'!Oblast_tisku</vt:lpstr>
    </vt:vector>
  </TitlesOfParts>
  <Company>KUOK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poles</dc:creator>
  <cp:lastModifiedBy>Balabuch Petr</cp:lastModifiedBy>
  <cp:lastPrinted>2016-11-24T09:39:43Z</cp:lastPrinted>
  <dcterms:created xsi:type="dcterms:W3CDTF">2012-11-21T07:40:35Z</dcterms:created>
  <dcterms:modified xsi:type="dcterms:W3CDTF">2016-11-29T07:59:07Z</dcterms:modified>
</cp:coreProperties>
</file>