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počet Olomouckého kraje\2017\ZOK 19.12.2016\"/>
    </mc:Choice>
  </mc:AlternateContent>
  <bookViews>
    <workbookView xWindow="120" yWindow="720" windowWidth="24915" windowHeight="11220" activeTab="9"/>
  </bookViews>
  <sheets>
    <sheet name="rekapitulace" sheetId="3" r:id="rId1"/>
    <sheet name="03" sheetId="10" r:id="rId2"/>
    <sheet name="07" sheetId="2" r:id="rId3"/>
    <sheet name="08" sheetId="8" r:id="rId4"/>
    <sheet name="09" sheetId="7" r:id="rId5"/>
    <sheet name="10" sheetId="6" r:id="rId6"/>
    <sheet name="11" sheetId="5" r:id="rId7"/>
    <sheet name="12" sheetId="4" r:id="rId8"/>
    <sheet name="14" sheetId="1" r:id="rId9"/>
    <sheet name="18" sheetId="9" r:id="rId10"/>
  </sheets>
  <definedNames>
    <definedName name="_xlnm.Print_Titles" localSheetId="0">rekapitulace!$5:$7</definedName>
    <definedName name="_xlnm.Print_Area" localSheetId="1">'03'!$A$1:$G$55</definedName>
    <definedName name="_xlnm.Print_Area" localSheetId="3">'08'!$A$1:$G$50</definedName>
    <definedName name="_xlnm.Print_Area" localSheetId="4">'09'!$A$1:$G$90</definedName>
    <definedName name="_xlnm.Print_Area" localSheetId="5">'10'!$A$1:$G$101</definedName>
    <definedName name="_xlnm.Print_Area" localSheetId="6">'11'!$A$1:$G$40</definedName>
    <definedName name="_xlnm.Print_Area" localSheetId="8">'14'!$A$1:$G$54</definedName>
    <definedName name="_xlnm.Print_Area" localSheetId="9">'18'!$A$1:$G$61</definedName>
    <definedName name="_xlnm.Print_Area" localSheetId="0">rekapitulace!$A$1:$I$115</definedName>
  </definedNames>
  <calcPr calcId="152511"/>
</workbook>
</file>

<file path=xl/calcChain.xml><?xml version="1.0" encoding="utf-8"?>
<calcChain xmlns="http://schemas.openxmlformats.org/spreadsheetml/2006/main">
  <c r="F63" i="6" l="1"/>
  <c r="E104" i="3" l="1"/>
  <c r="E93" i="3" s="1"/>
  <c r="E34" i="3"/>
  <c r="E14" i="3"/>
  <c r="E48" i="3"/>
  <c r="E46" i="3" s="1"/>
  <c r="E23" i="3"/>
  <c r="E16" i="3" s="1"/>
  <c r="E85" i="3" l="1"/>
  <c r="E84" i="3" s="1"/>
  <c r="E61" i="3"/>
  <c r="E60" i="3" s="1"/>
  <c r="E67" i="3"/>
  <c r="E71" i="3"/>
  <c r="E10" i="3" l="1"/>
  <c r="E8" i="3" s="1"/>
  <c r="E92" i="3" s="1"/>
  <c r="E105" i="3" s="1"/>
  <c r="F32" i="6" l="1"/>
  <c r="E8" i="8" l="1"/>
  <c r="D8" i="8"/>
  <c r="D13" i="8" s="1"/>
  <c r="F17" i="2" l="1"/>
  <c r="F14" i="2" l="1"/>
  <c r="F43" i="1" l="1"/>
  <c r="F41" i="1" s="1"/>
  <c r="F12" i="1" s="1"/>
  <c r="G12" i="1" s="1"/>
  <c r="F29" i="1"/>
  <c r="F37" i="1"/>
  <c r="F36" i="1"/>
  <c r="E13" i="1"/>
  <c r="D13" i="1"/>
  <c r="F26" i="2" l="1"/>
  <c r="F25" i="2" s="1"/>
  <c r="F9" i="2" s="1"/>
  <c r="G9" i="2" s="1"/>
  <c r="E22" i="6"/>
  <c r="D22" i="6"/>
  <c r="H50" i="3"/>
  <c r="I50" i="3" s="1"/>
  <c r="G48" i="3"/>
  <c r="F48" i="3"/>
  <c r="G57" i="3"/>
  <c r="F57" i="3"/>
  <c r="G56" i="3"/>
  <c r="F56" i="3"/>
  <c r="G58" i="3"/>
  <c r="F58" i="3"/>
  <c r="G55" i="3"/>
  <c r="F55" i="3"/>
  <c r="G51" i="3"/>
  <c r="F51" i="3"/>
  <c r="H53" i="3"/>
  <c r="I53" i="3" s="1"/>
  <c r="H54" i="3"/>
  <c r="I54" i="3" s="1"/>
  <c r="H52" i="3"/>
  <c r="I52" i="3" s="1"/>
  <c r="G47" i="3"/>
  <c r="F47" i="3"/>
  <c r="G59" i="3"/>
  <c r="F59" i="3"/>
  <c r="G30" i="3"/>
  <c r="H30" i="3"/>
  <c r="F30" i="3"/>
  <c r="I33" i="3"/>
  <c r="I32" i="3"/>
  <c r="I31" i="3"/>
  <c r="G46" i="3" l="1"/>
  <c r="F46" i="3"/>
  <c r="H51" i="3"/>
  <c r="I51" i="3" s="1"/>
  <c r="I30" i="3"/>
  <c r="F84" i="6"/>
  <c r="F99" i="6"/>
  <c r="F21" i="6" s="1"/>
  <c r="F92" i="6"/>
  <c r="F77" i="6"/>
  <c r="F18" i="6" s="1"/>
  <c r="F71" i="6"/>
  <c r="F17" i="6" s="1"/>
  <c r="F66" i="6"/>
  <c r="F16" i="6" s="1"/>
  <c r="G16" i="6" s="1"/>
  <c r="F62" i="6"/>
  <c r="F15" i="6" s="1"/>
  <c r="G15" i="6" s="1"/>
  <c r="F57" i="6"/>
  <c r="F39" i="6"/>
  <c r="F43" i="6"/>
  <c r="F12" i="6" s="1"/>
  <c r="F51" i="6"/>
  <c r="F14" i="6" s="1"/>
  <c r="G14" i="6" s="1"/>
  <c r="F48" i="6"/>
  <c r="F13" i="6" s="1"/>
  <c r="F36" i="6"/>
  <c r="F28" i="6"/>
  <c r="F9" i="6" s="1"/>
  <c r="F11" i="6" l="1"/>
  <c r="H51" i="6"/>
  <c r="H47" i="3"/>
  <c r="H56" i="3"/>
  <c r="I56" i="3" s="1"/>
  <c r="G18" i="6"/>
  <c r="H59" i="3"/>
  <c r="G21" i="6"/>
  <c r="H55" i="3"/>
  <c r="I55" i="3" s="1"/>
  <c r="G17" i="6"/>
  <c r="H49" i="3"/>
  <c r="F19" i="6"/>
  <c r="F20" i="6"/>
  <c r="F10" i="6"/>
  <c r="G9" i="6"/>
  <c r="F22" i="6" l="1"/>
  <c r="G22" i="6" s="1"/>
  <c r="H57" i="3"/>
  <c r="I57" i="3" s="1"/>
  <c r="G19" i="6"/>
  <c r="G10" i="6"/>
  <c r="H58" i="3"/>
  <c r="I58" i="3" s="1"/>
  <c r="G20" i="6"/>
  <c r="I49" i="3"/>
  <c r="H48" i="3"/>
  <c r="E13" i="8"/>
  <c r="G26" i="3"/>
  <c r="F26" i="3"/>
  <c r="H29" i="3"/>
  <c r="H28" i="3"/>
  <c r="I28" i="3" s="1"/>
  <c r="H27" i="3"/>
  <c r="I27" i="3" s="1"/>
  <c r="G23" i="3"/>
  <c r="F23" i="3"/>
  <c r="H25" i="3"/>
  <c r="I25" i="3" s="1"/>
  <c r="H24" i="3"/>
  <c r="I24" i="3" s="1"/>
  <c r="G20" i="3"/>
  <c r="F20" i="3"/>
  <c r="H22" i="3"/>
  <c r="H21" i="3"/>
  <c r="I21" i="3" s="1"/>
  <c r="G17" i="3"/>
  <c r="F17" i="3"/>
  <c r="F16" i="3" s="1"/>
  <c r="H19" i="3"/>
  <c r="I19" i="3" s="1"/>
  <c r="H18" i="3"/>
  <c r="I18" i="3" s="1"/>
  <c r="G16" i="3" l="1"/>
  <c r="H46" i="3"/>
  <c r="I48" i="3"/>
  <c r="H20" i="3"/>
  <c r="I22" i="3"/>
  <c r="H23" i="3"/>
  <c r="H26" i="3"/>
  <c r="H17" i="3"/>
  <c r="H16" i="3" l="1"/>
  <c r="I26" i="3"/>
  <c r="I23" i="3"/>
  <c r="F47" i="8"/>
  <c r="F12" i="8" s="1"/>
  <c r="G12" i="8" s="1"/>
  <c r="F42" i="8"/>
  <c r="F38" i="8"/>
  <c r="F10" i="8" s="1"/>
  <c r="F34" i="8"/>
  <c r="F25" i="8"/>
  <c r="F29" i="8"/>
  <c r="F9" i="8" s="1"/>
  <c r="F17" i="8"/>
  <c r="I20" i="3" l="1"/>
  <c r="I17" i="3" l="1"/>
  <c r="I16" i="3"/>
  <c r="F21" i="8"/>
  <c r="F8" i="8" s="1"/>
  <c r="G10" i="8"/>
  <c r="G9" i="8"/>
  <c r="G40" i="3"/>
  <c r="F40" i="3"/>
  <c r="I42" i="3"/>
  <c r="H45" i="3"/>
  <c r="H44" i="3"/>
  <c r="I44" i="3" s="1"/>
  <c r="F81" i="7"/>
  <c r="H43" i="3"/>
  <c r="I41" i="3"/>
  <c r="H39" i="3"/>
  <c r="I39" i="3" s="1"/>
  <c r="H38" i="3"/>
  <c r="I38" i="3" s="1"/>
  <c r="G37" i="3"/>
  <c r="F37" i="3"/>
  <c r="G36" i="3"/>
  <c r="F36" i="3"/>
  <c r="G35" i="3"/>
  <c r="F35" i="3"/>
  <c r="E12" i="7"/>
  <c r="D12" i="7"/>
  <c r="G34" i="3" l="1"/>
  <c r="F34" i="3"/>
  <c r="F13" i="8"/>
  <c r="G8" i="8"/>
  <c r="H40" i="3"/>
  <c r="I40" i="3" s="1"/>
  <c r="I43" i="3"/>
  <c r="H37" i="3"/>
  <c r="I37" i="3" s="1"/>
  <c r="F87" i="7"/>
  <c r="F11" i="7" s="1"/>
  <c r="G11" i="7" s="1"/>
  <c r="F55" i="7"/>
  <c r="G13" i="8" l="1"/>
  <c r="F60" i="7"/>
  <c r="F10" i="7" s="1"/>
  <c r="G10" i="7" s="1"/>
  <c r="F44" i="7"/>
  <c r="F17" i="7"/>
  <c r="F8" i="7" s="1"/>
  <c r="G87" i="3"/>
  <c r="G88" i="3"/>
  <c r="G89" i="3"/>
  <c r="G90" i="3"/>
  <c r="G86" i="3"/>
  <c r="F87" i="3"/>
  <c r="F88" i="3"/>
  <c r="F89" i="3"/>
  <c r="F90" i="3"/>
  <c r="F86" i="3"/>
  <c r="E13" i="9"/>
  <c r="D13" i="9"/>
  <c r="F17" i="9"/>
  <c r="F56" i="9"/>
  <c r="F12" i="9" s="1"/>
  <c r="F48" i="9"/>
  <c r="F11" i="9" s="1"/>
  <c r="F40" i="9"/>
  <c r="F10" i="9" s="1"/>
  <c r="F32" i="9"/>
  <c r="F9" i="9" s="1"/>
  <c r="F24" i="9"/>
  <c r="F8" i="9" s="1"/>
  <c r="H86" i="3" s="1"/>
  <c r="H88" i="3" l="1"/>
  <c r="G10" i="9"/>
  <c r="H89" i="3"/>
  <c r="I89" i="3" s="1"/>
  <c r="G11" i="9"/>
  <c r="H90" i="3"/>
  <c r="I90" i="3" s="1"/>
  <c r="G12" i="9"/>
  <c r="H87" i="3"/>
  <c r="I87" i="3" s="1"/>
  <c r="G9" i="9"/>
  <c r="F85" i="3"/>
  <c r="F84" i="3" s="1"/>
  <c r="F13" i="9"/>
  <c r="G8" i="7"/>
  <c r="H35" i="3"/>
  <c r="G85" i="3"/>
  <c r="G84" i="3" s="1"/>
  <c r="F9" i="7"/>
  <c r="I86" i="3"/>
  <c r="G8" i="9"/>
  <c r="G10" i="3"/>
  <c r="F10" i="3"/>
  <c r="G13" i="3"/>
  <c r="F13" i="3"/>
  <c r="H12" i="3"/>
  <c r="I12" i="3" s="1"/>
  <c r="H11" i="3"/>
  <c r="I11" i="3" s="1"/>
  <c r="G9" i="3"/>
  <c r="F9" i="3"/>
  <c r="E13" i="10"/>
  <c r="D13" i="10"/>
  <c r="F51" i="10"/>
  <c r="F12" i="10" s="1"/>
  <c r="G12" i="10" s="1"/>
  <c r="F43" i="10"/>
  <c r="F11" i="10" s="1"/>
  <c r="G11" i="10" s="1"/>
  <c r="F34" i="10"/>
  <c r="F10" i="10" s="1"/>
  <c r="F29" i="10"/>
  <c r="H85" i="3" l="1"/>
  <c r="H84" i="3" s="1"/>
  <c r="I84" i="3" s="1"/>
  <c r="I88" i="3"/>
  <c r="G8" i="3"/>
  <c r="F8" i="3"/>
  <c r="H13" i="3"/>
  <c r="I13" i="3" s="1"/>
  <c r="G9" i="7"/>
  <c r="H36" i="3"/>
  <c r="I36" i="3" s="1"/>
  <c r="I35" i="3"/>
  <c r="H10" i="3"/>
  <c r="F12" i="7"/>
  <c r="G12" i="7" s="1"/>
  <c r="I85" i="3" l="1"/>
  <c r="H34" i="3"/>
  <c r="I34" i="3" s="1"/>
  <c r="I10" i="3"/>
  <c r="G13" i="9"/>
  <c r="F19" i="10" l="1"/>
  <c r="F9" i="10" s="1"/>
  <c r="G9" i="10" s="1"/>
  <c r="G10" i="10"/>
  <c r="F13" i="10" l="1"/>
  <c r="G13" i="10" s="1"/>
  <c r="H9" i="3"/>
  <c r="G66" i="3"/>
  <c r="F66" i="3"/>
  <c r="G65" i="3"/>
  <c r="F65" i="3"/>
  <c r="G64" i="3"/>
  <c r="G63" i="3"/>
  <c r="F63" i="3"/>
  <c r="F64" i="3"/>
  <c r="G62" i="3"/>
  <c r="F62" i="3"/>
  <c r="E14" i="5"/>
  <c r="D14" i="5"/>
  <c r="F27" i="5"/>
  <c r="F10" i="5" s="1"/>
  <c r="F68" i="3"/>
  <c r="G68" i="3"/>
  <c r="F12" i="5"/>
  <c r="H65" i="3" s="1"/>
  <c r="F30" i="5"/>
  <c r="F11" i="5" s="1"/>
  <c r="H64" i="3" s="1"/>
  <c r="F24" i="5"/>
  <c r="F9" i="5" s="1"/>
  <c r="G9" i="5" s="1"/>
  <c r="F18" i="5"/>
  <c r="F39" i="5"/>
  <c r="F13" i="5" s="1"/>
  <c r="G70" i="3"/>
  <c r="F70" i="3"/>
  <c r="G69" i="3"/>
  <c r="F69" i="3"/>
  <c r="E12" i="4"/>
  <c r="D12" i="4"/>
  <c r="F30" i="4"/>
  <c r="F11" i="4" s="1"/>
  <c r="G11" i="4" s="1"/>
  <c r="F24" i="4"/>
  <c r="F10" i="4" s="1"/>
  <c r="G10" i="4" s="1"/>
  <c r="F18" i="4"/>
  <c r="F9" i="4" s="1"/>
  <c r="H68" i="3" s="1"/>
  <c r="H83" i="3"/>
  <c r="I83" i="3" s="1"/>
  <c r="H82" i="3"/>
  <c r="I82" i="3" s="1"/>
  <c r="H81" i="3"/>
  <c r="I81" i="3" s="1"/>
  <c r="H80" i="3"/>
  <c r="I80" i="3" s="1"/>
  <c r="H79" i="3"/>
  <c r="I79" i="3" s="1"/>
  <c r="G78" i="3"/>
  <c r="F78" i="3"/>
  <c r="H76" i="3"/>
  <c r="H75" i="3"/>
  <c r="H74" i="3"/>
  <c r="H73" i="3"/>
  <c r="I73" i="3" s="1"/>
  <c r="G72" i="3"/>
  <c r="F72" i="3"/>
  <c r="D10" i="2"/>
  <c r="F15" i="3" s="1"/>
  <c r="F14" i="3" s="1"/>
  <c r="F50" i="1"/>
  <c r="F71" i="3" l="1"/>
  <c r="H63" i="3"/>
  <c r="G10" i="5"/>
  <c r="H66" i="3"/>
  <c r="G13" i="5"/>
  <c r="F14" i="5"/>
  <c r="G71" i="3"/>
  <c r="F67" i="3"/>
  <c r="I68" i="3"/>
  <c r="G67" i="3"/>
  <c r="F11" i="1"/>
  <c r="G11" i="1" s="1"/>
  <c r="F12" i="4"/>
  <c r="G12" i="4" s="1"/>
  <c r="H70" i="3"/>
  <c r="I70" i="3" s="1"/>
  <c r="H62" i="3"/>
  <c r="I62" i="3" s="1"/>
  <c r="H69" i="3"/>
  <c r="I9" i="3"/>
  <c r="H8" i="3"/>
  <c r="I59" i="3"/>
  <c r="F61" i="3"/>
  <c r="I65" i="3"/>
  <c r="G61" i="3"/>
  <c r="G60" i="3" s="1"/>
  <c r="I63" i="3"/>
  <c r="I64" i="3"/>
  <c r="I66" i="3"/>
  <c r="I69" i="3"/>
  <c r="G14" i="5"/>
  <c r="G12" i="5"/>
  <c r="G11" i="5"/>
  <c r="H72" i="3"/>
  <c r="G9" i="4"/>
  <c r="H78" i="3"/>
  <c r="I78" i="3" s="1"/>
  <c r="F10" i="2"/>
  <c r="E10" i="2"/>
  <c r="G15" i="3" s="1"/>
  <c r="G14" i="3" s="1"/>
  <c r="F35" i="1"/>
  <c r="F10" i="1" s="1"/>
  <c r="F23" i="1"/>
  <c r="F9" i="1" s="1"/>
  <c r="F17" i="1"/>
  <c r="H67" i="3" l="1"/>
  <c r="I67" i="3" s="1"/>
  <c r="H71" i="3"/>
  <c r="I71" i="3" s="1"/>
  <c r="G92" i="3"/>
  <c r="G105" i="3" s="1"/>
  <c r="F60" i="3"/>
  <c r="F92" i="3" s="1"/>
  <c r="F105" i="3" s="1"/>
  <c r="G10" i="1"/>
  <c r="F13" i="1"/>
  <c r="G13" i="1" s="1"/>
  <c r="I8" i="3"/>
  <c r="G10" i="2"/>
  <c r="H15" i="3"/>
  <c r="H61" i="3"/>
  <c r="H60" i="3" s="1"/>
  <c r="I72" i="3"/>
  <c r="G9" i="1"/>
  <c r="I61" i="3" l="1"/>
  <c r="H14" i="3"/>
  <c r="I15" i="3"/>
  <c r="I60" i="3"/>
  <c r="I14" i="3" l="1"/>
  <c r="H92" i="3"/>
  <c r="I47" i="3"/>
  <c r="I46" i="3"/>
  <c r="I92" i="3" l="1"/>
  <c r="H105" i="3"/>
  <c r="I105" i="3" s="1"/>
</calcChain>
</file>

<file path=xl/sharedStrings.xml><?xml version="1.0" encoding="utf-8"?>
<sst xmlns="http://schemas.openxmlformats.org/spreadsheetml/2006/main" count="586" uniqueCount="250">
  <si>
    <t>Odbor zdravotnictví</t>
  </si>
  <si>
    <t>ORJ - 14</t>
  </si>
  <si>
    <t xml:space="preserve">Správce: </t>
  </si>
  <si>
    <t>Ing. Bohuslav Kolář, MBA</t>
  </si>
  <si>
    <t>vedoucí odboru</t>
  </si>
  <si>
    <t>v tis.Kč</t>
  </si>
  <si>
    <t>§</t>
  </si>
  <si>
    <t>seskupení položek</t>
  </si>
  <si>
    <t>Název seskupení položek</t>
  </si>
  <si>
    <t>Schválený rozpočet 2016</t>
  </si>
  <si>
    <t>Upravený rozpočet k 31.7.2016</t>
  </si>
  <si>
    <t>Návrh rozpočtu 2017</t>
  </si>
  <si>
    <t>%</t>
  </si>
  <si>
    <t>7=6/4</t>
  </si>
  <si>
    <t xml:space="preserve">Neinvestiční transfery soukromoprávním subjektům </t>
  </si>
  <si>
    <t xml:space="preserve">Neinvestiční transfery veřejnoprávním subjektům a mezi peněžními fondy téhož subjektu </t>
  </si>
  <si>
    <t>Celkem</t>
  </si>
  <si>
    <t>Komentář:</t>
  </si>
  <si>
    <t xml:space="preserve">§ 3541, seskupení pol. 52 - Neinvestiční transfery soukromoprávním subjektům </t>
  </si>
  <si>
    <t xml:space="preserve">Neinvestiční transfery obecně prospěšným společnostem </t>
  </si>
  <si>
    <t xml:space="preserve">Neinvestiční transfery spolkům </t>
  </si>
  <si>
    <t xml:space="preserve">§ 3543, seskupení pol. 52 - Neinvestiční transfery soukromoprávním subjektům </t>
  </si>
  <si>
    <t xml:space="preserve">§ 3592, seskupení pol. 52 - Neinvestiční transfery soukromoprávním subjektům </t>
  </si>
  <si>
    <t xml:space="preserve">Neinvestiční transfery nefinančním podnikatelským subjektům - fyzickým osobám </t>
  </si>
  <si>
    <t xml:space="preserve">Neinvestiční transfery nefinančním podnikatelským subjektům - právnickým osobám </t>
  </si>
  <si>
    <t xml:space="preserve">Dotační program: </t>
  </si>
  <si>
    <t xml:space="preserve">Dotační tituly: </t>
  </si>
  <si>
    <t>Kontaktní a poradenské služby</t>
  </si>
  <si>
    <t>Terénní programy pro problémové uživatele jiných návykových látek a osoby na nich závislé</t>
  </si>
  <si>
    <t>Ambulantní léčba závislostí na tabákových výrobcích, alkoholu a jiných návykových látkách</t>
  </si>
  <si>
    <t>Programy následné péče, které zajišťují poskytovatelé zdravotních služeb a jiná zařízení</t>
  </si>
  <si>
    <t xml:space="preserve">Ostatní neinvestiční transfery neziskovým a podobným organizacím </t>
  </si>
  <si>
    <t>Podpora ozdravných a rehabilitačních pobytů pro specifické skupiny obyvatel</t>
  </si>
  <si>
    <t>Podpora zdravotně-preventivních aktivit a výchovy ke zdraví pro všechny skupiny obyvatel</t>
  </si>
  <si>
    <t xml:space="preserve">Podpora činnosti organizací podporujících zdravotně znevýhodněné občany </t>
  </si>
  <si>
    <t xml:space="preserve">Podpora akcí zaměřených na zvyšování odborných kompetencí pracovníků ve zdravotnictví </t>
  </si>
  <si>
    <t xml:space="preserve">Neinvestiční transfery církvím a náboženským společnostem </t>
  </si>
  <si>
    <t xml:space="preserve">Neinvestiční transfery vysokým školám </t>
  </si>
  <si>
    <t>Program pro vzdělávání ve zdravotnictví</t>
  </si>
  <si>
    <t>Odbor ekonomický</t>
  </si>
  <si>
    <t>ORJ - 07</t>
  </si>
  <si>
    <t>Ostatní neinvestiční výdaje</t>
  </si>
  <si>
    <t>Nespecifikované rezervy</t>
  </si>
  <si>
    <t xml:space="preserve">Mgr. Olga Fidrová </t>
  </si>
  <si>
    <t xml:space="preserve">Individuální žádosti </t>
  </si>
  <si>
    <t>Program pro oblast protidrogové prevence (UZ 575-579)</t>
  </si>
  <si>
    <t>Program na podporu zdraví a zdravého životního stylu (UZ 565-568)</t>
  </si>
  <si>
    <t>Program pro vzdělávání ve zdravotnictví (UZ 570)</t>
  </si>
  <si>
    <t xml:space="preserve">Odbor zdravotnictví </t>
  </si>
  <si>
    <t>ORJ</t>
  </si>
  <si>
    <t>Program pro oblast protidrogové prevence</t>
  </si>
  <si>
    <t>UZ</t>
  </si>
  <si>
    <t>Adiktologické služby ve výkonu trestu odnětí svobody nebo ve vazbě</t>
  </si>
  <si>
    <t>Program na podporu zdraví a zdravého životního stylu</t>
  </si>
  <si>
    <t xml:space="preserve">Odbor dopravy a silničního hospodářství </t>
  </si>
  <si>
    <t>ORJ - 12</t>
  </si>
  <si>
    <t>Ing. Ladislav Růžička</t>
  </si>
  <si>
    <t>Investiční transfery</t>
  </si>
  <si>
    <t>§ 2212, seskupení pol. 63 - Investiční transfery</t>
  </si>
  <si>
    <t xml:space="preserve">Investiční transfery obcím </t>
  </si>
  <si>
    <t>§ 2219, seskupení pol. 63 - Investiční transfery</t>
  </si>
  <si>
    <t>Podpora výstavby a oprav cyklostezek</t>
  </si>
  <si>
    <t>Podpora opatření pro zvýšení bezpečnosti provozu na pozemních komunikacích</t>
  </si>
  <si>
    <t>Podpora opatření pro zvýšení bezpečnosti provozu na pozemních komunikacích (UZ 540)</t>
  </si>
  <si>
    <t>Podpora budování a rekonstrukce přechodů pro chodce (UZ 545)</t>
  </si>
  <si>
    <t>Podpora výstavby a oprav cyklostezek (UZ 535)</t>
  </si>
  <si>
    <t>Podpora budování a rekonstrukce přechodů pro chodce</t>
  </si>
  <si>
    <t xml:space="preserve">Odbor sociálních věcí </t>
  </si>
  <si>
    <t>ORJ - 11</t>
  </si>
  <si>
    <t>Mgr. Irena Sonntagová</t>
  </si>
  <si>
    <t xml:space="preserve">§ 4339, seskupení pol. 52 - Neinvestiční transfery soukromoprávním subjektům </t>
  </si>
  <si>
    <t xml:space="preserve">Ostatní neinvestiční transfery neziskovým a podobných organizacím </t>
  </si>
  <si>
    <t xml:space="preserve">§ 4349, seskupení pol. 52 - Neinvestiční transfery soukromoprávním subjektům </t>
  </si>
  <si>
    <t xml:space="preserve">§ 4399, seskupení pol. 52 - Neinvestiční transfery soukromoprávním subjektům </t>
  </si>
  <si>
    <t>Dotační program pro sociální oblast (UZ 525-528)</t>
  </si>
  <si>
    <t>Podpora prevence kriminality</t>
  </si>
  <si>
    <t>Podpora integrace romských komunit</t>
  </si>
  <si>
    <t>Podpora prorodinných aktivit</t>
  </si>
  <si>
    <t xml:space="preserve">Podpora aktivit směřujících k sociálnímu začleňování </t>
  </si>
  <si>
    <t>Program finanční podpory poskytování sociálních služeb v Olomuckém kraji - Podprogram č. 2 (UZ 530)</t>
  </si>
  <si>
    <t xml:space="preserve">Dotační program pro sociální oblast </t>
  </si>
  <si>
    <t>Program finanční podpory poskytování sociálních služeb v Olomuckém kraji - Podprogram č. 2</t>
  </si>
  <si>
    <t>Odbor kancelář ředitele</t>
  </si>
  <si>
    <t>ORJ - 03</t>
  </si>
  <si>
    <t>§ 5273, seskupení pol. 59 - Ostatní neinvestiční výdaje</t>
  </si>
  <si>
    <t xml:space="preserve">Rezerva Olomouckého kraje pro případ řešení krizové situace nebo mimořádné události </t>
  </si>
  <si>
    <t xml:space="preserve">§ 5512, seskupení pol. 52 - Neinvestiční transfery soukromoprávním subjektům </t>
  </si>
  <si>
    <t xml:space="preserve">§ 5512, seskupení pol. 53 - Neinvestiční transfery veřejnoprávním subjektům a mezi peněžními fondy téhož subjektu </t>
  </si>
  <si>
    <t xml:space="preserve">Neinvestiční transfery obcím </t>
  </si>
  <si>
    <t xml:space="preserve">§ 5512, seskupení pol. 63 - Investiční transfery </t>
  </si>
  <si>
    <t xml:space="preserve">Ing. Svatava Špalková </t>
  </si>
  <si>
    <t>Rezerva Olomouckého kraje pro případ řešení krizové situace nebo mimořádné události (UZ 420)</t>
  </si>
  <si>
    <t>Rezerva Olomouckého kraje pro případ řešení krizové situace nebo mimořádné události. Jedná se o vyčleněné mimořádné finanční prostředky Olomouckého kraje, které jsou určeny především k přímému řešení krizových situací a mimořádných událostí v průběhu roku. V případě, že na území kraje nedojde k přímému řešení a odstraňování následků mimořádné události nebo krizové situace, je rezerva postupně rozdělována ve prospěch základních složek IZS (HZS Olomouckého kraje, Policie ČR, Zdravotnická záchranná služba OK) na základě návrhu BROK a hejtmana OK</t>
  </si>
  <si>
    <t>Program na podporu JSDH a SDH</t>
  </si>
  <si>
    <t>Program na podporu JSDH a SDH (UZ 415-416)</t>
  </si>
  <si>
    <t>Dotace na pořízení, rekonstrukci, opravu požární techniky a nákup věcného vybavení JSDH obcí Olomouckého kraje</t>
  </si>
  <si>
    <t xml:space="preserve">Dotace pro JSDH obí Olomouckého kraje na nákup dopravních aut na zařízení </t>
  </si>
  <si>
    <t>Kraj k zabezpečení plošného pokrytí území kraje jednotkami požární ochrany přispívá dle § 27 zákona č. 133/1985 Sb., o požární ochraně ve znění pozdějších předpisů obcím na financování potřeb jejich jednotek sborů dobrovolných hasičů obcí. Olomoucký kraj si plně uvědomuje nezbytnost udržení akceschopnosti těchto jednotek, které spolu s Hasičským záchranným sborem Olomouckého kraje tvoří prvosledové složky při odstraňování následků mimořádných událostí a krizových situací na území Olomouckého kraje. Tyto finance budou v průběhu roku 2017 přerozděleny rozpočtovou změnou, popř. změnou rozpisu rozpočtu na jednotlivé ORGy a neinvestiční položky dle konkrétních schválených částek a účelů použití jednotlivým příjemcům</t>
  </si>
  <si>
    <t>Transfery na nákup dopravní aut a zařízení pro JSDH</t>
  </si>
  <si>
    <t>Dotace na činnosti, akce a projekty hasičů, spolků a pobočných spolků hasičů Olomouckého kraje (UZ 425)</t>
  </si>
  <si>
    <t>Pravidla pro čerpání neinvestičních finančních příspěvků z rozpočtu Olomouckého kraje na činnost, akce a projekty sdružení hasičů Olomouckého kraje pro rok 2017</t>
  </si>
  <si>
    <t>Dotace na činnosti, akce a projekty hasičů, spolků a pobočných spolků hasičů Olomouckého kraje</t>
  </si>
  <si>
    <t>Odbor tajemníka hejtmana</t>
  </si>
  <si>
    <t>ORJ - 18</t>
  </si>
  <si>
    <t>Ing. Luděk Niče</t>
  </si>
  <si>
    <t xml:space="preserve">§ 2143, seskupení pol. 52 - Neinvestiční transfery soukromoprávním subjektům </t>
  </si>
  <si>
    <t xml:space="preserve">§ 2143, seskupení pol. 53 - Neinvestiční transfery veřejnoprávním subjektům a mezi peněžními fondy téhož subjektu </t>
  </si>
  <si>
    <t>Program na podporu cestovního ruchu a zahraničních vztahů (UZ 580-584)</t>
  </si>
  <si>
    <t>Nadregionální akce cestovního ruchu</t>
  </si>
  <si>
    <t xml:space="preserve">Podpora rozvoje zahraničních vztahů Olomouckého kraje </t>
  </si>
  <si>
    <t xml:space="preserve">Podpora zkvalitnění služeb turistických informačních center v Olomouckém kraji </t>
  </si>
  <si>
    <t>Podpora cestovního ruchu v turistických regionech Jeseníky a Střední Morava</t>
  </si>
  <si>
    <t>Podpora kinematografie v turistických regionech Jeseníky a Střední Morava</t>
  </si>
  <si>
    <t>Program na podporu cestovního ruchu a zahraničních vztahů</t>
  </si>
  <si>
    <t xml:space="preserve">Odbor životního prostředí a zemědělství </t>
  </si>
  <si>
    <t>ORJ - 09</t>
  </si>
  <si>
    <t>Ing. Josef Veselský</t>
  </si>
  <si>
    <t xml:space="preserve">Neinvestiční transfery obyvatelstvu </t>
  </si>
  <si>
    <t xml:space="preserve">§ 1037, seskupení pol. 52 - Neinvestiční transfery soukromoprávním subjektům </t>
  </si>
  <si>
    <t xml:space="preserve">§ 1099, seskupení pol. 54 - Neinvestiční transfery obyvatelstvu </t>
  </si>
  <si>
    <t xml:space="preserve">Účelové neinvestiční transfery fyzickým osobám </t>
  </si>
  <si>
    <t xml:space="preserve">§ 2310, seskupení pol. 53 - Neinvestiční transfery veřejnoprávním subjektům a mezi peněžními fondy téhož subjektu </t>
  </si>
  <si>
    <t xml:space="preserve">§ 3429, seskupení pol. 52 - Neinvestiční transfery soukromoprávním subjektům </t>
  </si>
  <si>
    <t>Dotace na podporu lesních ekosystémů (UZ 450)</t>
  </si>
  <si>
    <t>Jedná se o návrh nového dotačního programu. Na financování navrhovaného dotačního programu by byly využity finanční prostředky z pozastaveného dotačního programu „Dotace na hospodaření v lesích na území Olomouckého kraje pro období 2015-2020“. Důvodem pozastavení tohoto dotačního programu realizovaného od roku 2005 je skutečnost, že v souladu s novelou nařízení vlády č. 30/2014 Sb., o stanovení závazných pravidel poskytování finančních příspěvků na hospodaření v lesích a na vybrané lesnické činnosti, bude od 1. 7. 2016 poskytovat finanční příspěvky na realizaci opatření doposud podporovaných kraji Ministerstvo zemědělství. Finanční prostředky na úhradu nákladů a poskytování služeb či příspěvků na hospodaření v lesích byly zahrnuty do zvýšeného procentního podílu kraje na sdílených daních od roku 2005. V případě Olomouckého kraje se jednalo celkem o 30 591 000,- Kč (příspěvky na hospodaření v lesích 13 905 000,- Kč, nároky dle lesního zákona 16 686 000,- Kč). Tyto finanční prostředky však nejsou bohužel účelově vázány.  V současnosti má Olomoucký kraj notifikováno Evropskou komisí poskytování příspěvků na hospodaření v lesích ve výši 23 000 000,- Kč ročně. V letech 2005 – 2009 byla ve schváleném rozpočtu kraje na tento účel vyčleněna částka 19 500 000,- Kč. V průběhu roku 2009 byla snížena na 15 500 000,- Kč. V roce 2010 a 2011 byla schválena částka 13 500 000,- Kč. V roce 2012 až 2016 pak byla vyčleněna částka 10 000 000,- Kč.</t>
  </si>
  <si>
    <t xml:space="preserve">Účelem nově navrhovaného dotačního programu je podpora aktivit k ochraně lesa zejména v souvislosti se suchem. Potřeba posilování funkcí lesních ekosystémů nabývá s rostoucími vlivy klimatu na významnosti, lesní hospodářství současně generuje řadu celospolečenských užitků a podílí se na vytváření vhodných podmínek pro rozvoj regionu. </t>
  </si>
  <si>
    <t xml:space="preserve">Předmětem podpory by byla opatření k ochraně lesa proti šíření hmyzích škůdců a ochraně lesa proti škodám způsobeným zvěří. Realizaci dotačního programu v uvedené oblasti doporučuje krajům Komise Rady AK ČR pro zemědělství. Rovněž Ministerstvo zemědělství doporučuje využití výše uvedených finančních prostředků na realizaci podpory hospodaření v lesích v kraji.  V současnosti připravuje Ministerstvo zemědělství Dotační rámec pro poskytování dotací, který bude předložen k notifikaci Evropské komisi. Kraje jako poskytovatelé dotace si pak zvolí z výčtu v něm uvedených opatření, která budou podporovat.  
</t>
  </si>
  <si>
    <t>Program na podporu začínajících včelařů na území Olomouckého kraje (UZ 455)</t>
  </si>
  <si>
    <t xml:space="preserve">Olomoucký kraj poskytoval v rámci Programu podpory začínajícím a evidovaným včelařům v letech 2008, 2009, 2011 - 2016 dotace na nákup včelařského vybavení a včelstev. Je skutečností, že včelařů a včelstev v poslední době ubývá. V rozmezí od roku 2006 do roku 2010 se počet včelařů na území Olomouckého kraje, kteří jsou členy Českého svazu včelařů snížil z 3 069  na 2 722. Ve stejném období se snížil počet včelstev z 33 789 na 31 499. Cílem navrhované podpory včelařů na území Olomouckého kraje je podpořit zájem začínajících včelařů, ale i evidovaných stávajících včelařů na území Olomouckého kraje, zvýšení počtu včelstev v našem regionu a zkvalitnění chovu společně se zlepšením opylovací služby včelstev na kulturních či planě rostoucích rostlinách. Obdobně poskytují dotace i ostatní kraje v ČR. Navržená výše podpory vychází ze skutečnosti v roce 2016. 
</t>
  </si>
  <si>
    <t>Dotace obcím na území Olomouckého kraje na řešení mimořádných událostí v oblasti vodohospodářské infrastruktury (UZ 460-461)</t>
  </si>
  <si>
    <t>Řešení mimořádné situace na infrastruktuře vodovodů a kanalizací</t>
  </si>
  <si>
    <t>Řešení mimořádné situace na vodních dílech a realizace opatření k předcházení a odstraňování následků povodní</t>
  </si>
  <si>
    <t>Dotace jsou poskytovány pouze na realizaci opatření bezprostředně souvisejících s odstraněním následků nebo prevenci mimořádné situace na majetku obce. Navržená výše alokace podpory vychází ze skutčnosti v roce 2016.</t>
  </si>
  <si>
    <t>Podpora akcí zaměřených na tématiku životního prostředí a zemědělství a aktivit přispívajících k zachování nebo zlepšení různorodosti přírody a krajiny</t>
  </si>
  <si>
    <t xml:space="preserve">Podpora činnosti záchranných stanic pro handicapované živočichy </t>
  </si>
  <si>
    <t xml:space="preserve">Podpora zájmových spolků a organizací, předmětem  jejichž činnosti je oblast životního prostředí a zemědělství </t>
  </si>
  <si>
    <t>Program na podporu aktivit v oblasti životního prostředí a zemědělství  (UZ 465 - 468)</t>
  </si>
  <si>
    <t>Jedná se o dotační program "Podpora aktivit v oblasti životního prostředí a zemědělsttví 2017 " se 3 dotačními tituly nahrazující dotační programy  "Významné projekty Olomouckého kraje " a "25. tis. příspěvky" v oblasti životního prostředí a zemědělství.</t>
  </si>
  <si>
    <t xml:space="preserve">Finanční prostředky poskytované v rámci bývalého dotačního titulu Program drobné vodohospodářské ekologické akce, který byl v gesci Ministerstva životního prostředí, jsou  od roku 2004 převáděny z kapitoly Všeobecná pokladní správa -  Prostředky na financování běžného investičního rozvoje územních samosprávných celků, viz. příloha č. 5 důvodové zprávy k návrhu zákona, kterým se mění zákon č. 243/2000 Sb., o rozpočtovém určení výnosu daní, do rozpočtu krajů. V případě Olomouckého kraje se jedná o finanční prostředky ve výši 23 460 000 Kč, které obdržel kraj do svého rozpočtu  již v průběhu let  2004 -2015.  I když využití převedených  rozpočtových prostředků není účelově vázáno, je nutné jejich prioritní využití v oblasti vodního hospodářství, zejména k řešení mimořádných (havarijních) situací v oblasti infrastruktury vodovodů a kanalizací obcí na území kraje. Účelové dotace pro obce na území kraje na řešení mimořádných (havarijních) situací v oblasti vodovodů a kanalizací byly v roce 2016  poskytovány v rámci dotačního programu "Dotace obcím na území Olomouckého kraje na řešení mimořádných situací v obasti vodohospodářské  infrastruktury 2016" , který schválilo ZOK usnesením č. UZ/18/33/2015 ze dne 18.12.2015, </t>
  </si>
  <si>
    <t xml:space="preserve">Jedná se zejména o řešení situací, kdy došlo k narušení základních funkcí území v důsledku havárie v oblasti:  
- zásobování obyvatelstva pitnou vodou,                                                                                                                                      
- odvádění a likvidace odpadních vod,                                                                                                                                          
- povodňová situace.  </t>
  </si>
  <si>
    <t>Dotace na podporu lesních ekosystémů</t>
  </si>
  <si>
    <t>Program na podporu začínajících včelařů na území Olomouckého kraje</t>
  </si>
  <si>
    <t>Dotace obcím na území Olomouckého kraje na řešení mimořádných událostí v oblasti vodohospodářské infrastruktury</t>
  </si>
  <si>
    <t>Program na podporu aktivit v oblasti životního prostředí a zemědělství</t>
  </si>
  <si>
    <t xml:space="preserve">Podpora propagačních, vzdělávacích a osvětových akcí zaměřených na tématiku živnostního prostředí a zemědělství  </t>
  </si>
  <si>
    <t>Podpora aktivit přispívajících k zachování nebo zlepšení různorodosti přírody a krajiny</t>
  </si>
  <si>
    <t>Odbor strategického rozvoje kraje</t>
  </si>
  <si>
    <t>ORJ - 08</t>
  </si>
  <si>
    <t xml:space="preserve">Ing. Radek Dosoudil </t>
  </si>
  <si>
    <t xml:space="preserve">§ 2125, seskupení pol. 52 - Neinvestiční transfery soukromoprávním subjektům </t>
  </si>
  <si>
    <t xml:space="preserve">§ 2141, seskupení pol. 52 - Neinvestiční transfery soukromoprávním subjektům </t>
  </si>
  <si>
    <t xml:space="preserve">§ 3639, seskupení pol. 53 - Neinvestiční transfery veřejnoprávním subjektům a mezi peněžními fondy téhož subjektu </t>
  </si>
  <si>
    <t>Podpora soutěží propagujících podnikatele</t>
  </si>
  <si>
    <t>Podpora poradenství pro podnikatele</t>
  </si>
  <si>
    <t>Program na podporu podnikání (UZ 435-436)</t>
  </si>
  <si>
    <t>Program na podporu místních produktů (UZ 430-431)</t>
  </si>
  <si>
    <t xml:space="preserve">Podpora regionálního značení </t>
  </si>
  <si>
    <t>Podpora farmářských trhů</t>
  </si>
  <si>
    <t xml:space="preserve">§ 3319, seskupení pol. 52 - Neinvestiční transfery soukromoprávním subjektům </t>
  </si>
  <si>
    <t>Program památkové péče v Olomouckém kraji (UZ 550-551)</t>
  </si>
  <si>
    <t>Obnova kulturních památek</t>
  </si>
  <si>
    <t>Obnova staveb drobné architektury místního významu</t>
  </si>
  <si>
    <t>Program obnovy venkova Olomouckého kraje</t>
  </si>
  <si>
    <t>Podpora zpracování územně plánovací dokumentace</t>
  </si>
  <si>
    <t xml:space="preserve">Podpora realizace integrovaných projektů mikroregionů a MAS se sídlem v OK </t>
  </si>
  <si>
    <t>Program na podporu podnikání</t>
  </si>
  <si>
    <t>Program na podporu místních produktů</t>
  </si>
  <si>
    <t>Program památkové péče v Olomouckém kraji</t>
  </si>
  <si>
    <t>Program obnovy venkova Olomouckého kraje (UZ 440-442)</t>
  </si>
  <si>
    <t>odbor strategického rozvoje kraje</t>
  </si>
  <si>
    <t>Odbor školství, sportu a kultury</t>
  </si>
  <si>
    <t>ORJ - 10</t>
  </si>
  <si>
    <t>Mgr. Miroslav Gajdůšek, MBA</t>
  </si>
  <si>
    <t>Neinvestiční transfery obyvatelstvu</t>
  </si>
  <si>
    <t xml:space="preserve">§ 3299, seskupení pol. 52 - Neinvestiční transfery soukromoprávním subjektům </t>
  </si>
  <si>
    <t xml:space="preserve">Neinvestiční příspěvky zřízeným příspěvkovým organizacím </t>
  </si>
  <si>
    <t>§ 3299, seskupení pol. 54 - Neinvestiční transfery obyvatelstvu</t>
  </si>
  <si>
    <t xml:space="preserve">§ 3419, seskupení pol. 52 - Neinvestiční transfery soukromoprávním subjektům </t>
  </si>
  <si>
    <t xml:space="preserve">§ 3792, seskupení pol. 53 - Neinvestiční transfery veřejnoprávním subjektům a mezi peněžními fondy téhož subjektu </t>
  </si>
  <si>
    <t>Studijní stipendium Olomouckého kraje na studium v zahraniční (UZ 495)</t>
  </si>
  <si>
    <t xml:space="preserve">Studijní stipendium Olomouckého kraje na studium v zahraniční </t>
  </si>
  <si>
    <t>Program podpory kultury v Olomouckém kraji (UZ 555-556)</t>
  </si>
  <si>
    <t xml:space="preserve">Víceletá podpora významných kulturních akcí </t>
  </si>
  <si>
    <t>Program podpory kultury v Olomouckém kraji</t>
  </si>
  <si>
    <t xml:space="preserve">§ 3311, seskupení pol. 52 - Neinvestiční transfery soukromoprávním subjektům </t>
  </si>
  <si>
    <t xml:space="preserve">§ 3312, seskupení pol. 52 - Neinvestiční transfery soukromoprávním subjektům </t>
  </si>
  <si>
    <t xml:space="preserve">§ 3312, seskupení pol. 53 - Neinvestiční transfery veřejnoprávním subjektům a mezi peněžními fondy téhož subjektu </t>
  </si>
  <si>
    <t xml:space="preserve">Podpora celoroční sportovní činnosti </t>
  </si>
  <si>
    <t>Dotace na získání ternérské licence</t>
  </si>
  <si>
    <t>Program na podporu sportu v Olomouckém kraji (UZ 500-502)</t>
  </si>
  <si>
    <t xml:space="preserve">§ 3419, seskupení pol. 54 - Neinvestiční transfery obyvatelstvu </t>
  </si>
  <si>
    <t>Program na podporu volnočasových a tělovýchovných aktivit v Olomouckém kraji (UZ 505)</t>
  </si>
  <si>
    <t>Program na podporu sportovní činnosti dětí a mládeže v Olomouckém kraji (UZ 515)</t>
  </si>
  <si>
    <t>Program podpory práce s dětmi a mládeží pro nestátní neziskové organizace v Olomouckém kraji (UZ 520)</t>
  </si>
  <si>
    <t xml:space="preserve">Jedná se o kofinancování nově vzniklého dotačního titulu MŠMT na podporu práce s dětmi a mládeží, zejména zabezpečení pravidelné činnosti NNO v územní působnosti Olomouckého kraje 
</t>
  </si>
  <si>
    <t>Podpora environmentálního vzdělávání, výchovy a osvěty v Olomouckém kraji (UZ 510)</t>
  </si>
  <si>
    <t>Program na podporu terciárního vzdělávání na vysokých školách v Olomouckém kraji  (UZ480)</t>
  </si>
  <si>
    <t>Program RIS 3 Olomouckého kraje</t>
  </si>
  <si>
    <t>OP 1 Inovační vouchery Olomouckého kraje</t>
  </si>
  <si>
    <t xml:space="preserve">OP 2 Studentské inovace ve firmách </t>
  </si>
  <si>
    <t>Program návratné finanční výpomoci MAS se sídlem na území Olomouckého kraje</t>
  </si>
  <si>
    <t>Program na podporu terciárního vzdělávání na vysokých školách v Olomouckém kraji</t>
  </si>
  <si>
    <t xml:space="preserve">Podpora, která nebude v roce 2017 poskytována formou dotačnícho programu: </t>
  </si>
  <si>
    <t>2. Podpora polytechnického vzdělávání a řemesel v Olomouckém kraji</t>
  </si>
  <si>
    <t>1. Podpora talentů v Olomouckém kraji</t>
  </si>
  <si>
    <t xml:space="preserve">3. Podpora mezinárodních výměnných pobytů mládeže a  mezinárodních vzdělávacích programů  </t>
  </si>
  <si>
    <t xml:space="preserve">Program na podporu sportu v Olomouckém kraji </t>
  </si>
  <si>
    <t xml:space="preserve">Program na podporu volnočasových a tělovýchovných aktivit v Olomouckém kraji </t>
  </si>
  <si>
    <t>Podpora environmentálního vzdělávání, výchovy a osvěty v Olomouckém kraji</t>
  </si>
  <si>
    <t>Program na podporu sportovní činnosti dětí a mládeže v Olomouckém kraji</t>
  </si>
  <si>
    <t>Program podpory práce s dětmi a mládeží pro nestátní neziskové organizace v Olomouckém kraji</t>
  </si>
  <si>
    <t xml:space="preserve">Odbor </t>
  </si>
  <si>
    <t>odbor ekonomický</t>
  </si>
  <si>
    <t xml:space="preserve">§ 6409, seskupení pol. 52 - Neinvestiční transfery soukromoprávním subjektům </t>
  </si>
  <si>
    <t xml:space="preserve">Odbor ekonomický </t>
  </si>
  <si>
    <t>Individuální dotace</t>
  </si>
  <si>
    <t xml:space="preserve">Dotace celkem </t>
  </si>
  <si>
    <t xml:space="preserve">§ 3599, seskupení pol. 52 - Neinvestiční transfery soukromoprávním subjektům </t>
  </si>
  <si>
    <t>Prostředky rozpočtované na této položce zahrnují náklady na nadregionální akce cestovního ruchu – dotační titul, který je součástí dotačního programu "Podpora cestovního ruchu a zahraničních vztahů", je určen na podporu vybraných akcí, které jsou významné z hlediska cestovního ruchu v kraji. Cílem je podpořit ty akce, které se pravidelně opakují a motivují tak návštěvníky kraje k návratu do regionu. Zahrnuty jsou akce z území celého Olomouckého kraje, které jsou významné z hlediska návštěvnosti  jednotlivých turistických lokalit. Dalším významným přínosem pak je i zviditelnění kraje v rámci propagace těchto akcí.</t>
  </si>
  <si>
    <t>Prostředky rozpočtované na této položce zahrnují náklady na podporu rozvoje zahraničních vztahů Olomouckého kraje - dotační titul, který je součástí dotačního programu "Podpora cestovního ruchu a zahraničních vztahů", je určen na podporu zahraničních aktivit subjektů z Olomouckého kraje v partnerských regionech Olomouckého kraje. Jedná se o podporu akcí, které důstojně reprezentují a zviditelňují kraj a umožňují zejména mladým lidem nebo zástupcům neziskových organizací, případně dalším subjektům získat nové kontakty a zkušenosti.</t>
  </si>
  <si>
    <t>Prostředky rozpočtované na této položce zahrnují náklady na podporu zkvalitnění služeb turistických informačních center v Olomouckém kraji (800 tis. Kč) - dotační titul, který je součástí dotačního programu "Podpora cestovního ruchu a zahraničních vztahů", je určen na podporu činnosti turistických informačních center v Olomouckém kraji ve vybraných aktivitách jako je např. podpora standardizace, zkvalitňování a rozšiřování informačních služeb v oblasti cestovního ruchu v kraji, rozšíření otevírací doby turistických informačních center v letní turistické sezóně, atd.</t>
  </si>
  <si>
    <t>Prostředky rozpočtované na této položce zahrnují náklady na podporu cestovního ruchu v turistických regionech Jeseníky a Střední Morava - dotační titul, který je součástí dotačního programu "Podpora cestovního ruchu a zahraničních vztahů", je určen na podporu aktivit mající příznivý dopad na rozvoj cestovního ruchu v turistických regionech Jeseníky a Střední Morava, podporovány budou zejména aktivity, které budou naplňovat základní strategickou vizi, klíčové rozvojové priority, opatření a konkrétní aktivity k rozvoji cestovního ruchu v Olomouckém kraji.</t>
  </si>
  <si>
    <t>Prostředky rozpočtované na této položce zahrnují prostředky na podporu kinematografie v turistických regionech Jeseníky a Střední Morava - dotační titul, který je součástí dotačního programu "Podpora cestovního ruchu a zahraničních vztahů", je určen na podporu příchodu filmařů a jejich tvorbu v turistickém regionu Jeseníky. V případě poskytnutí dotace by filmaři museli plnit konkrétní podmínky, které budou napomáhat další propagaci regionu.</t>
  </si>
  <si>
    <t>odbor tajemníka hejtmana</t>
  </si>
  <si>
    <t xml:space="preserve">odbor životního prostředí a zemědělství </t>
  </si>
  <si>
    <t>odbor školství, sportu a kultury</t>
  </si>
  <si>
    <t xml:space="preserve">odbor dopravy a silničního hospodářství </t>
  </si>
  <si>
    <t>3. Výdaje Olomouckého kraje na rok 2017</t>
  </si>
  <si>
    <t xml:space="preserve">b) Dotační programy / tituly </t>
  </si>
  <si>
    <t>Neinvestiční půjčené prostředky</t>
  </si>
  <si>
    <t>(Pro přehlednost jsou údaje týkající se individuálních žádosti uváděny na OE)</t>
  </si>
  <si>
    <t>Skutečnost k 31.12.2015</t>
  </si>
  <si>
    <t>8=7/5</t>
  </si>
  <si>
    <t>Významné projekty</t>
  </si>
  <si>
    <t>Příspěvky do 25 tis.Kč</t>
  </si>
  <si>
    <t xml:space="preserve">Ostatní příspěvky </t>
  </si>
  <si>
    <t>Dotační programy  platné pro rok 2015</t>
  </si>
  <si>
    <t xml:space="preserve">Environmentální vzdělávání, výchova a osvěta </t>
  </si>
  <si>
    <t xml:space="preserve">Talent Olomouckého kraje </t>
  </si>
  <si>
    <t>Stipendia pro žáky učebních oborů</t>
  </si>
  <si>
    <t xml:space="preserve">Stipendia pro žáky technických oborů </t>
  </si>
  <si>
    <t>Příspěvky divadlům a filharmoniím</t>
  </si>
  <si>
    <t xml:space="preserve">Neinvestiční dotace pro knihovny </t>
  </si>
  <si>
    <t>Cestovní ruch</t>
  </si>
  <si>
    <t>500-513</t>
  </si>
  <si>
    <t>Programu RIS3 OK - Oblast podpory č. 3 (Prázdninové dílny – příměstské tábory)</t>
  </si>
  <si>
    <t xml:space="preserve">Komentář: </t>
  </si>
  <si>
    <t xml:space="preserve">Některé dotační programy platné pro rok 2015 byly od roku 2016 zrušeny nebo změněny. Od roku 2016 byly dotační programy / tituly  zpracovány v souladu s novelou zákona č. 250/2000 Sb. </t>
  </si>
  <si>
    <t xml:space="preserve">odbor sociálních věcí </t>
  </si>
  <si>
    <t xml:space="preserve">Podpora sportovních akcí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</si>
</sst>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\&quot;tis.Kč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33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4" fontId="3" fillId="0" borderId="6" xfId="0" applyNumberFormat="1" applyFont="1" applyBorder="1"/>
    <xf numFmtId="3" fontId="6" fillId="0" borderId="5" xfId="0" applyNumberFormat="1" applyFont="1" applyBorder="1"/>
    <xf numFmtId="3" fontId="7" fillId="2" borderId="2" xfId="0" applyNumberFormat="1" applyFont="1" applyFill="1" applyBorder="1"/>
    <xf numFmtId="4" fontId="7" fillId="2" borderId="3" xfId="0" applyNumberFormat="1" applyFont="1" applyFill="1" applyBorder="1"/>
    <xf numFmtId="0" fontId="7" fillId="0" borderId="0" xfId="0" applyFont="1"/>
    <xf numFmtId="0" fontId="7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164" fontId="6" fillId="0" borderId="0" xfId="0" applyNumberFormat="1" applyFont="1"/>
    <xf numFmtId="0" fontId="7" fillId="0" borderId="0" xfId="0" applyFont="1" applyAlignment="1">
      <alignment horizontal="left"/>
    </xf>
    <xf numFmtId="164" fontId="7" fillId="0" borderId="0" xfId="0" applyNumberFormat="1" applyFont="1" applyBorder="1" applyAlignment="1"/>
    <xf numFmtId="164" fontId="1" fillId="0" borderId="0" xfId="0" applyNumberFormat="1" applyFont="1" applyBorder="1" applyAlignment="1"/>
    <xf numFmtId="0" fontId="7" fillId="0" borderId="0" xfId="0" applyFont="1" applyBorder="1" applyAlignment="1">
      <alignment horizontal="left"/>
    </xf>
    <xf numFmtId="3" fontId="6" fillId="3" borderId="5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/>
    <xf numFmtId="0" fontId="13" fillId="2" borderId="2" xfId="1" applyFont="1" applyFill="1" applyBorder="1" applyAlignment="1">
      <alignment horizontal="center" vertical="center"/>
    </xf>
    <xf numFmtId="0" fontId="13" fillId="0" borderId="0" xfId="1" applyFont="1" applyFill="1"/>
    <xf numFmtId="4" fontId="13" fillId="2" borderId="3" xfId="0" applyNumberFormat="1" applyFont="1" applyFill="1" applyBorder="1" applyAlignment="1">
      <alignment horizontal="center" vertical="center"/>
    </xf>
    <xf numFmtId="0" fontId="14" fillId="2" borderId="16" xfId="1" applyFont="1" applyFill="1" applyBorder="1" applyAlignment="1"/>
    <xf numFmtId="0" fontId="14" fillId="2" borderId="17" xfId="1" applyFont="1" applyFill="1" applyBorder="1" applyAlignment="1"/>
    <xf numFmtId="3" fontId="14" fillId="3" borderId="0" xfId="1" applyNumberFormat="1" applyFont="1" applyFill="1"/>
    <xf numFmtId="0" fontId="14" fillId="3" borderId="0" xfId="1" applyFont="1" applyFill="1"/>
    <xf numFmtId="0" fontId="14" fillId="2" borderId="14" xfId="1" applyFont="1" applyFill="1" applyBorder="1"/>
    <xf numFmtId="3" fontId="14" fillId="2" borderId="14" xfId="1" applyNumberFormat="1" applyFont="1" applyFill="1" applyBorder="1"/>
    <xf numFmtId="3" fontId="6" fillId="3" borderId="5" xfId="0" applyNumberFormat="1" applyFont="1" applyFill="1" applyBorder="1" applyProtection="1">
      <protection locked="0"/>
    </xf>
    <xf numFmtId="0" fontId="3" fillId="3" borderId="0" xfId="0" applyFont="1" applyFill="1"/>
    <xf numFmtId="0" fontId="0" fillId="3" borderId="0" xfId="0" applyFill="1" applyAlignment="1">
      <alignment horizontal="justify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/>
    <xf numFmtId="164" fontId="6" fillId="3" borderId="0" xfId="0" applyNumberFormat="1" applyFont="1" applyFill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" fontId="3" fillId="3" borderId="6" xfId="0" applyNumberFormat="1" applyFont="1" applyFill="1" applyBorder="1"/>
    <xf numFmtId="0" fontId="3" fillId="0" borderId="0" xfId="0" applyFont="1" applyAlignment="1">
      <alignment horizontal="justify" vertical="justify" wrapText="1"/>
    </xf>
    <xf numFmtId="0" fontId="0" fillId="0" borderId="0" xfId="0" applyAlignment="1">
      <alignment horizontal="justify" wrapText="1"/>
    </xf>
    <xf numFmtId="0" fontId="14" fillId="2" borderId="39" xfId="1" applyFont="1" applyFill="1" applyBorder="1" applyAlignment="1"/>
    <xf numFmtId="0" fontId="14" fillId="2" borderId="14" xfId="1" applyFont="1" applyFill="1" applyBorder="1" applyAlignment="1"/>
    <xf numFmtId="0" fontId="15" fillId="0" borderId="0" xfId="0" applyFont="1"/>
    <xf numFmtId="3" fontId="14" fillId="2" borderId="36" xfId="1" applyNumberFormat="1" applyFont="1" applyFill="1" applyBorder="1"/>
    <xf numFmtId="3" fontId="14" fillId="2" borderId="2" xfId="0" applyNumberFormat="1" applyFont="1" applyFill="1" applyBorder="1"/>
    <xf numFmtId="0" fontId="6" fillId="0" borderId="0" xfId="0" applyFont="1"/>
    <xf numFmtId="0" fontId="13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4" fontId="14" fillId="2" borderId="3" xfId="0" applyNumberFormat="1" applyFont="1" applyFill="1" applyBorder="1"/>
    <xf numFmtId="0" fontId="13" fillId="2" borderId="14" xfId="1" applyFont="1" applyFill="1" applyBorder="1"/>
    <xf numFmtId="0" fontId="13" fillId="2" borderId="36" xfId="1" applyFont="1" applyFill="1" applyBorder="1"/>
    <xf numFmtId="0" fontId="13" fillId="2" borderId="17" xfId="1" applyFont="1" applyFill="1" applyBorder="1" applyAlignment="1"/>
    <xf numFmtId="0" fontId="13" fillId="2" borderId="14" xfId="1" applyFont="1" applyFill="1" applyBorder="1" applyAlignment="1"/>
    <xf numFmtId="0" fontId="17" fillId="2" borderId="5" xfId="1" applyFont="1" applyFill="1" applyBorder="1" applyAlignment="1">
      <alignment horizontal="center"/>
    </xf>
    <xf numFmtId="4" fontId="17" fillId="2" borderId="6" xfId="1" applyNumberFormat="1" applyFont="1" applyFill="1" applyBorder="1" applyAlignment="1">
      <alignment horizontal="center" vertical="center" wrapText="1"/>
    </xf>
    <xf numFmtId="0" fontId="17" fillId="0" borderId="0" xfId="1" applyFont="1" applyFill="1"/>
    <xf numFmtId="3" fontId="16" fillId="0" borderId="20" xfId="0" applyNumberFormat="1" applyFont="1" applyBorder="1"/>
    <xf numFmtId="3" fontId="16" fillId="0" borderId="13" xfId="0" applyNumberFormat="1" applyFont="1" applyBorder="1"/>
    <xf numFmtId="3" fontId="16" fillId="0" borderId="30" xfId="0" applyNumberFormat="1" applyFont="1" applyBorder="1"/>
    <xf numFmtId="164" fontId="7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3" fillId="3" borderId="0" xfId="0" applyFont="1" applyFill="1" applyAlignment="1">
      <alignment horizontal="justify" wrapText="1"/>
    </xf>
    <xf numFmtId="0" fontId="3" fillId="3" borderId="0" xfId="0" applyFont="1" applyFill="1" applyAlignment="1">
      <alignment horizontal="left"/>
    </xf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/>
    <xf numFmtId="0" fontId="9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justify"/>
    </xf>
    <xf numFmtId="0" fontId="3" fillId="3" borderId="0" xfId="0" applyFont="1" applyFill="1" applyAlignment="1">
      <alignment horizontal="justify" vertical="justify" wrapText="1"/>
    </xf>
    <xf numFmtId="0" fontId="3" fillId="3" borderId="0" xfId="0" applyFont="1" applyFill="1" applyAlignment="1">
      <alignment horizontal="center"/>
    </xf>
    <xf numFmtId="0" fontId="8" fillId="3" borderId="0" xfId="0" applyFont="1" applyFill="1"/>
    <xf numFmtId="3" fontId="3" fillId="3" borderId="0" xfId="0" applyNumberFormat="1" applyFont="1" applyFill="1"/>
    <xf numFmtId="0" fontId="6" fillId="3" borderId="0" xfId="0" applyFont="1" applyFill="1" applyBorder="1"/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8" fillId="3" borderId="0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3" fillId="3" borderId="12" xfId="0" applyFont="1" applyFill="1" applyBorder="1"/>
    <xf numFmtId="0" fontId="0" fillId="3" borderId="0" xfId="0" applyFill="1" applyAlignment="1">
      <alignment wrapText="1"/>
    </xf>
    <xf numFmtId="0" fontId="7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justify" wrapText="1"/>
    </xf>
    <xf numFmtId="0" fontId="6" fillId="3" borderId="0" xfId="0" applyFont="1" applyFill="1"/>
    <xf numFmtId="0" fontId="13" fillId="3" borderId="0" xfId="0" applyFont="1" applyFill="1"/>
    <xf numFmtId="4" fontId="6" fillId="3" borderId="6" xfId="0" applyNumberFormat="1" applyFont="1" applyFill="1" applyBorder="1"/>
    <xf numFmtId="0" fontId="3" fillId="3" borderId="37" xfId="0" applyFont="1" applyFill="1" applyBorder="1"/>
    <xf numFmtId="0" fontId="16" fillId="3" borderId="0" xfId="0" applyFont="1" applyFill="1" applyBorder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justify"/>
    </xf>
    <xf numFmtId="164" fontId="11" fillId="3" borderId="0" xfId="0" applyNumberFormat="1" applyFont="1" applyFill="1" applyBorder="1" applyAlignment="1">
      <alignment horizontal="left"/>
    </xf>
    <xf numFmtId="164" fontId="12" fillId="3" borderId="0" xfId="0" applyNumberFormat="1" applyFont="1" applyFill="1" applyBorder="1" applyAlignment="1">
      <alignment horizontal="left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19" fillId="3" borderId="0" xfId="1" applyFont="1" applyFill="1"/>
    <xf numFmtId="0" fontId="20" fillId="3" borderId="0" xfId="1" applyFont="1" applyFill="1"/>
    <xf numFmtId="3" fontId="16" fillId="3" borderId="20" xfId="0" applyNumberFormat="1" applyFont="1" applyFill="1" applyBorder="1"/>
    <xf numFmtId="3" fontId="6" fillId="3" borderId="19" xfId="0" applyNumberFormat="1" applyFont="1" applyFill="1" applyBorder="1"/>
    <xf numFmtId="0" fontId="13" fillId="3" borderId="0" xfId="0" applyFont="1" applyFill="1" applyBorder="1" applyAlignment="1">
      <alignment wrapText="1"/>
    </xf>
    <xf numFmtId="3" fontId="13" fillId="3" borderId="5" xfId="0" applyNumberFormat="1" applyFont="1" applyFill="1" applyBorder="1"/>
    <xf numFmtId="0" fontId="13" fillId="3" borderId="34" xfId="0" applyFont="1" applyFill="1" applyBorder="1" applyAlignment="1">
      <alignment wrapText="1"/>
    </xf>
    <xf numFmtId="3" fontId="13" fillId="3" borderId="20" xfId="0" applyNumberFormat="1" applyFont="1" applyFill="1" applyBorder="1"/>
    <xf numFmtId="3" fontId="16" fillId="3" borderId="36" xfId="0" applyNumberFormat="1" applyFont="1" applyFill="1" applyBorder="1"/>
    <xf numFmtId="0" fontId="6" fillId="3" borderId="12" xfId="0" applyFont="1" applyFill="1" applyBorder="1"/>
    <xf numFmtId="0" fontId="6" fillId="3" borderId="43" xfId="0" applyFont="1" applyFill="1" applyBorder="1"/>
    <xf numFmtId="0" fontId="6" fillId="3" borderId="34" xfId="0" applyFont="1" applyFill="1" applyBorder="1"/>
    <xf numFmtId="3" fontId="16" fillId="3" borderId="19" xfId="0" applyNumberFormat="1" applyFont="1" applyFill="1" applyBorder="1"/>
    <xf numFmtId="0" fontId="6" fillId="3" borderId="20" xfId="0" applyFont="1" applyFill="1" applyBorder="1"/>
    <xf numFmtId="0" fontId="6" fillId="3" borderId="5" xfId="0" applyFont="1" applyFill="1" applyBorder="1"/>
    <xf numFmtId="3" fontId="6" fillId="3" borderId="20" xfId="0" applyNumberFormat="1" applyFont="1" applyFill="1" applyBorder="1"/>
    <xf numFmtId="3" fontId="16" fillId="3" borderId="41" xfId="0" applyNumberFormat="1" applyFont="1" applyFill="1" applyBorder="1"/>
    <xf numFmtId="0" fontId="13" fillId="3" borderId="5" xfId="0" applyFont="1" applyFill="1" applyBorder="1" applyAlignment="1">
      <alignment wrapText="1"/>
    </xf>
    <xf numFmtId="0" fontId="13" fillId="3" borderId="36" xfId="0" applyFont="1" applyFill="1" applyBorder="1" applyAlignment="1">
      <alignment wrapText="1"/>
    </xf>
    <xf numFmtId="3" fontId="16" fillId="3" borderId="5" xfId="0" applyNumberFormat="1" applyFont="1" applyFill="1" applyBorder="1"/>
    <xf numFmtId="3" fontId="21" fillId="3" borderId="5" xfId="0" applyNumberFormat="1" applyFont="1" applyFill="1" applyBorder="1"/>
    <xf numFmtId="3" fontId="21" fillId="3" borderId="20" xfId="0" applyNumberFormat="1" applyFont="1" applyFill="1" applyBorder="1"/>
    <xf numFmtId="3" fontId="16" fillId="3" borderId="13" xfId="0" applyNumberFormat="1" applyFont="1" applyFill="1" applyBorder="1"/>
    <xf numFmtId="0" fontId="16" fillId="3" borderId="49" xfId="0" applyFont="1" applyFill="1" applyBorder="1" applyAlignment="1">
      <alignment wrapText="1"/>
    </xf>
    <xf numFmtId="3" fontId="16" fillId="3" borderId="30" xfId="0" applyNumberFormat="1" applyFont="1" applyFill="1" applyBorder="1"/>
    <xf numFmtId="0" fontId="13" fillId="3" borderId="0" xfId="0" applyFont="1" applyFill="1" applyBorder="1"/>
    <xf numFmtId="0" fontId="13" fillId="3" borderId="5" xfId="0" applyFont="1" applyFill="1" applyBorder="1"/>
    <xf numFmtId="3" fontId="6" fillId="3" borderId="17" xfId="0" applyNumberFormat="1" applyFont="1" applyFill="1" applyBorder="1"/>
    <xf numFmtId="3" fontId="6" fillId="3" borderId="36" xfId="0" applyNumberFormat="1" applyFont="1" applyFill="1" applyBorder="1"/>
    <xf numFmtId="0" fontId="3" fillId="3" borderId="0" xfId="0" applyFont="1" applyFill="1" applyAlignment="1">
      <alignment horizontal="left"/>
    </xf>
    <xf numFmtId="3" fontId="6" fillId="3" borderId="0" xfId="0" applyNumberFormat="1" applyFont="1" applyFill="1"/>
    <xf numFmtId="3" fontId="14" fillId="2" borderId="14" xfId="0" applyNumberFormat="1" applyFont="1" applyFill="1" applyBorder="1"/>
    <xf numFmtId="164" fontId="14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4" fontId="6" fillId="3" borderId="0" xfId="0" applyNumberFormat="1" applyFont="1" applyFill="1"/>
    <xf numFmtId="3" fontId="13" fillId="2" borderId="2" xfId="0" applyNumberFormat="1" applyFont="1" applyFill="1" applyBorder="1" applyAlignment="1">
      <alignment horizontal="center" vertical="center" wrapText="1"/>
    </xf>
    <xf numFmtId="3" fontId="17" fillId="2" borderId="57" xfId="0" applyNumberFormat="1" applyFont="1" applyFill="1" applyBorder="1" applyAlignment="1">
      <alignment horizontal="center" wrapText="1"/>
    </xf>
    <xf numFmtId="4" fontId="16" fillId="2" borderId="15" xfId="0" applyNumberFormat="1" applyFont="1" applyFill="1" applyBorder="1"/>
    <xf numFmtId="0" fontId="6" fillId="3" borderId="27" xfId="0" applyFont="1" applyFill="1" applyBorder="1"/>
    <xf numFmtId="0" fontId="16" fillId="3" borderId="20" xfId="0" applyFont="1" applyFill="1" applyBorder="1" applyAlignment="1">
      <alignment wrapText="1"/>
    </xf>
    <xf numFmtId="0" fontId="13" fillId="3" borderId="20" xfId="0" applyFont="1" applyFill="1" applyBorder="1"/>
    <xf numFmtId="0" fontId="16" fillId="3" borderId="20" xfId="0" applyFont="1" applyFill="1" applyBorder="1"/>
    <xf numFmtId="4" fontId="16" fillId="3" borderId="24" xfId="0" applyNumberFormat="1" applyFont="1" applyFill="1" applyBorder="1"/>
    <xf numFmtId="0" fontId="16" fillId="0" borderId="0" xfId="0" applyFont="1"/>
    <xf numFmtId="0" fontId="6" fillId="3" borderId="23" xfId="0" applyFont="1" applyFill="1" applyBorder="1"/>
    <xf numFmtId="0" fontId="16" fillId="3" borderId="33" xfId="0" applyFont="1" applyFill="1" applyBorder="1" applyAlignment="1">
      <alignment horizontal="left"/>
    </xf>
    <xf numFmtId="0" fontId="13" fillId="3" borderId="19" xfId="0" applyFont="1" applyFill="1" applyBorder="1" applyAlignment="1">
      <alignment horizontal="left"/>
    </xf>
    <xf numFmtId="0" fontId="6" fillId="3" borderId="19" xfId="0" applyFont="1" applyFill="1" applyBorder="1"/>
    <xf numFmtId="0" fontId="13" fillId="3" borderId="25" xfId="0" applyFont="1" applyFill="1" applyBorder="1" applyAlignment="1">
      <alignment horizontal="left"/>
    </xf>
    <xf numFmtId="4" fontId="13" fillId="3" borderId="26" xfId="0" applyNumberFormat="1" applyFont="1" applyFill="1" applyBorder="1"/>
    <xf numFmtId="0" fontId="13" fillId="0" borderId="0" xfId="0" applyFont="1"/>
    <xf numFmtId="0" fontId="13" fillId="3" borderId="27" xfId="0" applyFont="1" applyFill="1" applyBorder="1"/>
    <xf numFmtId="0" fontId="13" fillId="3" borderId="20" xfId="0" applyFont="1" applyFill="1" applyBorder="1" applyAlignment="1">
      <alignment wrapText="1"/>
    </xf>
    <xf numFmtId="4" fontId="13" fillId="3" borderId="28" xfId="0" applyNumberFormat="1" applyFont="1" applyFill="1" applyBorder="1"/>
    <xf numFmtId="0" fontId="6" fillId="3" borderId="35" xfId="0" applyFont="1" applyFill="1" applyBorder="1"/>
    <xf numFmtId="0" fontId="16" fillId="3" borderId="36" xfId="0" applyFont="1" applyFill="1" applyBorder="1" applyAlignment="1">
      <alignment wrapText="1"/>
    </xf>
    <xf numFmtId="0" fontId="13" fillId="3" borderId="36" xfId="0" applyFont="1" applyFill="1" applyBorder="1"/>
    <xf numFmtId="0" fontId="16" fillId="3" borderId="36" xfId="0" applyFont="1" applyFill="1" applyBorder="1"/>
    <xf numFmtId="4" fontId="16" fillId="3" borderId="31" xfId="0" applyNumberFormat="1" applyFont="1" applyFill="1" applyBorder="1"/>
    <xf numFmtId="0" fontId="6" fillId="0" borderId="27" xfId="0" applyFont="1" applyBorder="1"/>
    <xf numFmtId="0" fontId="16" fillId="0" borderId="20" xfId="0" applyFont="1" applyBorder="1" applyAlignment="1">
      <alignment wrapText="1"/>
    </xf>
    <xf numFmtId="0" fontId="13" fillId="0" borderId="20" xfId="0" applyFont="1" applyBorder="1"/>
    <xf numFmtId="0" fontId="16" fillId="0" borderId="20" xfId="0" applyFont="1" applyBorder="1"/>
    <xf numFmtId="4" fontId="16" fillId="0" borderId="24" xfId="0" applyNumberFormat="1" applyFont="1" applyBorder="1"/>
    <xf numFmtId="0" fontId="16" fillId="0" borderId="0" xfId="0" applyFont="1" applyBorder="1"/>
    <xf numFmtId="0" fontId="6" fillId="0" borderId="0" xfId="0" applyFont="1" applyBorder="1"/>
    <xf numFmtId="0" fontId="6" fillId="3" borderId="25" xfId="0" applyFont="1" applyFill="1" applyBorder="1"/>
    <xf numFmtId="0" fontId="16" fillId="3" borderId="19" xfId="0" applyFont="1" applyFill="1" applyBorder="1" applyAlignment="1">
      <alignment horizontal="left"/>
    </xf>
    <xf numFmtId="0" fontId="13" fillId="3" borderId="25" xfId="0" applyFont="1" applyFill="1" applyBorder="1"/>
    <xf numFmtId="0" fontId="6" fillId="3" borderId="20" xfId="0" applyFont="1" applyFill="1" applyBorder="1" applyAlignment="1">
      <alignment wrapText="1"/>
    </xf>
    <xf numFmtId="0" fontId="6" fillId="3" borderId="52" xfId="0" applyFont="1" applyFill="1" applyBorder="1"/>
    <xf numFmtId="0" fontId="6" fillId="3" borderId="43" xfId="0" applyFont="1" applyFill="1" applyBorder="1" applyAlignment="1">
      <alignment wrapText="1"/>
    </xf>
    <xf numFmtId="0" fontId="6" fillId="3" borderId="32" xfId="0" applyFont="1" applyFill="1" applyBorder="1"/>
    <xf numFmtId="0" fontId="16" fillId="3" borderId="13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right"/>
    </xf>
    <xf numFmtId="0" fontId="6" fillId="3" borderId="13" xfId="0" applyFont="1" applyFill="1" applyBorder="1"/>
    <xf numFmtId="4" fontId="16" fillId="3" borderId="48" xfId="0" applyNumberFormat="1" applyFont="1" applyFill="1" applyBorder="1"/>
    <xf numFmtId="4" fontId="16" fillId="2" borderId="38" xfId="0" applyNumberFormat="1" applyFont="1" applyFill="1" applyBorder="1"/>
    <xf numFmtId="0" fontId="6" fillId="3" borderId="40" xfId="0" applyFont="1" applyFill="1" applyBorder="1"/>
    <xf numFmtId="0" fontId="16" fillId="3" borderId="41" xfId="0" applyFont="1" applyFill="1" applyBorder="1" applyAlignment="1">
      <alignment wrapText="1"/>
    </xf>
    <xf numFmtId="0" fontId="13" fillId="3" borderId="41" xfId="0" applyFont="1" applyFill="1" applyBorder="1"/>
    <xf numFmtId="0" fontId="16" fillId="3" borderId="41" xfId="0" applyFont="1" applyFill="1" applyBorder="1"/>
    <xf numFmtId="4" fontId="16" fillId="3" borderId="42" xfId="0" applyNumberFormat="1" applyFont="1" applyFill="1" applyBorder="1"/>
    <xf numFmtId="4" fontId="16" fillId="3" borderId="28" xfId="0" applyNumberFormat="1" applyFont="1" applyFill="1" applyBorder="1"/>
    <xf numFmtId="0" fontId="16" fillId="3" borderId="33" xfId="0" applyFont="1" applyFill="1" applyBorder="1" applyAlignment="1">
      <alignment horizontal="left" wrapText="1"/>
    </xf>
    <xf numFmtId="0" fontId="13" fillId="3" borderId="35" xfId="0" applyFont="1" applyFill="1" applyBorder="1"/>
    <xf numFmtId="3" fontId="13" fillId="3" borderId="36" xfId="0" applyNumberFormat="1" applyFont="1" applyFill="1" applyBorder="1"/>
    <xf numFmtId="4" fontId="13" fillId="3" borderId="38" xfId="0" applyNumberFormat="1" applyFont="1" applyFill="1" applyBorder="1"/>
    <xf numFmtId="0" fontId="16" fillId="3" borderId="46" xfId="0" applyFont="1" applyFill="1" applyBorder="1" applyAlignment="1">
      <alignment horizontal="left" wrapText="1"/>
    </xf>
    <xf numFmtId="0" fontId="13" fillId="3" borderId="41" xfId="0" applyFont="1" applyFill="1" applyBorder="1" applyAlignment="1">
      <alignment horizontal="right"/>
    </xf>
    <xf numFmtId="0" fontId="6" fillId="3" borderId="41" xfId="0" applyFont="1" applyFill="1" applyBorder="1"/>
    <xf numFmtId="0" fontId="13" fillId="3" borderId="5" xfId="0" applyFont="1" applyFill="1" applyBorder="1" applyAlignment="1">
      <alignment horizontal="left"/>
    </xf>
    <xf numFmtId="4" fontId="16" fillId="3" borderId="26" xfId="0" applyNumberFormat="1" applyFont="1" applyFill="1" applyBorder="1"/>
    <xf numFmtId="0" fontId="16" fillId="3" borderId="47" xfId="0" applyFont="1" applyFill="1" applyBorder="1" applyAlignment="1">
      <alignment horizontal="left" wrapText="1"/>
    </xf>
    <xf numFmtId="0" fontId="6" fillId="3" borderId="29" xfId="0" applyFont="1" applyFill="1" applyBorder="1"/>
    <xf numFmtId="0" fontId="16" fillId="3" borderId="30" xfId="0" applyFont="1" applyFill="1" applyBorder="1" applyAlignment="1">
      <alignment horizontal="left" wrapText="1"/>
    </xf>
    <xf numFmtId="0" fontId="6" fillId="3" borderId="30" xfId="0" applyFont="1" applyFill="1" applyBorder="1"/>
    <xf numFmtId="0" fontId="16" fillId="3" borderId="30" xfId="0" applyFont="1" applyFill="1" applyBorder="1" applyAlignment="1">
      <alignment wrapText="1"/>
    </xf>
    <xf numFmtId="0" fontId="13" fillId="3" borderId="30" xfId="0" applyFont="1" applyFill="1" applyBorder="1"/>
    <xf numFmtId="0" fontId="16" fillId="3" borderId="30" xfId="0" applyFont="1" applyFill="1" applyBorder="1"/>
    <xf numFmtId="0" fontId="6" fillId="0" borderId="32" xfId="0" applyFont="1" applyBorder="1"/>
    <xf numFmtId="0" fontId="16" fillId="0" borderId="13" xfId="0" applyFont="1" applyBorder="1" applyAlignment="1">
      <alignment wrapText="1"/>
    </xf>
    <xf numFmtId="0" fontId="13" fillId="0" borderId="13" xfId="0" applyFont="1" applyBorder="1"/>
    <xf numFmtId="0" fontId="16" fillId="0" borderId="13" xfId="0" applyFont="1" applyBorder="1"/>
    <xf numFmtId="0" fontId="6" fillId="0" borderId="29" xfId="0" applyFont="1" applyBorder="1"/>
    <xf numFmtId="0" fontId="16" fillId="0" borderId="30" xfId="0" applyFont="1" applyBorder="1" applyAlignment="1">
      <alignment wrapText="1"/>
    </xf>
    <xf numFmtId="0" fontId="13" fillId="0" borderId="30" xfId="0" applyFont="1" applyBorder="1"/>
    <xf numFmtId="0" fontId="16" fillId="0" borderId="30" xfId="0" applyFont="1" applyBorder="1"/>
    <xf numFmtId="4" fontId="16" fillId="0" borderId="31" xfId="0" applyNumberFormat="1" applyFont="1" applyBorder="1"/>
    <xf numFmtId="3" fontId="14" fillId="2" borderId="17" xfId="0" applyNumberFormat="1" applyFont="1" applyFill="1" applyBorder="1"/>
    <xf numFmtId="4" fontId="16" fillId="2" borderId="18" xfId="0" applyNumberFormat="1" applyFont="1" applyFill="1" applyBorder="1"/>
    <xf numFmtId="4" fontId="6" fillId="3" borderId="26" xfId="0" applyNumberFormat="1" applyFont="1" applyFill="1" applyBorder="1"/>
    <xf numFmtId="4" fontId="6" fillId="3" borderId="28" xfId="0" applyNumberFormat="1" applyFont="1" applyFill="1" applyBorder="1"/>
    <xf numFmtId="0" fontId="13" fillId="3" borderId="19" xfId="0" applyFont="1" applyFill="1" applyBorder="1"/>
    <xf numFmtId="4" fontId="14" fillId="2" borderId="15" xfId="0" applyNumberFormat="1" applyFont="1" applyFill="1" applyBorder="1"/>
    <xf numFmtId="0" fontId="16" fillId="3" borderId="5" xfId="0" applyFont="1" applyFill="1" applyBorder="1" applyAlignment="1">
      <alignment horizontal="left" wrapText="1"/>
    </xf>
    <xf numFmtId="0" fontId="14" fillId="0" borderId="0" xfId="0" applyFont="1"/>
    <xf numFmtId="3" fontId="6" fillId="2" borderId="14" xfId="0" applyNumberFormat="1" applyFont="1" applyFill="1" applyBorder="1"/>
    <xf numFmtId="4" fontId="6" fillId="2" borderId="15" xfId="0" applyNumberFormat="1" applyFont="1" applyFill="1" applyBorder="1"/>
    <xf numFmtId="0" fontId="6" fillId="3" borderId="55" xfId="0" applyNumberFormat="1" applyFont="1" applyFill="1" applyBorder="1"/>
    <xf numFmtId="0" fontId="6" fillId="3" borderId="54" xfId="0" applyNumberFormat="1" applyFont="1" applyFill="1" applyBorder="1"/>
    <xf numFmtId="0" fontId="6" fillId="3" borderId="17" xfId="0" applyNumberFormat="1" applyFont="1" applyFill="1" applyBorder="1"/>
    <xf numFmtId="0" fontId="6" fillId="3" borderId="18" xfId="0" applyNumberFormat="1" applyFont="1" applyFill="1" applyBorder="1"/>
    <xf numFmtId="0" fontId="6" fillId="3" borderId="56" xfId="0" applyNumberFormat="1" applyFont="1" applyFill="1" applyBorder="1"/>
    <xf numFmtId="0" fontId="6" fillId="3" borderId="12" xfId="0" applyNumberFormat="1" applyFont="1" applyFill="1" applyBorder="1"/>
    <xf numFmtId="0" fontId="6" fillId="3" borderId="5" xfId="0" applyNumberFormat="1" applyFont="1" applyFill="1" applyBorder="1"/>
    <xf numFmtId="0" fontId="6" fillId="3" borderId="26" xfId="0" applyNumberFormat="1" applyFont="1" applyFill="1" applyBorder="1"/>
    <xf numFmtId="0" fontId="6" fillId="3" borderId="44" xfId="0" applyNumberFormat="1" applyFont="1" applyFill="1" applyBorder="1"/>
    <xf numFmtId="0" fontId="6" fillId="3" borderId="45" xfId="0" applyNumberFormat="1" applyFont="1" applyFill="1" applyBorder="1"/>
    <xf numFmtId="0" fontId="6" fillId="3" borderId="36" xfId="0" applyNumberFormat="1" applyFont="1" applyFill="1" applyBorder="1"/>
    <xf numFmtId="0" fontId="6" fillId="3" borderId="38" xfId="0" applyNumberFormat="1" applyFont="1" applyFill="1" applyBorder="1"/>
    <xf numFmtId="3" fontId="6" fillId="0" borderId="0" xfId="0" applyNumberFormat="1" applyFont="1"/>
    <xf numFmtId="4" fontId="6" fillId="0" borderId="0" xfId="0" applyNumberFormat="1" applyFont="1"/>
    <xf numFmtId="0" fontId="23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3" fontId="13" fillId="3" borderId="0" xfId="0" applyNumberFormat="1" applyFont="1" applyFill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0" fontId="6" fillId="3" borderId="37" xfId="0" applyFont="1" applyFill="1" applyBorder="1"/>
    <xf numFmtId="0" fontId="24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4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/>
    <xf numFmtId="3" fontId="6" fillId="2" borderId="10" xfId="0" applyNumberFormat="1" applyFont="1" applyFill="1" applyBorder="1"/>
    <xf numFmtId="0" fontId="14" fillId="3" borderId="0" xfId="0" applyFont="1" applyFill="1" applyAlignment="1">
      <alignment horizontal="left"/>
    </xf>
    <xf numFmtId="0" fontId="6" fillId="3" borderId="0" xfId="0" applyFont="1" applyFill="1" applyBorder="1" applyAlignment="1">
      <alignment horizontal="center"/>
    </xf>
    <xf numFmtId="3" fontId="6" fillId="3" borderId="0" xfId="0" applyNumberFormat="1" applyFont="1" applyFill="1" applyBorder="1"/>
    <xf numFmtId="0" fontId="25" fillId="3" borderId="0" xfId="0" applyFont="1" applyFill="1" applyAlignment="1">
      <alignment horizontal="justify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2" borderId="39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14" fillId="2" borderId="21" xfId="0" applyFont="1" applyFill="1" applyBorder="1" applyAlignment="1">
      <alignment horizontal="left"/>
    </xf>
    <xf numFmtId="0" fontId="14" fillId="2" borderId="53" xfId="0" applyFont="1" applyFill="1" applyBorder="1" applyAlignment="1">
      <alignment horizontal="left"/>
    </xf>
    <xf numFmtId="0" fontId="14" fillId="2" borderId="22" xfId="0" applyFont="1" applyFill="1" applyBorder="1" applyAlignment="1">
      <alignment horizontal="left"/>
    </xf>
    <xf numFmtId="0" fontId="6" fillId="3" borderId="0" xfId="0" applyFont="1" applyFill="1" applyAlignment="1">
      <alignment horizontal="left" wrapText="1"/>
    </xf>
    <xf numFmtId="0" fontId="17" fillId="2" borderId="50" xfId="1" applyFont="1" applyFill="1" applyBorder="1" applyAlignment="1">
      <alignment horizontal="center"/>
    </xf>
    <xf numFmtId="0" fontId="17" fillId="2" borderId="51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left"/>
    </xf>
    <xf numFmtId="0" fontId="14" fillId="2" borderId="22" xfId="1" applyFont="1" applyFill="1" applyBorder="1" applyAlignment="1">
      <alignment horizontal="left"/>
    </xf>
    <xf numFmtId="0" fontId="14" fillId="2" borderId="44" xfId="1" applyFont="1" applyFill="1" applyBorder="1" applyAlignment="1">
      <alignment horizontal="left"/>
    </xf>
    <xf numFmtId="0" fontId="14" fillId="2" borderId="45" xfId="1" applyFont="1" applyFill="1" applyBorder="1" applyAlignment="1">
      <alignment horizontal="left"/>
    </xf>
    <xf numFmtId="3" fontId="2" fillId="3" borderId="0" xfId="0" applyNumberFormat="1" applyFont="1" applyFill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164" fontId="8" fillId="3" borderId="0" xfId="0" applyNumberFormat="1" applyFont="1" applyFill="1" applyBorder="1" applyAlignment="1"/>
    <xf numFmtId="164" fontId="10" fillId="3" borderId="0" xfId="0" applyNumberFormat="1" applyFont="1" applyFill="1" applyBorder="1" applyAlignment="1"/>
    <xf numFmtId="0" fontId="8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164" fontId="7" fillId="2" borderId="10" xfId="0" applyNumberFormat="1" applyFont="1" applyFill="1" applyBorder="1" applyAlignment="1">
      <alignment horizontal="right"/>
    </xf>
    <xf numFmtId="0" fontId="7" fillId="3" borderId="11" xfId="0" applyFont="1" applyFill="1" applyBorder="1" applyAlignment="1">
      <alignment horizontal="left" wrapText="1"/>
    </xf>
    <xf numFmtId="164" fontId="7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8" fillId="3" borderId="0" xfId="0" applyFont="1" applyFill="1" applyBorder="1" applyAlignment="1">
      <alignment horizontal="left" wrapText="1"/>
    </xf>
    <xf numFmtId="0" fontId="3" fillId="3" borderId="0" xfId="0" applyFont="1" applyFill="1" applyAlignment="1">
      <alignment horizontal="justify" wrapText="1"/>
    </xf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0" fontId="6" fillId="3" borderId="0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0" fontId="7" fillId="2" borderId="10" xfId="0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2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justify"/>
    </xf>
    <xf numFmtId="0" fontId="3" fillId="3" borderId="0" xfId="0" applyFont="1" applyFill="1" applyAlignment="1">
      <alignment horizontal="left" wrapText="1"/>
    </xf>
    <xf numFmtId="164" fontId="3" fillId="3" borderId="0" xfId="0" applyNumberFormat="1" applyFont="1" applyFill="1" applyBorder="1" applyAlignment="1">
      <alignment horizontal="right"/>
    </xf>
    <xf numFmtId="3" fontId="23" fillId="3" borderId="0" xfId="0" applyNumberFormat="1" applyFont="1" applyFill="1" applyAlignment="1">
      <alignment horizontal="center"/>
    </xf>
    <xf numFmtId="0" fontId="14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164" fontId="14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164" fontId="14" fillId="2" borderId="10" xfId="0" applyNumberFormat="1" applyFont="1" applyFill="1" applyBorder="1" applyAlignment="1">
      <alignment horizontal="right"/>
    </xf>
    <xf numFmtId="164" fontId="16" fillId="3" borderId="0" xfId="0" applyNumberFormat="1" applyFont="1" applyFill="1" applyBorder="1" applyAlignment="1"/>
    <xf numFmtId="164" fontId="22" fillId="3" borderId="0" xfId="0" applyNumberFormat="1" applyFont="1" applyFill="1" applyBorder="1" applyAlignment="1"/>
    <xf numFmtId="164" fontId="6" fillId="3" borderId="0" xfId="0" applyNumberFormat="1" applyFont="1" applyFill="1" applyBorder="1" applyAlignment="1"/>
    <xf numFmtId="164" fontId="25" fillId="3" borderId="0" xfId="0" applyNumberFormat="1" applyFont="1" applyFill="1" applyBorder="1" applyAlignment="1"/>
    <xf numFmtId="0" fontId="14" fillId="2" borderId="10" xfId="0" applyFont="1" applyFill="1" applyBorder="1" applyAlignment="1">
      <alignment horizontal="left" wrapText="1"/>
    </xf>
    <xf numFmtId="0" fontId="25" fillId="0" borderId="10" xfId="0" applyFont="1" applyBorder="1" applyAlignment="1">
      <alignment wrapText="1"/>
    </xf>
    <xf numFmtId="0" fontId="16" fillId="3" borderId="0" xfId="0" applyFont="1" applyFill="1" applyBorder="1" applyAlignment="1">
      <alignment horizontal="left" wrapText="1"/>
    </xf>
    <xf numFmtId="0" fontId="6" fillId="3" borderId="0" xfId="0" applyFont="1" applyFill="1" applyAlignment="1">
      <alignment horizontal="justify" wrapText="1"/>
    </xf>
    <xf numFmtId="0" fontId="3" fillId="3" borderId="0" xfId="0" applyFont="1" applyFill="1" applyAlignment="1">
      <alignment horizontal="justify" vertical="top" wrapText="1"/>
    </xf>
    <xf numFmtId="0" fontId="3" fillId="3" borderId="0" xfId="0" applyFont="1" applyFill="1" applyAlignment="1">
      <alignment horizontal="justify" vertical="justify" wrapText="1"/>
    </xf>
    <xf numFmtId="3" fontId="2" fillId="0" borderId="0" xfId="0" applyNumberFormat="1" applyFon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O115"/>
  <sheetViews>
    <sheetView view="pageBreakPreview" topLeftCell="A88" zoomScaleNormal="100" zoomScaleSheetLayoutView="100" workbookViewId="0">
      <selection activeCell="M12" sqref="M12"/>
    </sheetView>
  </sheetViews>
  <sheetFormatPr defaultRowHeight="14.25" x14ac:dyDescent="0.2"/>
  <cols>
    <col min="1" max="1" width="18.140625" style="66" customWidth="1"/>
    <col min="2" max="2" width="56.28515625" style="66" customWidth="1"/>
    <col min="3" max="3" width="6.140625" style="66" customWidth="1"/>
    <col min="4" max="4" width="5.28515625" style="66" customWidth="1"/>
    <col min="5" max="5" width="15.7109375" style="66" customWidth="1"/>
    <col min="6" max="8" width="15.7109375" style="249" customWidth="1"/>
    <col min="9" max="9" width="8.42578125" style="250" customWidth="1"/>
    <col min="10" max="16384" width="9.140625" style="66"/>
  </cols>
  <sheetData>
    <row r="1" spans="1:15" ht="20.25" x14ac:dyDescent="0.3">
      <c r="A1" s="118" t="s">
        <v>227</v>
      </c>
      <c r="B1" s="106"/>
      <c r="C1" s="106"/>
      <c r="D1" s="106"/>
      <c r="E1" s="106"/>
      <c r="F1" s="148"/>
      <c r="G1" s="148"/>
      <c r="H1" s="148"/>
      <c r="I1" s="152"/>
    </row>
    <row r="2" spans="1:15" ht="15.75" x14ac:dyDescent="0.25">
      <c r="A2" s="119"/>
      <c r="B2" s="106"/>
      <c r="C2" s="106"/>
      <c r="D2" s="106"/>
      <c r="E2" s="106"/>
      <c r="F2" s="148"/>
      <c r="G2" s="148"/>
      <c r="H2" s="148"/>
      <c r="I2" s="152"/>
    </row>
    <row r="3" spans="1:15" ht="15.75" x14ac:dyDescent="0.25">
      <c r="A3" s="119" t="s">
        <v>228</v>
      </c>
      <c r="B3" s="106"/>
      <c r="C3" s="106"/>
      <c r="D3" s="106"/>
      <c r="E3" s="106"/>
      <c r="F3" s="148"/>
      <c r="G3" s="148"/>
      <c r="H3" s="148"/>
      <c r="I3" s="152"/>
    </row>
    <row r="4" spans="1:15" ht="15.75" x14ac:dyDescent="0.25">
      <c r="A4" s="119"/>
      <c r="B4" s="106"/>
      <c r="C4" s="106"/>
      <c r="D4" s="106"/>
      <c r="E4" s="106"/>
      <c r="F4" s="148"/>
      <c r="G4" s="148"/>
      <c r="H4" s="148"/>
      <c r="I4" s="152"/>
    </row>
    <row r="5" spans="1:15" ht="15.75" customHeight="1" thickBot="1" x14ac:dyDescent="0.25">
      <c r="A5" s="106"/>
      <c r="B5" s="106"/>
      <c r="C5" s="106"/>
      <c r="D5" s="106"/>
      <c r="E5" s="106"/>
      <c r="F5" s="148"/>
      <c r="G5" s="148"/>
      <c r="H5" s="148"/>
      <c r="I5" s="152" t="s">
        <v>5</v>
      </c>
    </row>
    <row r="6" spans="1:15" s="41" customFormat="1" ht="41.25" customHeight="1" thickTop="1" thickBot="1" x14ac:dyDescent="0.25">
      <c r="A6" s="289" t="s">
        <v>211</v>
      </c>
      <c r="B6" s="290"/>
      <c r="C6" s="40" t="s">
        <v>51</v>
      </c>
      <c r="D6" s="40" t="s">
        <v>49</v>
      </c>
      <c r="E6" s="153" t="s">
        <v>231</v>
      </c>
      <c r="F6" s="153" t="s">
        <v>9</v>
      </c>
      <c r="G6" s="153" t="s">
        <v>10</v>
      </c>
      <c r="H6" s="153" t="s">
        <v>11</v>
      </c>
      <c r="I6" s="42" t="s">
        <v>12</v>
      </c>
    </row>
    <row r="7" spans="1:15" s="76" customFormat="1" ht="16.5" customHeight="1" thickTop="1" thickBot="1" x14ac:dyDescent="0.25">
      <c r="A7" s="287">
        <v>1</v>
      </c>
      <c r="B7" s="288"/>
      <c r="C7" s="74">
        <v>2</v>
      </c>
      <c r="D7" s="74">
        <v>3</v>
      </c>
      <c r="E7" s="154">
        <v>4</v>
      </c>
      <c r="F7" s="154">
        <v>5</v>
      </c>
      <c r="G7" s="154">
        <v>6</v>
      </c>
      <c r="H7" s="154">
        <v>7</v>
      </c>
      <c r="I7" s="75" t="s">
        <v>232</v>
      </c>
    </row>
    <row r="8" spans="1:15" s="46" customFormat="1" ht="18" customHeight="1" thickBot="1" x14ac:dyDescent="0.3">
      <c r="A8" s="291" t="s">
        <v>82</v>
      </c>
      <c r="B8" s="292"/>
      <c r="C8" s="47"/>
      <c r="D8" s="48">
        <v>3</v>
      </c>
      <c r="E8" s="48">
        <f>SUM(E9,E10,E13)</f>
        <v>9231</v>
      </c>
      <c r="F8" s="48">
        <f>SUM(F9,F10,F13)</f>
        <v>15000</v>
      </c>
      <c r="G8" s="48">
        <f>SUM(G9,G10,G13)</f>
        <v>15955</v>
      </c>
      <c r="H8" s="48">
        <f t="shared" ref="H8" si="0">SUM(H9,H10,H13)</f>
        <v>16500</v>
      </c>
      <c r="I8" s="155">
        <f>H8/F8*100</f>
        <v>110.00000000000001</v>
      </c>
      <c r="J8" s="45"/>
      <c r="K8" s="45"/>
      <c r="L8" s="45"/>
      <c r="M8" s="45"/>
      <c r="N8" s="45"/>
      <c r="O8" s="45"/>
    </row>
    <row r="9" spans="1:15" ht="28.5" x14ac:dyDescent="0.2">
      <c r="A9" s="156" t="s">
        <v>25</v>
      </c>
      <c r="B9" s="157" t="s">
        <v>85</v>
      </c>
      <c r="C9" s="158">
        <v>420</v>
      </c>
      <c r="D9" s="159"/>
      <c r="E9" s="120">
        <v>2375</v>
      </c>
      <c r="F9" s="120">
        <f>SUM('03'!D9)</f>
        <v>6000</v>
      </c>
      <c r="G9" s="120">
        <f>SUM('03'!E9)</f>
        <v>5955</v>
      </c>
      <c r="H9" s="120">
        <f>SUM('03'!F9)</f>
        <v>6000</v>
      </c>
      <c r="I9" s="160">
        <f>H9/F9*100</f>
        <v>100</v>
      </c>
      <c r="J9" s="161"/>
      <c r="K9" s="161"/>
      <c r="L9" s="161"/>
    </row>
    <row r="10" spans="1:15" ht="15" customHeight="1" x14ac:dyDescent="0.2">
      <c r="A10" s="162" t="s">
        <v>25</v>
      </c>
      <c r="B10" s="163" t="s">
        <v>93</v>
      </c>
      <c r="C10" s="164"/>
      <c r="D10" s="165"/>
      <c r="E10" s="121">
        <f>SUM(E11:E12)</f>
        <v>4743</v>
      </c>
      <c r="F10" s="130">
        <f>SUM(F11:F12)</f>
        <v>7000</v>
      </c>
      <c r="G10" s="130">
        <f>SUM(G11:G12)</f>
        <v>8000</v>
      </c>
      <c r="H10" s="130">
        <f>SUM(H11:H12)</f>
        <v>7000</v>
      </c>
      <c r="I10" s="160">
        <f>H10/F10*100</f>
        <v>100</v>
      </c>
    </row>
    <row r="11" spans="1:15" s="168" customFormat="1" ht="29.25" customHeight="1" x14ac:dyDescent="0.2">
      <c r="A11" s="166" t="s">
        <v>26</v>
      </c>
      <c r="B11" s="122" t="s">
        <v>95</v>
      </c>
      <c r="C11" s="135">
        <v>415</v>
      </c>
      <c r="D11" s="144"/>
      <c r="E11" s="123">
        <v>4743</v>
      </c>
      <c r="F11" s="123">
        <v>5000</v>
      </c>
      <c r="G11" s="123">
        <v>6000</v>
      </c>
      <c r="H11" s="123">
        <f>SUM('03'!F31:G31)</f>
        <v>5000</v>
      </c>
      <c r="I11" s="167">
        <f>H11/F11*100</f>
        <v>100</v>
      </c>
    </row>
    <row r="12" spans="1:15" s="168" customFormat="1" ht="30" customHeight="1" x14ac:dyDescent="0.2">
      <c r="A12" s="169"/>
      <c r="B12" s="124" t="s">
        <v>96</v>
      </c>
      <c r="C12" s="170">
        <v>416</v>
      </c>
      <c r="D12" s="158"/>
      <c r="E12" s="125"/>
      <c r="F12" s="125">
        <v>2000</v>
      </c>
      <c r="G12" s="125">
        <v>2000</v>
      </c>
      <c r="H12" s="125">
        <f>SUM('03'!F32:G32)</f>
        <v>2000</v>
      </c>
      <c r="I12" s="171">
        <f t="shared" ref="I12" si="1">H12/F12*100</f>
        <v>100</v>
      </c>
    </row>
    <row r="13" spans="1:15" ht="29.25" thickBot="1" x14ac:dyDescent="0.25">
      <c r="A13" s="172" t="s">
        <v>25</v>
      </c>
      <c r="B13" s="173" t="s">
        <v>101</v>
      </c>
      <c r="C13" s="174">
        <v>425</v>
      </c>
      <c r="D13" s="175"/>
      <c r="E13" s="126">
        <v>2113</v>
      </c>
      <c r="F13" s="126">
        <f>SUM('03'!D12)</f>
        <v>2000</v>
      </c>
      <c r="G13" s="126">
        <f>SUM('03'!E12)</f>
        <v>2000</v>
      </c>
      <c r="H13" s="126">
        <f>SUM('03'!F12)</f>
        <v>3500</v>
      </c>
      <c r="I13" s="176">
        <f t="shared" ref="I13:I41" si="2">H13/F13*100</f>
        <v>175</v>
      </c>
      <c r="J13" s="161"/>
      <c r="K13" s="161"/>
      <c r="L13" s="161"/>
    </row>
    <row r="14" spans="1:15" s="46" customFormat="1" ht="18" customHeight="1" thickBot="1" x14ac:dyDescent="0.3">
      <c r="A14" s="291" t="s">
        <v>214</v>
      </c>
      <c r="B14" s="292"/>
      <c r="C14" s="47"/>
      <c r="D14" s="48">
        <v>7</v>
      </c>
      <c r="E14" s="48">
        <f>SUM(E15)</f>
        <v>0</v>
      </c>
      <c r="F14" s="48">
        <f>SUM(F15)</f>
        <v>66870</v>
      </c>
      <c r="G14" s="48">
        <f t="shared" ref="G14:H14" si="3">SUM(G15)</f>
        <v>137240</v>
      </c>
      <c r="H14" s="48">
        <f t="shared" si="3"/>
        <v>59630</v>
      </c>
      <c r="I14" s="155">
        <f>H14/F14*100</f>
        <v>89.173022282039781</v>
      </c>
      <c r="J14" s="45"/>
      <c r="K14" s="45"/>
      <c r="L14" s="45"/>
      <c r="M14" s="45"/>
      <c r="N14" s="45"/>
      <c r="O14" s="45"/>
    </row>
    <row r="15" spans="1:15" ht="18" customHeight="1" thickBot="1" x14ac:dyDescent="0.25">
      <c r="A15" s="177" t="s">
        <v>25</v>
      </c>
      <c r="B15" s="178" t="s">
        <v>215</v>
      </c>
      <c r="C15" s="179">
        <v>401</v>
      </c>
      <c r="D15" s="180"/>
      <c r="E15" s="77"/>
      <c r="F15" s="77">
        <f>SUM('07'!D10)</f>
        <v>66870</v>
      </c>
      <c r="G15" s="77">
        <f>SUM('07'!E10)</f>
        <v>137240</v>
      </c>
      <c r="H15" s="77">
        <f>SUM('07'!F10)</f>
        <v>59630</v>
      </c>
      <c r="I15" s="181">
        <f>H15/F15*100</f>
        <v>89.173022282039781</v>
      </c>
      <c r="J15" s="161"/>
      <c r="K15" s="161"/>
      <c r="L15" s="161"/>
    </row>
    <row r="16" spans="1:15" s="183" customFormat="1" ht="15.75" thickBot="1" x14ac:dyDescent="0.3">
      <c r="A16" s="291" t="s">
        <v>146</v>
      </c>
      <c r="B16" s="292"/>
      <c r="C16" s="70"/>
      <c r="D16" s="48">
        <v>8</v>
      </c>
      <c r="E16" s="48">
        <f>SUM(E17,E20,E23,E26,E30,E33)</f>
        <v>29026</v>
      </c>
      <c r="F16" s="48">
        <f>SUM(F17,F20,F23,F26,F30,F33)</f>
        <v>55370</v>
      </c>
      <c r="G16" s="48">
        <f t="shared" ref="G16:H16" si="4">SUM(G17,G20,G23,G26,G30,G33)</f>
        <v>57377</v>
      </c>
      <c r="H16" s="48">
        <f t="shared" si="4"/>
        <v>33600</v>
      </c>
      <c r="I16" s="155">
        <f>H16/F16*100</f>
        <v>60.682680151706705</v>
      </c>
      <c r="J16" s="182"/>
      <c r="K16" s="182"/>
      <c r="L16" s="182"/>
    </row>
    <row r="17" spans="1:12" s="183" customFormat="1" x14ac:dyDescent="0.2">
      <c r="A17" s="162" t="s">
        <v>25</v>
      </c>
      <c r="B17" s="110" t="s">
        <v>165</v>
      </c>
      <c r="C17" s="164"/>
      <c r="D17" s="165"/>
      <c r="E17" s="121"/>
      <c r="F17" s="130">
        <f>SUM(F18:F19)</f>
        <v>670</v>
      </c>
      <c r="G17" s="130">
        <f t="shared" ref="G17:H17" si="5">SUM(G18:G19)</f>
        <v>670</v>
      </c>
      <c r="H17" s="130">
        <f t="shared" si="5"/>
        <v>900</v>
      </c>
      <c r="I17" s="160">
        <f>H17/F17*100</f>
        <v>134.32835820895522</v>
      </c>
      <c r="J17" s="182"/>
      <c r="K17" s="182"/>
      <c r="L17" s="182"/>
    </row>
    <row r="18" spans="1:12" s="183" customFormat="1" x14ac:dyDescent="0.2">
      <c r="A18" s="166" t="s">
        <v>26</v>
      </c>
      <c r="B18" s="127" t="s">
        <v>152</v>
      </c>
      <c r="C18" s="135">
        <v>435</v>
      </c>
      <c r="D18" s="144"/>
      <c r="E18" s="123"/>
      <c r="F18" s="123">
        <v>100</v>
      </c>
      <c r="G18" s="123">
        <v>100</v>
      </c>
      <c r="H18" s="123">
        <f>SUM('08'!F18:G18)</f>
        <v>100</v>
      </c>
      <c r="I18" s="167">
        <f t="shared" ref="I18:I21" si="6">H18/F18*100</f>
        <v>100</v>
      </c>
      <c r="J18" s="182"/>
      <c r="K18" s="182"/>
      <c r="L18" s="182"/>
    </row>
    <row r="19" spans="1:12" s="183" customFormat="1" x14ac:dyDescent="0.2">
      <c r="A19" s="169"/>
      <c r="B19" s="128" t="s">
        <v>153</v>
      </c>
      <c r="C19" s="135">
        <v>436</v>
      </c>
      <c r="D19" s="144"/>
      <c r="E19" s="123"/>
      <c r="F19" s="123">
        <v>570</v>
      </c>
      <c r="G19" s="123">
        <v>570</v>
      </c>
      <c r="H19" s="123">
        <f>SUM('08'!F19:G19)</f>
        <v>800</v>
      </c>
      <c r="I19" s="171">
        <f>H19/F19*100</f>
        <v>140.35087719298244</v>
      </c>
      <c r="J19" s="182"/>
      <c r="K19" s="182"/>
      <c r="L19" s="182"/>
    </row>
    <row r="20" spans="1:12" s="183" customFormat="1" x14ac:dyDescent="0.2">
      <c r="A20" s="184" t="s">
        <v>25</v>
      </c>
      <c r="B20" s="110" t="s">
        <v>166</v>
      </c>
      <c r="C20" s="164"/>
      <c r="D20" s="165"/>
      <c r="E20" s="121"/>
      <c r="F20" s="130">
        <f>SUM(F21:F22)</f>
        <v>400</v>
      </c>
      <c r="G20" s="130">
        <f t="shared" ref="G20" si="7">SUM(G21:G22)</f>
        <v>386</v>
      </c>
      <c r="H20" s="130">
        <f>SUM(H21:H22)</f>
        <v>700</v>
      </c>
      <c r="I20" s="160">
        <f>H20/F20*100</f>
        <v>175</v>
      </c>
      <c r="J20" s="182"/>
      <c r="K20" s="182"/>
      <c r="L20" s="182"/>
    </row>
    <row r="21" spans="1:12" s="183" customFormat="1" x14ac:dyDescent="0.2">
      <c r="A21" s="166" t="s">
        <v>26</v>
      </c>
      <c r="B21" s="94" t="s">
        <v>156</v>
      </c>
      <c r="C21" s="135">
        <v>430</v>
      </c>
      <c r="D21" s="144"/>
      <c r="E21" s="123"/>
      <c r="F21" s="123">
        <v>300</v>
      </c>
      <c r="G21" s="123">
        <v>300</v>
      </c>
      <c r="H21" s="123">
        <f>SUM('08'!F26:G26)</f>
        <v>500</v>
      </c>
      <c r="I21" s="167">
        <f t="shared" si="6"/>
        <v>166.66666666666669</v>
      </c>
      <c r="J21" s="182"/>
      <c r="K21" s="182"/>
      <c r="L21" s="182"/>
    </row>
    <row r="22" spans="1:12" s="183" customFormat="1" x14ac:dyDescent="0.2">
      <c r="A22" s="169"/>
      <c r="B22" s="129" t="s">
        <v>157</v>
      </c>
      <c r="C22" s="170">
        <v>431</v>
      </c>
      <c r="D22" s="158"/>
      <c r="E22" s="125"/>
      <c r="F22" s="125">
        <v>100</v>
      </c>
      <c r="G22" s="125">
        <v>86</v>
      </c>
      <c r="H22" s="125">
        <f>SUM('08'!F27:G27)</f>
        <v>200</v>
      </c>
      <c r="I22" s="171">
        <f>H22/F22*100</f>
        <v>200</v>
      </c>
      <c r="J22" s="182"/>
      <c r="K22" s="182"/>
      <c r="L22" s="182"/>
    </row>
    <row r="23" spans="1:12" s="183" customFormat="1" x14ac:dyDescent="0.2">
      <c r="A23" s="184" t="s">
        <v>25</v>
      </c>
      <c r="B23" s="110" t="s">
        <v>167</v>
      </c>
      <c r="C23" s="164"/>
      <c r="D23" s="165"/>
      <c r="E23" s="130">
        <f>SUM(E24:E25)</f>
        <v>11042</v>
      </c>
      <c r="F23" s="130">
        <f>SUM(F24:F25)</f>
        <v>14000</v>
      </c>
      <c r="G23" s="130">
        <f t="shared" ref="G23:H23" si="8">SUM(G24:G25)</f>
        <v>16021</v>
      </c>
      <c r="H23" s="130">
        <f t="shared" si="8"/>
        <v>12000</v>
      </c>
      <c r="I23" s="160">
        <f>H23/F23*100</f>
        <v>85.714285714285708</v>
      </c>
      <c r="J23" s="182"/>
      <c r="K23" s="182"/>
      <c r="L23" s="182"/>
    </row>
    <row r="24" spans="1:12" s="183" customFormat="1" x14ac:dyDescent="0.2">
      <c r="A24" s="166" t="s">
        <v>26</v>
      </c>
      <c r="B24" s="94" t="s">
        <v>160</v>
      </c>
      <c r="C24" s="135">
        <v>550</v>
      </c>
      <c r="D24" s="144"/>
      <c r="E24" s="123">
        <v>9624</v>
      </c>
      <c r="F24" s="123">
        <v>12000</v>
      </c>
      <c r="G24" s="123">
        <v>14280</v>
      </c>
      <c r="H24" s="123">
        <f>SUM('08'!F35:G35)</f>
        <v>10500</v>
      </c>
      <c r="I24" s="167">
        <f t="shared" ref="I24" si="9">H24/F24*100</f>
        <v>87.5</v>
      </c>
      <c r="J24" s="182"/>
      <c r="K24" s="182"/>
      <c r="L24" s="182"/>
    </row>
    <row r="25" spans="1:12" s="183" customFormat="1" x14ac:dyDescent="0.2">
      <c r="A25" s="169"/>
      <c r="B25" s="131" t="s">
        <v>161</v>
      </c>
      <c r="C25" s="170">
        <v>551</v>
      </c>
      <c r="D25" s="158"/>
      <c r="E25" s="125">
        <v>1418</v>
      </c>
      <c r="F25" s="125">
        <v>2000</v>
      </c>
      <c r="G25" s="125">
        <v>1741</v>
      </c>
      <c r="H25" s="125">
        <f>SUM('08'!F36:G36)</f>
        <v>1500</v>
      </c>
      <c r="I25" s="171">
        <f>H25/F25*100</f>
        <v>75</v>
      </c>
      <c r="J25" s="182"/>
      <c r="K25" s="182"/>
      <c r="L25" s="182"/>
    </row>
    <row r="26" spans="1:12" s="183" customFormat="1" x14ac:dyDescent="0.2">
      <c r="A26" s="162" t="s">
        <v>25</v>
      </c>
      <c r="B26" s="185" t="s">
        <v>162</v>
      </c>
      <c r="C26" s="164"/>
      <c r="D26" s="165"/>
      <c r="E26" s="130">
        <v>16384</v>
      </c>
      <c r="F26" s="130">
        <f>SUM(F27:F29)</f>
        <v>30000</v>
      </c>
      <c r="G26" s="130">
        <f t="shared" ref="G26:H26" si="10">SUM(G27:G29)</f>
        <v>30000</v>
      </c>
      <c r="H26" s="130">
        <f t="shared" si="10"/>
        <v>20000</v>
      </c>
      <c r="I26" s="160">
        <f>H26/F26*100</f>
        <v>66.666666666666657</v>
      </c>
      <c r="J26" s="182"/>
      <c r="K26" s="182"/>
      <c r="L26" s="182"/>
    </row>
    <row r="27" spans="1:12" s="183" customFormat="1" x14ac:dyDescent="0.2">
      <c r="A27" s="166" t="s">
        <v>26</v>
      </c>
      <c r="B27" s="132" t="s">
        <v>162</v>
      </c>
      <c r="C27" s="135">
        <v>440</v>
      </c>
      <c r="D27" s="144"/>
      <c r="E27" s="123"/>
      <c r="F27" s="123">
        <v>28000</v>
      </c>
      <c r="G27" s="123">
        <v>29600</v>
      </c>
      <c r="H27" s="123">
        <f>SUM('08'!F43:G43)</f>
        <v>19500</v>
      </c>
      <c r="I27" s="167">
        <f t="shared" ref="I27:I28" si="11">H27/F27*100</f>
        <v>69.642857142857139</v>
      </c>
      <c r="J27" s="182"/>
      <c r="K27" s="182"/>
      <c r="L27" s="182"/>
    </row>
    <row r="28" spans="1:12" s="183" customFormat="1" x14ac:dyDescent="0.2">
      <c r="A28" s="186"/>
      <c r="B28" s="132" t="s">
        <v>163</v>
      </c>
      <c r="C28" s="135">
        <v>441</v>
      </c>
      <c r="D28" s="144"/>
      <c r="E28" s="123"/>
      <c r="F28" s="123">
        <v>2000</v>
      </c>
      <c r="G28" s="123">
        <v>400</v>
      </c>
      <c r="H28" s="123">
        <f>SUM('08'!F44:G44)</f>
        <v>500</v>
      </c>
      <c r="I28" s="167">
        <f t="shared" si="11"/>
        <v>25</v>
      </c>
      <c r="J28" s="182"/>
      <c r="K28" s="182"/>
      <c r="L28" s="182"/>
    </row>
    <row r="29" spans="1:12" s="183" customFormat="1" ht="28.5" x14ac:dyDescent="0.2">
      <c r="A29" s="156"/>
      <c r="B29" s="187" t="s">
        <v>164</v>
      </c>
      <c r="C29" s="158">
        <v>442</v>
      </c>
      <c r="D29" s="131"/>
      <c r="E29" s="133"/>
      <c r="F29" s="133">
        <v>0</v>
      </c>
      <c r="G29" s="133">
        <v>0</v>
      </c>
      <c r="H29" s="123">
        <f>SUM('08'!F45:G45)</f>
        <v>0</v>
      </c>
      <c r="I29" s="171"/>
      <c r="J29" s="182"/>
      <c r="K29" s="182"/>
      <c r="L29" s="182"/>
    </row>
    <row r="30" spans="1:12" s="183" customFormat="1" x14ac:dyDescent="0.2">
      <c r="A30" s="162" t="s">
        <v>25</v>
      </c>
      <c r="B30" s="185" t="s">
        <v>197</v>
      </c>
      <c r="C30" s="164"/>
      <c r="D30" s="165"/>
      <c r="E30" s="130">
        <v>1600</v>
      </c>
      <c r="F30" s="130">
        <f>SUM(F31:F32)</f>
        <v>3900</v>
      </c>
      <c r="G30" s="130">
        <f t="shared" ref="G30:H30" si="12">SUM(G31:G32)</f>
        <v>3900</v>
      </c>
      <c r="H30" s="130">
        <f t="shared" si="12"/>
        <v>0</v>
      </c>
      <c r="I30" s="160">
        <f>H30/F30*100</f>
        <v>0</v>
      </c>
      <c r="J30" s="182"/>
      <c r="K30" s="182"/>
      <c r="L30" s="182"/>
    </row>
    <row r="31" spans="1:12" s="183" customFormat="1" x14ac:dyDescent="0.2">
      <c r="A31" s="166" t="s">
        <v>26</v>
      </c>
      <c r="B31" s="132" t="s">
        <v>198</v>
      </c>
      <c r="C31" s="135">
        <v>445</v>
      </c>
      <c r="D31" s="144"/>
      <c r="E31" s="123"/>
      <c r="F31" s="123">
        <v>2500</v>
      </c>
      <c r="G31" s="123">
        <v>2500</v>
      </c>
      <c r="H31" s="123">
        <v>0</v>
      </c>
      <c r="I31" s="167">
        <f>H31/F31*100</f>
        <v>0</v>
      </c>
      <c r="J31" s="182"/>
      <c r="K31" s="182"/>
      <c r="L31" s="182"/>
    </row>
    <row r="32" spans="1:12" s="183" customFormat="1" x14ac:dyDescent="0.2">
      <c r="A32" s="188"/>
      <c r="B32" s="189" t="s">
        <v>199</v>
      </c>
      <c r="C32" s="158">
        <v>446</v>
      </c>
      <c r="D32" s="131"/>
      <c r="E32" s="36"/>
      <c r="F32" s="123">
        <v>1400</v>
      </c>
      <c r="G32" s="123">
        <v>1400</v>
      </c>
      <c r="H32" s="133">
        <v>0</v>
      </c>
      <c r="I32" s="171">
        <f>H32/F32*100</f>
        <v>0</v>
      </c>
      <c r="J32" s="182"/>
      <c r="K32" s="182"/>
      <c r="L32" s="182"/>
    </row>
    <row r="33" spans="1:15" s="183" customFormat="1" ht="28.5" x14ac:dyDescent="0.2">
      <c r="A33" s="190" t="s">
        <v>25</v>
      </c>
      <c r="B33" s="191" t="s">
        <v>200</v>
      </c>
      <c r="C33" s="192">
        <v>411</v>
      </c>
      <c r="D33" s="193"/>
      <c r="E33" s="140">
        <v>0</v>
      </c>
      <c r="F33" s="140">
        <v>6400</v>
      </c>
      <c r="G33" s="140">
        <v>6400</v>
      </c>
      <c r="H33" s="140">
        <v>0</v>
      </c>
      <c r="I33" s="194">
        <f>H33/F33*100</f>
        <v>0</v>
      </c>
      <c r="J33" s="182"/>
      <c r="K33" s="182"/>
      <c r="L33" s="182"/>
    </row>
    <row r="34" spans="1:15" s="46" customFormat="1" ht="18" customHeight="1" thickBot="1" x14ac:dyDescent="0.3">
      <c r="A34" s="293" t="s">
        <v>114</v>
      </c>
      <c r="B34" s="294"/>
      <c r="C34" s="71"/>
      <c r="D34" s="64">
        <v>9</v>
      </c>
      <c r="E34" s="64">
        <f>SUM(E35,E36,E37,E40)</f>
        <v>15398</v>
      </c>
      <c r="F34" s="64">
        <f>SUM(F35,F36,F37,F40)</f>
        <v>18400</v>
      </c>
      <c r="G34" s="64">
        <f t="shared" ref="G34:H34" si="13">SUM(G35,G36,G37,G40)</f>
        <v>18400</v>
      </c>
      <c r="H34" s="64">
        <f t="shared" si="13"/>
        <v>15400</v>
      </c>
      <c r="I34" s="195">
        <f t="shared" si="2"/>
        <v>83.695652173913047</v>
      </c>
      <c r="J34" s="45"/>
      <c r="K34" s="45"/>
      <c r="L34" s="45"/>
      <c r="M34" s="45"/>
      <c r="N34" s="45"/>
      <c r="O34" s="45"/>
    </row>
    <row r="35" spans="1:15" x14ac:dyDescent="0.2">
      <c r="A35" s="196" t="s">
        <v>25</v>
      </c>
      <c r="B35" s="197" t="s">
        <v>140</v>
      </c>
      <c r="C35" s="198">
        <v>450</v>
      </c>
      <c r="D35" s="199"/>
      <c r="E35" s="134">
        <v>9999</v>
      </c>
      <c r="F35" s="134">
        <f>SUM('09'!D8)</f>
        <v>10000</v>
      </c>
      <c r="G35" s="134">
        <f>SUM('09'!E8)</f>
        <v>10000</v>
      </c>
      <c r="H35" s="134">
        <f>SUM('09'!F8)</f>
        <v>7000</v>
      </c>
      <c r="I35" s="200">
        <f t="shared" si="2"/>
        <v>70</v>
      </c>
      <c r="J35" s="161"/>
      <c r="K35" s="161"/>
      <c r="L35" s="161"/>
    </row>
    <row r="36" spans="1:15" ht="28.5" x14ac:dyDescent="0.2">
      <c r="A36" s="156" t="s">
        <v>25</v>
      </c>
      <c r="B36" s="157" t="s">
        <v>141</v>
      </c>
      <c r="C36" s="158">
        <v>455</v>
      </c>
      <c r="D36" s="159"/>
      <c r="E36" s="120">
        <v>399</v>
      </c>
      <c r="F36" s="120">
        <f>SUM('09'!D9)</f>
        <v>400</v>
      </c>
      <c r="G36" s="120">
        <f>SUM('09'!E9)</f>
        <v>400</v>
      </c>
      <c r="H36" s="120">
        <f>SUM('09'!F9)</f>
        <v>400</v>
      </c>
      <c r="I36" s="201">
        <f t="shared" si="2"/>
        <v>100</v>
      </c>
      <c r="J36" s="161"/>
      <c r="K36" s="161"/>
      <c r="L36" s="161"/>
    </row>
    <row r="37" spans="1:15" ht="45" customHeight="1" x14ac:dyDescent="0.2">
      <c r="A37" s="162" t="s">
        <v>25</v>
      </c>
      <c r="B37" s="202" t="s">
        <v>142</v>
      </c>
      <c r="C37" s="164"/>
      <c r="D37" s="165"/>
      <c r="E37" s="130">
        <v>5000</v>
      </c>
      <c r="F37" s="130">
        <f>SUM(F38:F39)</f>
        <v>5000</v>
      </c>
      <c r="G37" s="130">
        <f>SUM(G38:G39)</f>
        <v>5000</v>
      </c>
      <c r="H37" s="130">
        <f>SUM(H38:H39)</f>
        <v>5000</v>
      </c>
      <c r="I37" s="160">
        <f t="shared" si="2"/>
        <v>100</v>
      </c>
    </row>
    <row r="38" spans="1:15" s="168" customFormat="1" ht="15" customHeight="1" x14ac:dyDescent="0.2">
      <c r="A38" s="166" t="s">
        <v>26</v>
      </c>
      <c r="B38" s="122" t="s">
        <v>130</v>
      </c>
      <c r="C38" s="135">
        <v>460</v>
      </c>
      <c r="D38" s="144"/>
      <c r="E38" s="123"/>
      <c r="F38" s="123">
        <v>4000</v>
      </c>
      <c r="G38" s="123">
        <v>4000</v>
      </c>
      <c r="H38" s="123">
        <f>SUM('09'!F56:G56)</f>
        <v>4000</v>
      </c>
      <c r="I38" s="167">
        <f t="shared" si="2"/>
        <v>100</v>
      </c>
    </row>
    <row r="39" spans="1:15" s="168" customFormat="1" ht="30" customHeight="1" x14ac:dyDescent="0.2">
      <c r="A39" s="169"/>
      <c r="B39" s="124" t="s">
        <v>131</v>
      </c>
      <c r="C39" s="170">
        <v>461</v>
      </c>
      <c r="D39" s="158"/>
      <c r="E39" s="125"/>
      <c r="F39" s="125">
        <v>1000</v>
      </c>
      <c r="G39" s="125">
        <v>1000</v>
      </c>
      <c r="H39" s="125">
        <f>SUM('09'!F58:G58)</f>
        <v>1000</v>
      </c>
      <c r="I39" s="171">
        <f t="shared" si="2"/>
        <v>100</v>
      </c>
    </row>
    <row r="40" spans="1:15" ht="30.75" customHeight="1" x14ac:dyDescent="0.2">
      <c r="A40" s="162" t="s">
        <v>25</v>
      </c>
      <c r="B40" s="202" t="s">
        <v>143</v>
      </c>
      <c r="C40" s="164"/>
      <c r="D40" s="165"/>
      <c r="E40" s="121"/>
      <c r="F40" s="130">
        <f>SUM(F41:F45)</f>
        <v>3000</v>
      </c>
      <c r="G40" s="130">
        <f>SUM(G41:G45)</f>
        <v>3000</v>
      </c>
      <c r="H40" s="130">
        <f>SUM(H41:H45)</f>
        <v>3000</v>
      </c>
      <c r="I40" s="160">
        <f t="shared" si="2"/>
        <v>100</v>
      </c>
    </row>
    <row r="41" spans="1:15" s="168" customFormat="1" ht="29.25" customHeight="1" x14ac:dyDescent="0.2">
      <c r="A41" s="166" t="s">
        <v>26</v>
      </c>
      <c r="B41" s="122" t="s">
        <v>144</v>
      </c>
      <c r="C41" s="135">
        <v>465</v>
      </c>
      <c r="D41" s="144"/>
      <c r="E41" s="123"/>
      <c r="F41" s="123">
        <v>1000</v>
      </c>
      <c r="G41" s="123">
        <v>1259</v>
      </c>
      <c r="H41" s="123">
        <v>0</v>
      </c>
      <c r="I41" s="167">
        <f t="shared" si="2"/>
        <v>0</v>
      </c>
    </row>
    <row r="42" spans="1:15" s="168" customFormat="1" ht="29.25" customHeight="1" x14ac:dyDescent="0.2">
      <c r="A42" s="166"/>
      <c r="B42" s="122" t="s">
        <v>145</v>
      </c>
      <c r="C42" s="135">
        <v>466</v>
      </c>
      <c r="D42" s="144"/>
      <c r="E42" s="123"/>
      <c r="F42" s="123">
        <v>700</v>
      </c>
      <c r="G42" s="123">
        <v>574</v>
      </c>
      <c r="H42" s="123">
        <v>0</v>
      </c>
      <c r="I42" s="167">
        <f t="shared" ref="I42:I44" si="14">H42/F42*100</f>
        <v>0</v>
      </c>
    </row>
    <row r="43" spans="1:15" s="168" customFormat="1" ht="15" customHeight="1" x14ac:dyDescent="0.2">
      <c r="A43" s="166"/>
      <c r="B43" s="122" t="s">
        <v>134</v>
      </c>
      <c r="C43" s="135">
        <v>467</v>
      </c>
      <c r="D43" s="144"/>
      <c r="E43" s="123"/>
      <c r="F43" s="123">
        <v>300</v>
      </c>
      <c r="G43" s="123">
        <v>300</v>
      </c>
      <c r="H43" s="123">
        <f>SUM('09'!F82:G82)</f>
        <v>300</v>
      </c>
      <c r="I43" s="167">
        <f t="shared" si="14"/>
        <v>100</v>
      </c>
    </row>
    <row r="44" spans="1:15" s="168" customFormat="1" ht="30.75" customHeight="1" x14ac:dyDescent="0.2">
      <c r="A44" s="166"/>
      <c r="B44" s="135" t="s">
        <v>135</v>
      </c>
      <c r="C44" s="135">
        <v>468</v>
      </c>
      <c r="D44" s="144"/>
      <c r="E44" s="123"/>
      <c r="F44" s="123">
        <v>1000</v>
      </c>
      <c r="G44" s="123">
        <v>867</v>
      </c>
      <c r="H44" s="123">
        <f>SUM('09'!F83:G83)</f>
        <v>1000</v>
      </c>
      <c r="I44" s="167">
        <f t="shared" si="14"/>
        <v>100</v>
      </c>
    </row>
    <row r="45" spans="1:15" s="168" customFormat="1" ht="41.25" customHeight="1" thickBot="1" x14ac:dyDescent="0.25">
      <c r="A45" s="203"/>
      <c r="B45" s="136" t="s">
        <v>133</v>
      </c>
      <c r="C45" s="136">
        <v>469</v>
      </c>
      <c r="D45" s="174"/>
      <c r="E45" s="204"/>
      <c r="F45" s="204">
        <v>0</v>
      </c>
      <c r="G45" s="204">
        <v>0</v>
      </c>
      <c r="H45" s="204">
        <f>SUM('09'!F85:G85)</f>
        <v>1700</v>
      </c>
      <c r="I45" s="205"/>
    </row>
    <row r="46" spans="1:15" s="46" customFormat="1" ht="18" customHeight="1" thickBot="1" x14ac:dyDescent="0.3">
      <c r="A46" s="291" t="s">
        <v>170</v>
      </c>
      <c r="B46" s="292"/>
      <c r="C46" s="70"/>
      <c r="D46" s="48">
        <v>10</v>
      </c>
      <c r="E46" s="48">
        <f>SUM(E47,E48,E51,E55,E56,E57,E58,E59)</f>
        <v>69917</v>
      </c>
      <c r="F46" s="48">
        <f>SUM(F47,F48,F51,F55,F56,F57,F58,F59)</f>
        <v>101300</v>
      </c>
      <c r="G46" s="48">
        <f t="shared" ref="G46:H46" si="15">SUM(G47,G48,G51,G55,G56,G57,G58,G59)</f>
        <v>91977</v>
      </c>
      <c r="H46" s="48">
        <f t="shared" si="15"/>
        <v>98850</v>
      </c>
      <c r="I46" s="155">
        <f>H46/F46*100</f>
        <v>97.581441263573538</v>
      </c>
      <c r="J46" s="45"/>
      <c r="K46" s="45"/>
      <c r="L46" s="45"/>
      <c r="M46" s="45"/>
      <c r="N46" s="45"/>
      <c r="O46" s="45"/>
    </row>
    <row r="47" spans="1:15" ht="29.25" customHeight="1" x14ac:dyDescent="0.2">
      <c r="A47" s="196" t="s">
        <v>25</v>
      </c>
      <c r="B47" s="206" t="s">
        <v>180</v>
      </c>
      <c r="C47" s="207">
        <v>495</v>
      </c>
      <c r="D47" s="208"/>
      <c r="E47" s="134">
        <v>662</v>
      </c>
      <c r="F47" s="134">
        <f>SUM('10'!D9)</f>
        <v>1350</v>
      </c>
      <c r="G47" s="134">
        <f>SUM('10'!E9)</f>
        <v>1350</v>
      </c>
      <c r="H47" s="134">
        <f>SUM('10'!F9)</f>
        <v>700</v>
      </c>
      <c r="I47" s="200">
        <f>H47/F47*100</f>
        <v>51.851851851851848</v>
      </c>
    </row>
    <row r="48" spans="1:15" s="183" customFormat="1" x14ac:dyDescent="0.2">
      <c r="A48" s="184" t="s">
        <v>25</v>
      </c>
      <c r="B48" s="110" t="s">
        <v>183</v>
      </c>
      <c r="C48" s="209"/>
      <c r="D48" s="132"/>
      <c r="E48" s="137">
        <f>SUM(E49:E50)</f>
        <v>14404</v>
      </c>
      <c r="F48" s="137">
        <f>SUM(F49:F50)</f>
        <v>33000</v>
      </c>
      <c r="G48" s="137">
        <f t="shared" ref="G48" si="16">SUM(G49:G50)</f>
        <v>24938</v>
      </c>
      <c r="H48" s="137">
        <f>SUM(H49:H50)</f>
        <v>31100</v>
      </c>
      <c r="I48" s="210">
        <f>H48/F48*100</f>
        <v>94.242424242424235</v>
      </c>
      <c r="J48" s="182"/>
      <c r="K48" s="182"/>
      <c r="L48" s="182"/>
    </row>
    <row r="49" spans="1:15" s="183" customFormat="1" x14ac:dyDescent="0.2">
      <c r="A49" s="166" t="s">
        <v>26</v>
      </c>
      <c r="B49" s="94" t="s">
        <v>183</v>
      </c>
      <c r="C49" s="135">
        <v>555</v>
      </c>
      <c r="D49" s="144"/>
      <c r="E49" s="138">
        <v>8664</v>
      </c>
      <c r="F49" s="123">
        <v>22000</v>
      </c>
      <c r="G49" s="123">
        <v>14838</v>
      </c>
      <c r="H49" s="123">
        <f>SUM('10'!F36:G36)</f>
        <v>22000</v>
      </c>
      <c r="I49" s="167">
        <f t="shared" ref="I49" si="17">H49/F49*100</f>
        <v>100</v>
      </c>
      <c r="J49" s="182"/>
      <c r="K49" s="182"/>
      <c r="L49" s="182"/>
    </row>
    <row r="50" spans="1:15" s="183" customFormat="1" x14ac:dyDescent="0.2">
      <c r="A50" s="169"/>
      <c r="B50" s="128" t="s">
        <v>182</v>
      </c>
      <c r="C50" s="170">
        <v>556</v>
      </c>
      <c r="D50" s="158"/>
      <c r="E50" s="139">
        <v>5740</v>
      </c>
      <c r="F50" s="125">
        <v>11000</v>
      </c>
      <c r="G50" s="125">
        <v>10100</v>
      </c>
      <c r="H50" s="125">
        <f>SUM('10'!F34:G34)</f>
        <v>9100</v>
      </c>
      <c r="I50" s="171">
        <f>H50/F50*100</f>
        <v>82.727272727272734</v>
      </c>
      <c r="J50" s="182"/>
      <c r="K50" s="182"/>
      <c r="L50" s="182"/>
    </row>
    <row r="51" spans="1:15" s="183" customFormat="1" x14ac:dyDescent="0.2">
      <c r="A51" s="162" t="s">
        <v>25</v>
      </c>
      <c r="B51" s="185" t="s">
        <v>206</v>
      </c>
      <c r="C51" s="164"/>
      <c r="D51" s="165"/>
      <c r="E51" s="130">
        <v>44551</v>
      </c>
      <c r="F51" s="130">
        <f>SUM(F52:F54)</f>
        <v>50700</v>
      </c>
      <c r="G51" s="130">
        <f t="shared" ref="G51:H51" si="18">SUM(G52:G54)</f>
        <v>49230</v>
      </c>
      <c r="H51" s="130">
        <f t="shared" si="18"/>
        <v>50700</v>
      </c>
      <c r="I51" s="160">
        <f>H51/F51*100</f>
        <v>100</v>
      </c>
      <c r="J51" s="182"/>
      <c r="K51" s="182"/>
      <c r="L51" s="182"/>
    </row>
    <row r="52" spans="1:15" s="183" customFormat="1" x14ac:dyDescent="0.2">
      <c r="A52" s="166" t="s">
        <v>26</v>
      </c>
      <c r="B52" s="94" t="s">
        <v>187</v>
      </c>
      <c r="C52" s="135">
        <v>500</v>
      </c>
      <c r="D52" s="144"/>
      <c r="E52" s="138"/>
      <c r="F52" s="123">
        <v>38500</v>
      </c>
      <c r="G52" s="123">
        <v>42079</v>
      </c>
      <c r="H52" s="123">
        <f>SUM('10'!F58:G58)</f>
        <v>42500</v>
      </c>
      <c r="I52" s="167">
        <f t="shared" ref="I52:I54" si="19">H52/F52*100</f>
        <v>110.3896103896104</v>
      </c>
      <c r="J52" s="182"/>
      <c r="K52" s="182"/>
      <c r="L52" s="182"/>
    </row>
    <row r="53" spans="1:15" s="183" customFormat="1" x14ac:dyDescent="0.2">
      <c r="A53" s="186"/>
      <c r="B53" s="94" t="s">
        <v>249</v>
      </c>
      <c r="C53" s="135">
        <v>501</v>
      </c>
      <c r="D53" s="144"/>
      <c r="E53" s="138"/>
      <c r="F53" s="123">
        <v>12100</v>
      </c>
      <c r="G53" s="123">
        <v>7051</v>
      </c>
      <c r="H53" s="123">
        <f>SUM('10'!F59:G59)</f>
        <v>8100</v>
      </c>
      <c r="I53" s="167">
        <f t="shared" si="19"/>
        <v>66.942148760330582</v>
      </c>
      <c r="J53" s="182"/>
      <c r="K53" s="182"/>
      <c r="L53" s="182"/>
    </row>
    <row r="54" spans="1:15" s="183" customFormat="1" x14ac:dyDescent="0.2">
      <c r="A54" s="156"/>
      <c r="B54" s="129" t="s">
        <v>188</v>
      </c>
      <c r="C54" s="158">
        <v>502</v>
      </c>
      <c r="D54" s="158"/>
      <c r="E54" s="139"/>
      <c r="F54" s="125">
        <v>100</v>
      </c>
      <c r="G54" s="125">
        <v>100</v>
      </c>
      <c r="H54" s="125">
        <f>SUM('10'!F60:G60)</f>
        <v>100</v>
      </c>
      <c r="I54" s="171">
        <f t="shared" si="19"/>
        <v>100</v>
      </c>
      <c r="J54" s="182"/>
      <c r="K54" s="182"/>
      <c r="L54" s="182"/>
    </row>
    <row r="55" spans="1:15" ht="29.25" customHeight="1" x14ac:dyDescent="0.2">
      <c r="A55" s="190" t="s">
        <v>25</v>
      </c>
      <c r="B55" s="211" t="s">
        <v>207</v>
      </c>
      <c r="C55" s="192">
        <v>505</v>
      </c>
      <c r="D55" s="193"/>
      <c r="E55" s="140"/>
      <c r="F55" s="140">
        <f>SUM('10'!D17)</f>
        <v>1250</v>
      </c>
      <c r="G55" s="140">
        <f>SUM('10'!E17)</f>
        <v>847</v>
      </c>
      <c r="H55" s="140">
        <f>SUM('10'!F17)</f>
        <v>1250</v>
      </c>
      <c r="I55" s="194">
        <f t="shared" ref="I55:I62" si="20">H55/F55*100</f>
        <v>100</v>
      </c>
    </row>
    <row r="56" spans="1:15" s="183" customFormat="1" ht="28.5" x14ac:dyDescent="0.2">
      <c r="A56" s="190" t="s">
        <v>25</v>
      </c>
      <c r="B56" s="141" t="s">
        <v>209</v>
      </c>
      <c r="C56" s="192">
        <v>515</v>
      </c>
      <c r="D56" s="193"/>
      <c r="E56" s="140"/>
      <c r="F56" s="140">
        <f>SUM('10'!D18)</f>
        <v>4000</v>
      </c>
      <c r="G56" s="140">
        <f>SUM('10'!E18)</f>
        <v>4612</v>
      </c>
      <c r="H56" s="140">
        <f>SUM('10'!F18)</f>
        <v>4000</v>
      </c>
      <c r="I56" s="194">
        <f t="shared" si="20"/>
        <v>100</v>
      </c>
      <c r="J56" s="182"/>
      <c r="K56" s="182"/>
      <c r="L56" s="182"/>
    </row>
    <row r="57" spans="1:15" s="183" customFormat="1" ht="28.5" x14ac:dyDescent="0.2">
      <c r="A57" s="190" t="s">
        <v>25</v>
      </c>
      <c r="B57" s="141" t="s">
        <v>210</v>
      </c>
      <c r="C57" s="192">
        <v>520</v>
      </c>
      <c r="D57" s="193"/>
      <c r="E57" s="140"/>
      <c r="F57" s="140">
        <f>SUM('10'!D19)</f>
        <v>150</v>
      </c>
      <c r="G57" s="140">
        <f>SUM('10'!E19)</f>
        <v>150</v>
      </c>
      <c r="H57" s="140">
        <f>SUM('10'!F19)</f>
        <v>180</v>
      </c>
      <c r="I57" s="194">
        <f t="shared" si="20"/>
        <v>120</v>
      </c>
      <c r="J57" s="182"/>
      <c r="K57" s="182"/>
      <c r="L57" s="182"/>
    </row>
    <row r="58" spans="1:15" ht="29.25" customHeight="1" x14ac:dyDescent="0.2">
      <c r="A58" s="190" t="s">
        <v>25</v>
      </c>
      <c r="B58" s="211" t="s">
        <v>208</v>
      </c>
      <c r="C58" s="192">
        <v>505</v>
      </c>
      <c r="D58" s="193"/>
      <c r="E58" s="140"/>
      <c r="F58" s="140">
        <f>SUM('10'!D20)</f>
        <v>350</v>
      </c>
      <c r="G58" s="140">
        <f>SUM('10'!E20)</f>
        <v>350</v>
      </c>
      <c r="H58" s="140">
        <f>SUM('10'!F20)</f>
        <v>420</v>
      </c>
      <c r="I58" s="194">
        <f t="shared" si="20"/>
        <v>120</v>
      </c>
    </row>
    <row r="59" spans="1:15" ht="29.25" customHeight="1" thickBot="1" x14ac:dyDescent="0.25">
      <c r="A59" s="212" t="s">
        <v>25</v>
      </c>
      <c r="B59" s="213" t="s">
        <v>201</v>
      </c>
      <c r="C59" s="192">
        <v>480</v>
      </c>
      <c r="D59" s="214"/>
      <c r="E59" s="142">
        <v>10300</v>
      </c>
      <c r="F59" s="142">
        <f>SUM('10'!D21)</f>
        <v>10500</v>
      </c>
      <c r="G59" s="142">
        <f>SUM('10'!E21)</f>
        <v>10500</v>
      </c>
      <c r="H59" s="142">
        <f>SUM('10'!F21)</f>
        <v>10500</v>
      </c>
      <c r="I59" s="176">
        <f t="shared" si="20"/>
        <v>100</v>
      </c>
      <c r="J59" s="183"/>
    </row>
    <row r="60" spans="1:15" s="46" customFormat="1" ht="18" customHeight="1" thickBot="1" x14ac:dyDescent="0.3">
      <c r="A60" s="291" t="s">
        <v>67</v>
      </c>
      <c r="B60" s="292"/>
      <c r="C60" s="70"/>
      <c r="D60" s="48">
        <v>11</v>
      </c>
      <c r="E60" s="48">
        <f>SUM(E61,E66)</f>
        <v>15870</v>
      </c>
      <c r="F60" s="48">
        <f>SUM(F61,F66)</f>
        <v>24250</v>
      </c>
      <c r="G60" s="48">
        <f t="shared" ref="G60:H60" si="21">SUM(G61,G66)</f>
        <v>24250</v>
      </c>
      <c r="H60" s="48">
        <f t="shared" si="21"/>
        <v>25450</v>
      </c>
      <c r="I60" s="155">
        <f t="shared" si="20"/>
        <v>104.94845360824743</v>
      </c>
      <c r="J60" s="45"/>
      <c r="K60" s="45"/>
      <c r="L60" s="45"/>
      <c r="M60" s="45"/>
      <c r="N60" s="45"/>
      <c r="O60" s="45"/>
    </row>
    <row r="61" spans="1:15" ht="15" customHeight="1" x14ac:dyDescent="0.2">
      <c r="A61" s="162" t="s">
        <v>25</v>
      </c>
      <c r="B61" s="110" t="s">
        <v>80</v>
      </c>
      <c r="C61" s="164"/>
      <c r="D61" s="165"/>
      <c r="E61" s="130">
        <f>SUM(E62:E65)</f>
        <v>950</v>
      </c>
      <c r="F61" s="130">
        <f>SUM(F62:F65)</f>
        <v>4250</v>
      </c>
      <c r="G61" s="130">
        <f t="shared" ref="G61:H61" si="22">SUM(G62:G65)</f>
        <v>4250</v>
      </c>
      <c r="H61" s="130">
        <f t="shared" si="22"/>
        <v>5450</v>
      </c>
      <c r="I61" s="160">
        <f t="shared" si="20"/>
        <v>128.23529411764707</v>
      </c>
    </row>
    <row r="62" spans="1:15" s="168" customFormat="1" ht="15" customHeight="1" x14ac:dyDescent="0.2">
      <c r="A62" s="166" t="s">
        <v>26</v>
      </c>
      <c r="B62" s="143" t="s">
        <v>75</v>
      </c>
      <c r="C62" s="135">
        <v>525</v>
      </c>
      <c r="D62" s="144"/>
      <c r="E62" s="144">
        <v>800</v>
      </c>
      <c r="F62" s="123">
        <f>SUM('11'!D9)</f>
        <v>800</v>
      </c>
      <c r="G62" s="123">
        <f>SUM('11'!E9)</f>
        <v>800</v>
      </c>
      <c r="H62" s="123">
        <f>SUM('11'!F9)</f>
        <v>1500</v>
      </c>
      <c r="I62" s="167">
        <f t="shared" si="20"/>
        <v>187.5</v>
      </c>
    </row>
    <row r="63" spans="1:15" s="168" customFormat="1" ht="15" customHeight="1" x14ac:dyDescent="0.2">
      <c r="A63" s="186"/>
      <c r="B63" s="143" t="s">
        <v>76</v>
      </c>
      <c r="C63" s="135">
        <v>526</v>
      </c>
      <c r="D63" s="144"/>
      <c r="E63" s="144">
        <v>150</v>
      </c>
      <c r="F63" s="123">
        <f>SUM('11'!D10)</f>
        <v>150</v>
      </c>
      <c r="G63" s="123">
        <f>SUM('11'!E10)</f>
        <v>220</v>
      </c>
      <c r="H63" s="123">
        <f>SUM('11'!F10)</f>
        <v>150</v>
      </c>
      <c r="I63" s="167">
        <f t="shared" ref="I63:I65" si="23">H63/F63*100</f>
        <v>100</v>
      </c>
    </row>
    <row r="64" spans="1:15" s="168" customFormat="1" ht="15" customHeight="1" x14ac:dyDescent="0.2">
      <c r="A64" s="186"/>
      <c r="B64" s="143" t="s">
        <v>77</v>
      </c>
      <c r="C64" s="135">
        <v>527</v>
      </c>
      <c r="D64" s="144"/>
      <c r="E64" s="144"/>
      <c r="F64" s="123">
        <f>SUM('11'!D11)</f>
        <v>1000</v>
      </c>
      <c r="G64" s="123">
        <f>SUM('11'!E11)</f>
        <v>1000</v>
      </c>
      <c r="H64" s="123">
        <f>SUM('11'!F11)</f>
        <v>1500</v>
      </c>
      <c r="I64" s="167">
        <f t="shared" si="23"/>
        <v>150</v>
      </c>
    </row>
    <row r="65" spans="1:15" s="168" customFormat="1" ht="15" customHeight="1" x14ac:dyDescent="0.2">
      <c r="A65" s="186"/>
      <c r="B65" s="143" t="s">
        <v>78</v>
      </c>
      <c r="C65" s="135">
        <v>528</v>
      </c>
      <c r="D65" s="144"/>
      <c r="E65" s="144"/>
      <c r="F65" s="123">
        <f>SUM('11'!D12)</f>
        <v>2300</v>
      </c>
      <c r="G65" s="123">
        <f>SUM('11'!E12)</f>
        <v>2230</v>
      </c>
      <c r="H65" s="123">
        <f>SUM('11'!F12)</f>
        <v>2300</v>
      </c>
      <c r="I65" s="167">
        <f t="shared" si="23"/>
        <v>100</v>
      </c>
    </row>
    <row r="66" spans="1:15" ht="29.25" thickBot="1" x14ac:dyDescent="0.25">
      <c r="A66" s="212" t="s">
        <v>25</v>
      </c>
      <c r="B66" s="215" t="s">
        <v>81</v>
      </c>
      <c r="C66" s="216">
        <v>530</v>
      </c>
      <c r="D66" s="217"/>
      <c r="E66" s="142">
        <v>14920</v>
      </c>
      <c r="F66" s="142">
        <f>SUM('11'!D13)</f>
        <v>20000</v>
      </c>
      <c r="G66" s="142">
        <f>SUM('11'!E13)</f>
        <v>20000</v>
      </c>
      <c r="H66" s="142">
        <f>SUM('11'!F13)</f>
        <v>20000</v>
      </c>
      <c r="I66" s="176">
        <f t="shared" ref="I66" si="24">H66/F66*100</f>
        <v>100</v>
      </c>
      <c r="J66" s="161"/>
      <c r="K66" s="161"/>
      <c r="L66" s="161"/>
    </row>
    <row r="67" spans="1:15" s="46" customFormat="1" ht="18" customHeight="1" thickBot="1" x14ac:dyDescent="0.3">
      <c r="A67" s="291" t="s">
        <v>54</v>
      </c>
      <c r="B67" s="292"/>
      <c r="C67" s="70"/>
      <c r="D67" s="48">
        <v>12</v>
      </c>
      <c r="E67" s="48">
        <f>SUM(E68:E70)</f>
        <v>11986</v>
      </c>
      <c r="F67" s="48">
        <f>SUM(F68:F70)</f>
        <v>21000</v>
      </c>
      <c r="G67" s="48">
        <f t="shared" ref="G67:H67" si="25">SUM(G68:G70)</f>
        <v>13200</v>
      </c>
      <c r="H67" s="48">
        <f t="shared" si="25"/>
        <v>21000</v>
      </c>
      <c r="I67" s="155">
        <f>H67/F67*100</f>
        <v>100</v>
      </c>
      <c r="J67" s="45"/>
      <c r="K67" s="45"/>
      <c r="L67" s="45"/>
      <c r="M67" s="45"/>
      <c r="N67" s="45"/>
      <c r="O67" s="45"/>
    </row>
    <row r="68" spans="1:15" ht="28.5" x14ac:dyDescent="0.2">
      <c r="A68" s="177" t="s">
        <v>25</v>
      </c>
      <c r="B68" s="178" t="s">
        <v>62</v>
      </c>
      <c r="C68" s="179">
        <v>540</v>
      </c>
      <c r="D68" s="180"/>
      <c r="E68" s="77">
        <v>7934</v>
      </c>
      <c r="F68" s="77">
        <f>SUM('12'!D9)</f>
        <v>7000</v>
      </c>
      <c r="G68" s="77">
        <f>SUM('12'!E9)</f>
        <v>2358</v>
      </c>
      <c r="H68" s="77">
        <f>SUM('12'!F9)</f>
        <v>7000</v>
      </c>
      <c r="I68" s="181">
        <f>H68/F68*100</f>
        <v>100</v>
      </c>
      <c r="J68" s="161"/>
      <c r="K68" s="161"/>
      <c r="L68" s="161"/>
    </row>
    <row r="69" spans="1:15" ht="28.5" x14ac:dyDescent="0.2">
      <c r="A69" s="218" t="s">
        <v>25</v>
      </c>
      <c r="B69" s="219" t="s">
        <v>66</v>
      </c>
      <c r="C69" s="220">
        <v>545</v>
      </c>
      <c r="D69" s="221"/>
      <c r="E69" s="78">
        <v>0</v>
      </c>
      <c r="F69" s="78">
        <f>SUM('12'!D10)</f>
        <v>7000</v>
      </c>
      <c r="G69" s="78">
        <f>SUM('12'!E10)</f>
        <v>2073</v>
      </c>
      <c r="H69" s="78">
        <f>SUM('12'!F10)</f>
        <v>7000</v>
      </c>
      <c r="I69" s="181">
        <f t="shared" ref="I69:I70" si="26">H69/F69*100</f>
        <v>100</v>
      </c>
      <c r="J69" s="161"/>
      <c r="K69" s="161"/>
      <c r="L69" s="161"/>
    </row>
    <row r="70" spans="1:15" ht="15" thickBot="1" x14ac:dyDescent="0.25">
      <c r="A70" s="222" t="s">
        <v>25</v>
      </c>
      <c r="B70" s="223" t="s">
        <v>61</v>
      </c>
      <c r="C70" s="224">
        <v>535</v>
      </c>
      <c r="D70" s="225"/>
      <c r="E70" s="79">
        <v>4052</v>
      </c>
      <c r="F70" s="79">
        <f>SUM('12'!D11)</f>
        <v>7000</v>
      </c>
      <c r="G70" s="79">
        <f>SUM('12'!E11)</f>
        <v>8769</v>
      </c>
      <c r="H70" s="79">
        <f>SUM('12'!F11)</f>
        <v>7000</v>
      </c>
      <c r="I70" s="226">
        <f t="shared" si="26"/>
        <v>100</v>
      </c>
      <c r="J70" s="161"/>
      <c r="K70" s="161"/>
      <c r="L70" s="161"/>
    </row>
    <row r="71" spans="1:15" ht="15" x14ac:dyDescent="0.25">
      <c r="A71" s="43" t="s">
        <v>48</v>
      </c>
      <c r="B71" s="44"/>
      <c r="C71" s="72"/>
      <c r="D71" s="44">
        <v>14</v>
      </c>
      <c r="E71" s="227">
        <f>SUM(E72,E78,E83)</f>
        <v>2980</v>
      </c>
      <c r="F71" s="227">
        <f>SUM(F72,F78,F83)</f>
        <v>5153</v>
      </c>
      <c r="G71" s="227">
        <f t="shared" ref="G71:H71" si="27">SUM(G72,G78,G83)</f>
        <v>4863</v>
      </c>
      <c r="H71" s="227">
        <f t="shared" si="27"/>
        <v>8000</v>
      </c>
      <c r="I71" s="228">
        <f>H71/F71*100</f>
        <v>155.24936929943723</v>
      </c>
    </row>
    <row r="72" spans="1:15" ht="15" customHeight="1" x14ac:dyDescent="0.2">
      <c r="A72" s="162" t="s">
        <v>25</v>
      </c>
      <c r="B72" s="185" t="s">
        <v>50</v>
      </c>
      <c r="C72" s="164"/>
      <c r="D72" s="165"/>
      <c r="E72" s="130">
        <v>2500</v>
      </c>
      <c r="F72" s="130">
        <f>SUM(F73:F77)</f>
        <v>2500</v>
      </c>
      <c r="G72" s="130">
        <f t="shared" ref="G72" si="28">SUM(G73:G77)</f>
        <v>2450</v>
      </c>
      <c r="H72" s="130">
        <f>SUM(H73:H77)</f>
        <v>3000</v>
      </c>
      <c r="I72" s="160">
        <f>H72/F72*100</f>
        <v>120</v>
      </c>
    </row>
    <row r="73" spans="1:15" s="168" customFormat="1" ht="15" customHeight="1" x14ac:dyDescent="0.2">
      <c r="A73" s="166" t="s">
        <v>26</v>
      </c>
      <c r="B73" s="135" t="s">
        <v>27</v>
      </c>
      <c r="C73" s="135">
        <v>575</v>
      </c>
      <c r="D73" s="144"/>
      <c r="E73" s="123"/>
      <c r="F73" s="123">
        <v>2500</v>
      </c>
      <c r="G73" s="123">
        <v>1400</v>
      </c>
      <c r="H73" s="123">
        <f>SUM('14'!F18:G18)</f>
        <v>1400</v>
      </c>
      <c r="I73" s="229">
        <f t="shared" ref="I73:I83" si="29">H73/F73*100</f>
        <v>56.000000000000007</v>
      </c>
    </row>
    <row r="74" spans="1:15" s="168" customFormat="1" ht="28.5" customHeight="1" x14ac:dyDescent="0.2">
      <c r="A74" s="186"/>
      <c r="B74" s="135" t="s">
        <v>28</v>
      </c>
      <c r="C74" s="135">
        <v>576</v>
      </c>
      <c r="D74" s="144"/>
      <c r="E74" s="123"/>
      <c r="F74" s="123"/>
      <c r="G74" s="123">
        <v>500</v>
      </c>
      <c r="H74" s="123">
        <f>SUM('14'!F19:G19)</f>
        <v>1000</v>
      </c>
      <c r="I74" s="229"/>
    </row>
    <row r="75" spans="1:15" s="168" customFormat="1" ht="30" customHeight="1" x14ac:dyDescent="0.2">
      <c r="A75" s="186"/>
      <c r="B75" s="135" t="s">
        <v>29</v>
      </c>
      <c r="C75" s="135">
        <v>577</v>
      </c>
      <c r="D75" s="144"/>
      <c r="E75" s="123"/>
      <c r="F75" s="123"/>
      <c r="G75" s="123">
        <v>250</v>
      </c>
      <c r="H75" s="123">
        <f>SUM('14'!F20:G20)</f>
        <v>350</v>
      </c>
      <c r="I75" s="229"/>
    </row>
    <row r="76" spans="1:15" s="168" customFormat="1" ht="29.25" customHeight="1" x14ac:dyDescent="0.2">
      <c r="A76" s="186"/>
      <c r="B76" s="135" t="s">
        <v>30</v>
      </c>
      <c r="C76" s="135">
        <v>578</v>
      </c>
      <c r="D76" s="144"/>
      <c r="E76" s="123"/>
      <c r="F76" s="123"/>
      <c r="G76" s="123">
        <v>250</v>
      </c>
      <c r="H76" s="123">
        <f>SUM('14'!F21:G21)</f>
        <v>250</v>
      </c>
      <c r="I76" s="229"/>
    </row>
    <row r="77" spans="1:15" ht="29.25" customHeight="1" x14ac:dyDescent="0.2">
      <c r="A77" s="156"/>
      <c r="B77" s="170" t="s">
        <v>52</v>
      </c>
      <c r="C77" s="170">
        <v>579</v>
      </c>
      <c r="D77" s="131"/>
      <c r="E77" s="133"/>
      <c r="F77" s="133"/>
      <c r="G77" s="133">
        <v>50</v>
      </c>
      <c r="H77" s="133">
        <v>0</v>
      </c>
      <c r="I77" s="230"/>
    </row>
    <row r="78" spans="1:15" ht="15" customHeight="1" x14ac:dyDescent="0.2">
      <c r="A78" s="162" t="s">
        <v>25</v>
      </c>
      <c r="B78" s="185" t="s">
        <v>53</v>
      </c>
      <c r="C78" s="231"/>
      <c r="D78" s="165"/>
      <c r="E78" s="130">
        <v>200</v>
      </c>
      <c r="F78" s="130">
        <f>SUM(F79:F82)</f>
        <v>1800</v>
      </c>
      <c r="G78" s="130">
        <f t="shared" ref="G78:H78" si="30">SUM(G79:G82)</f>
        <v>1560</v>
      </c>
      <c r="H78" s="130">
        <f t="shared" si="30"/>
        <v>3000</v>
      </c>
      <c r="I78" s="160">
        <f t="shared" si="29"/>
        <v>166.66666666666669</v>
      </c>
    </row>
    <row r="79" spans="1:15" s="168" customFormat="1" ht="29.25" customHeight="1" x14ac:dyDescent="0.2">
      <c r="A79" s="166" t="s">
        <v>26</v>
      </c>
      <c r="B79" s="135" t="s">
        <v>32</v>
      </c>
      <c r="C79" s="144">
        <v>565</v>
      </c>
      <c r="D79" s="144"/>
      <c r="E79" s="123"/>
      <c r="F79" s="123">
        <v>450</v>
      </c>
      <c r="G79" s="123">
        <v>350</v>
      </c>
      <c r="H79" s="123">
        <f>SUM('14'!F30:G30)</f>
        <v>400</v>
      </c>
      <c r="I79" s="229">
        <f t="shared" si="29"/>
        <v>88.888888888888886</v>
      </c>
    </row>
    <row r="80" spans="1:15" s="168" customFormat="1" ht="29.25" customHeight="1" x14ac:dyDescent="0.2">
      <c r="A80" s="186"/>
      <c r="B80" s="135" t="s">
        <v>33</v>
      </c>
      <c r="C80" s="144">
        <v>566</v>
      </c>
      <c r="D80" s="144"/>
      <c r="E80" s="123"/>
      <c r="F80" s="123">
        <v>800</v>
      </c>
      <c r="G80" s="123">
        <v>785</v>
      </c>
      <c r="H80" s="123">
        <f>SUM('14'!F31:G31)</f>
        <v>1800</v>
      </c>
      <c r="I80" s="229">
        <f t="shared" si="29"/>
        <v>225</v>
      </c>
    </row>
    <row r="81" spans="1:9" s="168" customFormat="1" ht="29.25" customHeight="1" x14ac:dyDescent="0.2">
      <c r="A81" s="186"/>
      <c r="B81" s="135" t="s">
        <v>34</v>
      </c>
      <c r="C81" s="144">
        <v>567</v>
      </c>
      <c r="D81" s="144"/>
      <c r="E81" s="123"/>
      <c r="F81" s="123">
        <v>100</v>
      </c>
      <c r="G81" s="123">
        <v>100</v>
      </c>
      <c r="H81" s="123">
        <f>SUM('14'!F32:G32)</f>
        <v>400</v>
      </c>
      <c r="I81" s="229">
        <f t="shared" si="29"/>
        <v>400</v>
      </c>
    </row>
    <row r="82" spans="1:9" s="168" customFormat="1" ht="30.75" customHeight="1" x14ac:dyDescent="0.2">
      <c r="A82" s="169"/>
      <c r="B82" s="170" t="s">
        <v>35</v>
      </c>
      <c r="C82" s="158">
        <v>568</v>
      </c>
      <c r="D82" s="158"/>
      <c r="E82" s="125"/>
      <c r="F82" s="125">
        <v>450</v>
      </c>
      <c r="G82" s="125">
        <v>325</v>
      </c>
      <c r="H82" s="125">
        <f>SUM('14'!F33:G33)</f>
        <v>400</v>
      </c>
      <c r="I82" s="230">
        <f t="shared" si="29"/>
        <v>88.888888888888886</v>
      </c>
    </row>
    <row r="83" spans="1:9" ht="15" customHeight="1" thickBot="1" x14ac:dyDescent="0.25">
      <c r="A83" s="212" t="s">
        <v>25</v>
      </c>
      <c r="B83" s="217" t="s">
        <v>38</v>
      </c>
      <c r="C83" s="216">
        <v>570</v>
      </c>
      <c r="D83" s="217"/>
      <c r="E83" s="142">
        <v>280</v>
      </c>
      <c r="F83" s="142">
        <v>853</v>
      </c>
      <c r="G83" s="142">
        <v>853</v>
      </c>
      <c r="H83" s="142">
        <f>SUM('14'!F48)</f>
        <v>2000</v>
      </c>
      <c r="I83" s="176">
        <f t="shared" si="29"/>
        <v>234.46658851113716</v>
      </c>
    </row>
    <row r="84" spans="1:9" ht="15.75" thickBot="1" x14ac:dyDescent="0.3">
      <c r="A84" s="61" t="s">
        <v>102</v>
      </c>
      <c r="B84" s="62"/>
      <c r="C84" s="73"/>
      <c r="D84" s="62">
        <v>18</v>
      </c>
      <c r="E84" s="149">
        <f>SUM(E85)</f>
        <v>2636</v>
      </c>
      <c r="F84" s="149">
        <f>SUM(F85)</f>
        <v>10800</v>
      </c>
      <c r="G84" s="149">
        <f t="shared" ref="G84:H84" si="31">SUM(G85)</f>
        <v>9800</v>
      </c>
      <c r="H84" s="149">
        <f t="shared" si="31"/>
        <v>10800</v>
      </c>
      <c r="I84" s="232">
        <f>H84/F84*100</f>
        <v>100</v>
      </c>
    </row>
    <row r="85" spans="1:9" ht="30" customHeight="1" x14ac:dyDescent="0.2">
      <c r="A85" s="184" t="s">
        <v>25</v>
      </c>
      <c r="B85" s="233" t="s">
        <v>113</v>
      </c>
      <c r="C85" s="209"/>
      <c r="D85" s="132"/>
      <c r="E85" s="137">
        <f>SUM(E86:E90)</f>
        <v>2636</v>
      </c>
      <c r="F85" s="137">
        <f>SUM(F86:F90)</f>
        <v>10800</v>
      </c>
      <c r="G85" s="137">
        <f t="shared" ref="G85" si="32">SUM(G86:G90)</f>
        <v>9800</v>
      </c>
      <c r="H85" s="137">
        <f>SUM(H86:H90)</f>
        <v>10800</v>
      </c>
      <c r="I85" s="210">
        <f>H85/F85*100</f>
        <v>100</v>
      </c>
    </row>
    <row r="86" spans="1:9" s="168" customFormat="1" ht="15" customHeight="1" x14ac:dyDescent="0.2">
      <c r="A86" s="166" t="s">
        <v>26</v>
      </c>
      <c r="B86" s="135" t="s">
        <v>108</v>
      </c>
      <c r="C86" s="135">
        <v>580</v>
      </c>
      <c r="D86" s="144"/>
      <c r="E86" s="123">
        <v>1500</v>
      </c>
      <c r="F86" s="123">
        <f>SUM('18'!D8)</f>
        <v>1500</v>
      </c>
      <c r="G86" s="123">
        <f>SUM('18'!E8)</f>
        <v>1500</v>
      </c>
      <c r="H86" s="123">
        <f>SUM('18'!F8)</f>
        <v>1500</v>
      </c>
      <c r="I86" s="167">
        <f t="shared" ref="I86:I90" si="33">H86/F86*100</f>
        <v>100</v>
      </c>
    </row>
    <row r="87" spans="1:9" s="168" customFormat="1" ht="15" customHeight="1" x14ac:dyDescent="0.2">
      <c r="A87" s="186"/>
      <c r="B87" s="135" t="s">
        <v>109</v>
      </c>
      <c r="C87" s="135">
        <v>581</v>
      </c>
      <c r="D87" s="144"/>
      <c r="E87" s="123">
        <v>391</v>
      </c>
      <c r="F87" s="123">
        <f>SUM('18'!D9)</f>
        <v>400</v>
      </c>
      <c r="G87" s="123">
        <f>SUM('18'!E9)</f>
        <v>400</v>
      </c>
      <c r="H87" s="123">
        <f>SUM('18'!F9)</f>
        <v>400</v>
      </c>
      <c r="I87" s="167">
        <f t="shared" si="33"/>
        <v>100</v>
      </c>
    </row>
    <row r="88" spans="1:9" s="168" customFormat="1" ht="30" customHeight="1" x14ac:dyDescent="0.2">
      <c r="A88" s="186"/>
      <c r="B88" s="135" t="s">
        <v>110</v>
      </c>
      <c r="C88" s="135">
        <v>582</v>
      </c>
      <c r="D88" s="144"/>
      <c r="E88" s="123">
        <v>745</v>
      </c>
      <c r="F88" s="123">
        <f>SUM('18'!D10)</f>
        <v>800</v>
      </c>
      <c r="G88" s="123">
        <f>SUM('18'!E10)</f>
        <v>800</v>
      </c>
      <c r="H88" s="123">
        <f>SUM('18'!F10)</f>
        <v>800</v>
      </c>
      <c r="I88" s="167">
        <f t="shared" si="33"/>
        <v>100</v>
      </c>
    </row>
    <row r="89" spans="1:9" s="168" customFormat="1" ht="29.25" customHeight="1" x14ac:dyDescent="0.2">
      <c r="A89" s="186"/>
      <c r="B89" s="135" t="s">
        <v>111</v>
      </c>
      <c r="C89" s="135">
        <v>583</v>
      </c>
      <c r="D89" s="144"/>
      <c r="E89" s="123"/>
      <c r="F89" s="123">
        <f>SUM('18'!D11)</f>
        <v>7100</v>
      </c>
      <c r="G89" s="123">
        <f>SUM('18'!E11)</f>
        <v>7100</v>
      </c>
      <c r="H89" s="123">
        <f>SUM('18'!F11)</f>
        <v>7100</v>
      </c>
      <c r="I89" s="167">
        <f t="shared" si="33"/>
        <v>100</v>
      </c>
    </row>
    <row r="90" spans="1:9" ht="29.25" customHeight="1" x14ac:dyDescent="0.2">
      <c r="A90" s="184"/>
      <c r="B90" s="135" t="s">
        <v>112</v>
      </c>
      <c r="C90" s="135">
        <v>584</v>
      </c>
      <c r="D90" s="132"/>
      <c r="E90" s="36"/>
      <c r="F90" s="123">
        <f>SUM('18'!D12)</f>
        <v>1000</v>
      </c>
      <c r="G90" s="123">
        <f>SUM('18'!E12)</f>
        <v>0</v>
      </c>
      <c r="H90" s="123">
        <f>SUM('18'!F12)</f>
        <v>1000</v>
      </c>
      <c r="I90" s="167">
        <f t="shared" si="33"/>
        <v>100</v>
      </c>
    </row>
    <row r="91" spans="1:9" ht="29.25" customHeight="1" thickBot="1" x14ac:dyDescent="0.25">
      <c r="A91" s="184"/>
      <c r="B91" s="135"/>
      <c r="C91" s="135"/>
      <c r="D91" s="132"/>
      <c r="E91" s="36"/>
      <c r="F91" s="123"/>
      <c r="G91" s="123"/>
      <c r="H91" s="123"/>
      <c r="I91" s="167"/>
    </row>
    <row r="92" spans="1:9" s="234" customFormat="1" ht="24" customHeight="1" thickBot="1" x14ac:dyDescent="0.3">
      <c r="A92" s="281" t="s">
        <v>216</v>
      </c>
      <c r="B92" s="282"/>
      <c r="C92" s="282"/>
      <c r="D92" s="282"/>
      <c r="E92" s="149">
        <f>SUM(E8,E14,E16,E34,E46,E60,E67,E71,E84)</f>
        <v>157044</v>
      </c>
      <c r="F92" s="149">
        <f>SUM(F8,F14,F16,F34,F46,F60,F67,F71,F84)</f>
        <v>318143</v>
      </c>
      <c r="G92" s="149">
        <f>SUM(G8,G14,G16,G34,G46,G60,G67,G71,G84)</f>
        <v>373062</v>
      </c>
      <c r="H92" s="149">
        <f>SUM(H8,H14,H16,H34,H46,H60,H67,H71,H84)</f>
        <v>289230</v>
      </c>
      <c r="I92" s="232">
        <f>H92/F92*100</f>
        <v>90.911948400562011</v>
      </c>
    </row>
    <row r="93" spans="1:9" ht="15.75" thickBot="1" x14ac:dyDescent="0.3">
      <c r="A93" s="283" t="s">
        <v>236</v>
      </c>
      <c r="B93" s="284"/>
      <c r="C93" s="284"/>
      <c r="D93" s="285"/>
      <c r="E93" s="149">
        <f>SUM(E94:E104)</f>
        <v>119765</v>
      </c>
      <c r="F93" s="235"/>
      <c r="G93" s="235"/>
      <c r="H93" s="235"/>
      <c r="I93" s="236"/>
    </row>
    <row r="94" spans="1:9" x14ac:dyDescent="0.2">
      <c r="A94" s="237" t="s">
        <v>233</v>
      </c>
      <c r="B94" s="238"/>
      <c r="C94" s="239">
        <v>1</v>
      </c>
      <c r="D94" s="239"/>
      <c r="E94" s="145">
        <v>39023</v>
      </c>
      <c r="F94" s="239"/>
      <c r="G94" s="239"/>
      <c r="H94" s="239"/>
      <c r="I94" s="240"/>
    </row>
    <row r="95" spans="1:9" x14ac:dyDescent="0.2">
      <c r="A95" s="241" t="s">
        <v>234</v>
      </c>
      <c r="B95" s="242"/>
      <c r="C95" s="243">
        <v>2</v>
      </c>
      <c r="D95" s="243"/>
      <c r="E95" s="36">
        <v>5278</v>
      </c>
      <c r="F95" s="243"/>
      <c r="G95" s="243"/>
      <c r="H95" s="243"/>
      <c r="I95" s="244"/>
    </row>
    <row r="96" spans="1:9" x14ac:dyDescent="0.2">
      <c r="A96" s="241" t="s">
        <v>235</v>
      </c>
      <c r="B96" s="242"/>
      <c r="C96" s="243">
        <v>16</v>
      </c>
      <c r="D96" s="243"/>
      <c r="E96" s="36">
        <v>58877</v>
      </c>
      <c r="F96" s="243"/>
      <c r="G96" s="243"/>
      <c r="H96" s="243"/>
      <c r="I96" s="244"/>
    </row>
    <row r="97" spans="1:9" x14ac:dyDescent="0.2">
      <c r="A97" s="241" t="s">
        <v>245</v>
      </c>
      <c r="B97" s="242"/>
      <c r="C97" s="243">
        <v>54</v>
      </c>
      <c r="D97" s="243"/>
      <c r="E97" s="36">
        <v>52</v>
      </c>
      <c r="F97" s="243"/>
      <c r="G97" s="243"/>
      <c r="H97" s="243"/>
      <c r="I97" s="244"/>
    </row>
    <row r="98" spans="1:9" x14ac:dyDescent="0.2">
      <c r="A98" s="241" t="s">
        <v>237</v>
      </c>
      <c r="B98" s="242"/>
      <c r="C98" s="243">
        <v>112</v>
      </c>
      <c r="D98" s="243"/>
      <c r="E98" s="36">
        <v>339</v>
      </c>
      <c r="F98" s="243"/>
      <c r="G98" s="243"/>
      <c r="H98" s="243"/>
      <c r="I98" s="244"/>
    </row>
    <row r="99" spans="1:9" x14ac:dyDescent="0.2">
      <c r="A99" s="241" t="s">
        <v>238</v>
      </c>
      <c r="B99" s="242"/>
      <c r="C99" s="243">
        <v>114</v>
      </c>
      <c r="D99" s="243"/>
      <c r="E99" s="36">
        <v>279</v>
      </c>
      <c r="F99" s="243"/>
      <c r="G99" s="243"/>
      <c r="H99" s="243"/>
      <c r="I99" s="244"/>
    </row>
    <row r="100" spans="1:9" x14ac:dyDescent="0.2">
      <c r="A100" s="241" t="s">
        <v>239</v>
      </c>
      <c r="B100" s="242"/>
      <c r="C100" s="243">
        <v>115</v>
      </c>
      <c r="D100" s="243"/>
      <c r="E100" s="36">
        <v>9</v>
      </c>
      <c r="F100" s="243"/>
      <c r="G100" s="243"/>
      <c r="H100" s="243"/>
      <c r="I100" s="244"/>
    </row>
    <row r="101" spans="1:9" x14ac:dyDescent="0.2">
      <c r="A101" s="241" t="s">
        <v>240</v>
      </c>
      <c r="B101" s="242"/>
      <c r="C101" s="243">
        <v>118</v>
      </c>
      <c r="D101" s="243"/>
      <c r="E101" s="36">
        <v>486</v>
      </c>
      <c r="F101" s="243"/>
      <c r="G101" s="243"/>
      <c r="H101" s="243"/>
      <c r="I101" s="244"/>
    </row>
    <row r="102" spans="1:9" x14ac:dyDescent="0.2">
      <c r="A102" s="241" t="s">
        <v>241</v>
      </c>
      <c r="B102" s="242"/>
      <c r="C102" s="243">
        <v>200</v>
      </c>
      <c r="D102" s="243"/>
      <c r="E102" s="36">
        <v>1500</v>
      </c>
      <c r="F102" s="243"/>
      <c r="G102" s="243"/>
      <c r="H102" s="243"/>
      <c r="I102" s="244"/>
    </row>
    <row r="103" spans="1:9" x14ac:dyDescent="0.2">
      <c r="A103" s="241" t="s">
        <v>242</v>
      </c>
      <c r="B103" s="242"/>
      <c r="C103" s="243">
        <v>204</v>
      </c>
      <c r="D103" s="243"/>
      <c r="E103" s="36">
        <v>9000</v>
      </c>
      <c r="F103" s="243"/>
      <c r="G103" s="243"/>
      <c r="H103" s="243"/>
      <c r="I103" s="244"/>
    </row>
    <row r="104" spans="1:9" ht="15" thickBot="1" x14ac:dyDescent="0.25">
      <c r="A104" s="245" t="s">
        <v>243</v>
      </c>
      <c r="B104" s="246"/>
      <c r="C104" s="247" t="s">
        <v>244</v>
      </c>
      <c r="D104" s="247"/>
      <c r="E104" s="146">
        <f>7558-2636</f>
        <v>4922</v>
      </c>
      <c r="F104" s="247"/>
      <c r="G104" s="247"/>
      <c r="H104" s="247"/>
      <c r="I104" s="248"/>
    </row>
    <row r="105" spans="1:9" s="234" customFormat="1" ht="24" customHeight="1" thickBot="1" x14ac:dyDescent="0.3">
      <c r="A105" s="281" t="s">
        <v>216</v>
      </c>
      <c r="B105" s="282"/>
      <c r="C105" s="282"/>
      <c r="D105" s="282"/>
      <c r="E105" s="149">
        <f>SUM(E92:E93)</f>
        <v>276809</v>
      </c>
      <c r="F105" s="149">
        <f>SUM(F92)</f>
        <v>318143</v>
      </c>
      <c r="G105" s="149">
        <f t="shared" ref="G105:H105" si="34">SUM(G92)</f>
        <v>373062</v>
      </c>
      <c r="H105" s="149">
        <f t="shared" si="34"/>
        <v>289230</v>
      </c>
      <c r="I105" s="232">
        <f>H105/F105*100</f>
        <v>90.911948400562011</v>
      </c>
    </row>
    <row r="106" spans="1:9" x14ac:dyDescent="0.2">
      <c r="A106" s="106"/>
      <c r="B106" s="106"/>
      <c r="C106" s="106"/>
      <c r="D106" s="106"/>
      <c r="E106" s="106"/>
      <c r="F106" s="148"/>
      <c r="G106" s="148"/>
      <c r="H106" s="148"/>
      <c r="I106" s="152"/>
    </row>
    <row r="107" spans="1:9" x14ac:dyDescent="0.2">
      <c r="A107" s="106" t="s">
        <v>246</v>
      </c>
      <c r="B107" s="106"/>
      <c r="C107" s="106"/>
      <c r="D107" s="106"/>
      <c r="E107" s="106"/>
      <c r="F107" s="148"/>
      <c r="G107" s="148"/>
      <c r="H107" s="148"/>
      <c r="I107" s="152"/>
    </row>
    <row r="108" spans="1:9" x14ac:dyDescent="0.2">
      <c r="A108" s="286" t="s">
        <v>247</v>
      </c>
      <c r="B108" s="286"/>
      <c r="C108" s="286"/>
      <c r="D108" s="286"/>
      <c r="E108" s="286"/>
      <c r="F108" s="286"/>
      <c r="G108" s="286"/>
      <c r="H108" s="286"/>
      <c r="I108" s="286"/>
    </row>
    <row r="109" spans="1:9" x14ac:dyDescent="0.2">
      <c r="A109" s="286"/>
      <c r="B109" s="286"/>
      <c r="C109" s="286"/>
      <c r="D109" s="286"/>
      <c r="E109" s="286"/>
      <c r="F109" s="286"/>
      <c r="G109" s="286"/>
      <c r="H109" s="286"/>
      <c r="I109" s="286"/>
    </row>
    <row r="110" spans="1:9" x14ac:dyDescent="0.2">
      <c r="A110" s="106"/>
      <c r="B110" s="106"/>
      <c r="C110" s="106"/>
      <c r="D110" s="106"/>
      <c r="E110" s="148"/>
      <c r="F110" s="148"/>
      <c r="G110" s="148"/>
      <c r="H110" s="148"/>
      <c r="I110" s="152"/>
    </row>
    <row r="111" spans="1:9" x14ac:dyDescent="0.2">
      <c r="A111" s="106"/>
      <c r="B111" s="106"/>
      <c r="C111" s="106"/>
      <c r="D111" s="106"/>
      <c r="E111" s="148"/>
      <c r="F111" s="148"/>
      <c r="G111" s="148"/>
      <c r="H111" s="148"/>
      <c r="I111" s="152"/>
    </row>
    <row r="112" spans="1:9" x14ac:dyDescent="0.2">
      <c r="A112" s="106"/>
      <c r="B112" s="106"/>
      <c r="C112" s="106"/>
      <c r="D112" s="106"/>
      <c r="E112" s="106"/>
      <c r="F112" s="148"/>
      <c r="G112" s="148"/>
      <c r="H112" s="148"/>
      <c r="I112" s="152"/>
    </row>
    <row r="113" spans="1:9" x14ac:dyDescent="0.2">
      <c r="A113" s="106"/>
      <c r="B113" s="106"/>
      <c r="C113" s="106"/>
      <c r="D113" s="106"/>
      <c r="E113" s="106"/>
      <c r="F113" s="148"/>
      <c r="G113" s="148"/>
      <c r="H113" s="148"/>
      <c r="I113" s="152"/>
    </row>
    <row r="114" spans="1:9" x14ac:dyDescent="0.2">
      <c r="A114" s="106"/>
      <c r="B114" s="106"/>
      <c r="C114" s="106"/>
      <c r="D114" s="106"/>
      <c r="E114" s="106"/>
      <c r="F114" s="148"/>
      <c r="G114" s="148"/>
      <c r="H114" s="148"/>
      <c r="I114" s="152"/>
    </row>
    <row r="115" spans="1:9" x14ac:dyDescent="0.2">
      <c r="A115" s="106"/>
      <c r="B115" s="106"/>
      <c r="C115" s="106"/>
      <c r="D115" s="106"/>
      <c r="E115" s="106"/>
      <c r="F115" s="148"/>
      <c r="G115" s="148"/>
      <c r="H115" s="148"/>
      <c r="I115" s="152"/>
    </row>
  </sheetData>
  <mergeCells count="13">
    <mergeCell ref="A105:D105"/>
    <mergeCell ref="A93:D93"/>
    <mergeCell ref="A108:I109"/>
    <mergeCell ref="A7:B7"/>
    <mergeCell ref="A6:B6"/>
    <mergeCell ref="A14:B14"/>
    <mergeCell ref="A92:D92"/>
    <mergeCell ref="A67:B67"/>
    <mergeCell ref="A60:B60"/>
    <mergeCell ref="A8:B8"/>
    <mergeCell ref="A34:B34"/>
    <mergeCell ref="A16:B16"/>
    <mergeCell ref="A46:B46"/>
  </mergeCells>
  <pageMargins left="0.70866141732283472" right="0.70866141732283472" top="0.78740157480314965" bottom="0.78740157480314965" header="0.31496062992125984" footer="0.31496062992125984"/>
  <pageSetup paperSize="9" scale="55" firstPageNumber="56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62"/>
  <sheetViews>
    <sheetView tabSelected="1" view="pageBreakPreview" topLeftCell="A34" zoomScaleNormal="100" zoomScaleSheetLayoutView="100" workbookViewId="0">
      <selection activeCell="K53" sqref="K53"/>
    </sheetView>
  </sheetViews>
  <sheetFormatPr defaultRowHeight="14.25" x14ac:dyDescent="0.2"/>
  <cols>
    <col min="1" max="1" width="8.5703125" style="2" customWidth="1"/>
    <col min="2" max="2" width="9.140625" style="2"/>
    <col min="3" max="3" width="57.85546875" style="3" customWidth="1"/>
    <col min="4" max="6" width="14.140625" style="4" customWidth="1"/>
    <col min="7" max="7" width="8.28515625" style="3" customWidth="1"/>
    <col min="8" max="8" width="13.28515625" style="3" bestFit="1" customWidth="1"/>
    <col min="9" max="11" width="9.140625" style="3"/>
    <col min="12" max="12" width="13.28515625" style="3" customWidth="1"/>
    <col min="13" max="16384" width="9.140625" style="3"/>
  </cols>
  <sheetData>
    <row r="1" spans="1:7" ht="23.25" x14ac:dyDescent="0.35">
      <c r="A1" s="1" t="s">
        <v>102</v>
      </c>
      <c r="F1" s="336" t="s">
        <v>103</v>
      </c>
      <c r="G1" s="336"/>
    </row>
    <row r="3" spans="1:7" x14ac:dyDescent="0.2">
      <c r="A3" s="5" t="s">
        <v>2</v>
      </c>
      <c r="B3" s="5" t="s">
        <v>104</v>
      </c>
    </row>
    <row r="4" spans="1:7" x14ac:dyDescent="0.2">
      <c r="B4" s="5" t="s">
        <v>4</v>
      </c>
    </row>
    <row r="5" spans="1:7" s="7" customFormat="1" ht="13.5" thickBot="1" x14ac:dyDescent="0.25">
      <c r="A5" s="6"/>
      <c r="B5" s="6"/>
      <c r="D5" s="8"/>
      <c r="E5" s="8"/>
      <c r="F5" s="8"/>
      <c r="G5" s="7" t="s">
        <v>5</v>
      </c>
    </row>
    <row r="6" spans="1:7" s="7" customFormat="1" ht="39" customHeight="1" thickTop="1" thickBot="1" x14ac:dyDescent="0.25">
      <c r="A6" s="9" t="s">
        <v>6</v>
      </c>
      <c r="B6" s="10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</row>
    <row r="7" spans="1:7" s="18" customFormat="1" ht="12.75" thickTop="1" thickBot="1" x14ac:dyDescent="0.25">
      <c r="A7" s="14">
        <v>1</v>
      </c>
      <c r="B7" s="15">
        <v>2</v>
      </c>
      <c r="C7" s="15">
        <v>3</v>
      </c>
      <c r="D7" s="16">
        <v>4</v>
      </c>
      <c r="E7" s="16">
        <v>5</v>
      </c>
      <c r="F7" s="16">
        <v>6</v>
      </c>
      <c r="G7" s="17" t="s">
        <v>13</v>
      </c>
    </row>
    <row r="8" spans="1:7" s="18" customFormat="1" ht="28.5" customHeight="1" thickTop="1" x14ac:dyDescent="0.2">
      <c r="A8" s="56">
        <v>2143</v>
      </c>
      <c r="B8" s="57">
        <v>53</v>
      </c>
      <c r="C8" s="86" t="s">
        <v>15</v>
      </c>
      <c r="D8" s="36">
        <v>1500</v>
      </c>
      <c r="E8" s="36">
        <v>1500</v>
      </c>
      <c r="F8" s="36">
        <f>SUM(F24)</f>
        <v>1500</v>
      </c>
      <c r="G8" s="58">
        <f>F8/D8*100</f>
        <v>100</v>
      </c>
    </row>
    <row r="9" spans="1:7" s="18" customFormat="1" ht="28.5" customHeight="1" x14ac:dyDescent="0.2">
      <c r="A9" s="56">
        <v>2143</v>
      </c>
      <c r="B9" s="57">
        <v>53</v>
      </c>
      <c r="C9" s="86" t="s">
        <v>15</v>
      </c>
      <c r="D9" s="36">
        <v>400</v>
      </c>
      <c r="E9" s="36">
        <v>400</v>
      </c>
      <c r="F9" s="36">
        <f>SUM(F32)</f>
        <v>400</v>
      </c>
      <c r="G9" s="58">
        <f t="shared" ref="G9:G12" si="0">F9/D9*100</f>
        <v>100</v>
      </c>
    </row>
    <row r="10" spans="1:7" s="18" customFormat="1" ht="28.5" customHeight="1" x14ac:dyDescent="0.2">
      <c r="A10" s="56">
        <v>2143</v>
      </c>
      <c r="B10" s="57">
        <v>53</v>
      </c>
      <c r="C10" s="86" t="s">
        <v>15</v>
      </c>
      <c r="D10" s="36">
        <v>800</v>
      </c>
      <c r="E10" s="36">
        <v>800</v>
      </c>
      <c r="F10" s="36">
        <f>SUM(F40)</f>
        <v>800</v>
      </c>
      <c r="G10" s="58">
        <f t="shared" si="0"/>
        <v>100</v>
      </c>
    </row>
    <row r="11" spans="1:7" s="18" customFormat="1" ht="27.75" customHeight="1" x14ac:dyDescent="0.2">
      <c r="A11" s="56">
        <v>2143</v>
      </c>
      <c r="B11" s="57">
        <v>53</v>
      </c>
      <c r="C11" s="86" t="s">
        <v>15</v>
      </c>
      <c r="D11" s="36">
        <v>7100</v>
      </c>
      <c r="E11" s="36">
        <v>7100</v>
      </c>
      <c r="F11" s="36">
        <f>SUM(F48)</f>
        <v>7100</v>
      </c>
      <c r="G11" s="58">
        <f t="shared" si="0"/>
        <v>100</v>
      </c>
    </row>
    <row r="12" spans="1:7" s="18" customFormat="1" ht="14.25" customHeight="1" thickBot="1" x14ac:dyDescent="0.25">
      <c r="A12" s="56">
        <v>2143</v>
      </c>
      <c r="B12" s="57">
        <v>52</v>
      </c>
      <c r="C12" s="87" t="s">
        <v>14</v>
      </c>
      <c r="D12" s="36">
        <v>1000</v>
      </c>
      <c r="E12" s="36">
        <v>0</v>
      </c>
      <c r="F12" s="36">
        <f>SUM(F56)</f>
        <v>1000</v>
      </c>
      <c r="G12" s="58">
        <f t="shared" si="0"/>
        <v>100</v>
      </c>
    </row>
    <row r="13" spans="1:7" s="26" customFormat="1" ht="22.5" customHeight="1" thickTop="1" thickBot="1" x14ac:dyDescent="0.3">
      <c r="A13" s="296" t="s">
        <v>16</v>
      </c>
      <c r="B13" s="297"/>
      <c r="C13" s="298"/>
      <c r="D13" s="24">
        <f>SUM(D8:D12)</f>
        <v>10800</v>
      </c>
      <c r="E13" s="24">
        <f>SUM(E8:E12)</f>
        <v>9800</v>
      </c>
      <c r="F13" s="24">
        <f>SUM(F8:F12)</f>
        <v>10800</v>
      </c>
      <c r="G13" s="25">
        <f t="shared" ref="G13" si="1">F13/D13*100</f>
        <v>100</v>
      </c>
    </row>
    <row r="14" spans="1:7" ht="15" thickTop="1" x14ac:dyDescent="0.2">
      <c r="A14" s="50"/>
      <c r="B14" s="50"/>
      <c r="C14" s="50"/>
      <c r="D14" s="50"/>
      <c r="E14" s="50"/>
      <c r="F14" s="50"/>
      <c r="G14" s="50"/>
    </row>
    <row r="15" spans="1:7" ht="15" x14ac:dyDescent="0.25">
      <c r="A15" s="88" t="s">
        <v>17</v>
      </c>
      <c r="B15" s="89"/>
      <c r="C15" s="89"/>
      <c r="D15" s="89"/>
      <c r="E15" s="89"/>
      <c r="F15" s="89"/>
      <c r="G15" s="89"/>
    </row>
    <row r="16" spans="1:7" x14ac:dyDescent="0.2">
      <c r="A16" s="90"/>
      <c r="B16" s="90"/>
      <c r="C16" s="90"/>
      <c r="D16" s="90"/>
      <c r="E16" s="90"/>
      <c r="F16" s="90"/>
      <c r="G16" s="90"/>
    </row>
    <row r="17" spans="1:8" ht="15" x14ac:dyDescent="0.25">
      <c r="A17" s="50" t="s">
        <v>25</v>
      </c>
      <c r="B17" s="91"/>
      <c r="C17" s="92" t="s">
        <v>107</v>
      </c>
      <c r="D17" s="93"/>
      <c r="E17" s="93"/>
      <c r="F17" s="299">
        <f>SUM(F18:G22)</f>
        <v>10800</v>
      </c>
      <c r="G17" s="300"/>
    </row>
    <row r="18" spans="1:8" ht="15" x14ac:dyDescent="0.25">
      <c r="A18" s="83" t="s">
        <v>26</v>
      </c>
      <c r="B18" s="91"/>
      <c r="C18" s="94" t="s">
        <v>108</v>
      </c>
      <c r="D18" s="93"/>
      <c r="E18" s="93"/>
      <c r="F18" s="309">
        <v>1500</v>
      </c>
      <c r="G18" s="310"/>
    </row>
    <row r="19" spans="1:8" ht="15" x14ac:dyDescent="0.25">
      <c r="A19" s="83"/>
      <c r="B19" s="91"/>
      <c r="C19" s="94" t="s">
        <v>109</v>
      </c>
      <c r="D19" s="93"/>
      <c r="E19" s="93"/>
      <c r="F19" s="309">
        <v>400</v>
      </c>
      <c r="G19" s="310"/>
    </row>
    <row r="20" spans="1:8" ht="15" customHeight="1" x14ac:dyDescent="0.25">
      <c r="A20" s="83"/>
      <c r="B20" s="91"/>
      <c r="C20" s="311" t="s">
        <v>110</v>
      </c>
      <c r="D20" s="311"/>
      <c r="E20" s="311"/>
      <c r="F20" s="309">
        <v>800</v>
      </c>
      <c r="G20" s="310"/>
    </row>
    <row r="21" spans="1:8" ht="15" customHeight="1" x14ac:dyDescent="0.25">
      <c r="A21" s="83"/>
      <c r="B21" s="91"/>
      <c r="C21" s="311" t="s">
        <v>111</v>
      </c>
      <c r="D21" s="311"/>
      <c r="E21" s="311"/>
      <c r="F21" s="309">
        <v>7100</v>
      </c>
      <c r="G21" s="310"/>
    </row>
    <row r="22" spans="1:8" ht="15" x14ac:dyDescent="0.25">
      <c r="A22" s="90"/>
      <c r="B22" s="90"/>
      <c r="C22" s="94" t="s">
        <v>112</v>
      </c>
      <c r="D22" s="90"/>
      <c r="E22" s="90"/>
      <c r="F22" s="309">
        <v>1000</v>
      </c>
      <c r="G22" s="310"/>
    </row>
    <row r="23" spans="1:8" x14ac:dyDescent="0.2">
      <c r="A23" s="90"/>
      <c r="B23" s="90"/>
      <c r="C23" s="90"/>
      <c r="D23" s="90"/>
      <c r="E23" s="90"/>
      <c r="F23" s="90"/>
      <c r="G23" s="90"/>
    </row>
    <row r="24" spans="1:8" ht="30.75" customHeight="1" thickBot="1" x14ac:dyDescent="0.3">
      <c r="A24" s="313" t="s">
        <v>106</v>
      </c>
      <c r="B24" s="314"/>
      <c r="C24" s="314"/>
      <c r="D24" s="314"/>
      <c r="E24" s="314"/>
      <c r="F24" s="303">
        <f>SUM(F25)</f>
        <v>1500</v>
      </c>
      <c r="G24" s="303"/>
      <c r="H24" s="31"/>
    </row>
    <row r="25" spans="1:8" ht="14.25" customHeight="1" thickTop="1" x14ac:dyDescent="0.25">
      <c r="A25" s="95" t="s">
        <v>88</v>
      </c>
      <c r="B25" s="91"/>
      <c r="C25" s="50"/>
      <c r="D25" s="93"/>
      <c r="E25" s="93"/>
      <c r="F25" s="305">
        <v>1500</v>
      </c>
      <c r="G25" s="306"/>
    </row>
    <row r="26" spans="1:8" x14ac:dyDescent="0.2">
      <c r="A26" s="335" t="s">
        <v>218</v>
      </c>
      <c r="B26" s="335"/>
      <c r="C26" s="335"/>
      <c r="D26" s="335"/>
      <c r="E26" s="335"/>
      <c r="F26" s="335"/>
      <c r="G26" s="335"/>
    </row>
    <row r="27" spans="1:8" x14ac:dyDescent="0.2">
      <c r="A27" s="335"/>
      <c r="B27" s="335"/>
      <c r="C27" s="335"/>
      <c r="D27" s="335"/>
      <c r="E27" s="335"/>
      <c r="F27" s="335"/>
      <c r="G27" s="335"/>
    </row>
    <row r="28" spans="1:8" x14ac:dyDescent="0.2">
      <c r="A28" s="335"/>
      <c r="B28" s="335"/>
      <c r="C28" s="335"/>
      <c r="D28" s="335"/>
      <c r="E28" s="335"/>
      <c r="F28" s="335"/>
      <c r="G28" s="335"/>
    </row>
    <row r="29" spans="1:8" x14ac:dyDescent="0.2">
      <c r="A29" s="335"/>
      <c r="B29" s="335"/>
      <c r="C29" s="335"/>
      <c r="D29" s="335"/>
      <c r="E29" s="335"/>
      <c r="F29" s="335"/>
      <c r="G29" s="335"/>
    </row>
    <row r="30" spans="1:8" x14ac:dyDescent="0.2">
      <c r="A30" s="335"/>
      <c r="B30" s="335"/>
      <c r="C30" s="335"/>
      <c r="D30" s="335"/>
      <c r="E30" s="335"/>
      <c r="F30" s="335"/>
      <c r="G30" s="335"/>
    </row>
    <row r="31" spans="1:8" x14ac:dyDescent="0.2">
      <c r="A31" s="90"/>
      <c r="B31" s="90"/>
      <c r="C31" s="90"/>
      <c r="D31" s="90"/>
      <c r="E31" s="90"/>
      <c r="F31" s="90"/>
      <c r="G31" s="90"/>
    </row>
    <row r="32" spans="1:8" ht="30.75" customHeight="1" thickBot="1" x14ac:dyDescent="0.3">
      <c r="A32" s="313" t="s">
        <v>106</v>
      </c>
      <c r="B32" s="314"/>
      <c r="C32" s="314"/>
      <c r="D32" s="314"/>
      <c r="E32" s="314"/>
      <c r="F32" s="303">
        <f>SUM(F33)</f>
        <v>400</v>
      </c>
      <c r="G32" s="303"/>
      <c r="H32" s="31"/>
    </row>
    <row r="33" spans="1:8" ht="14.25" customHeight="1" thickTop="1" x14ac:dyDescent="0.25">
      <c r="A33" s="95" t="s">
        <v>88</v>
      </c>
      <c r="B33" s="91"/>
      <c r="C33" s="50"/>
      <c r="D33" s="93"/>
      <c r="E33" s="93"/>
      <c r="F33" s="305">
        <v>400</v>
      </c>
      <c r="G33" s="306"/>
    </row>
    <row r="34" spans="1:8" ht="14.25" customHeight="1" x14ac:dyDescent="0.2">
      <c r="A34" s="308" t="s">
        <v>219</v>
      </c>
      <c r="B34" s="308"/>
      <c r="C34" s="308"/>
      <c r="D34" s="308"/>
      <c r="E34" s="308"/>
      <c r="F34" s="308"/>
      <c r="G34" s="308"/>
    </row>
    <row r="35" spans="1:8" ht="14.25" customHeight="1" x14ac:dyDescent="0.2">
      <c r="A35" s="308"/>
      <c r="B35" s="308"/>
      <c r="C35" s="308"/>
      <c r="D35" s="308"/>
      <c r="E35" s="308"/>
      <c r="F35" s="308"/>
      <c r="G35" s="308"/>
    </row>
    <row r="36" spans="1:8" ht="14.25" customHeight="1" x14ac:dyDescent="0.2">
      <c r="A36" s="308"/>
      <c r="B36" s="308"/>
      <c r="C36" s="308"/>
      <c r="D36" s="308"/>
      <c r="E36" s="308"/>
      <c r="F36" s="308"/>
      <c r="G36" s="308"/>
    </row>
    <row r="37" spans="1:8" ht="14.25" customHeight="1" x14ac:dyDescent="0.2">
      <c r="A37" s="308"/>
      <c r="B37" s="308"/>
      <c r="C37" s="308"/>
      <c r="D37" s="308"/>
      <c r="E37" s="308"/>
      <c r="F37" s="308"/>
      <c r="G37" s="308"/>
    </row>
    <row r="38" spans="1:8" ht="14.25" customHeight="1" x14ac:dyDescent="0.2">
      <c r="A38" s="308"/>
      <c r="B38" s="308"/>
      <c r="C38" s="308"/>
      <c r="D38" s="308"/>
      <c r="E38" s="308"/>
      <c r="F38" s="308"/>
      <c r="G38" s="308"/>
    </row>
    <row r="39" spans="1:8" ht="14.25" customHeight="1" x14ac:dyDescent="0.25">
      <c r="A39" s="95"/>
      <c r="B39" s="91"/>
      <c r="C39" s="50"/>
      <c r="D39" s="93"/>
      <c r="E39" s="93"/>
      <c r="F39" s="80"/>
      <c r="G39" s="81"/>
    </row>
    <row r="40" spans="1:8" ht="30.75" customHeight="1" thickBot="1" x14ac:dyDescent="0.3">
      <c r="A40" s="313" t="s">
        <v>106</v>
      </c>
      <c r="B40" s="314"/>
      <c r="C40" s="314"/>
      <c r="D40" s="314"/>
      <c r="E40" s="314"/>
      <c r="F40" s="303">
        <f>SUM(F41)</f>
        <v>800</v>
      </c>
      <c r="G40" s="303"/>
      <c r="H40" s="31"/>
    </row>
    <row r="41" spans="1:8" ht="14.25" customHeight="1" thickTop="1" x14ac:dyDescent="0.25">
      <c r="A41" s="95" t="s">
        <v>88</v>
      </c>
      <c r="B41" s="91"/>
      <c r="C41" s="50"/>
      <c r="D41" s="93"/>
      <c r="E41" s="93"/>
      <c r="F41" s="305">
        <v>800</v>
      </c>
      <c r="G41" s="306"/>
    </row>
    <row r="42" spans="1:8" ht="14.25" customHeight="1" x14ac:dyDescent="0.2">
      <c r="A42" s="308" t="s">
        <v>220</v>
      </c>
      <c r="B42" s="308"/>
      <c r="C42" s="308"/>
      <c r="D42" s="308"/>
      <c r="E42" s="308"/>
      <c r="F42" s="308"/>
      <c r="G42" s="308"/>
    </row>
    <row r="43" spans="1:8" ht="14.25" customHeight="1" x14ac:dyDescent="0.2">
      <c r="A43" s="308"/>
      <c r="B43" s="308"/>
      <c r="C43" s="308"/>
      <c r="D43" s="308"/>
      <c r="E43" s="308"/>
      <c r="F43" s="308"/>
      <c r="G43" s="308"/>
    </row>
    <row r="44" spans="1:8" ht="14.25" customHeight="1" x14ac:dyDescent="0.2">
      <c r="A44" s="308"/>
      <c r="B44" s="308"/>
      <c r="C44" s="308"/>
      <c r="D44" s="308"/>
      <c r="E44" s="308"/>
      <c r="F44" s="308"/>
      <c r="G44" s="308"/>
    </row>
    <row r="45" spans="1:8" ht="14.25" customHeight="1" x14ac:dyDescent="0.2">
      <c r="A45" s="308"/>
      <c r="B45" s="308"/>
      <c r="C45" s="308"/>
      <c r="D45" s="308"/>
      <c r="E45" s="308"/>
      <c r="F45" s="308"/>
      <c r="G45" s="308"/>
    </row>
    <row r="46" spans="1:8" ht="14.25" customHeight="1" x14ac:dyDescent="0.2">
      <c r="A46" s="308"/>
      <c r="B46" s="308"/>
      <c r="C46" s="308"/>
      <c r="D46" s="308"/>
      <c r="E46" s="308"/>
      <c r="F46" s="308"/>
      <c r="G46" s="308"/>
    </row>
    <row r="47" spans="1:8" ht="14.25" customHeight="1" x14ac:dyDescent="0.25">
      <c r="A47" s="95"/>
      <c r="B47" s="91"/>
      <c r="C47" s="50"/>
      <c r="D47" s="93"/>
      <c r="E47" s="93"/>
      <c r="F47" s="80"/>
      <c r="G47" s="81"/>
    </row>
    <row r="48" spans="1:8" ht="30.75" customHeight="1" thickBot="1" x14ac:dyDescent="0.3">
      <c r="A48" s="313" t="s">
        <v>106</v>
      </c>
      <c r="B48" s="314"/>
      <c r="C48" s="314"/>
      <c r="D48" s="314"/>
      <c r="E48" s="314"/>
      <c r="F48" s="303">
        <f>SUM(F49)</f>
        <v>7100</v>
      </c>
      <c r="G48" s="303"/>
      <c r="H48" s="31"/>
    </row>
    <row r="49" spans="1:8" ht="14.25" customHeight="1" thickTop="1" x14ac:dyDescent="0.25">
      <c r="A49" s="95" t="s">
        <v>88</v>
      </c>
      <c r="B49" s="91"/>
      <c r="C49" s="50"/>
      <c r="D49" s="93"/>
      <c r="E49" s="93"/>
      <c r="F49" s="305">
        <v>7100</v>
      </c>
      <c r="G49" s="306"/>
    </row>
    <row r="50" spans="1:8" ht="14.25" customHeight="1" x14ac:dyDescent="0.2">
      <c r="A50" s="308" t="s">
        <v>221</v>
      </c>
      <c r="B50" s="308"/>
      <c r="C50" s="308"/>
      <c r="D50" s="308"/>
      <c r="E50" s="308"/>
      <c r="F50" s="308"/>
      <c r="G50" s="308"/>
    </row>
    <row r="51" spans="1:8" ht="14.25" customHeight="1" x14ac:dyDescent="0.2">
      <c r="A51" s="308"/>
      <c r="B51" s="308"/>
      <c r="C51" s="308"/>
      <c r="D51" s="308"/>
      <c r="E51" s="308"/>
      <c r="F51" s="308"/>
      <c r="G51" s="308"/>
    </row>
    <row r="52" spans="1:8" ht="14.25" customHeight="1" x14ac:dyDescent="0.2">
      <c r="A52" s="308"/>
      <c r="B52" s="308"/>
      <c r="C52" s="308"/>
      <c r="D52" s="308"/>
      <c r="E52" s="308"/>
      <c r="F52" s="308"/>
      <c r="G52" s="308"/>
    </row>
    <row r="53" spans="1:8" ht="14.25" customHeight="1" x14ac:dyDescent="0.2">
      <c r="A53" s="308"/>
      <c r="B53" s="308"/>
      <c r="C53" s="308"/>
      <c r="D53" s="308"/>
      <c r="E53" s="308"/>
      <c r="F53" s="308"/>
      <c r="G53" s="308"/>
    </row>
    <row r="54" spans="1:8" ht="14.25" customHeight="1" x14ac:dyDescent="0.2">
      <c r="A54" s="308"/>
      <c r="B54" s="308"/>
      <c r="C54" s="308"/>
      <c r="D54" s="308"/>
      <c r="E54" s="308"/>
      <c r="F54" s="308"/>
      <c r="G54" s="308"/>
    </row>
    <row r="55" spans="1:8" ht="14.25" customHeight="1" x14ac:dyDescent="0.25">
      <c r="A55" s="95"/>
      <c r="B55" s="91"/>
      <c r="C55" s="50"/>
      <c r="D55" s="93"/>
      <c r="E55" s="93"/>
      <c r="F55" s="80"/>
      <c r="G55" s="81"/>
    </row>
    <row r="56" spans="1:8" ht="17.25" customHeight="1" thickBot="1" x14ac:dyDescent="0.3">
      <c r="A56" s="27" t="s">
        <v>105</v>
      </c>
      <c r="B56" s="28"/>
      <c r="C56" s="29"/>
      <c r="D56" s="30"/>
      <c r="E56" s="30"/>
      <c r="F56" s="303">
        <f>SUM(F57)</f>
        <v>1000</v>
      </c>
      <c r="G56" s="303"/>
      <c r="H56" s="31"/>
    </row>
    <row r="57" spans="1:8" s="50" customFormat="1" ht="15" customHeight="1" thickTop="1" x14ac:dyDescent="0.25">
      <c r="A57" s="95" t="s">
        <v>24</v>
      </c>
      <c r="B57" s="52"/>
      <c r="C57" s="53"/>
      <c r="D57" s="54"/>
      <c r="E57" s="54"/>
      <c r="F57" s="305">
        <v>1000</v>
      </c>
      <c r="G57" s="306"/>
      <c r="H57" s="55"/>
    </row>
    <row r="58" spans="1:8" ht="14.25" customHeight="1" x14ac:dyDescent="0.2">
      <c r="A58" s="334" t="s">
        <v>222</v>
      </c>
      <c r="B58" s="334"/>
      <c r="C58" s="334"/>
      <c r="D58" s="334"/>
      <c r="E58" s="334"/>
      <c r="F58" s="334"/>
      <c r="G58" s="334"/>
    </row>
    <row r="59" spans="1:8" x14ac:dyDescent="0.2">
      <c r="A59" s="334"/>
      <c r="B59" s="334"/>
      <c r="C59" s="334"/>
      <c r="D59" s="334"/>
      <c r="E59" s="334"/>
      <c r="F59" s="334"/>
      <c r="G59" s="334"/>
    </row>
    <row r="60" spans="1:8" x14ac:dyDescent="0.2">
      <c r="A60" s="334"/>
      <c r="B60" s="334"/>
      <c r="C60" s="334"/>
      <c r="D60" s="334"/>
      <c r="E60" s="334"/>
      <c r="F60" s="334"/>
      <c r="G60" s="334"/>
    </row>
    <row r="61" spans="1:8" x14ac:dyDescent="0.2">
      <c r="A61" s="334"/>
      <c r="B61" s="334"/>
      <c r="C61" s="334"/>
      <c r="D61" s="334"/>
      <c r="E61" s="334"/>
      <c r="F61" s="334"/>
      <c r="G61" s="334"/>
    </row>
    <row r="62" spans="1:8" x14ac:dyDescent="0.2">
      <c r="A62" s="59"/>
      <c r="B62" s="59"/>
      <c r="C62" s="59"/>
      <c r="D62" s="59"/>
      <c r="E62" s="59"/>
      <c r="F62" s="59"/>
      <c r="G62" s="59"/>
    </row>
  </sheetData>
  <mergeCells count="29">
    <mergeCell ref="F18:G18"/>
    <mergeCell ref="F1:G1"/>
    <mergeCell ref="A13:C13"/>
    <mergeCell ref="F17:G17"/>
    <mergeCell ref="F19:G19"/>
    <mergeCell ref="F20:G20"/>
    <mergeCell ref="F21:G21"/>
    <mergeCell ref="C20:E20"/>
    <mergeCell ref="C21:E21"/>
    <mergeCell ref="A40:E40"/>
    <mergeCell ref="F40:G40"/>
    <mergeCell ref="A32:E32"/>
    <mergeCell ref="F32:G32"/>
    <mergeCell ref="F33:G33"/>
    <mergeCell ref="F22:G22"/>
    <mergeCell ref="A24:E24"/>
    <mergeCell ref="F24:G24"/>
    <mergeCell ref="F25:G25"/>
    <mergeCell ref="A26:G30"/>
    <mergeCell ref="A58:G61"/>
    <mergeCell ref="A50:G54"/>
    <mergeCell ref="A34:G38"/>
    <mergeCell ref="F56:G56"/>
    <mergeCell ref="F57:G57"/>
    <mergeCell ref="A48:E48"/>
    <mergeCell ref="F48:G48"/>
    <mergeCell ref="F49:G49"/>
    <mergeCell ref="F41:G41"/>
    <mergeCell ref="A42:G46"/>
  </mergeCells>
  <pageMargins left="0.70866141732283472" right="0.70866141732283472" top="0.78740157480314965" bottom="0.78740157480314965" header="0.31496062992125984" footer="0.31496062992125984"/>
  <pageSetup paperSize="9" scale="69" firstPageNumber="68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55"/>
  <sheetViews>
    <sheetView view="pageBreakPreview" zoomScaleNormal="100" zoomScaleSheetLayoutView="100" workbookViewId="0">
      <selection activeCell="M12" sqref="M12"/>
    </sheetView>
  </sheetViews>
  <sheetFormatPr defaultRowHeight="14.25" x14ac:dyDescent="0.2"/>
  <cols>
    <col min="1" max="1" width="8.5703125" style="2" customWidth="1"/>
    <col min="2" max="2" width="9.140625" style="2"/>
    <col min="3" max="3" width="58.7109375" style="3" customWidth="1"/>
    <col min="4" max="4" width="14.140625" style="4" customWidth="1"/>
    <col min="5" max="5" width="15" style="4" customWidth="1"/>
    <col min="6" max="6" width="14.140625" style="4" customWidth="1"/>
    <col min="7" max="7" width="8.28515625" style="3" customWidth="1"/>
    <col min="8" max="8" width="21" style="3" customWidth="1"/>
    <col min="9" max="11" width="9.140625" style="3"/>
    <col min="12" max="12" width="13.28515625" style="3" customWidth="1"/>
    <col min="13" max="16384" width="9.140625" style="3"/>
  </cols>
  <sheetData>
    <row r="1" spans="1:7" ht="23.25" x14ac:dyDescent="0.35">
      <c r="A1" s="96" t="s">
        <v>82</v>
      </c>
      <c r="B1" s="91"/>
      <c r="C1" s="50"/>
      <c r="D1" s="93"/>
      <c r="E1" s="93"/>
      <c r="F1" s="295" t="s">
        <v>83</v>
      </c>
      <c r="G1" s="295"/>
    </row>
    <row r="2" spans="1:7" x14ac:dyDescent="0.2">
      <c r="A2" s="91"/>
      <c r="B2" s="91"/>
      <c r="C2" s="50"/>
      <c r="D2" s="93"/>
      <c r="E2" s="93"/>
      <c r="F2" s="93"/>
      <c r="G2" s="50"/>
    </row>
    <row r="3" spans="1:7" x14ac:dyDescent="0.2">
      <c r="A3" s="83" t="s">
        <v>2</v>
      </c>
      <c r="B3" s="83" t="s">
        <v>90</v>
      </c>
      <c r="C3" s="50"/>
      <c r="D3" s="93"/>
      <c r="E3" s="93"/>
      <c r="F3" s="93"/>
      <c r="G3" s="50"/>
    </row>
    <row r="4" spans="1:7" x14ac:dyDescent="0.2">
      <c r="A4" s="91"/>
      <c r="B4" s="83" t="s">
        <v>4</v>
      </c>
      <c r="C4" s="50"/>
      <c r="D4" s="93"/>
      <c r="E4" s="93"/>
      <c r="F4" s="93"/>
      <c r="G4" s="50"/>
    </row>
    <row r="5" spans="1:7" x14ac:dyDescent="0.2">
      <c r="A5" s="91"/>
      <c r="B5" s="91"/>
      <c r="C5" s="50"/>
      <c r="D5" s="93"/>
      <c r="E5" s="93"/>
      <c r="F5" s="93"/>
      <c r="G5" s="50"/>
    </row>
    <row r="6" spans="1:7" s="7" customFormat="1" ht="13.5" thickBot="1" x14ac:dyDescent="0.25">
      <c r="A6" s="97"/>
      <c r="B6" s="97"/>
      <c r="C6" s="98"/>
      <c r="D6" s="99"/>
      <c r="E6" s="99"/>
      <c r="F6" s="99"/>
      <c r="G6" s="98" t="s">
        <v>5</v>
      </c>
    </row>
    <row r="7" spans="1:7" s="7" customFormat="1" ht="39.75" thickTop="1" thickBot="1" x14ac:dyDescent="0.25">
      <c r="A7" s="9" t="s">
        <v>6</v>
      </c>
      <c r="B7" s="10" t="s">
        <v>7</v>
      </c>
      <c r="C7" s="11" t="s">
        <v>8</v>
      </c>
      <c r="D7" s="12" t="s">
        <v>9</v>
      </c>
      <c r="E7" s="12" t="s">
        <v>10</v>
      </c>
      <c r="F7" s="12" t="s">
        <v>11</v>
      </c>
      <c r="G7" s="13" t="s">
        <v>12</v>
      </c>
    </row>
    <row r="8" spans="1:7" s="18" customFormat="1" ht="12.75" thickTop="1" thickBot="1" x14ac:dyDescent="0.25">
      <c r="A8" s="14">
        <v>1</v>
      </c>
      <c r="B8" s="15">
        <v>2</v>
      </c>
      <c r="C8" s="15">
        <v>3</v>
      </c>
      <c r="D8" s="16">
        <v>4</v>
      </c>
      <c r="E8" s="16">
        <v>5</v>
      </c>
      <c r="F8" s="16">
        <v>6</v>
      </c>
      <c r="G8" s="17" t="s">
        <v>13</v>
      </c>
    </row>
    <row r="9" spans="1:7" ht="15" thickTop="1" x14ac:dyDescent="0.2">
      <c r="A9" s="115">
        <v>5273</v>
      </c>
      <c r="B9" s="116">
        <v>59</v>
      </c>
      <c r="C9" s="117" t="s">
        <v>41</v>
      </c>
      <c r="D9" s="49">
        <v>6000</v>
      </c>
      <c r="E9" s="49">
        <v>5955</v>
      </c>
      <c r="F9" s="49">
        <f>SUM(F19)</f>
        <v>6000</v>
      </c>
      <c r="G9" s="58">
        <f>F9/D9*100</f>
        <v>100</v>
      </c>
    </row>
    <row r="10" spans="1:7" ht="28.5" x14ac:dyDescent="0.2">
      <c r="A10" s="115">
        <v>5512</v>
      </c>
      <c r="B10" s="116">
        <v>53</v>
      </c>
      <c r="C10" s="86" t="s">
        <v>15</v>
      </c>
      <c r="D10" s="49">
        <v>5000</v>
      </c>
      <c r="E10" s="49">
        <v>6000</v>
      </c>
      <c r="F10" s="49">
        <f>SUM(F34)</f>
        <v>5000</v>
      </c>
      <c r="G10" s="58">
        <f>F10/D10*100</f>
        <v>100</v>
      </c>
    </row>
    <row r="11" spans="1:7" x14ac:dyDescent="0.2">
      <c r="A11" s="56">
        <v>5512</v>
      </c>
      <c r="B11" s="57">
        <v>63</v>
      </c>
      <c r="C11" s="87" t="s">
        <v>57</v>
      </c>
      <c r="D11" s="36">
        <v>2000</v>
      </c>
      <c r="E11" s="36">
        <v>2000</v>
      </c>
      <c r="F11" s="36">
        <f>SUM(F43)</f>
        <v>2000</v>
      </c>
      <c r="G11" s="58">
        <f t="shared" ref="G11:G12" si="0">F11/D11*100</f>
        <v>100</v>
      </c>
    </row>
    <row r="12" spans="1:7" ht="15" thickBot="1" x14ac:dyDescent="0.25">
      <c r="A12" s="115">
        <v>5512</v>
      </c>
      <c r="B12" s="116">
        <v>52</v>
      </c>
      <c r="C12" s="87" t="s">
        <v>14</v>
      </c>
      <c r="D12" s="49">
        <v>2000</v>
      </c>
      <c r="E12" s="49">
        <v>2000</v>
      </c>
      <c r="F12" s="49">
        <f>SUM(F51)</f>
        <v>3500</v>
      </c>
      <c r="G12" s="58">
        <f t="shared" si="0"/>
        <v>175</v>
      </c>
    </row>
    <row r="13" spans="1:7" s="26" customFormat="1" ht="16.5" thickTop="1" thickBot="1" x14ac:dyDescent="0.3">
      <c r="A13" s="296" t="s">
        <v>16</v>
      </c>
      <c r="B13" s="297"/>
      <c r="C13" s="298"/>
      <c r="D13" s="24">
        <f>SUM(D9:D12)</f>
        <v>15000</v>
      </c>
      <c r="E13" s="24">
        <f>SUM(E9:E12)</f>
        <v>15955</v>
      </c>
      <c r="F13" s="24">
        <f>SUM(F9:F12)</f>
        <v>16500</v>
      </c>
      <c r="G13" s="25">
        <f>F13/D13*100</f>
        <v>110.00000000000001</v>
      </c>
    </row>
    <row r="14" spans="1:7" ht="15" thickTop="1" x14ac:dyDescent="0.2">
      <c r="A14" s="91"/>
      <c r="B14" s="91"/>
      <c r="C14" s="50"/>
      <c r="D14" s="93"/>
      <c r="E14" s="93"/>
      <c r="F14" s="93"/>
      <c r="G14" s="50"/>
    </row>
    <row r="15" spans="1:7" ht="15" x14ac:dyDescent="0.25">
      <c r="A15" s="88" t="s">
        <v>17</v>
      </c>
      <c r="B15" s="91"/>
      <c r="C15" s="50"/>
      <c r="D15" s="93"/>
      <c r="E15" s="93"/>
      <c r="F15" s="93"/>
      <c r="G15" s="50"/>
    </row>
    <row r="16" spans="1:7" x14ac:dyDescent="0.2">
      <c r="A16" s="50" t="s">
        <v>25</v>
      </c>
      <c r="B16" s="91"/>
      <c r="C16" s="301" t="s">
        <v>91</v>
      </c>
      <c r="D16" s="302"/>
      <c r="E16" s="302"/>
      <c r="F16" s="50"/>
      <c r="G16" s="50"/>
    </row>
    <row r="17" spans="1:8" ht="15" x14ac:dyDescent="0.25">
      <c r="A17" s="51"/>
      <c r="B17" s="51"/>
      <c r="C17" s="302"/>
      <c r="D17" s="302"/>
      <c r="E17" s="302"/>
      <c r="F17" s="299">
        <v>6000</v>
      </c>
      <c r="G17" s="300"/>
    </row>
    <row r="18" spans="1:8" ht="15" x14ac:dyDescent="0.25">
      <c r="A18" s="51"/>
      <c r="B18" s="51"/>
      <c r="C18" s="51"/>
      <c r="D18" s="51"/>
      <c r="E18" s="51"/>
      <c r="F18" s="51"/>
      <c r="G18" s="51"/>
    </row>
    <row r="19" spans="1:8" ht="17.25" customHeight="1" thickBot="1" x14ac:dyDescent="0.3">
      <c r="A19" s="27" t="s">
        <v>84</v>
      </c>
      <c r="B19" s="28"/>
      <c r="C19" s="29"/>
      <c r="D19" s="30"/>
      <c r="E19" s="30"/>
      <c r="F19" s="303">
        <f>SUM(F20)</f>
        <v>6000</v>
      </c>
      <c r="G19" s="303"/>
      <c r="H19" s="31"/>
    </row>
    <row r="20" spans="1:8" ht="15" customHeight="1" thickTop="1" x14ac:dyDescent="0.25">
      <c r="A20" s="304" t="s">
        <v>42</v>
      </c>
      <c r="B20" s="304"/>
      <c r="C20" s="304"/>
      <c r="D20" s="304"/>
      <c r="E20" s="304"/>
      <c r="F20" s="305">
        <v>6000</v>
      </c>
      <c r="G20" s="306"/>
    </row>
    <row r="21" spans="1:8" ht="15" customHeight="1" x14ac:dyDescent="0.2">
      <c r="A21" s="307" t="s">
        <v>85</v>
      </c>
      <c r="B21" s="307"/>
      <c r="C21" s="307"/>
      <c r="D21" s="307"/>
      <c r="E21" s="307"/>
      <c r="F21" s="307"/>
      <c r="G21" s="307"/>
    </row>
    <row r="22" spans="1:8" ht="14.25" customHeight="1" x14ac:dyDescent="0.2">
      <c r="A22" s="308" t="s">
        <v>92</v>
      </c>
      <c r="B22" s="308"/>
      <c r="C22" s="308"/>
      <c r="D22" s="308"/>
      <c r="E22" s="308"/>
      <c r="F22" s="308"/>
      <c r="G22" s="308"/>
    </row>
    <row r="23" spans="1:8" ht="14.25" customHeight="1" x14ac:dyDescent="0.2">
      <c r="A23" s="308"/>
      <c r="B23" s="308"/>
      <c r="C23" s="308"/>
      <c r="D23" s="308"/>
      <c r="E23" s="308"/>
      <c r="F23" s="308"/>
      <c r="G23" s="308"/>
    </row>
    <row r="24" spans="1:8" ht="14.25" customHeight="1" x14ac:dyDescent="0.2">
      <c r="A24" s="308"/>
      <c r="B24" s="308"/>
      <c r="C24" s="308"/>
      <c r="D24" s="308"/>
      <c r="E24" s="308"/>
      <c r="F24" s="308"/>
      <c r="G24" s="308"/>
    </row>
    <row r="25" spans="1:8" ht="15" customHeight="1" x14ac:dyDescent="0.2">
      <c r="A25" s="308"/>
      <c r="B25" s="308"/>
      <c r="C25" s="308"/>
      <c r="D25" s="308"/>
      <c r="E25" s="308"/>
      <c r="F25" s="308"/>
      <c r="G25" s="308"/>
    </row>
    <row r="26" spans="1:8" ht="15" customHeight="1" x14ac:dyDescent="0.2">
      <c r="A26" s="308"/>
      <c r="B26" s="308"/>
      <c r="C26" s="308"/>
      <c r="D26" s="308"/>
      <c r="E26" s="308"/>
      <c r="F26" s="308"/>
      <c r="G26" s="308"/>
    </row>
    <row r="27" spans="1:8" ht="15" x14ac:dyDescent="0.25">
      <c r="A27" s="82"/>
      <c r="B27" s="51"/>
      <c r="C27" s="51"/>
      <c r="D27" s="51"/>
      <c r="E27" s="51"/>
      <c r="F27" s="51"/>
      <c r="G27" s="51"/>
    </row>
    <row r="28" spans="1:8" ht="15" x14ac:dyDescent="0.25">
      <c r="A28" s="82"/>
      <c r="B28" s="51"/>
      <c r="C28" s="51"/>
      <c r="D28" s="51"/>
      <c r="E28" s="51"/>
      <c r="F28" s="51"/>
      <c r="G28" s="51"/>
    </row>
    <row r="29" spans="1:8" ht="15" x14ac:dyDescent="0.25">
      <c r="A29" s="50" t="s">
        <v>25</v>
      </c>
      <c r="B29" s="91"/>
      <c r="C29" s="101" t="s">
        <v>94</v>
      </c>
      <c r="D29" s="93"/>
      <c r="E29" s="93"/>
      <c r="F29" s="299">
        <f>SUM(F30:G33)</f>
        <v>7000</v>
      </c>
      <c r="G29" s="300"/>
    </row>
    <row r="30" spans="1:8" ht="15" x14ac:dyDescent="0.25">
      <c r="A30" s="83" t="s">
        <v>26</v>
      </c>
      <c r="B30" s="91"/>
      <c r="C30" s="311" t="s">
        <v>95</v>
      </c>
      <c r="D30" s="311"/>
      <c r="E30" s="311"/>
      <c r="F30" s="309"/>
      <c r="G30" s="310"/>
    </row>
    <row r="31" spans="1:8" ht="15" x14ac:dyDescent="0.25">
      <c r="A31" s="83"/>
      <c r="B31" s="91"/>
      <c r="C31" s="311"/>
      <c r="D31" s="311"/>
      <c r="E31" s="311"/>
      <c r="F31" s="309">
        <v>5000</v>
      </c>
      <c r="G31" s="310"/>
    </row>
    <row r="32" spans="1:8" ht="15" customHeight="1" x14ac:dyDescent="0.25">
      <c r="A32" s="82"/>
      <c r="B32" s="51"/>
      <c r="C32" s="312" t="s">
        <v>96</v>
      </c>
      <c r="D32" s="312"/>
      <c r="E32" s="312"/>
      <c r="F32" s="309">
        <v>2000</v>
      </c>
      <c r="G32" s="310"/>
    </row>
    <row r="33" spans="1:8" ht="15" x14ac:dyDescent="0.25">
      <c r="A33" s="82"/>
      <c r="B33" s="51"/>
      <c r="C33" s="51"/>
      <c r="D33" s="51"/>
      <c r="E33" s="51"/>
      <c r="F33" s="51"/>
      <c r="G33" s="51"/>
    </row>
    <row r="34" spans="1:8" ht="31.5" customHeight="1" thickBot="1" x14ac:dyDescent="0.3">
      <c r="A34" s="313" t="s">
        <v>87</v>
      </c>
      <c r="B34" s="313"/>
      <c r="C34" s="313"/>
      <c r="D34" s="313"/>
      <c r="E34" s="313"/>
      <c r="F34" s="303">
        <f>SUM(F35)</f>
        <v>5000</v>
      </c>
      <c r="G34" s="303"/>
      <c r="H34" s="31"/>
    </row>
    <row r="35" spans="1:8" ht="15.75" customHeight="1" thickTop="1" x14ac:dyDescent="0.25">
      <c r="A35" s="95" t="s">
        <v>88</v>
      </c>
      <c r="B35" s="91"/>
      <c r="C35" s="50"/>
      <c r="D35" s="93"/>
      <c r="E35" s="93"/>
      <c r="F35" s="305">
        <v>5000</v>
      </c>
      <c r="G35" s="306"/>
    </row>
    <row r="36" spans="1:8" ht="14.25" customHeight="1" x14ac:dyDescent="0.2">
      <c r="A36" s="308" t="s">
        <v>97</v>
      </c>
      <c r="B36" s="308"/>
      <c r="C36" s="308"/>
      <c r="D36" s="308"/>
      <c r="E36" s="308"/>
      <c r="F36" s="308"/>
      <c r="G36" s="308"/>
    </row>
    <row r="37" spans="1:8" ht="14.25" customHeight="1" x14ac:dyDescent="0.2">
      <c r="A37" s="308"/>
      <c r="B37" s="308"/>
      <c r="C37" s="308"/>
      <c r="D37" s="308"/>
      <c r="E37" s="308"/>
      <c r="F37" s="308"/>
      <c r="G37" s="308"/>
    </row>
    <row r="38" spans="1:8" ht="14.25" customHeight="1" x14ac:dyDescent="0.2">
      <c r="A38" s="308"/>
      <c r="B38" s="308"/>
      <c r="C38" s="308"/>
      <c r="D38" s="308"/>
      <c r="E38" s="308"/>
      <c r="F38" s="308"/>
      <c r="G38" s="308"/>
    </row>
    <row r="39" spans="1:8" ht="14.25" customHeight="1" x14ac:dyDescent="0.2">
      <c r="A39" s="308"/>
      <c r="B39" s="308"/>
      <c r="C39" s="308"/>
      <c r="D39" s="308"/>
      <c r="E39" s="308"/>
      <c r="F39" s="308"/>
      <c r="G39" s="308"/>
    </row>
    <row r="40" spans="1:8" x14ac:dyDescent="0.2">
      <c r="A40" s="308"/>
      <c r="B40" s="308"/>
      <c r="C40" s="308"/>
      <c r="D40" s="308"/>
      <c r="E40" s="308"/>
      <c r="F40" s="308"/>
      <c r="G40" s="308"/>
    </row>
    <row r="41" spans="1:8" x14ac:dyDescent="0.2">
      <c r="A41" s="308"/>
      <c r="B41" s="308"/>
      <c r="C41" s="308"/>
      <c r="D41" s="308"/>
      <c r="E41" s="308"/>
      <c r="F41" s="308"/>
      <c r="G41" s="308"/>
    </row>
    <row r="42" spans="1:8" x14ac:dyDescent="0.2">
      <c r="A42" s="91"/>
      <c r="B42" s="91"/>
      <c r="C42" s="50"/>
      <c r="D42" s="93"/>
      <c r="E42" s="93"/>
      <c r="F42" s="93"/>
      <c r="G42" s="50"/>
    </row>
    <row r="43" spans="1:8" ht="15.75" customHeight="1" thickBot="1" x14ac:dyDescent="0.3">
      <c r="A43" s="313" t="s">
        <v>89</v>
      </c>
      <c r="B43" s="314"/>
      <c r="C43" s="314"/>
      <c r="D43" s="314"/>
      <c r="E43" s="314"/>
      <c r="F43" s="303">
        <f>SUM(F44)</f>
        <v>2000</v>
      </c>
      <c r="G43" s="303"/>
      <c r="H43" s="31"/>
    </row>
    <row r="44" spans="1:8" ht="15.75" thickTop="1" x14ac:dyDescent="0.25">
      <c r="A44" s="95" t="s">
        <v>59</v>
      </c>
      <c r="B44" s="91"/>
      <c r="C44" s="50"/>
      <c r="D44" s="93"/>
      <c r="E44" s="93"/>
      <c r="F44" s="305">
        <v>2000</v>
      </c>
      <c r="G44" s="306"/>
    </row>
    <row r="45" spans="1:8" x14ac:dyDescent="0.2">
      <c r="A45" s="312" t="s">
        <v>98</v>
      </c>
      <c r="B45" s="312"/>
      <c r="C45" s="312"/>
      <c r="D45" s="312"/>
      <c r="E45" s="312"/>
      <c r="F45" s="312"/>
      <c r="G45" s="312"/>
    </row>
    <row r="46" spans="1:8" x14ac:dyDescent="0.2">
      <c r="A46" s="91"/>
      <c r="B46" s="91"/>
      <c r="C46" s="50"/>
      <c r="D46" s="93"/>
      <c r="E46" s="93"/>
      <c r="F46" s="93"/>
      <c r="G46" s="50"/>
    </row>
    <row r="47" spans="1:8" ht="15" x14ac:dyDescent="0.25">
      <c r="A47" s="95"/>
      <c r="B47" s="91"/>
      <c r="C47" s="50"/>
      <c r="D47" s="93"/>
      <c r="E47" s="93"/>
      <c r="F47" s="80"/>
      <c r="G47" s="81"/>
    </row>
    <row r="48" spans="1:8" x14ac:dyDescent="0.2">
      <c r="A48" s="50" t="s">
        <v>25</v>
      </c>
      <c r="B48" s="91"/>
      <c r="C48" s="301" t="s">
        <v>99</v>
      </c>
      <c r="D48" s="301"/>
      <c r="E48" s="301"/>
      <c r="F48" s="50"/>
      <c r="G48" s="50"/>
    </row>
    <row r="49" spans="1:8" ht="15" x14ac:dyDescent="0.25">
      <c r="A49" s="95"/>
      <c r="B49" s="91"/>
      <c r="C49" s="301"/>
      <c r="D49" s="301"/>
      <c r="E49" s="301"/>
      <c r="F49" s="299">
        <v>3500</v>
      </c>
      <c r="G49" s="300"/>
    </row>
    <row r="50" spans="1:8" ht="15" x14ac:dyDescent="0.25">
      <c r="A50" s="95"/>
      <c r="B50" s="91"/>
      <c r="C50" s="50"/>
      <c r="D50" s="93"/>
      <c r="E50" s="93"/>
      <c r="F50" s="80"/>
      <c r="G50" s="81"/>
    </row>
    <row r="51" spans="1:8" ht="17.25" customHeight="1" thickBot="1" x14ac:dyDescent="0.3">
      <c r="A51" s="27" t="s">
        <v>86</v>
      </c>
      <c r="B51" s="28"/>
      <c r="C51" s="29"/>
      <c r="D51" s="30"/>
      <c r="E51" s="30"/>
      <c r="F51" s="303">
        <f>SUM(F52)</f>
        <v>3500</v>
      </c>
      <c r="G51" s="303"/>
      <c r="H51" s="31"/>
    </row>
    <row r="52" spans="1:8" ht="15.75" thickTop="1" x14ac:dyDescent="0.25">
      <c r="A52" s="95" t="s">
        <v>20</v>
      </c>
      <c r="B52" s="91"/>
      <c r="C52" s="50"/>
      <c r="D52" s="93"/>
      <c r="E52" s="93"/>
      <c r="F52" s="305">
        <v>3500</v>
      </c>
      <c r="G52" s="306"/>
    </row>
    <row r="53" spans="1:8" ht="14.25" customHeight="1" x14ac:dyDescent="0.2">
      <c r="A53" s="308" t="s">
        <v>100</v>
      </c>
      <c r="B53" s="308"/>
      <c r="C53" s="308"/>
      <c r="D53" s="308"/>
      <c r="E53" s="308"/>
      <c r="F53" s="308"/>
      <c r="G53" s="308"/>
    </row>
    <row r="54" spans="1:8" ht="15" customHeight="1" x14ac:dyDescent="0.2">
      <c r="A54" s="308"/>
      <c r="B54" s="308"/>
      <c r="C54" s="308"/>
      <c r="D54" s="308"/>
      <c r="E54" s="308"/>
      <c r="F54" s="308"/>
      <c r="G54" s="308"/>
    </row>
    <row r="55" spans="1:8" ht="15" x14ac:dyDescent="0.25">
      <c r="A55" s="95"/>
      <c r="B55" s="91"/>
      <c r="C55" s="50"/>
      <c r="D55" s="93"/>
      <c r="E55" s="93"/>
      <c r="F55" s="80"/>
      <c r="G55" s="81"/>
    </row>
  </sheetData>
  <mergeCells count="28">
    <mergeCell ref="A53:G54"/>
    <mergeCell ref="F35:G35"/>
    <mergeCell ref="A43:E43"/>
    <mergeCell ref="F43:G43"/>
    <mergeCell ref="F44:G44"/>
    <mergeCell ref="A45:G45"/>
    <mergeCell ref="F49:G49"/>
    <mergeCell ref="C48:E49"/>
    <mergeCell ref="A34:E34"/>
    <mergeCell ref="A36:G41"/>
    <mergeCell ref="F34:G34"/>
    <mergeCell ref="F51:G51"/>
    <mergeCell ref="F52:G52"/>
    <mergeCell ref="F30:G30"/>
    <mergeCell ref="F31:G31"/>
    <mergeCell ref="C30:E31"/>
    <mergeCell ref="C32:E32"/>
    <mergeCell ref="F32:G32"/>
    <mergeCell ref="F1:G1"/>
    <mergeCell ref="A13:C13"/>
    <mergeCell ref="F17:G17"/>
    <mergeCell ref="C16:E17"/>
    <mergeCell ref="F29:G29"/>
    <mergeCell ref="F19:G19"/>
    <mergeCell ref="A20:E20"/>
    <mergeCell ref="F20:G20"/>
    <mergeCell ref="A21:G21"/>
    <mergeCell ref="A22:G26"/>
  </mergeCells>
  <pageMargins left="0.70866141732283472" right="0.70866141732283472" top="0.78740157480314965" bottom="0.78740157480314965" header="0.31496062992125984" footer="0.31496062992125984"/>
  <pageSetup paperSize="9" scale="68" firstPageNumber="58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27"/>
  <sheetViews>
    <sheetView view="pageBreakPreview" zoomScaleNormal="100" zoomScaleSheetLayoutView="100" workbookViewId="0">
      <selection activeCell="M12" sqref="M12"/>
    </sheetView>
  </sheetViews>
  <sheetFormatPr defaultRowHeight="14.25" x14ac:dyDescent="0.2"/>
  <cols>
    <col min="1" max="1" width="8.5703125" style="2" customWidth="1"/>
    <col min="2" max="2" width="9.140625" style="2"/>
    <col min="3" max="3" width="58.7109375" style="3" customWidth="1"/>
    <col min="4" max="6" width="14.140625" style="4" customWidth="1"/>
    <col min="7" max="7" width="9.140625" style="3" customWidth="1"/>
    <col min="8" max="8" width="17.5703125" style="3" customWidth="1"/>
    <col min="9" max="11" width="9.140625" style="3"/>
    <col min="12" max="12" width="13.28515625" style="3" customWidth="1"/>
    <col min="13" max="16384" width="9.140625" style="3"/>
  </cols>
  <sheetData>
    <row r="1" spans="1:7" ht="23.25" x14ac:dyDescent="0.35">
      <c r="A1" s="96" t="s">
        <v>39</v>
      </c>
      <c r="B1" s="91"/>
      <c r="C1" s="50"/>
      <c r="D1" s="93"/>
      <c r="E1" s="93"/>
      <c r="F1" s="295" t="s">
        <v>40</v>
      </c>
      <c r="G1" s="295"/>
    </row>
    <row r="2" spans="1:7" x14ac:dyDescent="0.2">
      <c r="A2" s="91"/>
      <c r="B2" s="91"/>
      <c r="C2" s="50"/>
      <c r="D2" s="93"/>
      <c r="E2" s="93"/>
      <c r="F2" s="93"/>
      <c r="G2" s="50"/>
    </row>
    <row r="3" spans="1:7" x14ac:dyDescent="0.2">
      <c r="A3" s="83" t="s">
        <v>2</v>
      </c>
      <c r="B3" s="83" t="s">
        <v>43</v>
      </c>
      <c r="C3" s="50"/>
      <c r="D3" s="93"/>
      <c r="E3" s="93"/>
      <c r="F3" s="93"/>
      <c r="G3" s="50"/>
    </row>
    <row r="4" spans="1:7" x14ac:dyDescent="0.2">
      <c r="A4" s="91"/>
      <c r="B4" s="83" t="s">
        <v>4</v>
      </c>
      <c r="C4" s="50"/>
      <c r="D4" s="93"/>
      <c r="E4" s="93"/>
      <c r="F4" s="93"/>
      <c r="G4" s="50"/>
    </row>
    <row r="5" spans="1:7" x14ac:dyDescent="0.2">
      <c r="A5" s="91"/>
      <c r="B5" s="91"/>
      <c r="C5" s="50"/>
      <c r="D5" s="93"/>
      <c r="E5" s="93"/>
      <c r="F5" s="93"/>
      <c r="G5" s="50"/>
    </row>
    <row r="6" spans="1:7" s="7" customFormat="1" ht="13.5" thickBot="1" x14ac:dyDescent="0.25">
      <c r="A6" s="97"/>
      <c r="B6" s="97"/>
      <c r="C6" s="98"/>
      <c r="D6" s="99"/>
      <c r="E6" s="99"/>
      <c r="F6" s="99"/>
      <c r="G6" s="98" t="s">
        <v>5</v>
      </c>
    </row>
    <row r="7" spans="1:7" s="7" customFormat="1" ht="39.75" thickTop="1" thickBot="1" x14ac:dyDescent="0.25">
      <c r="A7" s="9" t="s">
        <v>6</v>
      </c>
      <c r="B7" s="10" t="s">
        <v>7</v>
      </c>
      <c r="C7" s="11" t="s">
        <v>8</v>
      </c>
      <c r="D7" s="12" t="s">
        <v>9</v>
      </c>
      <c r="E7" s="12" t="s">
        <v>10</v>
      </c>
      <c r="F7" s="12" t="s">
        <v>11</v>
      </c>
      <c r="G7" s="13" t="s">
        <v>12</v>
      </c>
    </row>
    <row r="8" spans="1:7" s="18" customFormat="1" ht="12.75" thickTop="1" thickBot="1" x14ac:dyDescent="0.25">
      <c r="A8" s="14">
        <v>1</v>
      </c>
      <c r="B8" s="15">
        <v>2</v>
      </c>
      <c r="C8" s="15">
        <v>3</v>
      </c>
      <c r="D8" s="16">
        <v>4</v>
      </c>
      <c r="E8" s="16">
        <v>5</v>
      </c>
      <c r="F8" s="16">
        <v>6</v>
      </c>
      <c r="G8" s="17" t="s">
        <v>13</v>
      </c>
    </row>
    <row r="9" spans="1:7" ht="15.75" thickTop="1" thickBot="1" x14ac:dyDescent="0.25">
      <c r="A9" s="19">
        <v>6409</v>
      </c>
      <c r="B9" s="20">
        <v>52</v>
      </c>
      <c r="C9" s="21" t="s">
        <v>14</v>
      </c>
      <c r="D9" s="23">
        <v>66870</v>
      </c>
      <c r="E9" s="23">
        <v>137240</v>
      </c>
      <c r="F9" s="23">
        <f>SUM(F25)</f>
        <v>59630</v>
      </c>
      <c r="G9" s="22">
        <f>F9/D9*100</f>
        <v>89.173022282039781</v>
      </c>
    </row>
    <row r="10" spans="1:7" s="26" customFormat="1" ht="16.5" thickTop="1" thickBot="1" x14ac:dyDescent="0.3">
      <c r="A10" s="296" t="s">
        <v>16</v>
      </c>
      <c r="B10" s="297"/>
      <c r="C10" s="298"/>
      <c r="D10" s="24">
        <f>SUM(D9:D9)</f>
        <v>66870</v>
      </c>
      <c r="E10" s="24">
        <f>SUM(E9:E9)</f>
        <v>137240</v>
      </c>
      <c r="F10" s="24">
        <f>SUM(F9:F9)</f>
        <v>59630</v>
      </c>
      <c r="G10" s="25">
        <f>F10/D10*100</f>
        <v>89.173022282039781</v>
      </c>
    </row>
    <row r="11" spans="1:7" ht="15" thickTop="1" x14ac:dyDescent="0.2">
      <c r="A11" s="50"/>
      <c r="B11" s="50"/>
      <c r="C11" s="50"/>
      <c r="D11" s="50"/>
      <c r="E11" s="50"/>
      <c r="F11" s="50"/>
      <c r="G11" s="50"/>
    </row>
    <row r="12" spans="1:7" x14ac:dyDescent="0.2">
      <c r="A12" s="100"/>
      <c r="B12" s="100"/>
      <c r="C12" s="100"/>
      <c r="D12" s="100"/>
      <c r="E12" s="100"/>
      <c r="F12" s="100"/>
      <c r="G12" s="100"/>
    </row>
    <row r="13" spans="1:7" ht="15" x14ac:dyDescent="0.25">
      <c r="A13" s="88" t="s">
        <v>17</v>
      </c>
      <c r="B13" s="91"/>
      <c r="C13" s="50"/>
      <c r="D13" s="93"/>
      <c r="E13" s="93"/>
      <c r="F13" s="93"/>
      <c r="G13" s="50"/>
    </row>
    <row r="14" spans="1:7" ht="15" x14ac:dyDescent="0.25">
      <c r="A14" s="50" t="s">
        <v>25</v>
      </c>
      <c r="B14" s="91"/>
      <c r="C14" s="101" t="s">
        <v>44</v>
      </c>
      <c r="D14" s="93"/>
      <c r="E14" s="93"/>
      <c r="F14" s="299">
        <f>SUM(F15:G21)</f>
        <v>59630</v>
      </c>
      <c r="G14" s="300"/>
    </row>
    <row r="15" spans="1:7" ht="15" x14ac:dyDescent="0.25">
      <c r="A15" s="50"/>
      <c r="B15" s="91"/>
      <c r="C15" s="83" t="s">
        <v>212</v>
      </c>
      <c r="D15" s="93"/>
      <c r="E15" s="93"/>
      <c r="F15" s="309">
        <v>350</v>
      </c>
      <c r="G15" s="310"/>
    </row>
    <row r="16" spans="1:7" ht="15" x14ac:dyDescent="0.25">
      <c r="A16" s="50"/>
      <c r="B16" s="91"/>
      <c r="C16" s="83" t="s">
        <v>169</v>
      </c>
      <c r="D16" s="93"/>
      <c r="E16" s="93"/>
      <c r="F16" s="309">
        <v>1500</v>
      </c>
      <c r="G16" s="310"/>
    </row>
    <row r="17" spans="1:11" ht="15" x14ac:dyDescent="0.25">
      <c r="A17" s="50"/>
      <c r="B17" s="91"/>
      <c r="C17" s="83" t="s">
        <v>224</v>
      </c>
      <c r="D17" s="93"/>
      <c r="E17" s="93"/>
      <c r="F17" s="309">
        <f>250+12500</f>
        <v>12750</v>
      </c>
      <c r="G17" s="310"/>
    </row>
    <row r="18" spans="1:11" ht="15" x14ac:dyDescent="0.25">
      <c r="A18" s="50"/>
      <c r="B18" s="91"/>
      <c r="C18" s="83" t="s">
        <v>225</v>
      </c>
      <c r="D18" s="93"/>
      <c r="E18" s="93"/>
      <c r="F18" s="309">
        <v>34125</v>
      </c>
      <c r="G18" s="310"/>
    </row>
    <row r="19" spans="1:11" ht="15" x14ac:dyDescent="0.25">
      <c r="A19" s="50"/>
      <c r="B19" s="91"/>
      <c r="C19" s="147" t="s">
        <v>248</v>
      </c>
      <c r="D19" s="93"/>
      <c r="E19" s="93"/>
      <c r="F19" s="309">
        <v>1000</v>
      </c>
      <c r="G19" s="310"/>
    </row>
    <row r="20" spans="1:11" ht="15" x14ac:dyDescent="0.25">
      <c r="A20" s="50"/>
      <c r="B20" s="91"/>
      <c r="C20" s="83" t="s">
        <v>226</v>
      </c>
      <c r="D20" s="93"/>
      <c r="E20" s="93"/>
      <c r="F20" s="309">
        <v>1000</v>
      </c>
      <c r="G20" s="310"/>
    </row>
    <row r="21" spans="1:11" ht="15" x14ac:dyDescent="0.25">
      <c r="A21" s="50"/>
      <c r="B21" s="91"/>
      <c r="C21" s="83" t="s">
        <v>223</v>
      </c>
      <c r="D21" s="93"/>
      <c r="E21" s="93"/>
      <c r="F21" s="309">
        <v>8905</v>
      </c>
      <c r="G21" s="310"/>
    </row>
    <row r="22" spans="1:11" ht="15" x14ac:dyDescent="0.25">
      <c r="A22" s="50"/>
      <c r="B22" s="91"/>
      <c r="C22" s="83"/>
      <c r="D22" s="93"/>
      <c r="E22" s="93"/>
      <c r="F22" s="84"/>
      <c r="G22" s="85"/>
    </row>
    <row r="23" spans="1:11" ht="15" x14ac:dyDescent="0.25">
      <c r="A23" s="98" t="s">
        <v>230</v>
      </c>
      <c r="B23" s="91"/>
      <c r="C23" s="83"/>
      <c r="D23" s="93"/>
      <c r="E23" s="93"/>
      <c r="F23" s="84"/>
      <c r="G23" s="85"/>
    </row>
    <row r="24" spans="1:11" ht="15" x14ac:dyDescent="0.25">
      <c r="A24" s="112"/>
      <c r="B24" s="51"/>
      <c r="C24" s="51"/>
      <c r="D24" s="51"/>
      <c r="E24" s="51"/>
      <c r="F24" s="113"/>
      <c r="G24" s="114"/>
    </row>
    <row r="25" spans="1:11" ht="17.25" customHeight="1" thickBot="1" x14ac:dyDescent="0.3">
      <c r="A25" s="27" t="s">
        <v>213</v>
      </c>
      <c r="B25" s="28"/>
      <c r="C25" s="29"/>
      <c r="D25" s="30"/>
      <c r="E25" s="30"/>
      <c r="F25" s="303">
        <f>SUM(F26)</f>
        <v>59630</v>
      </c>
      <c r="G25" s="303"/>
      <c r="H25" s="31"/>
    </row>
    <row r="26" spans="1:11" ht="15.75" thickTop="1" x14ac:dyDescent="0.25">
      <c r="A26" s="95" t="s">
        <v>19</v>
      </c>
      <c r="B26" s="91"/>
      <c r="C26" s="50"/>
      <c r="D26" s="93"/>
      <c r="E26" s="93"/>
      <c r="F26" s="305">
        <f>SUM(F14)</f>
        <v>59630</v>
      </c>
      <c r="G26" s="306"/>
    </row>
    <row r="27" spans="1:11" x14ac:dyDescent="0.2">
      <c r="A27" s="38"/>
      <c r="B27" s="38"/>
      <c r="C27" s="37"/>
      <c r="D27" s="39"/>
      <c r="E27" s="39"/>
      <c r="F27" s="39"/>
      <c r="G27" s="37"/>
      <c r="H27" s="37"/>
      <c r="I27" s="37"/>
      <c r="J27" s="37"/>
      <c r="K27" s="37"/>
    </row>
  </sheetData>
  <mergeCells count="12">
    <mergeCell ref="F1:G1"/>
    <mergeCell ref="A10:C10"/>
    <mergeCell ref="F26:G26"/>
    <mergeCell ref="F17:G17"/>
    <mergeCell ref="F16:G16"/>
    <mergeCell ref="F18:G18"/>
    <mergeCell ref="F15:G15"/>
    <mergeCell ref="F14:G14"/>
    <mergeCell ref="F20:G20"/>
    <mergeCell ref="F25:G25"/>
    <mergeCell ref="F21:G21"/>
    <mergeCell ref="F19:G19"/>
  </mergeCells>
  <pageMargins left="0.70866141732283472" right="0.70866141732283472" top="0.78740157480314965" bottom="0.78740157480314965" header="0.31496062992125984" footer="0.31496062992125984"/>
  <pageSetup paperSize="9" scale="68" firstPageNumber="59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50"/>
  <sheetViews>
    <sheetView view="pageBreakPreview" topLeftCell="A28" zoomScaleNormal="100" zoomScaleSheetLayoutView="100" workbookViewId="0">
      <selection activeCell="M12" sqref="M12"/>
    </sheetView>
  </sheetViews>
  <sheetFormatPr defaultRowHeight="14.25" x14ac:dyDescent="0.2"/>
  <cols>
    <col min="1" max="1" width="8.5703125" style="2" customWidth="1"/>
    <col min="2" max="2" width="9.140625" style="2"/>
    <col min="3" max="3" width="58.7109375" style="3" customWidth="1"/>
    <col min="4" max="6" width="14.140625" style="4" customWidth="1"/>
    <col min="7" max="7" width="9.140625" style="3" customWidth="1"/>
    <col min="8" max="8" width="13.5703125" style="3" customWidth="1"/>
    <col min="9" max="9" width="13.28515625" style="3" bestFit="1" customWidth="1"/>
    <col min="10" max="11" width="9.140625" style="3"/>
    <col min="12" max="12" width="13.28515625" style="3" customWidth="1"/>
    <col min="13" max="16384" width="9.140625" style="3"/>
  </cols>
  <sheetData>
    <row r="1" spans="1:8" ht="27.75" customHeight="1" x14ac:dyDescent="0.35">
      <c r="A1" s="315" t="s">
        <v>146</v>
      </c>
      <c r="B1" s="302"/>
      <c r="C1" s="302"/>
      <c r="D1" s="302"/>
      <c r="E1" s="302"/>
      <c r="F1" s="295" t="s">
        <v>147</v>
      </c>
      <c r="G1" s="295"/>
    </row>
    <row r="2" spans="1:8" x14ac:dyDescent="0.2">
      <c r="A2" s="91"/>
      <c r="B2" s="91"/>
      <c r="C2" s="50"/>
      <c r="D2" s="93"/>
      <c r="E2" s="93"/>
      <c r="F2" s="93"/>
      <c r="G2" s="50"/>
    </row>
    <row r="3" spans="1:8" x14ac:dyDescent="0.2">
      <c r="A3" s="83" t="s">
        <v>2</v>
      </c>
      <c r="B3" s="83" t="s">
        <v>148</v>
      </c>
      <c r="C3" s="50"/>
      <c r="D3" s="93"/>
      <c r="E3" s="93"/>
      <c r="F3" s="93"/>
      <c r="G3" s="50"/>
    </row>
    <row r="4" spans="1:8" x14ac:dyDescent="0.2">
      <c r="A4" s="91"/>
      <c r="B4" s="83" t="s">
        <v>4</v>
      </c>
      <c r="C4" s="50"/>
      <c r="D4" s="93"/>
      <c r="E4" s="93"/>
      <c r="F4" s="93"/>
      <c r="G4" s="50"/>
    </row>
    <row r="5" spans="1:8" s="7" customFormat="1" ht="13.5" thickBot="1" x14ac:dyDescent="0.25">
      <c r="A5" s="97"/>
      <c r="B5" s="97"/>
      <c r="C5" s="98"/>
      <c r="D5" s="99"/>
      <c r="E5" s="99"/>
      <c r="F5" s="99"/>
      <c r="G5" s="98" t="s">
        <v>5</v>
      </c>
    </row>
    <row r="6" spans="1:8" s="7" customFormat="1" ht="39.75" thickTop="1" thickBot="1" x14ac:dyDescent="0.25">
      <c r="A6" s="9" t="s">
        <v>6</v>
      </c>
      <c r="B6" s="10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</row>
    <row r="7" spans="1:8" s="18" customFormat="1" ht="12.75" thickTop="1" thickBot="1" x14ac:dyDescent="0.25">
      <c r="A7" s="14">
        <v>1</v>
      </c>
      <c r="B7" s="15">
        <v>2</v>
      </c>
      <c r="C7" s="15">
        <v>3</v>
      </c>
      <c r="D7" s="16">
        <v>4</v>
      </c>
      <c r="E7" s="16">
        <v>5</v>
      </c>
      <c r="F7" s="16">
        <v>6</v>
      </c>
      <c r="G7" s="17" t="s">
        <v>13</v>
      </c>
    </row>
    <row r="8" spans="1:8" ht="15" thickTop="1" x14ac:dyDescent="0.2">
      <c r="A8" s="56">
        <v>2125</v>
      </c>
      <c r="B8" s="57">
        <v>52</v>
      </c>
      <c r="C8" s="87" t="s">
        <v>14</v>
      </c>
      <c r="D8" s="36">
        <f>670+3900</f>
        <v>4570</v>
      </c>
      <c r="E8" s="36">
        <f>670+3900</f>
        <v>4570</v>
      </c>
      <c r="F8" s="36">
        <f>SUM(F21)</f>
        <v>900</v>
      </c>
      <c r="G8" s="108">
        <f>F8/D8*100</f>
        <v>19.693654266958426</v>
      </c>
    </row>
    <row r="9" spans="1:8" x14ac:dyDescent="0.2">
      <c r="A9" s="56">
        <v>2141</v>
      </c>
      <c r="B9" s="57">
        <v>52</v>
      </c>
      <c r="C9" s="87" t="s">
        <v>14</v>
      </c>
      <c r="D9" s="36">
        <v>400</v>
      </c>
      <c r="E9" s="36">
        <v>386</v>
      </c>
      <c r="F9" s="36">
        <f>SUM(F29)</f>
        <v>700</v>
      </c>
      <c r="G9" s="108">
        <f>F9/D9*100</f>
        <v>175</v>
      </c>
      <c r="H9" s="63"/>
    </row>
    <row r="10" spans="1:8" x14ac:dyDescent="0.2">
      <c r="A10" s="56">
        <v>3319</v>
      </c>
      <c r="B10" s="57">
        <v>52</v>
      </c>
      <c r="C10" s="87" t="s">
        <v>14</v>
      </c>
      <c r="D10" s="36">
        <v>14000</v>
      </c>
      <c r="E10" s="36">
        <v>16021</v>
      </c>
      <c r="F10" s="36">
        <f>SUM(F38)</f>
        <v>12000</v>
      </c>
      <c r="G10" s="108">
        <f>F10/D10*100</f>
        <v>85.714285714285708</v>
      </c>
    </row>
    <row r="11" spans="1:8" x14ac:dyDescent="0.2">
      <c r="A11" s="56">
        <v>3636</v>
      </c>
      <c r="B11" s="57">
        <v>56</v>
      </c>
      <c r="C11" s="87" t="s">
        <v>229</v>
      </c>
      <c r="D11" s="36">
        <v>6400</v>
      </c>
      <c r="E11" s="36">
        <v>6400</v>
      </c>
      <c r="F11" s="36">
        <v>0</v>
      </c>
      <c r="G11" s="108"/>
    </row>
    <row r="12" spans="1:8" ht="29.25" thickBot="1" x14ac:dyDescent="0.25">
      <c r="A12" s="56">
        <v>3639</v>
      </c>
      <c r="B12" s="57">
        <v>53</v>
      </c>
      <c r="C12" s="86" t="s">
        <v>15</v>
      </c>
      <c r="D12" s="36">
        <v>30000</v>
      </c>
      <c r="E12" s="36">
        <v>30000</v>
      </c>
      <c r="F12" s="36">
        <f>SUM(F47)</f>
        <v>20000</v>
      </c>
      <c r="G12" s="108">
        <f t="shared" ref="G12" si="0">F12/D12*100</f>
        <v>66.666666666666657</v>
      </c>
    </row>
    <row r="13" spans="1:8" s="26" customFormat="1" ht="16.5" thickTop="1" thickBot="1" x14ac:dyDescent="0.3">
      <c r="A13" s="296" t="s">
        <v>16</v>
      </c>
      <c r="B13" s="297"/>
      <c r="C13" s="298"/>
      <c r="D13" s="24">
        <f>SUM(D8:D12)</f>
        <v>55370</v>
      </c>
      <c r="E13" s="24">
        <f t="shared" ref="E13:F13" si="1">SUM(E8:E12)</f>
        <v>57377</v>
      </c>
      <c r="F13" s="24">
        <f t="shared" si="1"/>
        <v>33600</v>
      </c>
      <c r="G13" s="25">
        <f>F13/D13*100</f>
        <v>60.682680151706705</v>
      </c>
    </row>
    <row r="14" spans="1:8" ht="15" thickTop="1" x14ac:dyDescent="0.2">
      <c r="A14" s="50"/>
      <c r="B14" s="50"/>
      <c r="C14" s="50"/>
      <c r="D14" s="50"/>
      <c r="E14" s="50"/>
      <c r="F14" s="50"/>
      <c r="G14" s="50"/>
    </row>
    <row r="15" spans="1:8" x14ac:dyDescent="0.2">
      <c r="A15" s="100"/>
      <c r="B15" s="100"/>
      <c r="C15" s="100"/>
      <c r="D15" s="100"/>
      <c r="E15" s="100"/>
      <c r="F15" s="100"/>
      <c r="G15" s="100"/>
    </row>
    <row r="16" spans="1:8" ht="15" customHeight="1" x14ac:dyDescent="0.25">
      <c r="A16" s="88" t="s">
        <v>17</v>
      </c>
      <c r="B16" s="91"/>
      <c r="C16" s="50"/>
      <c r="D16" s="93"/>
      <c r="E16" s="93"/>
      <c r="F16" s="93"/>
      <c r="G16" s="50"/>
    </row>
    <row r="17" spans="1:8" ht="15" x14ac:dyDescent="0.25">
      <c r="A17" s="50" t="s">
        <v>25</v>
      </c>
      <c r="B17" s="91"/>
      <c r="C17" s="101" t="s">
        <v>154</v>
      </c>
      <c r="D17" s="93"/>
      <c r="E17" s="93"/>
      <c r="F17" s="299">
        <f>SUM(F18:G19)</f>
        <v>900</v>
      </c>
      <c r="G17" s="300"/>
    </row>
    <row r="18" spans="1:8" ht="15" x14ac:dyDescent="0.25">
      <c r="A18" s="83" t="s">
        <v>26</v>
      </c>
      <c r="B18" s="91"/>
      <c r="C18" s="94" t="s">
        <v>152</v>
      </c>
      <c r="D18" s="93"/>
      <c r="E18" s="93"/>
      <c r="F18" s="309">
        <v>100</v>
      </c>
      <c r="G18" s="310"/>
    </row>
    <row r="19" spans="1:8" ht="15" x14ac:dyDescent="0.25">
      <c r="A19" s="83"/>
      <c r="B19" s="91"/>
      <c r="C19" s="94" t="s">
        <v>153</v>
      </c>
      <c r="D19" s="93"/>
      <c r="E19" s="93"/>
      <c r="F19" s="309">
        <v>800</v>
      </c>
      <c r="G19" s="310"/>
    </row>
    <row r="20" spans="1:8" ht="15" customHeight="1" x14ac:dyDescent="0.25">
      <c r="A20" s="88"/>
      <c r="B20" s="91"/>
      <c r="C20" s="50"/>
      <c r="D20" s="93"/>
      <c r="E20" s="93"/>
      <c r="F20" s="93"/>
      <c r="G20" s="50"/>
    </row>
    <row r="21" spans="1:8" ht="17.25" customHeight="1" thickBot="1" x14ac:dyDescent="0.3">
      <c r="A21" s="27" t="s">
        <v>149</v>
      </c>
      <c r="B21" s="28"/>
      <c r="C21" s="29"/>
      <c r="D21" s="30"/>
      <c r="E21" s="30"/>
      <c r="F21" s="303">
        <f>SUM(F22)</f>
        <v>900</v>
      </c>
      <c r="G21" s="303"/>
      <c r="H21" s="31"/>
    </row>
    <row r="22" spans="1:8" ht="15.75" thickTop="1" x14ac:dyDescent="0.25">
      <c r="A22" s="95" t="s">
        <v>24</v>
      </c>
      <c r="B22" s="91"/>
      <c r="C22" s="50"/>
      <c r="D22" s="93"/>
      <c r="E22" s="93"/>
      <c r="F22" s="305">
        <v>900</v>
      </c>
      <c r="G22" s="306"/>
    </row>
    <row r="23" spans="1:8" ht="15" customHeight="1" x14ac:dyDescent="0.25">
      <c r="A23" s="88"/>
      <c r="B23" s="91"/>
      <c r="C23" s="50"/>
      <c r="D23" s="93"/>
      <c r="E23" s="93"/>
      <c r="F23" s="93"/>
      <c r="G23" s="50"/>
    </row>
    <row r="24" spans="1:8" ht="15" customHeight="1" x14ac:dyDescent="0.25">
      <c r="A24" s="88"/>
      <c r="B24" s="91"/>
      <c r="C24" s="50"/>
      <c r="D24" s="93"/>
      <c r="E24" s="93"/>
      <c r="F24" s="93"/>
      <c r="G24" s="50"/>
    </row>
    <row r="25" spans="1:8" ht="15" x14ac:dyDescent="0.25">
      <c r="A25" s="50" t="s">
        <v>25</v>
      </c>
      <c r="B25" s="91"/>
      <c r="C25" s="101" t="s">
        <v>155</v>
      </c>
      <c r="D25" s="93"/>
      <c r="E25" s="93"/>
      <c r="F25" s="299">
        <f>SUM(F26:G27)</f>
        <v>700</v>
      </c>
      <c r="G25" s="300"/>
    </row>
    <row r="26" spans="1:8" ht="15" x14ac:dyDescent="0.25">
      <c r="A26" s="83" t="s">
        <v>26</v>
      </c>
      <c r="B26" s="91"/>
      <c r="C26" s="94" t="s">
        <v>156</v>
      </c>
      <c r="D26" s="93"/>
      <c r="E26" s="93"/>
      <c r="F26" s="309">
        <v>500</v>
      </c>
      <c r="G26" s="310"/>
    </row>
    <row r="27" spans="1:8" ht="15" x14ac:dyDescent="0.25">
      <c r="A27" s="83"/>
      <c r="B27" s="91"/>
      <c r="C27" s="94" t="s">
        <v>157</v>
      </c>
      <c r="D27" s="93"/>
      <c r="E27" s="93"/>
      <c r="F27" s="309">
        <v>200</v>
      </c>
      <c r="G27" s="310"/>
    </row>
    <row r="28" spans="1:8" ht="15" customHeight="1" x14ac:dyDescent="0.25">
      <c r="A28" s="88"/>
      <c r="B28" s="91"/>
      <c r="C28" s="50"/>
      <c r="D28" s="93"/>
      <c r="E28" s="93"/>
      <c r="F28" s="93"/>
      <c r="G28" s="50"/>
    </row>
    <row r="29" spans="1:8" ht="17.25" customHeight="1" thickBot="1" x14ac:dyDescent="0.3">
      <c r="A29" s="27" t="s">
        <v>150</v>
      </c>
      <c r="B29" s="28"/>
      <c r="C29" s="29"/>
      <c r="D29" s="30"/>
      <c r="E29" s="30"/>
      <c r="F29" s="303">
        <f>SUM(F30:G31)</f>
        <v>700</v>
      </c>
      <c r="G29" s="303"/>
      <c r="H29" s="31"/>
    </row>
    <row r="30" spans="1:8" ht="15.75" thickTop="1" x14ac:dyDescent="0.25">
      <c r="A30" s="95" t="s">
        <v>19</v>
      </c>
      <c r="B30" s="91"/>
      <c r="C30" s="50"/>
      <c r="D30" s="93"/>
      <c r="E30" s="93"/>
      <c r="F30" s="305">
        <v>500</v>
      </c>
      <c r="G30" s="306"/>
    </row>
    <row r="31" spans="1:8" ht="15" x14ac:dyDescent="0.25">
      <c r="A31" s="95" t="s">
        <v>24</v>
      </c>
      <c r="B31" s="91"/>
      <c r="C31" s="50"/>
      <c r="D31" s="93"/>
      <c r="E31" s="93"/>
      <c r="F31" s="305">
        <v>200</v>
      </c>
      <c r="G31" s="306"/>
    </row>
    <row r="32" spans="1:8" ht="15" customHeight="1" x14ac:dyDescent="0.25">
      <c r="A32" s="88"/>
      <c r="B32" s="91"/>
      <c r="C32" s="50"/>
      <c r="D32" s="93"/>
      <c r="E32" s="93"/>
      <c r="F32" s="93"/>
      <c r="G32" s="50"/>
    </row>
    <row r="33" spans="1:8" ht="15" customHeight="1" x14ac:dyDescent="0.25">
      <c r="A33" s="88"/>
      <c r="B33" s="91"/>
      <c r="C33" s="50"/>
      <c r="D33" s="93"/>
      <c r="E33" s="93"/>
      <c r="F33" s="93"/>
      <c r="G33" s="50"/>
    </row>
    <row r="34" spans="1:8" ht="15" x14ac:dyDescent="0.25">
      <c r="A34" s="50" t="s">
        <v>25</v>
      </c>
      <c r="B34" s="91"/>
      <c r="C34" s="101" t="s">
        <v>159</v>
      </c>
      <c r="D34" s="93"/>
      <c r="E34" s="93"/>
      <c r="F34" s="299">
        <f>SUM(F35:G36)</f>
        <v>12000</v>
      </c>
      <c r="G34" s="300"/>
    </row>
    <row r="35" spans="1:8" ht="15" x14ac:dyDescent="0.25">
      <c r="A35" s="83" t="s">
        <v>26</v>
      </c>
      <c r="B35" s="91"/>
      <c r="C35" s="94" t="s">
        <v>160</v>
      </c>
      <c r="D35" s="93"/>
      <c r="E35" s="93"/>
      <c r="F35" s="309">
        <v>10500</v>
      </c>
      <c r="G35" s="310"/>
    </row>
    <row r="36" spans="1:8" ht="15" x14ac:dyDescent="0.25">
      <c r="A36" s="83"/>
      <c r="B36" s="91"/>
      <c r="C36" s="94" t="s">
        <v>161</v>
      </c>
      <c r="D36" s="93"/>
      <c r="E36" s="93"/>
      <c r="F36" s="309">
        <v>1500</v>
      </c>
      <c r="G36" s="310"/>
    </row>
    <row r="37" spans="1:8" ht="15" customHeight="1" x14ac:dyDescent="0.25">
      <c r="A37" s="88"/>
      <c r="B37" s="91"/>
      <c r="C37" s="50"/>
      <c r="D37" s="93"/>
      <c r="E37" s="93"/>
      <c r="F37" s="93"/>
      <c r="G37" s="50"/>
    </row>
    <row r="38" spans="1:8" ht="17.25" customHeight="1" thickBot="1" x14ac:dyDescent="0.3">
      <c r="A38" s="27" t="s">
        <v>158</v>
      </c>
      <c r="B38" s="28"/>
      <c r="C38" s="29"/>
      <c r="D38" s="30"/>
      <c r="E38" s="30"/>
      <c r="F38" s="303">
        <f>SUM(F39)</f>
        <v>12000</v>
      </c>
      <c r="G38" s="303"/>
      <c r="H38" s="31"/>
    </row>
    <row r="39" spans="1:8" s="50" customFormat="1" ht="15" customHeight="1" thickTop="1" x14ac:dyDescent="0.25">
      <c r="A39" s="95" t="s">
        <v>20</v>
      </c>
      <c r="B39" s="52"/>
      <c r="C39" s="53"/>
      <c r="D39" s="54"/>
      <c r="E39" s="54"/>
      <c r="F39" s="305">
        <v>12000</v>
      </c>
      <c r="G39" s="306"/>
      <c r="H39" s="55"/>
    </row>
    <row r="40" spans="1:8" x14ac:dyDescent="0.2">
      <c r="A40" s="91"/>
      <c r="B40" s="91"/>
      <c r="C40" s="50"/>
      <c r="D40" s="93"/>
      <c r="E40" s="93"/>
      <c r="F40" s="93"/>
      <c r="G40" s="50"/>
    </row>
    <row r="41" spans="1:8" x14ac:dyDescent="0.2">
      <c r="A41" s="91"/>
      <c r="B41" s="91"/>
      <c r="C41" s="50"/>
      <c r="D41" s="93"/>
      <c r="E41" s="93"/>
      <c r="F41" s="93"/>
      <c r="G41" s="50"/>
    </row>
    <row r="42" spans="1:8" ht="15" x14ac:dyDescent="0.25">
      <c r="A42" s="50" t="s">
        <v>25</v>
      </c>
      <c r="B42" s="91"/>
      <c r="C42" s="101" t="s">
        <v>168</v>
      </c>
      <c r="D42" s="93"/>
      <c r="E42" s="93"/>
      <c r="F42" s="299">
        <f>SUM(F43:G45)</f>
        <v>20000</v>
      </c>
      <c r="G42" s="300"/>
    </row>
    <row r="43" spans="1:8" ht="15" x14ac:dyDescent="0.25">
      <c r="A43" s="83" t="s">
        <v>26</v>
      </c>
      <c r="B43" s="91"/>
      <c r="C43" s="94" t="s">
        <v>162</v>
      </c>
      <c r="D43" s="93"/>
      <c r="E43" s="93"/>
      <c r="F43" s="309">
        <v>19500</v>
      </c>
      <c r="G43" s="310"/>
    </row>
    <row r="44" spans="1:8" ht="15" x14ac:dyDescent="0.25">
      <c r="A44" s="83"/>
      <c r="B44" s="91"/>
      <c r="C44" s="94" t="s">
        <v>163</v>
      </c>
      <c r="D44" s="93"/>
      <c r="E44" s="93"/>
      <c r="F44" s="309">
        <v>500</v>
      </c>
      <c r="G44" s="310"/>
    </row>
    <row r="45" spans="1:8" ht="15" x14ac:dyDescent="0.25">
      <c r="A45" s="91"/>
      <c r="B45" s="91"/>
      <c r="C45" s="50" t="s">
        <v>164</v>
      </c>
      <c r="D45" s="93"/>
      <c r="E45" s="93"/>
      <c r="F45" s="309">
        <v>0</v>
      </c>
      <c r="G45" s="310"/>
    </row>
    <row r="46" spans="1:8" x14ac:dyDescent="0.2">
      <c r="A46" s="91"/>
      <c r="B46" s="91"/>
      <c r="C46" s="50"/>
      <c r="D46" s="93"/>
      <c r="E46" s="93"/>
      <c r="F46" s="93"/>
      <c r="G46" s="50"/>
    </row>
    <row r="47" spans="1:8" ht="30.75" customHeight="1" thickBot="1" x14ac:dyDescent="0.3">
      <c r="A47" s="313" t="s">
        <v>151</v>
      </c>
      <c r="B47" s="314"/>
      <c r="C47" s="314"/>
      <c r="D47" s="314"/>
      <c r="E47" s="314"/>
      <c r="F47" s="303">
        <f>SUM(F48)</f>
        <v>20000</v>
      </c>
      <c r="G47" s="303"/>
      <c r="H47" s="31"/>
    </row>
    <row r="48" spans="1:8" ht="14.25" customHeight="1" thickTop="1" x14ac:dyDescent="0.25">
      <c r="A48" s="95" t="s">
        <v>88</v>
      </c>
      <c r="B48" s="91"/>
      <c r="C48" s="50"/>
      <c r="D48" s="93"/>
      <c r="E48" s="93"/>
      <c r="F48" s="305">
        <v>20000</v>
      </c>
      <c r="G48" s="306"/>
    </row>
    <row r="49" spans="1:7" x14ac:dyDescent="0.2">
      <c r="A49" s="91"/>
      <c r="B49" s="91"/>
      <c r="C49" s="50"/>
      <c r="D49" s="93"/>
      <c r="E49" s="93"/>
      <c r="F49" s="93"/>
      <c r="G49" s="50"/>
    </row>
    <row r="50" spans="1:7" x14ac:dyDescent="0.2">
      <c r="A50" s="91"/>
      <c r="B50" s="91"/>
      <c r="C50" s="50"/>
      <c r="D50" s="93"/>
      <c r="E50" s="93"/>
      <c r="F50" s="93"/>
      <c r="G50" s="50"/>
    </row>
  </sheetData>
  <mergeCells count="26">
    <mergeCell ref="F45:G45"/>
    <mergeCell ref="A47:E47"/>
    <mergeCell ref="F47:G47"/>
    <mergeCell ref="F48:G48"/>
    <mergeCell ref="F17:G17"/>
    <mergeCell ref="F18:G18"/>
    <mergeCell ref="F19:G19"/>
    <mergeCell ref="F22:G22"/>
    <mergeCell ref="F26:G26"/>
    <mergeCell ref="F27:G27"/>
    <mergeCell ref="F29:G29"/>
    <mergeCell ref="F30:G30"/>
    <mergeCell ref="F31:G31"/>
    <mergeCell ref="F38:G38"/>
    <mergeCell ref="F34:G34"/>
    <mergeCell ref="F35:G35"/>
    <mergeCell ref="A1:E1"/>
    <mergeCell ref="F1:G1"/>
    <mergeCell ref="A13:C13"/>
    <mergeCell ref="F21:G21"/>
    <mergeCell ref="F25:G25"/>
    <mergeCell ref="F36:G36"/>
    <mergeCell ref="F39:G39"/>
    <mergeCell ref="F42:G42"/>
    <mergeCell ref="F43:G43"/>
    <mergeCell ref="F44:G44"/>
  </mergeCells>
  <pageMargins left="0.70866141732283472" right="0.70866141732283472" top="0.78740157480314965" bottom="0.78740157480314965" header="0.31496062992125984" footer="0.31496062992125984"/>
  <pageSetup paperSize="9" scale="68" firstPageNumber="60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92"/>
  <sheetViews>
    <sheetView view="pageBreakPreview" topLeftCell="A70" zoomScaleNormal="100" zoomScaleSheetLayoutView="100" workbookViewId="0">
      <selection activeCell="M12" sqref="M12"/>
    </sheetView>
  </sheetViews>
  <sheetFormatPr defaultRowHeight="14.25" x14ac:dyDescent="0.2"/>
  <cols>
    <col min="1" max="1" width="8.5703125" style="2" customWidth="1"/>
    <col min="2" max="2" width="9.140625" style="2"/>
    <col min="3" max="3" width="58.7109375" style="3" customWidth="1"/>
    <col min="4" max="6" width="14.140625" style="4" customWidth="1"/>
    <col min="7" max="7" width="9.140625" style="3" customWidth="1"/>
    <col min="8" max="8" width="13.5703125" style="3" customWidth="1"/>
    <col min="9" max="11" width="9.140625" style="3"/>
    <col min="12" max="12" width="13.28515625" style="3" customWidth="1"/>
    <col min="13" max="16384" width="9.140625" style="3"/>
  </cols>
  <sheetData>
    <row r="1" spans="1:7" ht="23.25" x14ac:dyDescent="0.35">
      <c r="A1" s="96" t="s">
        <v>114</v>
      </c>
      <c r="B1" s="91"/>
      <c r="C1" s="50"/>
      <c r="D1" s="93"/>
      <c r="E1" s="93"/>
      <c r="F1" s="295" t="s">
        <v>115</v>
      </c>
      <c r="G1" s="295"/>
    </row>
    <row r="2" spans="1:7" x14ac:dyDescent="0.2">
      <c r="A2" s="91"/>
      <c r="B2" s="91"/>
      <c r="C2" s="50"/>
      <c r="D2" s="93"/>
      <c r="E2" s="93"/>
      <c r="F2" s="93"/>
      <c r="G2" s="50"/>
    </row>
    <row r="3" spans="1:7" x14ac:dyDescent="0.2">
      <c r="A3" s="83" t="s">
        <v>2</v>
      </c>
      <c r="B3" s="83" t="s">
        <v>116</v>
      </c>
      <c r="C3" s="50"/>
      <c r="D3" s="93"/>
      <c r="E3" s="93"/>
      <c r="F3" s="93"/>
      <c r="G3" s="50"/>
    </row>
    <row r="4" spans="1:7" x14ac:dyDescent="0.2">
      <c r="A4" s="91"/>
      <c r="B4" s="83" t="s">
        <v>4</v>
      </c>
      <c r="C4" s="50"/>
      <c r="D4" s="93"/>
      <c r="E4" s="93"/>
      <c r="F4" s="93"/>
      <c r="G4" s="50"/>
    </row>
    <row r="5" spans="1:7" s="7" customFormat="1" ht="13.5" thickBot="1" x14ac:dyDescent="0.25">
      <c r="A5" s="97"/>
      <c r="B5" s="97"/>
      <c r="C5" s="98"/>
      <c r="D5" s="99"/>
      <c r="E5" s="99"/>
      <c r="F5" s="99"/>
      <c r="G5" s="98" t="s">
        <v>5</v>
      </c>
    </row>
    <row r="6" spans="1:7" s="7" customFormat="1" ht="39.75" thickTop="1" thickBot="1" x14ac:dyDescent="0.25">
      <c r="A6" s="9" t="s">
        <v>6</v>
      </c>
      <c r="B6" s="10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</row>
    <row r="7" spans="1:7" s="18" customFormat="1" ht="12.75" thickTop="1" thickBot="1" x14ac:dyDescent="0.25">
      <c r="A7" s="14">
        <v>1</v>
      </c>
      <c r="B7" s="15">
        <v>2</v>
      </c>
      <c r="C7" s="15">
        <v>3</v>
      </c>
      <c r="D7" s="16">
        <v>4</v>
      </c>
      <c r="E7" s="16">
        <v>5</v>
      </c>
      <c r="F7" s="16">
        <v>6</v>
      </c>
      <c r="G7" s="17" t="s">
        <v>13</v>
      </c>
    </row>
    <row r="8" spans="1:7" ht="15" thickTop="1" x14ac:dyDescent="0.2">
      <c r="A8" s="56">
        <v>1037</v>
      </c>
      <c r="B8" s="57">
        <v>52</v>
      </c>
      <c r="C8" s="87" t="s">
        <v>14</v>
      </c>
      <c r="D8" s="36">
        <v>10000</v>
      </c>
      <c r="E8" s="36">
        <v>10000</v>
      </c>
      <c r="F8" s="36">
        <f>SUM(F17)</f>
        <v>7000</v>
      </c>
      <c r="G8" s="58">
        <f>F8/D8*100</f>
        <v>70</v>
      </c>
    </row>
    <row r="9" spans="1:7" x14ac:dyDescent="0.2">
      <c r="A9" s="56">
        <v>1099</v>
      </c>
      <c r="B9" s="57">
        <v>54</v>
      </c>
      <c r="C9" s="109" t="s">
        <v>117</v>
      </c>
      <c r="D9" s="36">
        <v>400</v>
      </c>
      <c r="E9" s="36">
        <v>400</v>
      </c>
      <c r="F9" s="36">
        <f>SUM(F44)</f>
        <v>400</v>
      </c>
      <c r="G9" s="58">
        <f>F9/D9*100</f>
        <v>100</v>
      </c>
    </row>
    <row r="10" spans="1:7" ht="28.5" x14ac:dyDescent="0.2">
      <c r="A10" s="56">
        <v>2310</v>
      </c>
      <c r="B10" s="57">
        <v>53</v>
      </c>
      <c r="C10" s="86" t="s">
        <v>15</v>
      </c>
      <c r="D10" s="36">
        <v>5000</v>
      </c>
      <c r="E10" s="36">
        <v>5000</v>
      </c>
      <c r="F10" s="36">
        <f>SUM(F60)</f>
        <v>5000</v>
      </c>
      <c r="G10" s="58">
        <f>F10/D10*100</f>
        <v>100</v>
      </c>
    </row>
    <row r="11" spans="1:7" ht="15" thickBot="1" x14ac:dyDescent="0.25">
      <c r="A11" s="56">
        <v>3429</v>
      </c>
      <c r="B11" s="57">
        <v>52</v>
      </c>
      <c r="C11" s="87" t="s">
        <v>14</v>
      </c>
      <c r="D11" s="36">
        <v>3000</v>
      </c>
      <c r="E11" s="36">
        <v>3000</v>
      </c>
      <c r="F11" s="36">
        <f>SUM(F87)</f>
        <v>3000</v>
      </c>
      <c r="G11" s="58">
        <f t="shared" ref="G11" si="0">F11/D11*100</f>
        <v>100</v>
      </c>
    </row>
    <row r="12" spans="1:7" s="26" customFormat="1" ht="16.5" thickTop="1" thickBot="1" x14ac:dyDescent="0.3">
      <c r="A12" s="296" t="s">
        <v>16</v>
      </c>
      <c r="B12" s="297"/>
      <c r="C12" s="298"/>
      <c r="D12" s="24">
        <f>SUM(D8:D11)</f>
        <v>18400</v>
      </c>
      <c r="E12" s="24">
        <f>SUM(E8:E11)</f>
        <v>18400</v>
      </c>
      <c r="F12" s="24">
        <f>SUM(F8:F11)</f>
        <v>15400</v>
      </c>
      <c r="G12" s="25">
        <f>F12/D12*100</f>
        <v>83.695652173913047</v>
      </c>
    </row>
    <row r="13" spans="1:7" ht="15" thickTop="1" x14ac:dyDescent="0.2">
      <c r="A13" s="91"/>
      <c r="B13" s="91"/>
      <c r="C13" s="50"/>
      <c r="D13" s="93"/>
      <c r="E13" s="93"/>
      <c r="F13" s="93"/>
      <c r="G13" s="50"/>
    </row>
    <row r="14" spans="1:7" ht="15" x14ac:dyDescent="0.25">
      <c r="A14" s="88" t="s">
        <v>17</v>
      </c>
      <c r="B14" s="91"/>
      <c r="C14" s="50"/>
      <c r="D14" s="93"/>
      <c r="E14" s="93"/>
      <c r="F14" s="93"/>
      <c r="G14" s="50"/>
    </row>
    <row r="15" spans="1:7" ht="15" x14ac:dyDescent="0.25">
      <c r="A15" s="50" t="s">
        <v>25</v>
      </c>
      <c r="B15" s="91"/>
      <c r="C15" s="101" t="s">
        <v>123</v>
      </c>
      <c r="D15" s="93"/>
      <c r="E15" s="93"/>
      <c r="F15" s="299">
        <v>7000</v>
      </c>
      <c r="G15" s="300"/>
    </row>
    <row r="16" spans="1:7" ht="15" x14ac:dyDescent="0.25">
      <c r="A16" s="88"/>
      <c r="B16" s="91"/>
      <c r="C16" s="50"/>
      <c r="D16" s="93"/>
      <c r="E16" s="93"/>
      <c r="F16" s="93"/>
      <c r="G16" s="50"/>
    </row>
    <row r="17" spans="1:8" ht="17.25" customHeight="1" thickBot="1" x14ac:dyDescent="0.3">
      <c r="A17" s="27" t="s">
        <v>118</v>
      </c>
      <c r="B17" s="28"/>
      <c r="C17" s="29"/>
      <c r="D17" s="30"/>
      <c r="E17" s="30"/>
      <c r="F17" s="303">
        <f>SUM(F18)</f>
        <v>7000</v>
      </c>
      <c r="G17" s="303"/>
      <c r="H17" s="31"/>
    </row>
    <row r="18" spans="1:8" s="50" customFormat="1" ht="15" customHeight="1" thickTop="1" x14ac:dyDescent="0.25">
      <c r="A18" s="95" t="s">
        <v>24</v>
      </c>
      <c r="B18" s="52"/>
      <c r="C18" s="53"/>
      <c r="D18" s="54"/>
      <c r="E18" s="54"/>
      <c r="F18" s="305">
        <v>7000</v>
      </c>
      <c r="G18" s="306"/>
      <c r="H18" s="55"/>
    </row>
    <row r="19" spans="1:8" ht="14.25" customHeight="1" x14ac:dyDescent="0.2">
      <c r="A19" s="308" t="s">
        <v>124</v>
      </c>
      <c r="B19" s="308"/>
      <c r="C19" s="308"/>
      <c r="D19" s="308"/>
      <c r="E19" s="308"/>
      <c r="F19" s="308"/>
      <c r="G19" s="308"/>
    </row>
    <row r="20" spans="1:8" ht="14.25" customHeight="1" x14ac:dyDescent="0.2">
      <c r="A20" s="308"/>
      <c r="B20" s="308"/>
      <c r="C20" s="308"/>
      <c r="D20" s="308"/>
      <c r="E20" s="308"/>
      <c r="F20" s="308"/>
      <c r="G20" s="308"/>
    </row>
    <row r="21" spans="1:8" ht="14.25" customHeight="1" x14ac:dyDescent="0.2">
      <c r="A21" s="308"/>
      <c r="B21" s="308"/>
      <c r="C21" s="308"/>
      <c r="D21" s="308"/>
      <c r="E21" s="308"/>
      <c r="F21" s="308"/>
      <c r="G21" s="308"/>
    </row>
    <row r="22" spans="1:8" ht="14.25" customHeight="1" x14ac:dyDescent="0.2">
      <c r="A22" s="308"/>
      <c r="B22" s="308"/>
      <c r="C22" s="308"/>
      <c r="D22" s="308"/>
      <c r="E22" s="308"/>
      <c r="F22" s="308"/>
      <c r="G22" s="308"/>
    </row>
    <row r="23" spans="1:8" ht="14.25" customHeight="1" x14ac:dyDescent="0.2">
      <c r="A23" s="308"/>
      <c r="B23" s="308"/>
      <c r="C23" s="308"/>
      <c r="D23" s="308"/>
      <c r="E23" s="308"/>
      <c r="F23" s="308"/>
      <c r="G23" s="308"/>
    </row>
    <row r="24" spans="1:8" ht="14.25" customHeight="1" x14ac:dyDescent="0.2">
      <c r="A24" s="308"/>
      <c r="B24" s="308"/>
      <c r="C24" s="308"/>
      <c r="D24" s="308"/>
      <c r="E24" s="308"/>
      <c r="F24" s="308"/>
      <c r="G24" s="308"/>
    </row>
    <row r="25" spans="1:8" ht="14.25" customHeight="1" x14ac:dyDescent="0.2">
      <c r="A25" s="308"/>
      <c r="B25" s="308"/>
      <c r="C25" s="308"/>
      <c r="D25" s="308"/>
      <c r="E25" s="308"/>
      <c r="F25" s="308"/>
      <c r="G25" s="308"/>
    </row>
    <row r="26" spans="1:8" ht="14.25" customHeight="1" x14ac:dyDescent="0.2">
      <c r="A26" s="308"/>
      <c r="B26" s="308"/>
      <c r="C26" s="308"/>
      <c r="D26" s="308"/>
      <c r="E26" s="308"/>
      <c r="F26" s="308"/>
      <c r="G26" s="308"/>
    </row>
    <row r="27" spans="1:8" ht="14.25" customHeight="1" x14ac:dyDescent="0.2">
      <c r="A27" s="308"/>
      <c r="B27" s="308"/>
      <c r="C27" s="308"/>
      <c r="D27" s="308"/>
      <c r="E27" s="308"/>
      <c r="F27" s="308"/>
      <c r="G27" s="308"/>
    </row>
    <row r="28" spans="1:8" ht="14.25" customHeight="1" x14ac:dyDescent="0.2">
      <c r="A28" s="308"/>
      <c r="B28" s="308"/>
      <c r="C28" s="308"/>
      <c r="D28" s="308"/>
      <c r="E28" s="308"/>
      <c r="F28" s="308"/>
      <c r="G28" s="308"/>
    </row>
    <row r="29" spans="1:8" ht="14.25" customHeight="1" x14ac:dyDescent="0.2">
      <c r="A29" s="308"/>
      <c r="B29" s="308"/>
      <c r="C29" s="308"/>
      <c r="D29" s="308"/>
      <c r="E29" s="308"/>
      <c r="F29" s="308"/>
      <c r="G29" s="308"/>
    </row>
    <row r="30" spans="1:8" ht="14.25" customHeight="1" x14ac:dyDescent="0.25">
      <c r="A30" s="51"/>
      <c r="B30" s="51"/>
      <c r="C30" s="51"/>
      <c r="D30" s="51"/>
      <c r="E30" s="51"/>
      <c r="F30" s="51"/>
      <c r="G30" s="51"/>
    </row>
    <row r="31" spans="1:8" ht="14.25" customHeight="1" x14ac:dyDescent="0.2">
      <c r="A31" s="308" t="s">
        <v>125</v>
      </c>
      <c r="B31" s="308"/>
      <c r="C31" s="308"/>
      <c r="D31" s="308"/>
      <c r="E31" s="308"/>
      <c r="F31" s="308"/>
      <c r="G31" s="308"/>
    </row>
    <row r="32" spans="1:8" ht="14.25" customHeight="1" x14ac:dyDescent="0.2">
      <c r="A32" s="308"/>
      <c r="B32" s="308"/>
      <c r="C32" s="308"/>
      <c r="D32" s="308"/>
      <c r="E32" s="308"/>
      <c r="F32" s="308"/>
      <c r="G32" s="308"/>
    </row>
    <row r="33" spans="1:8" ht="14.25" customHeight="1" x14ac:dyDescent="0.2">
      <c r="A33" s="308"/>
      <c r="B33" s="308"/>
      <c r="C33" s="308"/>
      <c r="D33" s="308"/>
      <c r="E33" s="308"/>
      <c r="F33" s="308"/>
      <c r="G33" s="308"/>
    </row>
    <row r="34" spans="1:8" ht="14.25" customHeight="1" x14ac:dyDescent="0.25">
      <c r="A34" s="51"/>
      <c r="B34" s="51"/>
      <c r="C34" s="51"/>
      <c r="D34" s="51"/>
      <c r="E34" s="51"/>
      <c r="F34" s="51"/>
      <c r="G34" s="51"/>
    </row>
    <row r="35" spans="1:8" ht="14.25" customHeight="1" x14ac:dyDescent="0.2">
      <c r="A35" s="308" t="s">
        <v>126</v>
      </c>
      <c r="B35" s="308"/>
      <c r="C35" s="308"/>
      <c r="D35" s="308"/>
      <c r="E35" s="308"/>
      <c r="F35" s="308"/>
      <c r="G35" s="308"/>
    </row>
    <row r="36" spans="1:8" ht="14.25" customHeight="1" x14ac:dyDescent="0.2">
      <c r="A36" s="308"/>
      <c r="B36" s="308"/>
      <c r="C36" s="308"/>
      <c r="D36" s="308"/>
      <c r="E36" s="308"/>
      <c r="F36" s="308"/>
      <c r="G36" s="308"/>
    </row>
    <row r="37" spans="1:8" ht="14.25" customHeight="1" x14ac:dyDescent="0.2">
      <c r="A37" s="308"/>
      <c r="B37" s="308"/>
      <c r="C37" s="308"/>
      <c r="D37" s="308"/>
      <c r="E37" s="308"/>
      <c r="F37" s="308"/>
      <c r="G37" s="308"/>
    </row>
    <row r="38" spans="1:8" ht="14.25" customHeight="1" x14ac:dyDescent="0.2">
      <c r="A38" s="308"/>
      <c r="B38" s="308"/>
      <c r="C38" s="308"/>
      <c r="D38" s="308"/>
      <c r="E38" s="308"/>
      <c r="F38" s="308"/>
      <c r="G38" s="308"/>
    </row>
    <row r="39" spans="1:8" ht="14.25" customHeight="1" x14ac:dyDescent="0.2">
      <c r="A39" s="308"/>
      <c r="B39" s="308"/>
      <c r="C39" s="308"/>
      <c r="D39" s="308"/>
      <c r="E39" s="308"/>
      <c r="F39" s="308"/>
      <c r="G39" s="308"/>
    </row>
    <row r="40" spans="1:8" ht="14.25" customHeight="1" x14ac:dyDescent="0.25">
      <c r="A40" s="51"/>
      <c r="B40" s="51"/>
      <c r="C40" s="51"/>
      <c r="D40" s="51"/>
      <c r="E40" s="51"/>
      <c r="F40" s="51"/>
      <c r="G40" s="51"/>
    </row>
    <row r="41" spans="1:8" ht="14.25" customHeight="1" x14ac:dyDescent="0.25">
      <c r="A41" s="51"/>
      <c r="B41" s="51"/>
      <c r="C41" s="51"/>
      <c r="D41" s="51"/>
      <c r="E41" s="51"/>
      <c r="F41" s="51"/>
      <c r="G41" s="51"/>
    </row>
    <row r="42" spans="1:8" ht="15" x14ac:dyDescent="0.25">
      <c r="A42" s="50" t="s">
        <v>25</v>
      </c>
      <c r="B42" s="91"/>
      <c r="C42" s="101" t="s">
        <v>127</v>
      </c>
      <c r="D42" s="93"/>
      <c r="E42" s="93"/>
      <c r="F42" s="299">
        <v>400</v>
      </c>
      <c r="G42" s="300"/>
    </row>
    <row r="43" spans="1:8" ht="14.25" customHeight="1" x14ac:dyDescent="0.25">
      <c r="A43" s="51"/>
      <c r="B43" s="51"/>
      <c r="C43" s="51"/>
      <c r="D43" s="51"/>
      <c r="E43" s="51"/>
      <c r="F43" s="51"/>
      <c r="G43" s="51"/>
    </row>
    <row r="44" spans="1:8" ht="17.25" customHeight="1" thickBot="1" x14ac:dyDescent="0.3">
      <c r="A44" s="27" t="s">
        <v>119</v>
      </c>
      <c r="B44" s="28"/>
      <c r="C44" s="29"/>
      <c r="D44" s="30"/>
      <c r="E44" s="30"/>
      <c r="F44" s="303">
        <f>SUM(F45)</f>
        <v>400</v>
      </c>
      <c r="G44" s="303"/>
      <c r="H44" s="31"/>
    </row>
    <row r="45" spans="1:8" ht="14.25" customHeight="1" thickTop="1" x14ac:dyDescent="0.25">
      <c r="A45" s="95" t="s">
        <v>120</v>
      </c>
      <c r="B45" s="51"/>
      <c r="C45" s="51"/>
      <c r="D45" s="51"/>
      <c r="E45" s="51"/>
      <c r="F45" s="305">
        <v>400</v>
      </c>
      <c r="G45" s="306"/>
    </row>
    <row r="46" spans="1:8" ht="14.25" customHeight="1" x14ac:dyDescent="0.2">
      <c r="A46" s="308" t="s">
        <v>128</v>
      </c>
      <c r="B46" s="316"/>
      <c r="C46" s="316"/>
      <c r="D46" s="316"/>
      <c r="E46" s="316"/>
      <c r="F46" s="316"/>
      <c r="G46" s="316"/>
    </row>
    <row r="47" spans="1:8" ht="14.25" customHeight="1" x14ac:dyDescent="0.2">
      <c r="A47" s="316"/>
      <c r="B47" s="316"/>
      <c r="C47" s="316"/>
      <c r="D47" s="316"/>
      <c r="E47" s="316"/>
      <c r="F47" s="316"/>
      <c r="G47" s="316"/>
    </row>
    <row r="48" spans="1:8" ht="14.25" customHeight="1" x14ac:dyDescent="0.2">
      <c r="A48" s="316"/>
      <c r="B48" s="316"/>
      <c r="C48" s="316"/>
      <c r="D48" s="316"/>
      <c r="E48" s="316"/>
      <c r="F48" s="316"/>
      <c r="G48" s="316"/>
    </row>
    <row r="49" spans="1:8" ht="14.25" customHeight="1" x14ac:dyDescent="0.2">
      <c r="A49" s="316"/>
      <c r="B49" s="316"/>
      <c r="C49" s="316"/>
      <c r="D49" s="316"/>
      <c r="E49" s="316"/>
      <c r="F49" s="316"/>
      <c r="G49" s="316"/>
    </row>
    <row r="50" spans="1:8" ht="14.25" customHeight="1" x14ac:dyDescent="0.2">
      <c r="A50" s="316"/>
      <c r="B50" s="316"/>
      <c r="C50" s="316"/>
      <c r="D50" s="316"/>
      <c r="E50" s="316"/>
      <c r="F50" s="316"/>
      <c r="G50" s="316"/>
    </row>
    <row r="51" spans="1:8" ht="14.25" customHeight="1" x14ac:dyDescent="0.2">
      <c r="A51" s="316"/>
      <c r="B51" s="316"/>
      <c r="C51" s="316"/>
      <c r="D51" s="316"/>
      <c r="E51" s="316"/>
      <c r="F51" s="316"/>
      <c r="G51" s="316"/>
    </row>
    <row r="52" spans="1:8" ht="14.25" customHeight="1" x14ac:dyDescent="0.2">
      <c r="A52" s="316"/>
      <c r="B52" s="316"/>
      <c r="C52" s="316"/>
      <c r="D52" s="316"/>
      <c r="E52" s="316"/>
      <c r="F52" s="316"/>
      <c r="G52" s="316"/>
    </row>
    <row r="53" spans="1:8" ht="14.25" customHeight="1" x14ac:dyDescent="0.25">
      <c r="A53" s="95"/>
      <c r="B53" s="51"/>
      <c r="C53" s="51"/>
      <c r="D53" s="51"/>
      <c r="E53" s="51"/>
      <c r="F53" s="51"/>
      <c r="G53" s="51"/>
    </row>
    <row r="54" spans="1:8" ht="14.25" customHeight="1" x14ac:dyDescent="0.25">
      <c r="A54" s="95"/>
      <c r="B54" s="51"/>
      <c r="C54" s="51"/>
      <c r="D54" s="51"/>
      <c r="E54" s="51"/>
      <c r="F54" s="51"/>
      <c r="G54" s="51"/>
    </row>
    <row r="55" spans="1:8" ht="30" customHeight="1" x14ac:dyDescent="0.25">
      <c r="A55" s="50" t="s">
        <v>25</v>
      </c>
      <c r="B55" s="91"/>
      <c r="C55" s="301" t="s">
        <v>129</v>
      </c>
      <c r="D55" s="301"/>
      <c r="E55" s="301"/>
      <c r="F55" s="299">
        <f>SUM(F56:G58)</f>
        <v>5000</v>
      </c>
      <c r="G55" s="300"/>
    </row>
    <row r="56" spans="1:8" ht="14.25" customHeight="1" x14ac:dyDescent="0.25">
      <c r="A56" s="95"/>
      <c r="B56" s="51"/>
      <c r="C56" s="94" t="s">
        <v>130</v>
      </c>
      <c r="D56" s="93"/>
      <c r="E56" s="93"/>
      <c r="F56" s="309">
        <v>4000</v>
      </c>
      <c r="G56" s="310"/>
    </row>
    <row r="57" spans="1:8" ht="14.25" customHeight="1" x14ac:dyDescent="0.25">
      <c r="A57" s="95"/>
      <c r="B57" s="51"/>
      <c r="C57" s="311" t="s">
        <v>131</v>
      </c>
      <c r="D57" s="311"/>
      <c r="E57" s="311"/>
      <c r="F57" s="50"/>
      <c r="G57" s="50"/>
    </row>
    <row r="58" spans="1:8" ht="14.25" customHeight="1" x14ac:dyDescent="0.25">
      <c r="A58" s="95"/>
      <c r="B58" s="51"/>
      <c r="C58" s="311"/>
      <c r="D58" s="311"/>
      <c r="E58" s="311"/>
      <c r="F58" s="309">
        <v>1000</v>
      </c>
      <c r="G58" s="310"/>
    </row>
    <row r="59" spans="1:8" ht="14.25" customHeight="1" x14ac:dyDescent="0.25">
      <c r="A59" s="95"/>
      <c r="B59" s="51"/>
      <c r="C59" s="51"/>
      <c r="D59" s="51"/>
      <c r="E59" s="51"/>
      <c r="F59" s="51"/>
      <c r="G59" s="51"/>
    </row>
    <row r="60" spans="1:8" ht="30.75" customHeight="1" thickBot="1" x14ac:dyDescent="0.3">
      <c r="A60" s="313" t="s">
        <v>121</v>
      </c>
      <c r="B60" s="314"/>
      <c r="C60" s="314"/>
      <c r="D60" s="314"/>
      <c r="E60" s="314"/>
      <c r="F60" s="303">
        <f>SUM(F61)</f>
        <v>5000</v>
      </c>
      <c r="G60" s="303"/>
      <c r="H60" s="31"/>
    </row>
    <row r="61" spans="1:8" ht="14.25" customHeight="1" thickTop="1" x14ac:dyDescent="0.25">
      <c r="A61" s="95" t="s">
        <v>88</v>
      </c>
      <c r="B61" s="91"/>
      <c r="C61" s="50"/>
      <c r="D61" s="93"/>
      <c r="E61" s="93"/>
      <c r="F61" s="305">
        <v>5000</v>
      </c>
      <c r="G61" s="306"/>
    </row>
    <row r="62" spans="1:8" ht="14.25" customHeight="1" x14ac:dyDescent="0.2">
      <c r="A62" s="308" t="s">
        <v>138</v>
      </c>
      <c r="B62" s="308"/>
      <c r="C62" s="308"/>
      <c r="D62" s="308"/>
      <c r="E62" s="308"/>
      <c r="F62" s="308"/>
      <c r="G62" s="308"/>
    </row>
    <row r="63" spans="1:8" ht="14.25" customHeight="1" x14ac:dyDescent="0.2">
      <c r="A63" s="308"/>
      <c r="B63" s="308"/>
      <c r="C63" s="308"/>
      <c r="D63" s="308"/>
      <c r="E63" s="308"/>
      <c r="F63" s="308"/>
      <c r="G63" s="308"/>
    </row>
    <row r="64" spans="1:8" ht="14.25" customHeight="1" x14ac:dyDescent="0.2">
      <c r="A64" s="308"/>
      <c r="B64" s="308"/>
      <c r="C64" s="308"/>
      <c r="D64" s="308"/>
      <c r="E64" s="308"/>
      <c r="F64" s="308"/>
      <c r="G64" s="308"/>
    </row>
    <row r="65" spans="1:7" ht="14.25" customHeight="1" x14ac:dyDescent="0.2">
      <c r="A65" s="308"/>
      <c r="B65" s="308"/>
      <c r="C65" s="308"/>
      <c r="D65" s="308"/>
      <c r="E65" s="308"/>
      <c r="F65" s="308"/>
      <c r="G65" s="308"/>
    </row>
    <row r="66" spans="1:7" ht="14.25" customHeight="1" x14ac:dyDescent="0.2">
      <c r="A66" s="308"/>
      <c r="B66" s="308"/>
      <c r="C66" s="308"/>
      <c r="D66" s="308"/>
      <c r="E66" s="308"/>
      <c r="F66" s="308"/>
      <c r="G66" s="308"/>
    </row>
    <row r="67" spans="1:7" ht="14.25" customHeight="1" x14ac:dyDescent="0.2">
      <c r="A67" s="308"/>
      <c r="B67" s="308"/>
      <c r="C67" s="308"/>
      <c r="D67" s="308"/>
      <c r="E67" s="308"/>
      <c r="F67" s="308"/>
      <c r="G67" s="308"/>
    </row>
    <row r="68" spans="1:7" ht="14.25" customHeight="1" x14ac:dyDescent="0.2">
      <c r="A68" s="308"/>
      <c r="B68" s="308"/>
      <c r="C68" s="308"/>
      <c r="D68" s="308"/>
      <c r="E68" s="308"/>
      <c r="F68" s="308"/>
      <c r="G68" s="308"/>
    </row>
    <row r="69" spans="1:7" ht="14.25" customHeight="1" x14ac:dyDescent="0.2">
      <c r="A69" s="308"/>
      <c r="B69" s="308"/>
      <c r="C69" s="308"/>
      <c r="D69" s="308"/>
      <c r="E69" s="308"/>
      <c r="F69" s="308"/>
      <c r="G69" s="308"/>
    </row>
    <row r="70" spans="1:7" ht="14.25" customHeight="1" x14ac:dyDescent="0.2">
      <c r="A70" s="308"/>
      <c r="B70" s="308"/>
      <c r="C70" s="308"/>
      <c r="D70" s="308"/>
      <c r="E70" s="308"/>
      <c r="F70" s="308"/>
      <c r="G70" s="308"/>
    </row>
    <row r="71" spans="1:7" ht="14.25" customHeight="1" x14ac:dyDescent="0.2">
      <c r="A71" s="308"/>
      <c r="B71" s="308"/>
      <c r="C71" s="308"/>
      <c r="D71" s="308"/>
      <c r="E71" s="308"/>
      <c r="F71" s="308"/>
      <c r="G71" s="308"/>
    </row>
    <row r="72" spans="1:7" ht="14.25" customHeight="1" x14ac:dyDescent="0.2">
      <c r="A72" s="50"/>
      <c r="B72" s="50"/>
      <c r="C72" s="50"/>
      <c r="D72" s="50"/>
      <c r="E72" s="50"/>
      <c r="F72" s="50"/>
      <c r="G72" s="50"/>
    </row>
    <row r="73" spans="1:7" ht="14.25" customHeight="1" x14ac:dyDescent="0.2">
      <c r="A73" s="317" t="s">
        <v>139</v>
      </c>
      <c r="B73" s="317"/>
      <c r="C73" s="317"/>
      <c r="D73" s="317"/>
      <c r="E73" s="317"/>
      <c r="F73" s="317"/>
      <c r="G73" s="317"/>
    </row>
    <row r="74" spans="1:7" ht="14.25" customHeight="1" x14ac:dyDescent="0.2">
      <c r="A74" s="317"/>
      <c r="B74" s="317"/>
      <c r="C74" s="317"/>
      <c r="D74" s="317"/>
      <c r="E74" s="317"/>
      <c r="F74" s="317"/>
      <c r="G74" s="317"/>
    </row>
    <row r="75" spans="1:7" ht="14.25" customHeight="1" x14ac:dyDescent="0.2">
      <c r="A75" s="317"/>
      <c r="B75" s="317"/>
      <c r="C75" s="317"/>
      <c r="D75" s="317"/>
      <c r="E75" s="317"/>
      <c r="F75" s="317"/>
      <c r="G75" s="317"/>
    </row>
    <row r="76" spans="1:7" ht="14.25" customHeight="1" x14ac:dyDescent="0.2">
      <c r="A76" s="317"/>
      <c r="B76" s="317"/>
      <c r="C76" s="317"/>
      <c r="D76" s="317"/>
      <c r="E76" s="317"/>
      <c r="F76" s="317"/>
      <c r="G76" s="317"/>
    </row>
    <row r="77" spans="1:7" ht="14.25" customHeight="1" x14ac:dyDescent="0.2">
      <c r="A77" s="308" t="s">
        <v>132</v>
      </c>
      <c r="B77" s="308"/>
      <c r="C77" s="308"/>
      <c r="D77" s="308"/>
      <c r="E77" s="308"/>
      <c r="F77" s="308"/>
      <c r="G77" s="308"/>
    </row>
    <row r="78" spans="1:7" ht="14.25" customHeight="1" x14ac:dyDescent="0.2">
      <c r="A78" s="308"/>
      <c r="B78" s="308"/>
      <c r="C78" s="308"/>
      <c r="D78" s="308"/>
      <c r="E78" s="308"/>
      <c r="F78" s="308"/>
      <c r="G78" s="308"/>
    </row>
    <row r="79" spans="1:7" ht="14.25" customHeight="1" x14ac:dyDescent="0.25">
      <c r="A79" s="95"/>
      <c r="B79" s="51"/>
      <c r="C79" s="51"/>
      <c r="D79" s="51"/>
      <c r="E79" s="51"/>
      <c r="F79" s="51"/>
      <c r="G79" s="51"/>
    </row>
    <row r="80" spans="1:7" ht="14.25" customHeight="1" x14ac:dyDescent="0.25">
      <c r="A80" s="95"/>
      <c r="B80" s="51"/>
      <c r="C80" s="51"/>
      <c r="D80" s="51"/>
      <c r="E80" s="51"/>
      <c r="F80" s="51"/>
      <c r="G80" s="51"/>
    </row>
    <row r="81" spans="1:8" ht="15" x14ac:dyDescent="0.25">
      <c r="A81" s="50" t="s">
        <v>25</v>
      </c>
      <c r="B81" s="91"/>
      <c r="C81" s="101" t="s">
        <v>136</v>
      </c>
      <c r="D81" s="93"/>
      <c r="E81" s="93"/>
      <c r="F81" s="299">
        <f>SUM(F82:G85)</f>
        <v>3000</v>
      </c>
      <c r="G81" s="300"/>
    </row>
    <row r="82" spans="1:8" ht="15" customHeight="1" x14ac:dyDescent="0.2">
      <c r="A82" s="83" t="s">
        <v>26</v>
      </c>
      <c r="B82" s="91"/>
      <c r="C82" s="94" t="s">
        <v>134</v>
      </c>
      <c r="D82" s="93"/>
      <c r="E82" s="93"/>
      <c r="F82" s="318">
        <v>300</v>
      </c>
      <c r="G82" s="318"/>
    </row>
    <row r="83" spans="1:8" ht="29.25" x14ac:dyDescent="0.25">
      <c r="A83" s="83"/>
      <c r="B83" s="91"/>
      <c r="C83" s="111" t="s">
        <v>135</v>
      </c>
      <c r="D83" s="111"/>
      <c r="E83" s="51"/>
      <c r="F83" s="318">
        <v>1000</v>
      </c>
      <c r="G83" s="318"/>
    </row>
    <row r="84" spans="1:8" ht="14.25" customHeight="1" x14ac:dyDescent="0.25">
      <c r="A84" s="95"/>
      <c r="B84" s="51"/>
      <c r="C84" s="311" t="s">
        <v>133</v>
      </c>
      <c r="D84" s="311"/>
      <c r="E84" s="93"/>
      <c r="F84" s="50"/>
      <c r="G84" s="50"/>
    </row>
    <row r="85" spans="1:8" ht="14.25" customHeight="1" x14ac:dyDescent="0.25">
      <c r="A85" s="95"/>
      <c r="B85" s="51"/>
      <c r="C85" s="311"/>
      <c r="D85" s="311"/>
      <c r="E85" s="93"/>
      <c r="F85" s="309">
        <v>1700</v>
      </c>
      <c r="G85" s="310"/>
    </row>
    <row r="86" spans="1:8" ht="14.25" customHeight="1" x14ac:dyDescent="0.25">
      <c r="A86" s="95"/>
      <c r="B86" s="51"/>
      <c r="C86" s="50"/>
      <c r="D86" s="50"/>
      <c r="E86" s="50"/>
      <c r="F86" s="50"/>
      <c r="G86" s="50"/>
    </row>
    <row r="87" spans="1:8" ht="17.25" customHeight="1" thickBot="1" x14ac:dyDescent="0.3">
      <c r="A87" s="27" t="s">
        <v>122</v>
      </c>
      <c r="B87" s="28"/>
      <c r="C87" s="29"/>
      <c r="D87" s="30"/>
      <c r="E87" s="30"/>
      <c r="F87" s="303">
        <f>SUM(F88)</f>
        <v>3000</v>
      </c>
      <c r="G87" s="303"/>
      <c r="H87" s="31"/>
    </row>
    <row r="88" spans="1:8" s="50" customFormat="1" ht="15" customHeight="1" thickTop="1" x14ac:dyDescent="0.25">
      <c r="A88" s="95" t="s">
        <v>20</v>
      </c>
      <c r="B88" s="52"/>
      <c r="C88" s="53"/>
      <c r="D88" s="54"/>
      <c r="E88" s="54"/>
      <c r="F88" s="305">
        <v>3000</v>
      </c>
      <c r="G88" s="306"/>
      <c r="H88" s="55"/>
    </row>
    <row r="89" spans="1:8" s="50" customFormat="1" ht="15" customHeight="1" x14ac:dyDescent="0.2">
      <c r="A89" s="308" t="s">
        <v>137</v>
      </c>
      <c r="B89" s="308"/>
      <c r="C89" s="308"/>
      <c r="D89" s="308"/>
      <c r="E89" s="308"/>
      <c r="F89" s="308"/>
      <c r="G89" s="308"/>
      <c r="H89" s="55"/>
    </row>
    <row r="90" spans="1:8" ht="15" customHeight="1" x14ac:dyDescent="0.2">
      <c r="A90" s="308"/>
      <c r="B90" s="308"/>
      <c r="C90" s="308"/>
      <c r="D90" s="308"/>
      <c r="E90" s="308"/>
      <c r="F90" s="308"/>
      <c r="G90" s="308"/>
    </row>
    <row r="91" spans="1:8" ht="15" x14ac:dyDescent="0.25">
      <c r="A91" s="32"/>
      <c r="B91" s="60"/>
      <c r="C91" s="60"/>
      <c r="D91" s="60"/>
      <c r="E91" s="60"/>
      <c r="F91" s="60"/>
      <c r="G91" s="60"/>
    </row>
    <row r="92" spans="1:8" ht="15" x14ac:dyDescent="0.25">
      <c r="A92" s="32"/>
      <c r="B92" s="60"/>
      <c r="C92" s="60"/>
      <c r="D92" s="60"/>
      <c r="E92" s="60"/>
      <c r="F92" s="60"/>
      <c r="G92" s="60"/>
    </row>
  </sheetData>
  <mergeCells count="31">
    <mergeCell ref="A89:G90"/>
    <mergeCell ref="F87:G87"/>
    <mergeCell ref="F88:G88"/>
    <mergeCell ref="A46:G52"/>
    <mergeCell ref="A60:E60"/>
    <mergeCell ref="F60:G60"/>
    <mergeCell ref="F61:G61"/>
    <mergeCell ref="A62:G71"/>
    <mergeCell ref="A73:G76"/>
    <mergeCell ref="F82:G82"/>
    <mergeCell ref="F83:G83"/>
    <mergeCell ref="A77:G78"/>
    <mergeCell ref="F81:G81"/>
    <mergeCell ref="F85:G85"/>
    <mergeCell ref="C84:D85"/>
    <mergeCell ref="F58:G58"/>
    <mergeCell ref="C57:E58"/>
    <mergeCell ref="F55:G55"/>
    <mergeCell ref="F56:G56"/>
    <mergeCell ref="F44:G44"/>
    <mergeCell ref="F45:G45"/>
    <mergeCell ref="A19:G29"/>
    <mergeCell ref="A31:G33"/>
    <mergeCell ref="A35:G39"/>
    <mergeCell ref="F42:G42"/>
    <mergeCell ref="C55:E55"/>
    <mergeCell ref="F1:G1"/>
    <mergeCell ref="A12:C12"/>
    <mergeCell ref="F15:G15"/>
    <mergeCell ref="F18:G18"/>
    <mergeCell ref="F17:G17"/>
  </mergeCells>
  <pageMargins left="0.70866141732283472" right="0.70866141732283472" top="0.78740157480314965" bottom="0.78740157480314965" header="0.31496062992125984" footer="0.31496062992125984"/>
  <pageSetup paperSize="9" scale="68" firstPageNumber="61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127"/>
  <sheetViews>
    <sheetView view="pageBreakPreview" topLeftCell="A76" zoomScaleNormal="100" zoomScaleSheetLayoutView="100" workbookViewId="0">
      <selection activeCell="M12" sqref="M12"/>
    </sheetView>
  </sheetViews>
  <sheetFormatPr defaultRowHeight="14.25" x14ac:dyDescent="0.2"/>
  <cols>
    <col min="1" max="1" width="8.5703125" style="278" customWidth="1"/>
    <col min="2" max="2" width="9.140625" style="278"/>
    <col min="3" max="3" width="58.7109375" style="66" customWidth="1"/>
    <col min="4" max="6" width="14.140625" style="249" customWidth="1"/>
    <col min="7" max="7" width="9.140625" style="66" customWidth="1"/>
    <col min="8" max="8" width="13.5703125" style="66" customWidth="1"/>
    <col min="9" max="11" width="9.140625" style="66"/>
    <col min="12" max="12" width="13.28515625" style="66" customWidth="1"/>
    <col min="13" max="16384" width="9.140625" style="66"/>
  </cols>
  <sheetData>
    <row r="1" spans="1:8" ht="23.25" x14ac:dyDescent="0.35">
      <c r="A1" s="251" t="s">
        <v>170</v>
      </c>
      <c r="B1" s="252"/>
      <c r="C1" s="106"/>
      <c r="D1" s="148"/>
      <c r="E1" s="148"/>
      <c r="F1" s="319" t="s">
        <v>171</v>
      </c>
      <c r="G1" s="319"/>
    </row>
    <row r="2" spans="1:8" x14ac:dyDescent="0.2">
      <c r="A2" s="252"/>
      <c r="B2" s="252"/>
      <c r="C2" s="106"/>
      <c r="D2" s="148"/>
      <c r="E2" s="148"/>
      <c r="F2" s="148"/>
      <c r="G2" s="106"/>
    </row>
    <row r="3" spans="1:8" x14ac:dyDescent="0.2">
      <c r="A3" s="253" t="s">
        <v>2</v>
      </c>
      <c r="B3" s="253" t="s">
        <v>172</v>
      </c>
      <c r="C3" s="106"/>
      <c r="D3" s="148"/>
      <c r="E3" s="148"/>
      <c r="F3" s="148"/>
      <c r="G3" s="106"/>
    </row>
    <row r="4" spans="1:8" x14ac:dyDescent="0.2">
      <c r="A4" s="252"/>
      <c r="B4" s="253" t="s">
        <v>4</v>
      </c>
      <c r="C4" s="106"/>
      <c r="D4" s="148"/>
      <c r="E4" s="148"/>
      <c r="F4" s="148"/>
      <c r="G4" s="106"/>
    </row>
    <row r="5" spans="1:8" x14ac:dyDescent="0.2">
      <c r="A5" s="252"/>
      <c r="B5" s="252"/>
      <c r="C5" s="106"/>
      <c r="D5" s="148"/>
      <c r="E5" s="148"/>
      <c r="F5" s="148"/>
      <c r="G5" s="106"/>
    </row>
    <row r="6" spans="1:8" s="168" customFormat="1" ht="13.5" thickBot="1" x14ac:dyDescent="0.25">
      <c r="A6" s="254"/>
      <c r="B6" s="254"/>
      <c r="C6" s="107"/>
      <c r="D6" s="255"/>
      <c r="E6" s="255"/>
      <c r="F6" s="255"/>
      <c r="G6" s="107" t="s">
        <v>5</v>
      </c>
    </row>
    <row r="7" spans="1:8" s="168" customFormat="1" ht="39.75" thickTop="1" thickBot="1" x14ac:dyDescent="0.25">
      <c r="A7" s="256" t="s">
        <v>6</v>
      </c>
      <c r="B7" s="257" t="s">
        <v>7</v>
      </c>
      <c r="C7" s="258" t="s">
        <v>8</v>
      </c>
      <c r="D7" s="153" t="s">
        <v>9</v>
      </c>
      <c r="E7" s="153" t="s">
        <v>10</v>
      </c>
      <c r="F7" s="153" t="s">
        <v>11</v>
      </c>
      <c r="G7" s="67" t="s">
        <v>12</v>
      </c>
    </row>
    <row r="8" spans="1:8" s="262" customFormat="1" ht="12.75" thickTop="1" thickBot="1" x14ac:dyDescent="0.25">
      <c r="A8" s="259">
        <v>1</v>
      </c>
      <c r="B8" s="260">
        <v>2</v>
      </c>
      <c r="C8" s="260">
        <v>3</v>
      </c>
      <c r="D8" s="261">
        <v>4</v>
      </c>
      <c r="E8" s="261">
        <v>5</v>
      </c>
      <c r="F8" s="261">
        <v>6</v>
      </c>
      <c r="G8" s="68" t="s">
        <v>13</v>
      </c>
    </row>
    <row r="9" spans="1:8" ht="15" thickTop="1" x14ac:dyDescent="0.2">
      <c r="A9" s="263">
        <v>3299</v>
      </c>
      <c r="B9" s="264">
        <v>54</v>
      </c>
      <c r="C9" s="127" t="s">
        <v>173</v>
      </c>
      <c r="D9" s="36">
        <v>1350</v>
      </c>
      <c r="E9" s="36">
        <v>1350</v>
      </c>
      <c r="F9" s="36">
        <f>SUM(F28)</f>
        <v>700</v>
      </c>
      <c r="G9" s="108">
        <f t="shared" ref="G9:G21" si="0">F9/D9*100</f>
        <v>51.851851851851848</v>
      </c>
    </row>
    <row r="10" spans="1:8" x14ac:dyDescent="0.2">
      <c r="A10" s="263">
        <v>3319</v>
      </c>
      <c r="B10" s="264">
        <v>52</v>
      </c>
      <c r="C10" s="132" t="s">
        <v>14</v>
      </c>
      <c r="D10" s="36">
        <v>22000</v>
      </c>
      <c r="E10" s="36">
        <v>14838</v>
      </c>
      <c r="F10" s="36">
        <f>SUM(F36)</f>
        <v>22000</v>
      </c>
      <c r="G10" s="108">
        <f t="shared" si="0"/>
        <v>100</v>
      </c>
    </row>
    <row r="11" spans="1:8" x14ac:dyDescent="0.2">
      <c r="A11" s="263">
        <v>3311</v>
      </c>
      <c r="B11" s="264">
        <v>52</v>
      </c>
      <c r="C11" s="132" t="s">
        <v>14</v>
      </c>
      <c r="D11" s="36"/>
      <c r="E11" s="36">
        <v>2400</v>
      </c>
      <c r="F11" s="36">
        <f>SUM(F39)</f>
        <v>2400</v>
      </c>
      <c r="G11" s="108"/>
    </row>
    <row r="12" spans="1:8" x14ac:dyDescent="0.2">
      <c r="A12" s="263">
        <v>3312</v>
      </c>
      <c r="B12" s="264">
        <v>52</v>
      </c>
      <c r="C12" s="132" t="s">
        <v>14</v>
      </c>
      <c r="D12" s="36"/>
      <c r="E12" s="36">
        <v>4100</v>
      </c>
      <c r="F12" s="36">
        <f>SUM(F43)</f>
        <v>4100</v>
      </c>
      <c r="G12" s="108"/>
      <c r="H12" s="249"/>
    </row>
    <row r="13" spans="1:8" ht="31.5" customHeight="1" x14ac:dyDescent="0.2">
      <c r="A13" s="263">
        <v>3312</v>
      </c>
      <c r="B13" s="264">
        <v>53</v>
      </c>
      <c r="C13" s="265" t="s">
        <v>15</v>
      </c>
      <c r="D13" s="36"/>
      <c r="E13" s="36">
        <v>600</v>
      </c>
      <c r="F13" s="36">
        <f>SUM(F48)</f>
        <v>600</v>
      </c>
      <c r="G13" s="108"/>
    </row>
    <row r="14" spans="1:8" ht="15.75" customHeight="1" x14ac:dyDescent="0.2">
      <c r="A14" s="263">
        <v>3319</v>
      </c>
      <c r="B14" s="264">
        <v>52</v>
      </c>
      <c r="C14" s="132" t="s">
        <v>14</v>
      </c>
      <c r="D14" s="36">
        <v>11000</v>
      </c>
      <c r="E14" s="36">
        <v>3000</v>
      </c>
      <c r="F14" s="36">
        <f>SUM(F51)</f>
        <v>2000</v>
      </c>
      <c r="G14" s="108">
        <f t="shared" si="0"/>
        <v>18.181818181818183</v>
      </c>
    </row>
    <row r="15" spans="1:8" ht="15.75" customHeight="1" x14ac:dyDescent="0.2">
      <c r="A15" s="263">
        <v>3419</v>
      </c>
      <c r="B15" s="264">
        <v>52</v>
      </c>
      <c r="C15" s="132" t="s">
        <v>14</v>
      </c>
      <c r="D15" s="36">
        <v>50600</v>
      </c>
      <c r="E15" s="36">
        <v>49130</v>
      </c>
      <c r="F15" s="36">
        <f>SUM(F62)</f>
        <v>50700</v>
      </c>
      <c r="G15" s="108">
        <f t="shared" si="0"/>
        <v>100.19762845849802</v>
      </c>
    </row>
    <row r="16" spans="1:8" ht="15.75" customHeight="1" x14ac:dyDescent="0.2">
      <c r="A16" s="263">
        <v>3419</v>
      </c>
      <c r="B16" s="264">
        <v>54</v>
      </c>
      <c r="C16" s="266" t="s">
        <v>117</v>
      </c>
      <c r="D16" s="36">
        <v>100</v>
      </c>
      <c r="E16" s="36">
        <v>100</v>
      </c>
      <c r="F16" s="36">
        <f>SUM(F66)</f>
        <v>100</v>
      </c>
      <c r="G16" s="108">
        <f t="shared" si="0"/>
        <v>100</v>
      </c>
    </row>
    <row r="17" spans="1:8" ht="15.75" customHeight="1" x14ac:dyDescent="0.2">
      <c r="A17" s="263">
        <v>3429</v>
      </c>
      <c r="B17" s="264">
        <v>52</v>
      </c>
      <c r="C17" s="132" t="s">
        <v>14</v>
      </c>
      <c r="D17" s="36">
        <v>1250</v>
      </c>
      <c r="E17" s="36">
        <v>847</v>
      </c>
      <c r="F17" s="36">
        <f>SUM(F71)</f>
        <v>1250</v>
      </c>
      <c r="G17" s="108">
        <f t="shared" si="0"/>
        <v>100</v>
      </c>
    </row>
    <row r="18" spans="1:8" ht="15" customHeight="1" x14ac:dyDescent="0.2">
      <c r="A18" s="263">
        <v>3419</v>
      </c>
      <c r="B18" s="264">
        <v>52</v>
      </c>
      <c r="C18" s="132" t="s">
        <v>14</v>
      </c>
      <c r="D18" s="36">
        <v>4000</v>
      </c>
      <c r="E18" s="36">
        <v>4612</v>
      </c>
      <c r="F18" s="36">
        <f>SUM(F77)</f>
        <v>4000</v>
      </c>
      <c r="G18" s="108">
        <f t="shared" si="0"/>
        <v>100</v>
      </c>
    </row>
    <row r="19" spans="1:8" ht="15" customHeight="1" x14ac:dyDescent="0.2">
      <c r="A19" s="263">
        <v>3429</v>
      </c>
      <c r="B19" s="264">
        <v>52</v>
      </c>
      <c r="C19" s="132" t="s">
        <v>14</v>
      </c>
      <c r="D19" s="36">
        <v>150</v>
      </c>
      <c r="E19" s="36">
        <v>150</v>
      </c>
      <c r="F19" s="36">
        <f>SUM(F84)</f>
        <v>180</v>
      </c>
      <c r="G19" s="108">
        <f t="shared" si="0"/>
        <v>120</v>
      </c>
    </row>
    <row r="20" spans="1:8" ht="31.5" customHeight="1" x14ac:dyDescent="0.2">
      <c r="A20" s="263">
        <v>3792</v>
      </c>
      <c r="B20" s="264">
        <v>53</v>
      </c>
      <c r="C20" s="265" t="s">
        <v>15</v>
      </c>
      <c r="D20" s="36">
        <v>350</v>
      </c>
      <c r="E20" s="36">
        <v>350</v>
      </c>
      <c r="F20" s="36">
        <f>SUM(F92)</f>
        <v>420</v>
      </c>
      <c r="G20" s="108">
        <f t="shared" si="0"/>
        <v>120</v>
      </c>
    </row>
    <row r="21" spans="1:8" ht="15" thickBot="1" x14ac:dyDescent="0.25">
      <c r="A21" s="263">
        <v>3299</v>
      </c>
      <c r="B21" s="264">
        <v>52</v>
      </c>
      <c r="C21" s="132" t="s">
        <v>14</v>
      </c>
      <c r="D21" s="36">
        <v>10500</v>
      </c>
      <c r="E21" s="36">
        <v>10500</v>
      </c>
      <c r="F21" s="36">
        <f>SUM(F99)</f>
        <v>10500</v>
      </c>
      <c r="G21" s="108">
        <f t="shared" si="0"/>
        <v>100</v>
      </c>
    </row>
    <row r="22" spans="1:8" s="234" customFormat="1" ht="16.5" thickTop="1" thickBot="1" x14ac:dyDescent="0.3">
      <c r="A22" s="320" t="s">
        <v>16</v>
      </c>
      <c r="B22" s="321"/>
      <c r="C22" s="322"/>
      <c r="D22" s="65">
        <f>SUM(D9:D21)</f>
        <v>101300</v>
      </c>
      <c r="E22" s="65">
        <f t="shared" ref="E22:F22" si="1">SUM(E9:E21)</f>
        <v>91977</v>
      </c>
      <c r="F22" s="65">
        <f t="shared" si="1"/>
        <v>98950</v>
      </c>
      <c r="G22" s="69">
        <f>F22/D22*100</f>
        <v>97.680157946692987</v>
      </c>
    </row>
    <row r="23" spans="1:8" ht="15" thickTop="1" x14ac:dyDescent="0.2">
      <c r="A23" s="106"/>
      <c r="B23" s="106"/>
      <c r="C23" s="106"/>
      <c r="D23" s="106"/>
      <c r="E23" s="106"/>
      <c r="F23" s="106"/>
      <c r="G23" s="106"/>
    </row>
    <row r="24" spans="1:8" x14ac:dyDescent="0.2">
      <c r="A24" s="110"/>
      <c r="B24" s="110"/>
      <c r="C24" s="110"/>
      <c r="D24" s="110"/>
      <c r="E24" s="110"/>
      <c r="F24" s="110"/>
      <c r="G24" s="110"/>
    </row>
    <row r="25" spans="1:8" ht="15" x14ac:dyDescent="0.25">
      <c r="A25" s="267" t="s">
        <v>17</v>
      </c>
      <c r="B25" s="252"/>
      <c r="C25" s="106"/>
      <c r="D25" s="148"/>
      <c r="E25" s="148"/>
      <c r="F25" s="148"/>
      <c r="G25" s="106"/>
    </row>
    <row r="26" spans="1:8" ht="15" x14ac:dyDescent="0.25">
      <c r="A26" s="106" t="s">
        <v>25</v>
      </c>
      <c r="B26" s="252"/>
      <c r="C26" s="268" t="s">
        <v>179</v>
      </c>
      <c r="D26" s="148"/>
      <c r="E26" s="148"/>
      <c r="F26" s="326">
        <v>700</v>
      </c>
      <c r="G26" s="327"/>
    </row>
    <row r="27" spans="1:8" ht="15" x14ac:dyDescent="0.25">
      <c r="A27" s="267"/>
      <c r="B27" s="252"/>
      <c r="C27" s="106"/>
      <c r="D27" s="148"/>
      <c r="E27" s="148"/>
      <c r="F27" s="148"/>
      <c r="G27" s="106"/>
    </row>
    <row r="28" spans="1:8" ht="15.75" thickBot="1" x14ac:dyDescent="0.3">
      <c r="A28" s="269" t="s">
        <v>176</v>
      </c>
      <c r="B28" s="270"/>
      <c r="C28" s="271"/>
      <c r="D28" s="272"/>
      <c r="E28" s="272"/>
      <c r="F28" s="325">
        <f>SUM(F29)</f>
        <v>700</v>
      </c>
      <c r="G28" s="325"/>
      <c r="H28" s="31"/>
    </row>
    <row r="29" spans="1:8" ht="15.75" thickTop="1" x14ac:dyDescent="0.25">
      <c r="A29" s="273" t="s">
        <v>120</v>
      </c>
      <c r="B29" s="252"/>
      <c r="C29" s="106"/>
      <c r="D29" s="148"/>
      <c r="E29" s="148"/>
      <c r="F29" s="323">
        <v>700</v>
      </c>
      <c r="G29" s="324"/>
    </row>
    <row r="30" spans="1:8" ht="15" x14ac:dyDescent="0.25">
      <c r="A30" s="267"/>
      <c r="B30" s="252"/>
      <c r="C30" s="106"/>
      <c r="D30" s="148"/>
      <c r="E30" s="148"/>
      <c r="F30" s="148"/>
      <c r="G30" s="106"/>
    </row>
    <row r="31" spans="1:8" ht="15" x14ac:dyDescent="0.25">
      <c r="A31" s="267"/>
      <c r="B31" s="252"/>
      <c r="C31" s="106"/>
      <c r="D31" s="148"/>
      <c r="E31" s="148"/>
      <c r="F31" s="148"/>
      <c r="G31" s="106"/>
    </row>
    <row r="32" spans="1:8" ht="15" x14ac:dyDescent="0.25">
      <c r="A32" s="106" t="s">
        <v>25</v>
      </c>
      <c r="B32" s="252"/>
      <c r="C32" s="268" t="s">
        <v>181</v>
      </c>
      <c r="D32" s="148"/>
      <c r="E32" s="148"/>
      <c r="F32" s="326">
        <f>SUM(F33:G34)</f>
        <v>31100</v>
      </c>
      <c r="G32" s="327"/>
    </row>
    <row r="33" spans="1:8" ht="15" x14ac:dyDescent="0.25">
      <c r="A33" s="253" t="s">
        <v>26</v>
      </c>
      <c r="B33" s="252"/>
      <c r="C33" s="94" t="s">
        <v>183</v>
      </c>
      <c r="D33" s="148"/>
      <c r="E33" s="148"/>
      <c r="F33" s="328">
        <v>22000</v>
      </c>
      <c r="G33" s="329"/>
      <c r="H33" s="66">
        <v>22000</v>
      </c>
    </row>
    <row r="34" spans="1:8" ht="15" x14ac:dyDescent="0.25">
      <c r="A34" s="253"/>
      <c r="B34" s="252"/>
      <c r="C34" s="94" t="s">
        <v>182</v>
      </c>
      <c r="D34" s="148"/>
      <c r="E34" s="148"/>
      <c r="F34" s="328">
        <v>9100</v>
      </c>
      <c r="G34" s="329"/>
    </row>
    <row r="35" spans="1:8" ht="15" x14ac:dyDescent="0.25">
      <c r="A35" s="267"/>
      <c r="B35" s="252"/>
      <c r="C35" s="106"/>
      <c r="D35" s="148"/>
      <c r="E35" s="148"/>
      <c r="F35" s="148"/>
      <c r="G35" s="106"/>
    </row>
    <row r="36" spans="1:8" ht="17.25" customHeight="1" thickBot="1" x14ac:dyDescent="0.3">
      <c r="A36" s="269" t="s">
        <v>158</v>
      </c>
      <c r="B36" s="270"/>
      <c r="C36" s="271"/>
      <c r="D36" s="272"/>
      <c r="E36" s="272"/>
      <c r="F36" s="325">
        <f>SUM(F37)</f>
        <v>22000</v>
      </c>
      <c r="G36" s="325"/>
      <c r="H36" s="31"/>
    </row>
    <row r="37" spans="1:8" s="106" customFormat="1" ht="15" customHeight="1" thickTop="1" x14ac:dyDescent="0.25">
      <c r="A37" s="273" t="s">
        <v>20</v>
      </c>
      <c r="B37" s="274"/>
      <c r="C37" s="94"/>
      <c r="D37" s="275"/>
      <c r="E37" s="275"/>
      <c r="F37" s="323">
        <v>22000</v>
      </c>
      <c r="G37" s="324"/>
      <c r="H37" s="55"/>
    </row>
    <row r="38" spans="1:8" ht="15" x14ac:dyDescent="0.25">
      <c r="A38" s="267"/>
      <c r="B38" s="252"/>
      <c r="C38" s="106"/>
      <c r="D38" s="148"/>
      <c r="E38" s="148"/>
      <c r="F38" s="148"/>
      <c r="G38" s="106"/>
    </row>
    <row r="39" spans="1:8" ht="17.25" customHeight="1" thickBot="1" x14ac:dyDescent="0.3">
      <c r="A39" s="269" t="s">
        <v>184</v>
      </c>
      <c r="B39" s="270"/>
      <c r="C39" s="271"/>
      <c r="D39" s="272"/>
      <c r="E39" s="272"/>
      <c r="F39" s="325">
        <f>SUM(F40:G41)</f>
        <v>2400</v>
      </c>
      <c r="G39" s="325"/>
      <c r="H39" s="31"/>
    </row>
    <row r="40" spans="1:8" ht="15.75" thickTop="1" x14ac:dyDescent="0.25">
      <c r="A40" s="273" t="s">
        <v>19</v>
      </c>
      <c r="B40" s="252"/>
      <c r="C40" s="106"/>
      <c r="D40" s="148"/>
      <c r="E40" s="148"/>
      <c r="F40" s="323">
        <v>1000</v>
      </c>
      <c r="G40" s="324"/>
    </row>
    <row r="41" spans="1:8" s="106" customFormat="1" ht="15" customHeight="1" x14ac:dyDescent="0.25">
      <c r="A41" s="273" t="s">
        <v>20</v>
      </c>
      <c r="B41" s="274"/>
      <c r="C41" s="94"/>
      <c r="D41" s="275"/>
      <c r="E41" s="275"/>
      <c r="F41" s="323">
        <v>1400</v>
      </c>
      <c r="G41" s="324"/>
      <c r="H41" s="55"/>
    </row>
    <row r="42" spans="1:8" ht="15" x14ac:dyDescent="0.25">
      <c r="A42" s="273"/>
      <c r="B42" s="252"/>
      <c r="C42" s="106"/>
      <c r="D42" s="148"/>
      <c r="E42" s="148"/>
      <c r="F42" s="150"/>
      <c r="G42" s="151"/>
    </row>
    <row r="43" spans="1:8" ht="17.25" customHeight="1" thickBot="1" x14ac:dyDescent="0.3">
      <c r="A43" s="269" t="s">
        <v>185</v>
      </c>
      <c r="B43" s="270"/>
      <c r="C43" s="271"/>
      <c r="D43" s="272"/>
      <c r="E43" s="272"/>
      <c r="F43" s="325">
        <f>SUM(F44:G46)</f>
        <v>4100</v>
      </c>
      <c r="G43" s="325"/>
      <c r="H43" s="31"/>
    </row>
    <row r="44" spans="1:8" ht="15.75" thickTop="1" x14ac:dyDescent="0.25">
      <c r="A44" s="273" t="s">
        <v>24</v>
      </c>
      <c r="B44" s="252"/>
      <c r="C44" s="106"/>
      <c r="D44" s="148"/>
      <c r="E44" s="148"/>
      <c r="F44" s="323">
        <v>2000</v>
      </c>
      <c r="G44" s="324"/>
    </row>
    <row r="45" spans="1:8" s="106" customFormat="1" ht="15" customHeight="1" x14ac:dyDescent="0.25">
      <c r="A45" s="273" t="s">
        <v>20</v>
      </c>
      <c r="B45" s="274"/>
      <c r="C45" s="94"/>
      <c r="D45" s="275"/>
      <c r="E45" s="275"/>
      <c r="F45" s="323">
        <v>1100</v>
      </c>
      <c r="G45" s="324"/>
      <c r="H45" s="55"/>
    </row>
    <row r="46" spans="1:8" ht="15" x14ac:dyDescent="0.25">
      <c r="A46" s="273" t="s">
        <v>71</v>
      </c>
      <c r="B46" s="252"/>
      <c r="C46" s="106"/>
      <c r="D46" s="148"/>
      <c r="E46" s="148"/>
      <c r="F46" s="323">
        <v>1000</v>
      </c>
      <c r="G46" s="324"/>
    </row>
    <row r="47" spans="1:8" ht="15" x14ac:dyDescent="0.25">
      <c r="A47" s="273"/>
      <c r="B47" s="252"/>
      <c r="C47" s="106"/>
      <c r="D47" s="148"/>
      <c r="E47" s="148"/>
      <c r="F47" s="150"/>
      <c r="G47" s="151"/>
    </row>
    <row r="48" spans="1:8" ht="30.75" customHeight="1" thickBot="1" x14ac:dyDescent="0.3">
      <c r="A48" s="330" t="s">
        <v>186</v>
      </c>
      <c r="B48" s="331"/>
      <c r="C48" s="331"/>
      <c r="D48" s="331"/>
      <c r="E48" s="331"/>
      <c r="F48" s="325">
        <f>SUM(F49)</f>
        <v>600</v>
      </c>
      <c r="G48" s="325"/>
      <c r="H48" s="31"/>
    </row>
    <row r="49" spans="1:8" ht="14.25" customHeight="1" thickTop="1" x14ac:dyDescent="0.25">
      <c r="A49" s="273" t="s">
        <v>88</v>
      </c>
      <c r="B49" s="252"/>
      <c r="C49" s="106"/>
      <c r="D49" s="148"/>
      <c r="E49" s="148"/>
      <c r="F49" s="323">
        <v>600</v>
      </c>
      <c r="G49" s="324"/>
    </row>
    <row r="50" spans="1:8" ht="15" x14ac:dyDescent="0.25">
      <c r="A50" s="273"/>
      <c r="B50" s="252"/>
      <c r="C50" s="106"/>
      <c r="D50" s="148"/>
      <c r="E50" s="148"/>
      <c r="F50" s="150"/>
      <c r="G50" s="151"/>
    </row>
    <row r="51" spans="1:8" ht="17.25" customHeight="1" thickBot="1" x14ac:dyDescent="0.3">
      <c r="A51" s="269" t="s">
        <v>158</v>
      </c>
      <c r="B51" s="270"/>
      <c r="C51" s="271"/>
      <c r="D51" s="272"/>
      <c r="E51" s="272"/>
      <c r="F51" s="325">
        <f>SUM(F52:G54)</f>
        <v>2000</v>
      </c>
      <c r="G51" s="325"/>
      <c r="H51" s="31">
        <f>SUM(F39,F43,F48,F51)</f>
        <v>9100</v>
      </c>
    </row>
    <row r="52" spans="1:8" ht="15.75" thickTop="1" x14ac:dyDescent="0.25">
      <c r="A52" s="273" t="s">
        <v>23</v>
      </c>
      <c r="B52" s="252"/>
      <c r="C52" s="106"/>
      <c r="D52" s="148"/>
      <c r="E52" s="148"/>
      <c r="F52" s="323">
        <v>700</v>
      </c>
      <c r="G52" s="324"/>
    </row>
    <row r="53" spans="1:8" ht="15" x14ac:dyDescent="0.25">
      <c r="A53" s="273" t="s">
        <v>24</v>
      </c>
      <c r="B53" s="252"/>
      <c r="C53" s="106"/>
      <c r="D53" s="148"/>
      <c r="E53" s="148"/>
      <c r="F53" s="323">
        <v>1000</v>
      </c>
      <c r="G53" s="324"/>
    </row>
    <row r="54" spans="1:8" ht="14.25" customHeight="1" x14ac:dyDescent="0.25">
      <c r="A54" s="273" t="s">
        <v>88</v>
      </c>
      <c r="B54" s="252"/>
      <c r="C54" s="106"/>
      <c r="D54" s="148"/>
      <c r="E54" s="148"/>
      <c r="F54" s="323">
        <v>300</v>
      </c>
      <c r="G54" s="324"/>
      <c r="H54" s="31"/>
    </row>
    <row r="55" spans="1:8" ht="15" x14ac:dyDescent="0.25">
      <c r="A55" s="273"/>
      <c r="B55" s="252"/>
      <c r="C55" s="106"/>
      <c r="D55" s="148"/>
      <c r="E55" s="148"/>
      <c r="F55" s="150"/>
      <c r="G55" s="151"/>
    </row>
    <row r="56" spans="1:8" x14ac:dyDescent="0.2">
      <c r="A56" s="252"/>
      <c r="B56" s="252"/>
      <c r="C56" s="106"/>
      <c r="D56" s="148"/>
      <c r="E56" s="148"/>
      <c r="F56" s="148"/>
      <c r="G56" s="106"/>
    </row>
    <row r="57" spans="1:8" ht="15" x14ac:dyDescent="0.25">
      <c r="A57" s="106" t="s">
        <v>25</v>
      </c>
      <c r="B57" s="252"/>
      <c r="C57" s="110" t="s">
        <v>189</v>
      </c>
      <c r="D57" s="148"/>
      <c r="E57" s="148"/>
      <c r="F57" s="326">
        <f>SUM(F58:G60)</f>
        <v>50700</v>
      </c>
      <c r="G57" s="327"/>
    </row>
    <row r="58" spans="1:8" ht="15" x14ac:dyDescent="0.25">
      <c r="A58" s="253" t="s">
        <v>26</v>
      </c>
      <c r="B58" s="252"/>
      <c r="C58" s="94" t="s">
        <v>187</v>
      </c>
      <c r="D58" s="148"/>
      <c r="E58" s="148"/>
      <c r="F58" s="328">
        <v>42500</v>
      </c>
      <c r="G58" s="329"/>
      <c r="H58" s="66">
        <v>40500</v>
      </c>
    </row>
    <row r="59" spans="1:8" ht="15" x14ac:dyDescent="0.25">
      <c r="A59" s="253"/>
      <c r="B59" s="252"/>
      <c r="C59" s="94" t="s">
        <v>249</v>
      </c>
      <c r="D59" s="148"/>
      <c r="E59" s="148"/>
      <c r="F59" s="328">
        <v>8100</v>
      </c>
      <c r="G59" s="329"/>
    </row>
    <row r="60" spans="1:8" ht="15" x14ac:dyDescent="0.25">
      <c r="A60" s="252"/>
      <c r="B60" s="252"/>
      <c r="C60" s="94" t="s">
        <v>188</v>
      </c>
      <c r="D60" s="148"/>
      <c r="E60" s="148"/>
      <c r="F60" s="328">
        <v>100</v>
      </c>
      <c r="G60" s="329"/>
    </row>
    <row r="61" spans="1:8" x14ac:dyDescent="0.2">
      <c r="A61" s="252"/>
      <c r="B61" s="252"/>
      <c r="C61" s="106"/>
      <c r="D61" s="148"/>
      <c r="E61" s="148"/>
      <c r="F61" s="148"/>
      <c r="G61" s="106"/>
    </row>
    <row r="62" spans="1:8" ht="17.25" customHeight="1" thickBot="1" x14ac:dyDescent="0.3">
      <c r="A62" s="269" t="s">
        <v>177</v>
      </c>
      <c r="B62" s="270"/>
      <c r="C62" s="271"/>
      <c r="D62" s="272"/>
      <c r="E62" s="272"/>
      <c r="F62" s="325">
        <f>SUM(F63:G65)</f>
        <v>50700</v>
      </c>
      <c r="G62" s="325"/>
      <c r="H62" s="31"/>
    </row>
    <row r="63" spans="1:8" s="106" customFormat="1" ht="15" customHeight="1" thickTop="1" x14ac:dyDescent="0.25">
      <c r="A63" s="273" t="s">
        <v>20</v>
      </c>
      <c r="B63" s="274"/>
      <c r="C63" s="94"/>
      <c r="D63" s="275"/>
      <c r="E63" s="275"/>
      <c r="F63" s="323">
        <f>42500+100</f>
        <v>42600</v>
      </c>
      <c r="G63" s="324"/>
      <c r="H63" s="55"/>
    </row>
    <row r="64" spans="1:8" s="106" customFormat="1" ht="15" customHeight="1" x14ac:dyDescent="0.25">
      <c r="A64" s="273" t="s">
        <v>20</v>
      </c>
      <c r="B64" s="274"/>
      <c r="C64" s="94"/>
      <c r="D64" s="275"/>
      <c r="E64" s="275"/>
      <c r="F64" s="323">
        <v>8100</v>
      </c>
      <c r="G64" s="324"/>
      <c r="H64" s="55"/>
    </row>
    <row r="65" spans="1:8" x14ac:dyDescent="0.2">
      <c r="A65" s="252"/>
      <c r="B65" s="252"/>
      <c r="C65" s="106"/>
      <c r="D65" s="148"/>
      <c r="E65" s="148"/>
      <c r="F65" s="148"/>
      <c r="G65" s="106"/>
    </row>
    <row r="66" spans="1:8" ht="17.25" customHeight="1" thickBot="1" x14ac:dyDescent="0.3">
      <c r="A66" s="269" t="s">
        <v>190</v>
      </c>
      <c r="B66" s="270"/>
      <c r="C66" s="271"/>
      <c r="D66" s="272"/>
      <c r="E66" s="272"/>
      <c r="F66" s="325">
        <f>SUM(F67)</f>
        <v>100</v>
      </c>
      <c r="G66" s="325"/>
      <c r="H66" s="31"/>
    </row>
    <row r="67" spans="1:8" ht="14.25" customHeight="1" thickTop="1" x14ac:dyDescent="0.25">
      <c r="A67" s="273" t="s">
        <v>120</v>
      </c>
      <c r="B67" s="276"/>
      <c r="C67" s="276"/>
      <c r="D67" s="276"/>
      <c r="E67" s="276"/>
      <c r="F67" s="323">
        <v>100</v>
      </c>
      <c r="G67" s="324"/>
    </row>
    <row r="68" spans="1:8" x14ac:dyDescent="0.2">
      <c r="A68" s="252"/>
      <c r="B68" s="252"/>
      <c r="C68" s="106"/>
      <c r="D68" s="148"/>
      <c r="E68" s="148"/>
      <c r="F68" s="148"/>
      <c r="G68" s="106"/>
    </row>
    <row r="69" spans="1:8" ht="27.75" customHeight="1" x14ac:dyDescent="0.25">
      <c r="A69" s="106" t="s">
        <v>25</v>
      </c>
      <c r="B69" s="252"/>
      <c r="C69" s="332" t="s">
        <v>191</v>
      </c>
      <c r="D69" s="332"/>
      <c r="E69" s="332"/>
      <c r="F69" s="326">
        <v>1250</v>
      </c>
      <c r="G69" s="327"/>
    </row>
    <row r="70" spans="1:8" x14ac:dyDescent="0.2">
      <c r="A70" s="252"/>
      <c r="B70" s="252"/>
      <c r="C70" s="106"/>
      <c r="D70" s="148"/>
      <c r="E70" s="148"/>
      <c r="F70" s="148"/>
      <c r="G70" s="106"/>
    </row>
    <row r="71" spans="1:8" ht="17.25" customHeight="1" thickBot="1" x14ac:dyDescent="0.3">
      <c r="A71" s="269" t="s">
        <v>122</v>
      </c>
      <c r="B71" s="270"/>
      <c r="C71" s="271"/>
      <c r="D71" s="272"/>
      <c r="E71" s="272"/>
      <c r="F71" s="325">
        <f>SUM(F72:G74)</f>
        <v>1250</v>
      </c>
      <c r="G71" s="325"/>
      <c r="H71" s="31"/>
    </row>
    <row r="72" spans="1:8" s="106" customFormat="1" ht="15" customHeight="1" thickTop="1" x14ac:dyDescent="0.25">
      <c r="A72" s="273" t="s">
        <v>20</v>
      </c>
      <c r="B72" s="274"/>
      <c r="C72" s="94"/>
      <c r="D72" s="275"/>
      <c r="E72" s="275"/>
      <c r="F72" s="323">
        <v>1250</v>
      </c>
      <c r="G72" s="324"/>
      <c r="H72" s="55"/>
    </row>
    <row r="73" spans="1:8" x14ac:dyDescent="0.2">
      <c r="A73" s="252"/>
      <c r="B73" s="252"/>
      <c r="C73" s="106"/>
      <c r="D73" s="148"/>
      <c r="E73" s="148"/>
      <c r="F73" s="148"/>
      <c r="G73" s="106"/>
    </row>
    <row r="74" spans="1:8" x14ac:dyDescent="0.2">
      <c r="A74" s="252"/>
      <c r="B74" s="252"/>
      <c r="C74" s="106"/>
      <c r="D74" s="148"/>
      <c r="E74" s="148"/>
      <c r="F74" s="148"/>
      <c r="G74" s="106"/>
    </row>
    <row r="75" spans="1:8" ht="15" x14ac:dyDescent="0.25">
      <c r="A75" s="106" t="s">
        <v>25</v>
      </c>
      <c r="B75" s="252"/>
      <c r="C75" s="110" t="s">
        <v>192</v>
      </c>
      <c r="D75" s="148"/>
      <c r="E75" s="148"/>
      <c r="F75" s="326">
        <v>4000</v>
      </c>
      <c r="G75" s="327"/>
    </row>
    <row r="76" spans="1:8" x14ac:dyDescent="0.2">
      <c r="A76" s="252"/>
      <c r="B76" s="252"/>
      <c r="C76" s="106"/>
      <c r="D76" s="148"/>
      <c r="E76" s="148"/>
      <c r="F76" s="148"/>
      <c r="G76" s="106"/>
    </row>
    <row r="77" spans="1:8" ht="17.25" customHeight="1" thickBot="1" x14ac:dyDescent="0.3">
      <c r="A77" s="269" t="s">
        <v>177</v>
      </c>
      <c r="B77" s="270"/>
      <c r="C77" s="271"/>
      <c r="D77" s="272"/>
      <c r="E77" s="272"/>
      <c r="F77" s="325">
        <f>SUM(F78:G80)</f>
        <v>4000</v>
      </c>
      <c r="G77" s="325"/>
      <c r="H77" s="31"/>
    </row>
    <row r="78" spans="1:8" s="106" customFormat="1" ht="15" customHeight="1" thickTop="1" x14ac:dyDescent="0.25">
      <c r="A78" s="273" t="s">
        <v>20</v>
      </c>
      <c r="B78" s="274"/>
      <c r="C78" s="94"/>
      <c r="D78" s="275"/>
      <c r="E78" s="275"/>
      <c r="F78" s="323">
        <v>4000</v>
      </c>
      <c r="G78" s="324"/>
      <c r="H78" s="55"/>
    </row>
    <row r="79" spans="1:8" x14ac:dyDescent="0.2">
      <c r="A79" s="252"/>
      <c r="B79" s="252"/>
      <c r="C79" s="106"/>
      <c r="D79" s="148"/>
      <c r="E79" s="148"/>
      <c r="F79" s="148"/>
      <c r="G79" s="106"/>
    </row>
    <row r="80" spans="1:8" x14ac:dyDescent="0.2">
      <c r="A80" s="252"/>
      <c r="B80" s="252"/>
      <c r="C80" s="106"/>
      <c r="D80" s="148"/>
      <c r="E80" s="148"/>
      <c r="F80" s="148"/>
      <c r="G80" s="106"/>
    </row>
    <row r="81" spans="1:8" x14ac:dyDescent="0.2">
      <c r="A81" s="106" t="s">
        <v>25</v>
      </c>
      <c r="B81" s="252"/>
      <c r="C81" s="332" t="s">
        <v>193</v>
      </c>
      <c r="D81" s="332"/>
      <c r="E81" s="332"/>
      <c r="F81" s="106"/>
      <c r="G81" s="106"/>
    </row>
    <row r="82" spans="1:8" ht="15" x14ac:dyDescent="0.25">
      <c r="A82" s="252"/>
      <c r="B82" s="252"/>
      <c r="C82" s="332"/>
      <c r="D82" s="332"/>
      <c r="E82" s="332"/>
      <c r="F82" s="326">
        <v>180</v>
      </c>
      <c r="G82" s="327"/>
    </row>
    <row r="83" spans="1:8" x14ac:dyDescent="0.2">
      <c r="A83" s="252"/>
      <c r="B83" s="252"/>
      <c r="C83" s="106"/>
      <c r="D83" s="148"/>
      <c r="E83" s="148"/>
      <c r="F83" s="148"/>
      <c r="G83" s="106"/>
    </row>
    <row r="84" spans="1:8" ht="17.25" customHeight="1" thickBot="1" x14ac:dyDescent="0.3">
      <c r="A84" s="269" t="s">
        <v>122</v>
      </c>
      <c r="B84" s="270"/>
      <c r="C84" s="271"/>
      <c r="D84" s="272"/>
      <c r="E84" s="272"/>
      <c r="F84" s="325">
        <f>SUM(F85)</f>
        <v>180</v>
      </c>
      <c r="G84" s="325"/>
      <c r="H84" s="31"/>
    </row>
    <row r="85" spans="1:8" s="106" customFormat="1" ht="15" customHeight="1" thickTop="1" x14ac:dyDescent="0.25">
      <c r="A85" s="273" t="s">
        <v>20</v>
      </c>
      <c r="B85" s="274"/>
      <c r="C85" s="94"/>
      <c r="D85" s="275"/>
      <c r="E85" s="275"/>
      <c r="F85" s="323">
        <v>180</v>
      </c>
      <c r="G85" s="324"/>
      <c r="H85" s="55"/>
    </row>
    <row r="86" spans="1:8" x14ac:dyDescent="0.2">
      <c r="A86" s="333" t="s">
        <v>194</v>
      </c>
      <c r="B86" s="333"/>
      <c r="C86" s="333"/>
      <c r="D86" s="333"/>
      <c r="E86" s="333"/>
      <c r="F86" s="333"/>
      <c r="G86" s="333"/>
    </row>
    <row r="87" spans="1:8" x14ac:dyDescent="0.2">
      <c r="A87" s="333"/>
      <c r="B87" s="333"/>
      <c r="C87" s="333"/>
      <c r="D87" s="333"/>
      <c r="E87" s="333"/>
      <c r="F87" s="333"/>
      <c r="G87" s="333"/>
    </row>
    <row r="88" spans="1:8" x14ac:dyDescent="0.2">
      <c r="A88" s="252"/>
      <c r="B88" s="252"/>
      <c r="C88" s="106"/>
      <c r="D88" s="148"/>
      <c r="E88" s="148"/>
      <c r="F88" s="148"/>
      <c r="G88" s="106"/>
    </row>
    <row r="89" spans="1:8" x14ac:dyDescent="0.2">
      <c r="A89" s="252"/>
      <c r="B89" s="252"/>
      <c r="C89" s="106"/>
      <c r="D89" s="148"/>
      <c r="E89" s="148"/>
      <c r="F89" s="148"/>
      <c r="G89" s="106"/>
    </row>
    <row r="90" spans="1:8" ht="15" x14ac:dyDescent="0.25">
      <c r="A90" s="106" t="s">
        <v>25</v>
      </c>
      <c r="B90" s="252"/>
      <c r="C90" s="110" t="s">
        <v>195</v>
      </c>
      <c r="D90" s="148"/>
      <c r="E90" s="148"/>
      <c r="F90" s="326">
        <v>420</v>
      </c>
      <c r="G90" s="327"/>
    </row>
    <row r="91" spans="1:8" x14ac:dyDescent="0.2">
      <c r="A91" s="252"/>
      <c r="B91" s="252"/>
      <c r="C91" s="106"/>
      <c r="D91" s="148"/>
      <c r="E91" s="148"/>
      <c r="F91" s="148"/>
      <c r="G91" s="106"/>
    </row>
    <row r="92" spans="1:8" ht="30.75" customHeight="1" thickBot="1" x14ac:dyDescent="0.3">
      <c r="A92" s="330" t="s">
        <v>178</v>
      </c>
      <c r="B92" s="331"/>
      <c r="C92" s="331"/>
      <c r="D92" s="331"/>
      <c r="E92" s="331"/>
      <c r="F92" s="325">
        <f>SUM(F93)</f>
        <v>420</v>
      </c>
      <c r="G92" s="325"/>
      <c r="H92" s="31"/>
    </row>
    <row r="93" spans="1:8" ht="14.25" customHeight="1" thickTop="1" x14ac:dyDescent="0.25">
      <c r="A93" s="273" t="s">
        <v>175</v>
      </c>
      <c r="B93" s="252"/>
      <c r="C93" s="106"/>
      <c r="D93" s="148"/>
      <c r="E93" s="148"/>
      <c r="F93" s="323">
        <v>420</v>
      </c>
      <c r="G93" s="324"/>
    </row>
    <row r="94" spans="1:8" x14ac:dyDescent="0.2">
      <c r="A94" s="252"/>
      <c r="B94" s="252"/>
      <c r="C94" s="106"/>
      <c r="D94" s="148"/>
      <c r="E94" s="148"/>
      <c r="F94" s="148"/>
      <c r="G94" s="106"/>
    </row>
    <row r="95" spans="1:8" x14ac:dyDescent="0.2">
      <c r="A95" s="252"/>
      <c r="B95" s="252"/>
      <c r="C95" s="106"/>
      <c r="D95" s="148"/>
      <c r="E95" s="148"/>
      <c r="F95" s="148"/>
      <c r="G95" s="106"/>
    </row>
    <row r="96" spans="1:8" x14ac:dyDescent="0.2">
      <c r="A96" s="106" t="s">
        <v>25</v>
      </c>
      <c r="B96" s="252"/>
      <c r="C96" s="332" t="s">
        <v>196</v>
      </c>
      <c r="D96" s="332"/>
      <c r="E96" s="332"/>
      <c r="F96" s="106"/>
      <c r="G96" s="106"/>
    </row>
    <row r="97" spans="1:8" ht="15" x14ac:dyDescent="0.25">
      <c r="A97" s="252"/>
      <c r="B97" s="252"/>
      <c r="C97" s="332"/>
      <c r="D97" s="332"/>
      <c r="E97" s="332"/>
      <c r="F97" s="326">
        <v>10500</v>
      </c>
      <c r="G97" s="327"/>
    </row>
    <row r="98" spans="1:8" x14ac:dyDescent="0.2">
      <c r="A98" s="252"/>
      <c r="B98" s="252"/>
      <c r="C98" s="106"/>
      <c r="D98" s="148"/>
      <c r="E98" s="148"/>
      <c r="F98" s="148"/>
      <c r="G98" s="106"/>
    </row>
    <row r="99" spans="1:8" ht="17.25" customHeight="1" thickBot="1" x14ac:dyDescent="0.3">
      <c r="A99" s="269" t="s">
        <v>174</v>
      </c>
      <c r="B99" s="270"/>
      <c r="C99" s="271"/>
      <c r="D99" s="272"/>
      <c r="E99" s="272"/>
      <c r="F99" s="325">
        <f>SUM(F100:G112)</f>
        <v>10500</v>
      </c>
      <c r="G99" s="325"/>
      <c r="H99" s="31"/>
    </row>
    <row r="100" spans="1:8" ht="15.75" thickTop="1" x14ac:dyDescent="0.25">
      <c r="A100" s="273" t="s">
        <v>19</v>
      </c>
      <c r="B100" s="252"/>
      <c r="C100" s="106"/>
      <c r="D100" s="148"/>
      <c r="E100" s="148"/>
      <c r="F100" s="323">
        <v>10500</v>
      </c>
      <c r="G100" s="324"/>
    </row>
    <row r="101" spans="1:8" x14ac:dyDescent="0.2">
      <c r="A101" s="252"/>
      <c r="B101" s="252"/>
      <c r="C101" s="106"/>
      <c r="D101" s="148"/>
      <c r="E101" s="148"/>
      <c r="F101" s="148"/>
      <c r="G101" s="106"/>
    </row>
    <row r="103" spans="1:8" x14ac:dyDescent="0.2">
      <c r="A103" s="277" t="s">
        <v>202</v>
      </c>
    </row>
    <row r="104" spans="1:8" x14ac:dyDescent="0.2">
      <c r="A104" s="279" t="s">
        <v>204</v>
      </c>
    </row>
    <row r="105" spans="1:8" x14ac:dyDescent="0.2">
      <c r="A105" s="279" t="s">
        <v>203</v>
      </c>
    </row>
    <row r="106" spans="1:8" x14ac:dyDescent="0.2">
      <c r="A106" s="279" t="s">
        <v>205</v>
      </c>
    </row>
    <row r="107" spans="1:8" x14ac:dyDescent="0.2">
      <c r="A107" s="279"/>
    </row>
    <row r="108" spans="1:8" x14ac:dyDescent="0.2">
      <c r="A108" s="279"/>
    </row>
    <row r="109" spans="1:8" x14ac:dyDescent="0.2">
      <c r="A109" s="279"/>
    </row>
    <row r="110" spans="1:8" x14ac:dyDescent="0.2">
      <c r="A110" s="279"/>
    </row>
    <row r="111" spans="1:8" x14ac:dyDescent="0.2">
      <c r="A111" s="279"/>
    </row>
    <row r="112" spans="1:8" x14ac:dyDescent="0.2">
      <c r="A112" s="279"/>
    </row>
    <row r="113" spans="1:1" x14ac:dyDescent="0.2">
      <c r="A113" s="279"/>
    </row>
    <row r="114" spans="1:1" x14ac:dyDescent="0.2">
      <c r="A114" s="279"/>
    </row>
    <row r="115" spans="1:1" x14ac:dyDescent="0.2">
      <c r="A115" s="279"/>
    </row>
    <row r="116" spans="1:1" x14ac:dyDescent="0.2">
      <c r="A116" s="279"/>
    </row>
    <row r="117" spans="1:1" x14ac:dyDescent="0.2">
      <c r="A117" s="279"/>
    </row>
    <row r="118" spans="1:1" x14ac:dyDescent="0.2">
      <c r="A118" s="279"/>
    </row>
    <row r="119" spans="1:1" x14ac:dyDescent="0.2">
      <c r="A119" s="279"/>
    </row>
    <row r="120" spans="1:1" x14ac:dyDescent="0.2">
      <c r="A120" s="279"/>
    </row>
    <row r="121" spans="1:1" x14ac:dyDescent="0.2">
      <c r="A121" s="279"/>
    </row>
    <row r="122" spans="1:1" x14ac:dyDescent="0.2">
      <c r="A122" s="279"/>
    </row>
    <row r="123" spans="1:1" x14ac:dyDescent="0.2">
      <c r="A123" s="279"/>
    </row>
    <row r="124" spans="1:1" x14ac:dyDescent="0.2">
      <c r="A124" s="279"/>
    </row>
    <row r="125" spans="1:1" x14ac:dyDescent="0.2">
      <c r="A125" s="279"/>
    </row>
    <row r="126" spans="1:1" x14ac:dyDescent="0.2">
      <c r="A126" s="279"/>
    </row>
    <row r="127" spans="1:1" x14ac:dyDescent="0.2">
      <c r="A127" s="280"/>
    </row>
  </sheetData>
  <mergeCells count="53">
    <mergeCell ref="C96:E97"/>
    <mergeCell ref="F69:G69"/>
    <mergeCell ref="C69:E69"/>
    <mergeCell ref="F71:G71"/>
    <mergeCell ref="F72:G72"/>
    <mergeCell ref="F75:G75"/>
    <mergeCell ref="F78:G78"/>
    <mergeCell ref="C81:E82"/>
    <mergeCell ref="A86:G87"/>
    <mergeCell ref="F90:G90"/>
    <mergeCell ref="A92:E92"/>
    <mergeCell ref="F92:G92"/>
    <mergeCell ref="F93:G93"/>
    <mergeCell ref="F45:G45"/>
    <mergeCell ref="F46:G46"/>
    <mergeCell ref="A48:E48"/>
    <mergeCell ref="F48:G48"/>
    <mergeCell ref="F64:G64"/>
    <mergeCell ref="F49:G49"/>
    <mergeCell ref="F51:G51"/>
    <mergeCell ref="F52:G52"/>
    <mergeCell ref="F53:G53"/>
    <mergeCell ref="F54:G54"/>
    <mergeCell ref="F57:G57"/>
    <mergeCell ref="F58:G58"/>
    <mergeCell ref="F59:G59"/>
    <mergeCell ref="F60:G60"/>
    <mergeCell ref="F62:G62"/>
    <mergeCell ref="F63:G63"/>
    <mergeCell ref="F44:G44"/>
    <mergeCell ref="F26:G26"/>
    <mergeCell ref="F33:G33"/>
    <mergeCell ref="F29:G29"/>
    <mergeCell ref="F32:G32"/>
    <mergeCell ref="F34:G34"/>
    <mergeCell ref="F41:G41"/>
    <mergeCell ref="F43:G43"/>
    <mergeCell ref="F1:G1"/>
    <mergeCell ref="A22:C22"/>
    <mergeCell ref="F100:G100"/>
    <mergeCell ref="F28:G28"/>
    <mergeCell ref="F36:G36"/>
    <mergeCell ref="F37:G37"/>
    <mergeCell ref="F40:G40"/>
    <mergeCell ref="F39:G39"/>
    <mergeCell ref="F97:G97"/>
    <mergeCell ref="F99:G99"/>
    <mergeCell ref="F77:G77"/>
    <mergeCell ref="F82:G82"/>
    <mergeCell ref="F84:G84"/>
    <mergeCell ref="F85:G85"/>
    <mergeCell ref="F66:G66"/>
    <mergeCell ref="F67:G67"/>
  </mergeCells>
  <pageMargins left="0.70866141732283472" right="0.70866141732283472" top="0.78740157480314965" bottom="0.78740157480314965" header="0.31496062992125984" footer="0.31496062992125984"/>
  <pageSetup paperSize="9" scale="68" firstPageNumber="63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  <rowBreaks count="1" manualBreakCount="1">
    <brk id="65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40"/>
  <sheetViews>
    <sheetView view="pageBreakPreview" topLeftCell="A22" zoomScaleNormal="100" zoomScaleSheetLayoutView="100" workbookViewId="0">
      <selection activeCell="M12" sqref="M12"/>
    </sheetView>
  </sheetViews>
  <sheetFormatPr defaultRowHeight="14.25" x14ac:dyDescent="0.2"/>
  <cols>
    <col min="1" max="1" width="8.5703125" style="2" customWidth="1"/>
    <col min="2" max="2" width="9.140625" style="2"/>
    <col min="3" max="3" width="58.7109375" style="3" customWidth="1"/>
    <col min="4" max="6" width="14.140625" style="4" customWidth="1"/>
    <col min="7" max="7" width="9.140625" style="3" customWidth="1"/>
    <col min="8" max="8" width="13.5703125" style="3" customWidth="1"/>
    <col min="9" max="11" width="9.140625" style="3"/>
    <col min="12" max="12" width="13.28515625" style="3" customWidth="1"/>
    <col min="13" max="16384" width="9.140625" style="3"/>
  </cols>
  <sheetData>
    <row r="1" spans="1:7" ht="23.25" x14ac:dyDescent="0.35">
      <c r="A1" s="96" t="s">
        <v>67</v>
      </c>
      <c r="B1" s="91"/>
      <c r="C1" s="50"/>
      <c r="D1" s="93"/>
      <c r="E1" s="93"/>
      <c r="F1" s="295" t="s">
        <v>68</v>
      </c>
      <c r="G1" s="295"/>
    </row>
    <row r="2" spans="1:7" x14ac:dyDescent="0.2">
      <c r="A2" s="91"/>
      <c r="B2" s="91"/>
      <c r="C2" s="50"/>
      <c r="D2" s="93"/>
      <c r="E2" s="93"/>
      <c r="F2" s="93"/>
      <c r="G2" s="50"/>
    </row>
    <row r="3" spans="1:7" x14ac:dyDescent="0.2">
      <c r="A3" s="83" t="s">
        <v>2</v>
      </c>
      <c r="B3" s="83" t="s">
        <v>69</v>
      </c>
      <c r="C3" s="50"/>
      <c r="D3" s="93"/>
      <c r="E3" s="93"/>
      <c r="F3" s="93"/>
      <c r="G3" s="50"/>
    </row>
    <row r="4" spans="1:7" x14ac:dyDescent="0.2">
      <c r="A4" s="91"/>
      <c r="B4" s="83" t="s">
        <v>4</v>
      </c>
      <c r="C4" s="50"/>
      <c r="D4" s="93"/>
      <c r="E4" s="93"/>
      <c r="F4" s="93"/>
      <c r="G4" s="50"/>
    </row>
    <row r="5" spans="1:7" x14ac:dyDescent="0.2">
      <c r="A5" s="91"/>
      <c r="B5" s="91"/>
      <c r="C5" s="50"/>
      <c r="D5" s="93"/>
      <c r="E5" s="93"/>
      <c r="F5" s="93"/>
      <c r="G5" s="50"/>
    </row>
    <row r="6" spans="1:7" s="7" customFormat="1" ht="13.5" thickBot="1" x14ac:dyDescent="0.25">
      <c r="A6" s="97"/>
      <c r="B6" s="97"/>
      <c r="C6" s="98"/>
      <c r="D6" s="99"/>
      <c r="E6" s="99"/>
      <c r="F6" s="99"/>
      <c r="G6" s="98" t="s">
        <v>5</v>
      </c>
    </row>
    <row r="7" spans="1:7" s="7" customFormat="1" ht="39.75" thickTop="1" thickBot="1" x14ac:dyDescent="0.25">
      <c r="A7" s="9" t="s">
        <v>6</v>
      </c>
      <c r="B7" s="10" t="s">
        <v>7</v>
      </c>
      <c r="C7" s="11" t="s">
        <v>8</v>
      </c>
      <c r="D7" s="12" t="s">
        <v>9</v>
      </c>
      <c r="E7" s="12" t="s">
        <v>10</v>
      </c>
      <c r="F7" s="12" t="s">
        <v>11</v>
      </c>
      <c r="G7" s="13" t="s">
        <v>12</v>
      </c>
    </row>
    <row r="8" spans="1:7" s="18" customFormat="1" ht="12.75" thickTop="1" thickBot="1" x14ac:dyDescent="0.25">
      <c r="A8" s="14">
        <v>1</v>
      </c>
      <c r="B8" s="15">
        <v>2</v>
      </c>
      <c r="C8" s="15">
        <v>3</v>
      </c>
      <c r="D8" s="16">
        <v>4</v>
      </c>
      <c r="E8" s="16">
        <v>5</v>
      </c>
      <c r="F8" s="16">
        <v>6</v>
      </c>
      <c r="G8" s="17" t="s">
        <v>13</v>
      </c>
    </row>
    <row r="9" spans="1:7" ht="15" thickTop="1" x14ac:dyDescent="0.2">
      <c r="A9" s="56">
        <v>4349</v>
      </c>
      <c r="B9" s="57">
        <v>52</v>
      </c>
      <c r="C9" s="87" t="s">
        <v>14</v>
      </c>
      <c r="D9" s="36">
        <v>800</v>
      </c>
      <c r="E9" s="36">
        <v>800</v>
      </c>
      <c r="F9" s="36">
        <f>SUM(F24)</f>
        <v>1500</v>
      </c>
      <c r="G9" s="58">
        <f t="shared" ref="G9:G10" si="0">F9/D9*100</f>
        <v>187.5</v>
      </c>
    </row>
    <row r="10" spans="1:7" x14ac:dyDescent="0.2">
      <c r="A10" s="56">
        <v>4349</v>
      </c>
      <c r="B10" s="57">
        <v>52</v>
      </c>
      <c r="C10" s="87" t="s">
        <v>14</v>
      </c>
      <c r="D10" s="36">
        <v>150</v>
      </c>
      <c r="E10" s="36">
        <v>220</v>
      </c>
      <c r="F10" s="36">
        <f>SUM(F27)</f>
        <v>150</v>
      </c>
      <c r="G10" s="58">
        <f t="shared" si="0"/>
        <v>100</v>
      </c>
    </row>
    <row r="11" spans="1:7" x14ac:dyDescent="0.2">
      <c r="A11" s="56">
        <v>4339</v>
      </c>
      <c r="B11" s="57">
        <v>52</v>
      </c>
      <c r="C11" s="87" t="s">
        <v>14</v>
      </c>
      <c r="D11" s="36">
        <v>1000</v>
      </c>
      <c r="E11" s="36">
        <v>1000</v>
      </c>
      <c r="F11" s="36">
        <f>SUM(F30)</f>
        <v>1500</v>
      </c>
      <c r="G11" s="58">
        <f>F11/D11*100</f>
        <v>150</v>
      </c>
    </row>
    <row r="12" spans="1:7" x14ac:dyDescent="0.2">
      <c r="A12" s="56">
        <v>4399</v>
      </c>
      <c r="B12" s="57">
        <v>52</v>
      </c>
      <c r="C12" s="87" t="s">
        <v>14</v>
      </c>
      <c r="D12" s="36">
        <v>2300</v>
      </c>
      <c r="E12" s="36">
        <v>2230</v>
      </c>
      <c r="F12" s="36">
        <f>SUM(F33)</f>
        <v>2300</v>
      </c>
      <c r="G12" s="58">
        <f>F12/D12*100</f>
        <v>100</v>
      </c>
    </row>
    <row r="13" spans="1:7" ht="15" thickBot="1" x14ac:dyDescent="0.25">
      <c r="A13" s="56">
        <v>4349</v>
      </c>
      <c r="B13" s="57">
        <v>52</v>
      </c>
      <c r="C13" s="87" t="s">
        <v>14</v>
      </c>
      <c r="D13" s="36">
        <v>20000</v>
      </c>
      <c r="E13" s="36">
        <v>20000</v>
      </c>
      <c r="F13" s="36">
        <f>SUM(F39)</f>
        <v>20000</v>
      </c>
      <c r="G13" s="58">
        <f>F13/D13*100</f>
        <v>100</v>
      </c>
    </row>
    <row r="14" spans="1:7" s="26" customFormat="1" ht="16.5" thickTop="1" thickBot="1" x14ac:dyDescent="0.3">
      <c r="A14" s="296" t="s">
        <v>16</v>
      </c>
      <c r="B14" s="297"/>
      <c r="C14" s="298"/>
      <c r="D14" s="24">
        <f>SUM(D9:D13)</f>
        <v>24250</v>
      </c>
      <c r="E14" s="24">
        <f>SUM(E9:E13)</f>
        <v>24250</v>
      </c>
      <c r="F14" s="24">
        <f>SUM(F9:F13)</f>
        <v>25450</v>
      </c>
      <c r="G14" s="25">
        <f>F14/D14*100</f>
        <v>104.94845360824743</v>
      </c>
    </row>
    <row r="15" spans="1:7" ht="15" thickTop="1" x14ac:dyDescent="0.2">
      <c r="A15" s="50"/>
      <c r="B15" s="50"/>
      <c r="C15" s="50"/>
      <c r="D15" s="50"/>
      <c r="E15" s="50"/>
      <c r="F15" s="50"/>
      <c r="G15" s="50"/>
    </row>
    <row r="16" spans="1:7" x14ac:dyDescent="0.2">
      <c r="A16" s="100"/>
      <c r="B16" s="100"/>
      <c r="C16" s="100"/>
      <c r="D16" s="100"/>
      <c r="E16" s="100"/>
      <c r="F16" s="100"/>
      <c r="G16" s="100"/>
    </row>
    <row r="17" spans="1:8" ht="15" x14ac:dyDescent="0.25">
      <c r="A17" s="88" t="s">
        <v>17</v>
      </c>
      <c r="B17" s="91"/>
      <c r="C17" s="50"/>
      <c r="D17" s="93"/>
      <c r="E17" s="93"/>
      <c r="F17" s="93"/>
      <c r="G17" s="50"/>
    </row>
    <row r="18" spans="1:8" ht="15" x14ac:dyDescent="0.25">
      <c r="A18" s="50" t="s">
        <v>25</v>
      </c>
      <c r="B18" s="91"/>
      <c r="C18" s="101" t="s">
        <v>74</v>
      </c>
      <c r="D18" s="93"/>
      <c r="E18" s="93"/>
      <c r="F18" s="299">
        <f>SUM(F19:G22)</f>
        <v>5450</v>
      </c>
      <c r="G18" s="300"/>
    </row>
    <row r="19" spans="1:8" ht="15" x14ac:dyDescent="0.25">
      <c r="A19" s="83" t="s">
        <v>26</v>
      </c>
      <c r="B19" s="91"/>
      <c r="C19" s="94" t="s">
        <v>75</v>
      </c>
      <c r="D19" s="93"/>
      <c r="E19" s="93"/>
      <c r="F19" s="309">
        <v>1500</v>
      </c>
      <c r="G19" s="310"/>
    </row>
    <row r="20" spans="1:8" ht="15" x14ac:dyDescent="0.25">
      <c r="A20" s="83"/>
      <c r="B20" s="91"/>
      <c r="C20" s="94" t="s">
        <v>76</v>
      </c>
      <c r="D20" s="93"/>
      <c r="E20" s="93"/>
      <c r="F20" s="309">
        <v>150</v>
      </c>
      <c r="G20" s="310"/>
    </row>
    <row r="21" spans="1:8" ht="15" x14ac:dyDescent="0.25">
      <c r="A21" s="83"/>
      <c r="B21" s="91"/>
      <c r="C21" s="94" t="s">
        <v>77</v>
      </c>
      <c r="D21" s="93"/>
      <c r="E21" s="93"/>
      <c r="F21" s="309">
        <v>1500</v>
      </c>
      <c r="G21" s="310"/>
    </row>
    <row r="22" spans="1:8" ht="15" x14ac:dyDescent="0.25">
      <c r="A22" s="83"/>
      <c r="B22" s="91"/>
      <c r="C22" s="94" t="s">
        <v>78</v>
      </c>
      <c r="D22" s="93"/>
      <c r="E22" s="93"/>
      <c r="F22" s="309">
        <v>2300</v>
      </c>
      <c r="G22" s="310"/>
    </row>
    <row r="23" spans="1:8" ht="15" x14ac:dyDescent="0.25">
      <c r="A23" s="88"/>
      <c r="B23" s="91"/>
      <c r="C23" s="50"/>
      <c r="D23" s="93"/>
      <c r="E23" s="93"/>
      <c r="F23" s="93"/>
      <c r="G23" s="50"/>
    </row>
    <row r="24" spans="1:8" ht="17.25" customHeight="1" thickBot="1" x14ac:dyDescent="0.3">
      <c r="A24" s="27" t="s">
        <v>72</v>
      </c>
      <c r="B24" s="28"/>
      <c r="C24" s="29"/>
      <c r="D24" s="30"/>
      <c r="E24" s="30"/>
      <c r="F24" s="303">
        <f>SUM(F25)</f>
        <v>1500</v>
      </c>
      <c r="G24" s="303"/>
      <c r="H24" s="31"/>
    </row>
    <row r="25" spans="1:8" ht="15.75" thickTop="1" x14ac:dyDescent="0.25">
      <c r="A25" s="95" t="s">
        <v>71</v>
      </c>
      <c r="B25" s="91"/>
      <c r="C25" s="50"/>
      <c r="D25" s="93"/>
      <c r="E25" s="93"/>
      <c r="F25" s="305">
        <v>1500</v>
      </c>
      <c r="G25" s="306"/>
    </row>
    <row r="26" spans="1:8" ht="15" x14ac:dyDescent="0.25">
      <c r="A26" s="95"/>
      <c r="B26" s="91"/>
      <c r="C26" s="50"/>
      <c r="D26" s="93"/>
      <c r="E26" s="93"/>
      <c r="F26" s="80"/>
      <c r="G26" s="81"/>
    </row>
    <row r="27" spans="1:8" ht="17.25" customHeight="1" thickBot="1" x14ac:dyDescent="0.3">
      <c r="A27" s="27" t="s">
        <v>72</v>
      </c>
      <c r="B27" s="28"/>
      <c r="C27" s="29"/>
      <c r="D27" s="30"/>
      <c r="E27" s="30"/>
      <c r="F27" s="303">
        <f>SUM(F28)</f>
        <v>150</v>
      </c>
      <c r="G27" s="303"/>
      <c r="H27" s="31"/>
    </row>
    <row r="28" spans="1:8" ht="15.75" thickTop="1" x14ac:dyDescent="0.25">
      <c r="A28" s="95" t="s">
        <v>71</v>
      </c>
      <c r="B28" s="91"/>
      <c r="C28" s="50"/>
      <c r="D28" s="93"/>
      <c r="E28" s="93"/>
      <c r="F28" s="305">
        <v>150</v>
      </c>
      <c r="G28" s="306"/>
    </row>
    <row r="29" spans="1:8" ht="15" x14ac:dyDescent="0.25">
      <c r="A29" s="105"/>
      <c r="B29" s="105"/>
      <c r="C29" s="105"/>
      <c r="D29" s="105"/>
      <c r="E29" s="105"/>
      <c r="F29" s="105"/>
      <c r="G29" s="105"/>
    </row>
    <row r="30" spans="1:8" ht="17.25" customHeight="1" thickBot="1" x14ac:dyDescent="0.3">
      <c r="A30" s="27" t="s">
        <v>70</v>
      </c>
      <c r="B30" s="28"/>
      <c r="C30" s="29"/>
      <c r="D30" s="30"/>
      <c r="E30" s="30"/>
      <c r="F30" s="303">
        <f>SUM(F31)</f>
        <v>1500</v>
      </c>
      <c r="G30" s="303"/>
      <c r="H30" s="31"/>
    </row>
    <row r="31" spans="1:8" ht="15.75" thickTop="1" x14ac:dyDescent="0.25">
      <c r="A31" s="95" t="s">
        <v>71</v>
      </c>
      <c r="B31" s="91"/>
      <c r="C31" s="50"/>
      <c r="D31" s="93"/>
      <c r="E31" s="93"/>
      <c r="F31" s="305">
        <v>1500</v>
      </c>
      <c r="G31" s="306"/>
    </row>
    <row r="32" spans="1:8" ht="15" x14ac:dyDescent="0.25">
      <c r="A32" s="105"/>
      <c r="B32" s="105"/>
      <c r="C32" s="105"/>
      <c r="D32" s="105"/>
      <c r="E32" s="105"/>
      <c r="F32" s="105"/>
      <c r="G32" s="105"/>
    </row>
    <row r="33" spans="1:8" ht="17.25" customHeight="1" thickBot="1" x14ac:dyDescent="0.3">
      <c r="A33" s="27" t="s">
        <v>73</v>
      </c>
      <c r="B33" s="28"/>
      <c r="C33" s="29"/>
      <c r="D33" s="30"/>
      <c r="E33" s="30"/>
      <c r="F33" s="303">
        <v>2300</v>
      </c>
      <c r="G33" s="303"/>
      <c r="H33" s="31"/>
    </row>
    <row r="34" spans="1:8" ht="15.75" thickTop="1" x14ac:dyDescent="0.25">
      <c r="A34" s="95" t="s">
        <v>71</v>
      </c>
      <c r="B34" s="91"/>
      <c r="C34" s="50"/>
      <c r="D34" s="93"/>
      <c r="E34" s="93"/>
      <c r="F34" s="305">
        <v>1500</v>
      </c>
      <c r="G34" s="306"/>
    </row>
    <row r="35" spans="1:8" ht="15" x14ac:dyDescent="0.25">
      <c r="A35" s="105"/>
      <c r="B35" s="105"/>
      <c r="C35" s="105"/>
      <c r="D35" s="105"/>
      <c r="E35" s="105"/>
      <c r="F35" s="105"/>
      <c r="G35" s="105"/>
    </row>
    <row r="36" spans="1:8" ht="15" x14ac:dyDescent="0.25">
      <c r="A36" s="105"/>
      <c r="B36" s="105"/>
      <c r="C36" s="105"/>
      <c r="D36" s="105"/>
      <c r="E36" s="105"/>
      <c r="F36" s="105"/>
      <c r="G36" s="105"/>
    </row>
    <row r="37" spans="1:8" ht="30" customHeight="1" x14ac:dyDescent="0.25">
      <c r="A37" s="50" t="s">
        <v>25</v>
      </c>
      <c r="B37" s="91"/>
      <c r="C37" s="301" t="s">
        <v>79</v>
      </c>
      <c r="D37" s="302"/>
      <c r="E37" s="302"/>
      <c r="F37" s="299">
        <v>20000</v>
      </c>
      <c r="G37" s="300"/>
    </row>
    <row r="38" spans="1:8" ht="15" x14ac:dyDescent="0.25">
      <c r="A38" s="105"/>
      <c r="B38" s="105"/>
      <c r="C38" s="105"/>
      <c r="D38" s="105"/>
      <c r="E38" s="105"/>
      <c r="F38" s="105"/>
      <c r="G38" s="105"/>
    </row>
    <row r="39" spans="1:8" ht="17.25" customHeight="1" thickBot="1" x14ac:dyDescent="0.3">
      <c r="A39" s="27" t="s">
        <v>72</v>
      </c>
      <c r="B39" s="28"/>
      <c r="C39" s="29"/>
      <c r="D39" s="30"/>
      <c r="E39" s="30"/>
      <c r="F39" s="303">
        <f>SUM(F40)</f>
        <v>20000</v>
      </c>
      <c r="G39" s="303"/>
      <c r="H39" s="31"/>
    </row>
    <row r="40" spans="1:8" ht="15.75" thickTop="1" x14ac:dyDescent="0.25">
      <c r="A40" s="95" t="s">
        <v>71</v>
      </c>
      <c r="B40" s="91"/>
      <c r="C40" s="50"/>
      <c r="D40" s="93"/>
      <c r="E40" s="93"/>
      <c r="F40" s="305">
        <v>20000</v>
      </c>
      <c r="G40" s="306"/>
    </row>
  </sheetData>
  <mergeCells count="19">
    <mergeCell ref="C37:E37"/>
    <mergeCell ref="F27:G27"/>
    <mergeCell ref="F1:G1"/>
    <mergeCell ref="A14:C14"/>
    <mergeCell ref="F30:G30"/>
    <mergeCell ref="F31:G31"/>
    <mergeCell ref="F33:G33"/>
    <mergeCell ref="F18:G18"/>
    <mergeCell ref="F19:G19"/>
    <mergeCell ref="F20:G20"/>
    <mergeCell ref="F21:G21"/>
    <mergeCell ref="F22:G22"/>
    <mergeCell ref="F24:G24"/>
    <mergeCell ref="F25:G25"/>
    <mergeCell ref="F39:G39"/>
    <mergeCell ref="F40:G40"/>
    <mergeCell ref="F34:G34"/>
    <mergeCell ref="F37:G37"/>
    <mergeCell ref="F28:G28"/>
  </mergeCells>
  <pageMargins left="0.70866141732283472" right="0.70866141732283472" top="0.78740157480314965" bottom="0.78740157480314965" header="0.31496062992125984" footer="0.31496062992125984"/>
  <pageSetup paperSize="9" scale="68" firstPageNumber="65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33"/>
  <sheetViews>
    <sheetView view="pageBreakPreview" topLeftCell="A13" zoomScaleNormal="100" zoomScaleSheetLayoutView="100" workbookViewId="0">
      <selection activeCell="M12" sqref="M12"/>
    </sheetView>
  </sheetViews>
  <sheetFormatPr defaultRowHeight="14.25" x14ac:dyDescent="0.2"/>
  <cols>
    <col min="1" max="1" width="8.5703125" style="2" customWidth="1"/>
    <col min="2" max="2" width="9.140625" style="2"/>
    <col min="3" max="3" width="58.7109375" style="3" customWidth="1"/>
    <col min="4" max="4" width="14.140625" style="4" customWidth="1"/>
    <col min="5" max="5" width="14.5703125" style="4" customWidth="1"/>
    <col min="6" max="6" width="14.140625" style="4" customWidth="1"/>
    <col min="7" max="7" width="9.140625" style="3" customWidth="1"/>
    <col min="8" max="8" width="16.140625" style="3" customWidth="1"/>
    <col min="9" max="9" width="9.140625" style="3"/>
    <col min="10" max="10" width="14.42578125" style="3" bestFit="1" customWidth="1"/>
    <col min="11" max="11" width="9.140625" style="3"/>
    <col min="12" max="12" width="13.28515625" style="3" customWidth="1"/>
    <col min="13" max="16384" width="9.140625" style="3"/>
  </cols>
  <sheetData>
    <row r="1" spans="1:7" ht="23.25" x14ac:dyDescent="0.35">
      <c r="A1" s="96" t="s">
        <v>54</v>
      </c>
      <c r="B1" s="91"/>
      <c r="C1" s="50"/>
      <c r="D1" s="93"/>
      <c r="E1" s="93"/>
      <c r="F1" s="295" t="s">
        <v>55</v>
      </c>
      <c r="G1" s="295"/>
    </row>
    <row r="2" spans="1:7" x14ac:dyDescent="0.2">
      <c r="A2" s="91"/>
      <c r="B2" s="91"/>
      <c r="C2" s="50"/>
      <c r="D2" s="93"/>
      <c r="E2" s="93"/>
      <c r="F2" s="93"/>
      <c r="G2" s="50"/>
    </row>
    <row r="3" spans="1:7" x14ac:dyDescent="0.2">
      <c r="A3" s="83" t="s">
        <v>2</v>
      </c>
      <c r="B3" s="83" t="s">
        <v>56</v>
      </c>
      <c r="C3" s="50"/>
      <c r="D3" s="93"/>
      <c r="E3" s="93"/>
      <c r="F3" s="93"/>
      <c r="G3" s="50"/>
    </row>
    <row r="4" spans="1:7" x14ac:dyDescent="0.2">
      <c r="A4" s="91"/>
      <c r="B4" s="83" t="s">
        <v>4</v>
      </c>
      <c r="C4" s="50"/>
      <c r="D4" s="93"/>
      <c r="E4" s="93"/>
      <c r="F4" s="93"/>
      <c r="G4" s="50"/>
    </row>
    <row r="5" spans="1:7" x14ac:dyDescent="0.2">
      <c r="A5" s="91"/>
      <c r="B5" s="91"/>
      <c r="C5" s="50"/>
      <c r="D5" s="93"/>
      <c r="E5" s="93"/>
      <c r="F5" s="93"/>
      <c r="G5" s="50"/>
    </row>
    <row r="6" spans="1:7" s="7" customFormat="1" ht="13.5" thickBot="1" x14ac:dyDescent="0.25">
      <c r="A6" s="97"/>
      <c r="B6" s="97"/>
      <c r="C6" s="98"/>
      <c r="D6" s="99"/>
      <c r="E6" s="99"/>
      <c r="F6" s="99"/>
      <c r="G6" s="98" t="s">
        <v>5</v>
      </c>
    </row>
    <row r="7" spans="1:7" s="7" customFormat="1" ht="39.75" thickTop="1" thickBot="1" x14ac:dyDescent="0.25">
      <c r="A7" s="9" t="s">
        <v>6</v>
      </c>
      <c r="B7" s="10" t="s">
        <v>7</v>
      </c>
      <c r="C7" s="11" t="s">
        <v>8</v>
      </c>
      <c r="D7" s="12" t="s">
        <v>9</v>
      </c>
      <c r="E7" s="12" t="s">
        <v>10</v>
      </c>
      <c r="F7" s="12" t="s">
        <v>11</v>
      </c>
      <c r="G7" s="13" t="s">
        <v>12</v>
      </c>
    </row>
    <row r="8" spans="1:7" s="18" customFormat="1" ht="12.75" thickTop="1" thickBot="1" x14ac:dyDescent="0.25">
      <c r="A8" s="14">
        <v>1</v>
      </c>
      <c r="B8" s="15">
        <v>2</v>
      </c>
      <c r="C8" s="15">
        <v>3</v>
      </c>
      <c r="D8" s="16">
        <v>4</v>
      </c>
      <c r="E8" s="16">
        <v>5</v>
      </c>
      <c r="F8" s="16">
        <v>6</v>
      </c>
      <c r="G8" s="17" t="s">
        <v>13</v>
      </c>
    </row>
    <row r="9" spans="1:7" ht="15" thickTop="1" x14ac:dyDescent="0.2">
      <c r="A9" s="56">
        <v>2212</v>
      </c>
      <c r="B9" s="57">
        <v>63</v>
      </c>
      <c r="C9" s="102" t="s">
        <v>57</v>
      </c>
      <c r="D9" s="36">
        <v>7000</v>
      </c>
      <c r="E9" s="36">
        <v>2358</v>
      </c>
      <c r="F9" s="36">
        <f>SUM(F18)</f>
        <v>7000</v>
      </c>
      <c r="G9" s="58">
        <f t="shared" ref="G9:G12" si="0">F9/D9*100</f>
        <v>100</v>
      </c>
    </row>
    <row r="10" spans="1:7" x14ac:dyDescent="0.2">
      <c r="A10" s="56">
        <v>2212</v>
      </c>
      <c r="B10" s="57">
        <v>63</v>
      </c>
      <c r="C10" s="102" t="s">
        <v>57</v>
      </c>
      <c r="D10" s="36">
        <v>7000</v>
      </c>
      <c r="E10" s="36">
        <v>2073</v>
      </c>
      <c r="F10" s="36">
        <f>SUM(F24)</f>
        <v>7000</v>
      </c>
      <c r="G10" s="58">
        <f t="shared" si="0"/>
        <v>100</v>
      </c>
    </row>
    <row r="11" spans="1:7" ht="15" thickBot="1" x14ac:dyDescent="0.25">
      <c r="A11" s="56">
        <v>2219</v>
      </c>
      <c r="B11" s="57">
        <v>63</v>
      </c>
      <c r="C11" s="102" t="s">
        <v>57</v>
      </c>
      <c r="D11" s="36">
        <v>7000</v>
      </c>
      <c r="E11" s="36">
        <v>8769</v>
      </c>
      <c r="F11" s="36">
        <f>SUM(F30)</f>
        <v>7000</v>
      </c>
      <c r="G11" s="58">
        <f t="shared" si="0"/>
        <v>100</v>
      </c>
    </row>
    <row r="12" spans="1:7" s="26" customFormat="1" ht="16.5" thickTop="1" thickBot="1" x14ac:dyDescent="0.3">
      <c r="A12" s="296" t="s">
        <v>16</v>
      </c>
      <c r="B12" s="297"/>
      <c r="C12" s="298"/>
      <c r="D12" s="24">
        <f>SUM(D9:D11)</f>
        <v>21000</v>
      </c>
      <c r="E12" s="24">
        <f>SUM(E9:E11)</f>
        <v>13200</v>
      </c>
      <c r="F12" s="24">
        <f>SUM(F9:F11)</f>
        <v>21000</v>
      </c>
      <c r="G12" s="25">
        <f t="shared" si="0"/>
        <v>100</v>
      </c>
    </row>
    <row r="13" spans="1:7" ht="15" thickTop="1" x14ac:dyDescent="0.2">
      <c r="A13" s="91"/>
      <c r="B13" s="91"/>
      <c r="C13" s="50"/>
      <c r="D13" s="93"/>
      <c r="E13" s="93"/>
      <c r="F13" s="93"/>
      <c r="G13" s="50"/>
    </row>
    <row r="14" spans="1:7" x14ac:dyDescent="0.2">
      <c r="A14" s="91"/>
      <c r="B14" s="91"/>
      <c r="C14" s="50"/>
      <c r="D14" s="93"/>
      <c r="E14" s="93"/>
      <c r="F14" s="93"/>
      <c r="G14" s="50"/>
    </row>
    <row r="15" spans="1:7" ht="15" x14ac:dyDescent="0.25">
      <c r="A15" s="88" t="s">
        <v>17</v>
      </c>
      <c r="B15" s="91"/>
      <c r="C15" s="50"/>
      <c r="D15" s="93"/>
      <c r="E15" s="93"/>
      <c r="F15" s="93"/>
      <c r="G15" s="50"/>
    </row>
    <row r="16" spans="1:7" ht="31.5" customHeight="1" x14ac:dyDescent="0.25">
      <c r="A16" s="50" t="s">
        <v>25</v>
      </c>
      <c r="B16" s="91"/>
      <c r="C16" s="301" t="s">
        <v>63</v>
      </c>
      <c r="D16" s="302"/>
      <c r="E16" s="302"/>
      <c r="F16" s="299">
        <v>7000</v>
      </c>
      <c r="G16" s="300"/>
    </row>
    <row r="17" spans="1:8" ht="15" x14ac:dyDescent="0.25">
      <c r="A17" s="103"/>
      <c r="B17" s="103"/>
      <c r="C17" s="103"/>
      <c r="D17" s="103"/>
      <c r="E17" s="103"/>
      <c r="F17" s="103"/>
      <c r="G17" s="103"/>
    </row>
    <row r="18" spans="1:8" ht="17.25" customHeight="1" thickBot="1" x14ac:dyDescent="0.3">
      <c r="A18" s="27" t="s">
        <v>58</v>
      </c>
      <c r="B18" s="28"/>
      <c r="C18" s="29"/>
      <c r="D18" s="30"/>
      <c r="E18" s="30"/>
      <c r="F18" s="303">
        <f>SUM(F19)</f>
        <v>7000</v>
      </c>
      <c r="G18" s="303"/>
      <c r="H18" s="31"/>
    </row>
    <row r="19" spans="1:8" ht="17.25" customHeight="1" thickTop="1" x14ac:dyDescent="0.25">
      <c r="A19" s="104" t="s">
        <v>59</v>
      </c>
      <c r="B19" s="52"/>
      <c r="C19" s="53"/>
      <c r="D19" s="54"/>
      <c r="E19" s="54"/>
      <c r="F19" s="305">
        <v>7000</v>
      </c>
      <c r="G19" s="306"/>
      <c r="H19" s="31"/>
    </row>
    <row r="20" spans="1:8" ht="15" x14ac:dyDescent="0.25">
      <c r="A20" s="103"/>
      <c r="B20" s="103"/>
      <c r="C20" s="103"/>
      <c r="D20" s="103"/>
      <c r="E20" s="103"/>
      <c r="F20" s="103"/>
      <c r="G20" s="103"/>
    </row>
    <row r="21" spans="1:8" ht="15" x14ac:dyDescent="0.25">
      <c r="A21" s="103"/>
      <c r="B21" s="103"/>
      <c r="C21" s="103"/>
      <c r="D21" s="103"/>
      <c r="E21" s="103"/>
      <c r="F21" s="103"/>
      <c r="G21" s="103"/>
    </row>
    <row r="22" spans="1:8" ht="21" customHeight="1" x14ac:dyDescent="0.25">
      <c r="A22" s="50" t="s">
        <v>25</v>
      </c>
      <c r="B22" s="91"/>
      <c r="C22" s="301" t="s">
        <v>64</v>
      </c>
      <c r="D22" s="302"/>
      <c r="E22" s="302"/>
      <c r="F22" s="299">
        <v>7000</v>
      </c>
      <c r="G22" s="300"/>
    </row>
    <row r="23" spans="1:8" ht="15" x14ac:dyDescent="0.25">
      <c r="A23" s="103"/>
      <c r="B23" s="103"/>
      <c r="C23" s="103"/>
      <c r="D23" s="103"/>
      <c r="E23" s="103"/>
      <c r="F23" s="103"/>
      <c r="G23" s="103"/>
    </row>
    <row r="24" spans="1:8" ht="17.25" customHeight="1" thickBot="1" x14ac:dyDescent="0.3">
      <c r="A24" s="27" t="s">
        <v>58</v>
      </c>
      <c r="B24" s="28"/>
      <c r="C24" s="29"/>
      <c r="D24" s="30"/>
      <c r="E24" s="30"/>
      <c r="F24" s="303">
        <f>SUM(F25)</f>
        <v>7000</v>
      </c>
      <c r="G24" s="303"/>
      <c r="H24" s="31"/>
    </row>
    <row r="25" spans="1:8" ht="17.25" customHeight="1" thickTop="1" x14ac:dyDescent="0.25">
      <c r="A25" s="104" t="s">
        <v>59</v>
      </c>
      <c r="B25" s="52"/>
      <c r="C25" s="53"/>
      <c r="D25" s="54"/>
      <c r="E25" s="54"/>
      <c r="F25" s="305">
        <v>7000</v>
      </c>
      <c r="G25" s="306"/>
      <c r="H25" s="31"/>
    </row>
    <row r="26" spans="1:8" ht="15" x14ac:dyDescent="0.25">
      <c r="A26" s="103"/>
      <c r="B26" s="103"/>
      <c r="C26" s="103"/>
      <c r="D26" s="103"/>
      <c r="E26" s="103"/>
      <c r="F26" s="103"/>
      <c r="G26" s="103"/>
    </row>
    <row r="27" spans="1:8" ht="15" x14ac:dyDescent="0.25">
      <c r="A27" s="103"/>
      <c r="B27" s="103"/>
      <c r="C27" s="103"/>
      <c r="D27" s="103"/>
      <c r="E27" s="103"/>
      <c r="F27" s="103"/>
      <c r="G27" s="103"/>
    </row>
    <row r="28" spans="1:8" ht="21" customHeight="1" x14ac:dyDescent="0.25">
      <c r="A28" s="50" t="s">
        <v>25</v>
      </c>
      <c r="B28" s="91"/>
      <c r="C28" s="301" t="s">
        <v>65</v>
      </c>
      <c r="D28" s="302"/>
      <c r="E28" s="302"/>
      <c r="F28" s="299">
        <v>7000</v>
      </c>
      <c r="G28" s="300"/>
    </row>
    <row r="29" spans="1:8" ht="15" x14ac:dyDescent="0.25">
      <c r="A29" s="103"/>
      <c r="B29" s="103"/>
      <c r="C29" s="103"/>
      <c r="D29" s="103"/>
      <c r="E29" s="103"/>
      <c r="F29" s="103"/>
      <c r="G29" s="103"/>
    </row>
    <row r="30" spans="1:8" ht="17.25" customHeight="1" thickBot="1" x14ac:dyDescent="0.3">
      <c r="A30" s="27" t="s">
        <v>60</v>
      </c>
      <c r="B30" s="28"/>
      <c r="C30" s="29"/>
      <c r="D30" s="30"/>
      <c r="E30" s="30"/>
      <c r="F30" s="303">
        <f>SUM(F31)</f>
        <v>7000</v>
      </c>
      <c r="G30" s="303"/>
      <c r="H30" s="31"/>
    </row>
    <row r="31" spans="1:8" ht="17.25" customHeight="1" thickTop="1" x14ac:dyDescent="0.25">
      <c r="A31" s="104" t="s">
        <v>59</v>
      </c>
      <c r="B31" s="52"/>
      <c r="C31" s="53"/>
      <c r="D31" s="54"/>
      <c r="E31" s="54"/>
      <c r="F31" s="305">
        <v>7000</v>
      </c>
      <c r="G31" s="306"/>
      <c r="H31" s="31"/>
    </row>
    <row r="32" spans="1:8" ht="17.25" customHeight="1" x14ac:dyDescent="0.25">
      <c r="A32" s="35"/>
      <c r="B32" s="38"/>
      <c r="C32" s="37"/>
      <c r="D32" s="39"/>
      <c r="E32" s="39"/>
      <c r="F32" s="33"/>
      <c r="G32" s="34"/>
      <c r="H32" s="31"/>
    </row>
    <row r="33" spans="1:8" ht="17.25" customHeight="1" x14ac:dyDescent="0.25">
      <c r="A33" s="35"/>
      <c r="B33" s="38"/>
      <c r="C33" s="37"/>
      <c r="D33" s="39"/>
      <c r="E33" s="39"/>
      <c r="F33" s="33"/>
      <c r="G33" s="34"/>
      <c r="H33" s="31"/>
    </row>
  </sheetData>
  <mergeCells count="14">
    <mergeCell ref="F1:G1"/>
    <mergeCell ref="A12:C12"/>
    <mergeCell ref="F31:G31"/>
    <mergeCell ref="F18:G18"/>
    <mergeCell ref="F19:G19"/>
    <mergeCell ref="F28:G28"/>
    <mergeCell ref="F22:G22"/>
    <mergeCell ref="F24:G24"/>
    <mergeCell ref="F16:G16"/>
    <mergeCell ref="F25:G25"/>
    <mergeCell ref="C16:E16"/>
    <mergeCell ref="C22:E22"/>
    <mergeCell ref="F30:G30"/>
    <mergeCell ref="C28:E28"/>
  </mergeCells>
  <pageMargins left="0.70866141732283472" right="0.70866141732283472" top="0.78740157480314965" bottom="0.78740157480314965" header="0.31496062992125984" footer="0.31496062992125984"/>
  <pageSetup paperSize="9" scale="67" firstPageNumber="66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54"/>
  <sheetViews>
    <sheetView view="pageBreakPreview" topLeftCell="A28" zoomScaleNormal="100" zoomScaleSheetLayoutView="100" workbookViewId="0">
      <selection activeCell="M12" sqref="M12"/>
    </sheetView>
  </sheetViews>
  <sheetFormatPr defaultRowHeight="14.25" x14ac:dyDescent="0.2"/>
  <cols>
    <col min="1" max="1" width="8.5703125" style="2" customWidth="1"/>
    <col min="2" max="2" width="9.140625" style="2"/>
    <col min="3" max="3" width="58.7109375" style="3" customWidth="1"/>
    <col min="4" max="6" width="14.140625" style="4" customWidth="1"/>
    <col min="7" max="7" width="9.140625" style="3" customWidth="1"/>
    <col min="8" max="8" width="13.5703125" style="3" customWidth="1"/>
    <col min="9" max="11" width="9.140625" style="3"/>
    <col min="12" max="12" width="13.28515625" style="3" customWidth="1"/>
    <col min="13" max="16384" width="9.140625" style="3"/>
  </cols>
  <sheetData>
    <row r="1" spans="1:7" ht="23.25" x14ac:dyDescent="0.35">
      <c r="A1" s="96" t="s">
        <v>0</v>
      </c>
      <c r="B1" s="91"/>
      <c r="C1" s="50"/>
      <c r="D1" s="93"/>
      <c r="E1" s="93"/>
      <c r="F1" s="295" t="s">
        <v>1</v>
      </c>
      <c r="G1" s="295"/>
    </row>
    <row r="2" spans="1:7" x14ac:dyDescent="0.2">
      <c r="A2" s="91"/>
      <c r="B2" s="91"/>
      <c r="C2" s="50"/>
      <c r="D2" s="93"/>
      <c r="E2" s="93"/>
      <c r="F2" s="93"/>
      <c r="G2" s="50"/>
    </row>
    <row r="3" spans="1:7" x14ac:dyDescent="0.2">
      <c r="A3" s="83" t="s">
        <v>2</v>
      </c>
      <c r="B3" s="83" t="s">
        <v>3</v>
      </c>
      <c r="C3" s="50"/>
      <c r="D3" s="93"/>
      <c r="E3" s="93"/>
      <c r="F3" s="93"/>
      <c r="G3" s="50"/>
    </row>
    <row r="4" spans="1:7" x14ac:dyDescent="0.2">
      <c r="A4" s="91"/>
      <c r="B4" s="83" t="s">
        <v>4</v>
      </c>
      <c r="C4" s="50"/>
      <c r="D4" s="93"/>
      <c r="E4" s="93"/>
      <c r="F4" s="93"/>
      <c r="G4" s="50"/>
    </row>
    <row r="5" spans="1:7" x14ac:dyDescent="0.2">
      <c r="A5" s="91"/>
      <c r="B5" s="91"/>
      <c r="C5" s="50"/>
      <c r="D5" s="93"/>
      <c r="E5" s="93"/>
      <c r="F5" s="93"/>
      <c r="G5" s="50"/>
    </row>
    <row r="6" spans="1:7" s="7" customFormat="1" ht="13.5" thickBot="1" x14ac:dyDescent="0.25">
      <c r="A6" s="97"/>
      <c r="B6" s="97"/>
      <c r="C6" s="98"/>
      <c r="D6" s="99"/>
      <c r="E6" s="99"/>
      <c r="F6" s="99"/>
      <c r="G6" s="98" t="s">
        <v>5</v>
      </c>
    </row>
    <row r="7" spans="1:7" s="7" customFormat="1" ht="39.75" thickTop="1" thickBot="1" x14ac:dyDescent="0.25">
      <c r="A7" s="9" t="s">
        <v>6</v>
      </c>
      <c r="B7" s="10" t="s">
        <v>7</v>
      </c>
      <c r="C7" s="11" t="s">
        <v>8</v>
      </c>
      <c r="D7" s="12" t="s">
        <v>9</v>
      </c>
      <c r="E7" s="12" t="s">
        <v>10</v>
      </c>
      <c r="F7" s="12" t="s">
        <v>11</v>
      </c>
      <c r="G7" s="13" t="s">
        <v>12</v>
      </c>
    </row>
    <row r="8" spans="1:7" s="18" customFormat="1" ht="12.75" thickTop="1" thickBot="1" x14ac:dyDescent="0.25">
      <c r="A8" s="14">
        <v>1</v>
      </c>
      <c r="B8" s="15">
        <v>2</v>
      </c>
      <c r="C8" s="15">
        <v>3</v>
      </c>
      <c r="D8" s="16">
        <v>4</v>
      </c>
      <c r="E8" s="16">
        <v>5</v>
      </c>
      <c r="F8" s="16">
        <v>6</v>
      </c>
      <c r="G8" s="17" t="s">
        <v>13</v>
      </c>
    </row>
    <row r="9" spans="1:7" ht="15" thickTop="1" x14ac:dyDescent="0.2">
      <c r="A9" s="19">
        <v>3541</v>
      </c>
      <c r="B9" s="20">
        <v>52</v>
      </c>
      <c r="C9" s="21" t="s">
        <v>14</v>
      </c>
      <c r="D9" s="23">
        <v>2500</v>
      </c>
      <c r="E9" s="23">
        <v>2450</v>
      </c>
      <c r="F9" s="23">
        <f>SUM(F23)</f>
        <v>3000</v>
      </c>
      <c r="G9" s="22">
        <f>F9/D9*100</f>
        <v>120</v>
      </c>
    </row>
    <row r="10" spans="1:7" x14ac:dyDescent="0.2">
      <c r="A10" s="19">
        <v>3543</v>
      </c>
      <c r="B10" s="20">
        <v>52</v>
      </c>
      <c r="C10" s="21" t="s">
        <v>14</v>
      </c>
      <c r="D10" s="23">
        <v>450</v>
      </c>
      <c r="E10" s="23">
        <v>450</v>
      </c>
      <c r="F10" s="23">
        <f>SUM(F35)</f>
        <v>800</v>
      </c>
      <c r="G10" s="22">
        <f>F10/D10*100</f>
        <v>177.77777777777777</v>
      </c>
    </row>
    <row r="11" spans="1:7" x14ac:dyDescent="0.2">
      <c r="A11" s="19">
        <v>3592</v>
      </c>
      <c r="B11" s="20">
        <v>52</v>
      </c>
      <c r="C11" s="21" t="s">
        <v>14</v>
      </c>
      <c r="D11" s="23">
        <v>853</v>
      </c>
      <c r="E11" s="23">
        <v>853</v>
      </c>
      <c r="F11" s="23">
        <f>SUM(F50)</f>
        <v>2000</v>
      </c>
      <c r="G11" s="22">
        <f t="shared" ref="G11:G12" si="0">F11/D11*100</f>
        <v>234.46658851113716</v>
      </c>
    </row>
    <row r="12" spans="1:7" ht="15" thickBot="1" x14ac:dyDescent="0.25">
      <c r="A12" s="19">
        <v>3599</v>
      </c>
      <c r="B12" s="20">
        <v>52</v>
      </c>
      <c r="C12" s="21" t="s">
        <v>14</v>
      </c>
      <c r="D12" s="23">
        <v>1350</v>
      </c>
      <c r="E12" s="23">
        <v>1110</v>
      </c>
      <c r="F12" s="23">
        <f>F41</f>
        <v>2200</v>
      </c>
      <c r="G12" s="22">
        <f t="shared" si="0"/>
        <v>162.96296296296296</v>
      </c>
    </row>
    <row r="13" spans="1:7" s="26" customFormat="1" ht="16.5" thickTop="1" thickBot="1" x14ac:dyDescent="0.3">
      <c r="A13" s="296" t="s">
        <v>16</v>
      </c>
      <c r="B13" s="297"/>
      <c r="C13" s="298"/>
      <c r="D13" s="24">
        <f>SUM(D9:D12)</f>
        <v>5153</v>
      </c>
      <c r="E13" s="24">
        <f t="shared" ref="E13:F13" si="1">SUM(E9:E12)</f>
        <v>4863</v>
      </c>
      <c r="F13" s="24">
        <f t="shared" si="1"/>
        <v>8000</v>
      </c>
      <c r="G13" s="25">
        <f t="shared" ref="G13" si="2">F13/D13*100</f>
        <v>155.24936929943723</v>
      </c>
    </row>
    <row r="14" spans="1:7" ht="15" thickTop="1" x14ac:dyDescent="0.2">
      <c r="A14" s="50"/>
      <c r="B14" s="50"/>
      <c r="C14" s="50"/>
      <c r="D14" s="50"/>
      <c r="E14" s="50"/>
      <c r="F14" s="50"/>
      <c r="G14" s="50"/>
    </row>
    <row r="15" spans="1:7" x14ac:dyDescent="0.2">
      <c r="A15" s="100"/>
      <c r="B15" s="100"/>
      <c r="C15" s="100"/>
      <c r="D15" s="100"/>
      <c r="E15" s="100"/>
      <c r="F15" s="100"/>
      <c r="G15" s="100"/>
    </row>
    <row r="16" spans="1:7" ht="15" x14ac:dyDescent="0.25">
      <c r="A16" s="88" t="s">
        <v>17</v>
      </c>
      <c r="B16" s="91"/>
      <c r="C16" s="50"/>
      <c r="D16" s="93"/>
      <c r="E16" s="93"/>
      <c r="F16" s="93"/>
      <c r="G16" s="50"/>
    </row>
    <row r="17" spans="1:8" ht="15" x14ac:dyDescent="0.25">
      <c r="A17" s="50" t="s">
        <v>25</v>
      </c>
      <c r="B17" s="91"/>
      <c r="C17" s="101" t="s">
        <v>45</v>
      </c>
      <c r="D17" s="93"/>
      <c r="E17" s="93"/>
      <c r="F17" s="299">
        <f>SUM(F18:G21)</f>
        <v>3000</v>
      </c>
      <c r="G17" s="300"/>
    </row>
    <row r="18" spans="1:8" ht="15" x14ac:dyDescent="0.25">
      <c r="A18" s="83" t="s">
        <v>26</v>
      </c>
      <c r="B18" s="91"/>
      <c r="C18" s="50" t="s">
        <v>27</v>
      </c>
      <c r="D18" s="93"/>
      <c r="E18" s="93"/>
      <c r="F18" s="309">
        <v>1400</v>
      </c>
      <c r="G18" s="310"/>
    </row>
    <row r="19" spans="1:8" ht="15" x14ac:dyDescent="0.25">
      <c r="A19" s="83"/>
      <c r="B19" s="91"/>
      <c r="C19" s="50" t="s">
        <v>28</v>
      </c>
      <c r="D19" s="93"/>
      <c r="E19" s="93"/>
      <c r="F19" s="309">
        <v>1000</v>
      </c>
      <c r="G19" s="310"/>
    </row>
    <row r="20" spans="1:8" ht="15" x14ac:dyDescent="0.25">
      <c r="A20" s="83"/>
      <c r="B20" s="91"/>
      <c r="C20" s="50" t="s">
        <v>29</v>
      </c>
      <c r="D20" s="93"/>
      <c r="E20" s="93"/>
      <c r="F20" s="309">
        <v>350</v>
      </c>
      <c r="G20" s="310"/>
    </row>
    <row r="21" spans="1:8" ht="15" x14ac:dyDescent="0.25">
      <c r="A21" s="83"/>
      <c r="B21" s="91"/>
      <c r="C21" s="50" t="s">
        <v>30</v>
      </c>
      <c r="D21" s="93"/>
      <c r="E21" s="93"/>
      <c r="F21" s="309">
        <v>250</v>
      </c>
      <c r="G21" s="310"/>
    </row>
    <row r="22" spans="1:8" ht="15" x14ac:dyDescent="0.25">
      <c r="A22" s="88"/>
      <c r="B22" s="91"/>
      <c r="C22" s="50"/>
      <c r="D22" s="93"/>
      <c r="E22" s="93"/>
      <c r="F22" s="93"/>
      <c r="G22" s="50"/>
    </row>
    <row r="23" spans="1:8" ht="17.25" customHeight="1" thickBot="1" x14ac:dyDescent="0.3">
      <c r="A23" s="27" t="s">
        <v>18</v>
      </c>
      <c r="B23" s="28"/>
      <c r="C23" s="29"/>
      <c r="D23" s="30"/>
      <c r="E23" s="30"/>
      <c r="F23" s="303">
        <f>SUM(F24:G26)</f>
        <v>3000</v>
      </c>
      <c r="G23" s="303"/>
      <c r="H23" s="31"/>
    </row>
    <row r="24" spans="1:8" ht="15.75" thickTop="1" x14ac:dyDescent="0.25">
      <c r="A24" s="95" t="s">
        <v>19</v>
      </c>
      <c r="B24" s="91"/>
      <c r="C24" s="50"/>
      <c r="D24" s="93"/>
      <c r="E24" s="93"/>
      <c r="F24" s="305">
        <v>1960</v>
      </c>
      <c r="G24" s="306"/>
    </row>
    <row r="25" spans="1:8" ht="15" x14ac:dyDescent="0.25">
      <c r="A25" s="95" t="s">
        <v>20</v>
      </c>
      <c r="B25" s="91"/>
      <c r="C25" s="50"/>
      <c r="D25" s="93"/>
      <c r="E25" s="93"/>
      <c r="F25" s="305">
        <v>890</v>
      </c>
      <c r="G25" s="306"/>
    </row>
    <row r="26" spans="1:8" ht="15" x14ac:dyDescent="0.25">
      <c r="A26" s="95" t="s">
        <v>31</v>
      </c>
      <c r="B26" s="91"/>
      <c r="C26" s="50"/>
      <c r="D26" s="93"/>
      <c r="E26" s="93"/>
      <c r="F26" s="305">
        <v>150</v>
      </c>
      <c r="G26" s="306"/>
    </row>
    <row r="27" spans="1:8" ht="15" x14ac:dyDescent="0.25">
      <c r="A27" s="101"/>
      <c r="B27" s="91"/>
      <c r="C27" s="50"/>
      <c r="D27" s="93"/>
      <c r="E27" s="93"/>
      <c r="F27" s="80"/>
      <c r="G27" s="81"/>
    </row>
    <row r="28" spans="1:8" ht="15" x14ac:dyDescent="0.25">
      <c r="A28" s="83"/>
      <c r="B28" s="91"/>
      <c r="C28" s="50"/>
      <c r="D28" s="93"/>
      <c r="E28" s="93"/>
      <c r="F28" s="80"/>
      <c r="G28" s="81"/>
    </row>
    <row r="29" spans="1:8" ht="15" x14ac:dyDescent="0.25">
      <c r="A29" s="50" t="s">
        <v>25</v>
      </c>
      <c r="B29" s="91"/>
      <c r="C29" s="101" t="s">
        <v>46</v>
      </c>
      <c r="D29" s="93"/>
      <c r="E29" s="93"/>
      <c r="F29" s="299">
        <f>SUM(F30:G33)</f>
        <v>3000</v>
      </c>
      <c r="G29" s="300"/>
    </row>
    <row r="30" spans="1:8" ht="15" x14ac:dyDescent="0.25">
      <c r="A30" s="83" t="s">
        <v>26</v>
      </c>
      <c r="B30" s="91"/>
      <c r="C30" s="50" t="s">
        <v>32</v>
      </c>
      <c r="D30" s="93"/>
      <c r="E30" s="93"/>
      <c r="F30" s="309">
        <v>400</v>
      </c>
      <c r="G30" s="310"/>
    </row>
    <row r="31" spans="1:8" ht="15" x14ac:dyDescent="0.25">
      <c r="A31" s="83"/>
      <c r="B31" s="91"/>
      <c r="C31" s="50" t="s">
        <v>33</v>
      </c>
      <c r="D31" s="93"/>
      <c r="E31" s="93"/>
      <c r="F31" s="309">
        <v>1800</v>
      </c>
      <c r="G31" s="310"/>
    </row>
    <row r="32" spans="1:8" ht="15" x14ac:dyDescent="0.25">
      <c r="A32" s="83"/>
      <c r="B32" s="91"/>
      <c r="C32" s="50" t="s">
        <v>34</v>
      </c>
      <c r="D32" s="93"/>
      <c r="E32" s="93"/>
      <c r="F32" s="309">
        <v>400</v>
      </c>
      <c r="G32" s="310"/>
    </row>
    <row r="33" spans="1:8" ht="15" x14ac:dyDescent="0.25">
      <c r="A33" s="95"/>
      <c r="B33" s="91"/>
      <c r="C33" s="50" t="s">
        <v>35</v>
      </c>
      <c r="D33" s="93"/>
      <c r="E33" s="93"/>
      <c r="F33" s="309">
        <v>400</v>
      </c>
      <c r="G33" s="310"/>
    </row>
    <row r="34" spans="1:8" ht="15" x14ac:dyDescent="0.25">
      <c r="A34" s="95"/>
      <c r="B34" s="91"/>
      <c r="C34" s="50"/>
      <c r="D34" s="93"/>
      <c r="E34" s="93"/>
      <c r="F34" s="80"/>
      <c r="G34" s="81"/>
    </row>
    <row r="35" spans="1:8" ht="17.25" customHeight="1" thickBot="1" x14ac:dyDescent="0.3">
      <c r="A35" s="27" t="s">
        <v>21</v>
      </c>
      <c r="B35" s="28"/>
      <c r="C35" s="29"/>
      <c r="D35" s="30"/>
      <c r="E35" s="30"/>
      <c r="F35" s="303">
        <f>SUM(F36:G39)</f>
        <v>800</v>
      </c>
      <c r="G35" s="303"/>
      <c r="H35" s="31"/>
    </row>
    <row r="36" spans="1:8" ht="15.75" thickTop="1" x14ac:dyDescent="0.25">
      <c r="A36" s="95" t="s">
        <v>19</v>
      </c>
      <c r="B36" s="91"/>
      <c r="C36" s="50"/>
      <c r="D36" s="93"/>
      <c r="E36" s="93"/>
      <c r="F36" s="305">
        <f>95+260</f>
        <v>355</v>
      </c>
      <c r="G36" s="306"/>
    </row>
    <row r="37" spans="1:8" ht="15" x14ac:dyDescent="0.25">
      <c r="A37" s="95" t="s">
        <v>20</v>
      </c>
      <c r="B37" s="91"/>
      <c r="C37" s="50"/>
      <c r="D37" s="93"/>
      <c r="E37" s="93"/>
      <c r="F37" s="305">
        <f>305+140</f>
        <v>445</v>
      </c>
      <c r="G37" s="306"/>
    </row>
    <row r="38" spans="1:8" ht="15" hidden="1" x14ac:dyDescent="0.25">
      <c r="A38" s="95" t="s">
        <v>36</v>
      </c>
      <c r="B38" s="91"/>
      <c r="C38" s="50"/>
      <c r="D38" s="93"/>
      <c r="E38" s="93"/>
      <c r="F38" s="305">
        <v>0</v>
      </c>
      <c r="G38" s="306"/>
    </row>
    <row r="39" spans="1:8" ht="15" hidden="1" x14ac:dyDescent="0.25">
      <c r="A39" s="95" t="s">
        <v>37</v>
      </c>
      <c r="B39" s="91"/>
      <c r="C39" s="50"/>
      <c r="D39" s="93"/>
      <c r="E39" s="93"/>
      <c r="F39" s="305">
        <v>0</v>
      </c>
      <c r="G39" s="306"/>
    </row>
    <row r="40" spans="1:8" ht="15" x14ac:dyDescent="0.25">
      <c r="A40" s="95"/>
      <c r="B40" s="91"/>
      <c r="C40" s="50"/>
      <c r="D40" s="93"/>
      <c r="E40" s="93"/>
      <c r="F40" s="80"/>
      <c r="G40" s="81"/>
    </row>
    <row r="41" spans="1:8" ht="17.25" customHeight="1" thickBot="1" x14ac:dyDescent="0.3">
      <c r="A41" s="27" t="s">
        <v>217</v>
      </c>
      <c r="B41" s="28"/>
      <c r="C41" s="29"/>
      <c r="D41" s="30"/>
      <c r="E41" s="30"/>
      <c r="F41" s="303">
        <f>SUM(F42:G45)</f>
        <v>2200</v>
      </c>
      <c r="G41" s="303"/>
      <c r="H41" s="31"/>
    </row>
    <row r="42" spans="1:8" ht="15.75" thickTop="1" x14ac:dyDescent="0.25">
      <c r="A42" s="95" t="s">
        <v>19</v>
      </c>
      <c r="B42" s="91"/>
      <c r="C42" s="50"/>
      <c r="D42" s="93"/>
      <c r="E42" s="93"/>
      <c r="F42" s="305">
        <v>835</v>
      </c>
      <c r="G42" s="306"/>
    </row>
    <row r="43" spans="1:8" ht="15" x14ac:dyDescent="0.25">
      <c r="A43" s="95" t="s">
        <v>20</v>
      </c>
      <c r="B43" s="91"/>
      <c r="C43" s="50"/>
      <c r="D43" s="93"/>
      <c r="E43" s="93"/>
      <c r="F43" s="305">
        <f>680+400</f>
        <v>1080</v>
      </c>
      <c r="G43" s="306"/>
    </row>
    <row r="44" spans="1:8" ht="15" x14ac:dyDescent="0.25">
      <c r="A44" s="95" t="s">
        <v>36</v>
      </c>
      <c r="B44" s="91"/>
      <c r="C44" s="50"/>
      <c r="D44" s="93"/>
      <c r="E44" s="93"/>
      <c r="F44" s="305">
        <v>60</v>
      </c>
      <c r="G44" s="306"/>
    </row>
    <row r="45" spans="1:8" ht="15" x14ac:dyDescent="0.25">
      <c r="A45" s="95" t="s">
        <v>37</v>
      </c>
      <c r="B45" s="91"/>
      <c r="C45" s="50"/>
      <c r="D45" s="93"/>
      <c r="E45" s="93"/>
      <c r="F45" s="305">
        <v>225</v>
      </c>
      <c r="G45" s="306"/>
    </row>
    <row r="46" spans="1:8" ht="15" x14ac:dyDescent="0.25">
      <c r="A46" s="95"/>
      <c r="B46" s="91"/>
      <c r="C46" s="50"/>
      <c r="D46" s="93"/>
      <c r="E46" s="93"/>
      <c r="F46" s="305"/>
      <c r="G46" s="306"/>
    </row>
    <row r="47" spans="1:8" ht="15" x14ac:dyDescent="0.25">
      <c r="A47" s="95"/>
      <c r="B47" s="91"/>
      <c r="C47" s="50"/>
      <c r="D47" s="93"/>
      <c r="E47" s="93"/>
      <c r="F47" s="80"/>
      <c r="G47" s="81"/>
    </row>
    <row r="48" spans="1:8" ht="15" x14ac:dyDescent="0.25">
      <c r="A48" s="50" t="s">
        <v>25</v>
      </c>
      <c r="B48" s="91"/>
      <c r="C48" s="92" t="s">
        <v>47</v>
      </c>
      <c r="D48" s="93"/>
      <c r="E48" s="93"/>
      <c r="F48" s="299">
        <v>2000</v>
      </c>
      <c r="G48" s="300"/>
    </row>
    <row r="49" spans="1:8" ht="15" x14ac:dyDescent="0.25">
      <c r="A49" s="95"/>
      <c r="B49" s="91"/>
      <c r="C49" s="50"/>
      <c r="D49" s="93"/>
      <c r="E49" s="93"/>
      <c r="F49" s="80"/>
      <c r="G49" s="81"/>
    </row>
    <row r="50" spans="1:8" ht="16.5" customHeight="1" thickBot="1" x14ac:dyDescent="0.3">
      <c r="A50" s="27" t="s">
        <v>22</v>
      </c>
      <c r="B50" s="28"/>
      <c r="C50" s="29"/>
      <c r="D50" s="30"/>
      <c r="E50" s="30"/>
      <c r="F50" s="303">
        <f>SUM(F51:G52)</f>
        <v>2000</v>
      </c>
      <c r="G50" s="303"/>
      <c r="H50" s="31"/>
    </row>
    <row r="51" spans="1:8" ht="15.75" thickTop="1" x14ac:dyDescent="0.25">
      <c r="A51" s="95" t="s">
        <v>23</v>
      </c>
      <c r="B51" s="91"/>
      <c r="C51" s="50"/>
      <c r="D51" s="93"/>
      <c r="E51" s="93"/>
      <c r="F51" s="305">
        <v>450</v>
      </c>
      <c r="G51" s="306"/>
    </row>
    <row r="52" spans="1:8" ht="15" x14ac:dyDescent="0.25">
      <c r="A52" s="95" t="s">
        <v>24</v>
      </c>
      <c r="B52" s="91"/>
      <c r="C52" s="50"/>
      <c r="D52" s="93"/>
      <c r="E52" s="93"/>
      <c r="F52" s="305">
        <v>1550</v>
      </c>
      <c r="G52" s="306"/>
    </row>
    <row r="53" spans="1:8" ht="15" x14ac:dyDescent="0.25">
      <c r="A53" s="95"/>
      <c r="B53" s="91"/>
      <c r="C53" s="50"/>
      <c r="D53" s="93"/>
      <c r="E53" s="93"/>
      <c r="F53" s="80"/>
      <c r="G53" s="81"/>
    </row>
    <row r="54" spans="1:8" ht="15" x14ac:dyDescent="0.25">
      <c r="A54" s="95"/>
      <c r="B54" s="91"/>
      <c r="C54" s="50"/>
      <c r="D54" s="93"/>
      <c r="E54" s="93"/>
      <c r="F54" s="80"/>
      <c r="G54" s="81"/>
    </row>
  </sheetData>
  <mergeCells count="31">
    <mergeCell ref="F51:G51"/>
    <mergeCell ref="F52:G52"/>
    <mergeCell ref="F18:G18"/>
    <mergeCell ref="F19:G19"/>
    <mergeCell ref="F20:G20"/>
    <mergeCell ref="F21:G21"/>
    <mergeCell ref="F26:G26"/>
    <mergeCell ref="F29:G29"/>
    <mergeCell ref="F30:G30"/>
    <mergeCell ref="F23:G23"/>
    <mergeCell ref="F41:G41"/>
    <mergeCell ref="F42:G42"/>
    <mergeCell ref="F43:G43"/>
    <mergeCell ref="F44:G44"/>
    <mergeCell ref="F45:G45"/>
    <mergeCell ref="F17:G17"/>
    <mergeCell ref="F1:G1"/>
    <mergeCell ref="A13:C13"/>
    <mergeCell ref="F50:G50"/>
    <mergeCell ref="F48:G48"/>
    <mergeCell ref="F24:G24"/>
    <mergeCell ref="F25:G25"/>
    <mergeCell ref="F35:G35"/>
    <mergeCell ref="F36:G36"/>
    <mergeCell ref="F31:G31"/>
    <mergeCell ref="F32:G32"/>
    <mergeCell ref="F37:G37"/>
    <mergeCell ref="F46:G46"/>
    <mergeCell ref="F33:G33"/>
    <mergeCell ref="F38:G38"/>
    <mergeCell ref="F39:G39"/>
  </mergeCells>
  <pageMargins left="0.70866141732283472" right="0.70866141732283472" top="0.78740157480314965" bottom="0.78740157480314965" header="0.31496062992125984" footer="0.31496062992125984"/>
  <pageSetup paperSize="9" scale="68" firstPageNumber="67" orientation="portrait" useFirstPageNumber="1" r:id="rId1"/>
  <headerFooter>
    <oddFooter>&amp;L&amp;"-,Kurzíva"Zastupitelstvo Olomouckého kraje 19-12-2016
6. - Rozpočet Olomouckého kraje 2017 - návrh rozpočtu
Příloha č. 3b): dotační tituly&amp;R&amp;"-,Kurzíva"Strana &amp;P (celkem 137)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rekapitulace</vt:lpstr>
      <vt:lpstr>03</vt:lpstr>
      <vt:lpstr>07</vt:lpstr>
      <vt:lpstr>08</vt:lpstr>
      <vt:lpstr>09</vt:lpstr>
      <vt:lpstr>10</vt:lpstr>
      <vt:lpstr>11</vt:lpstr>
      <vt:lpstr>12</vt:lpstr>
      <vt:lpstr>14</vt:lpstr>
      <vt:lpstr>18</vt:lpstr>
      <vt:lpstr>rekapitulace!Názvy_tisku</vt:lpstr>
      <vt:lpstr>'03'!Oblast_tisku</vt:lpstr>
      <vt:lpstr>'08'!Oblast_tisku</vt:lpstr>
      <vt:lpstr>'09'!Oblast_tisku</vt:lpstr>
      <vt:lpstr>'10'!Oblast_tisku</vt:lpstr>
      <vt:lpstr>'11'!Oblast_tisku</vt:lpstr>
      <vt:lpstr>'14'!Oblast_tisku</vt:lpstr>
      <vt:lpstr>'18'!Oblast_tisku</vt:lpstr>
      <vt:lpstr>rekapitulace!Oblast_tisku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2016-11-29T07:13:08Z</cp:lastPrinted>
  <dcterms:created xsi:type="dcterms:W3CDTF">2016-08-05T10:30:27Z</dcterms:created>
  <dcterms:modified xsi:type="dcterms:W3CDTF">2016-11-29T07:14:19Z</dcterms:modified>
</cp:coreProperties>
</file>