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O_RaF\Rozpočet Olomouckého kraje\2017\ZOK 19.12.2016\"/>
    </mc:Choice>
  </mc:AlternateContent>
  <bookViews>
    <workbookView xWindow="120" yWindow="450" windowWidth="19440" windowHeight="11775" firstSheet="10" activeTab="14"/>
  </bookViews>
  <sheets>
    <sheet name="Souhrn" sheetId="8" r:id="rId1"/>
    <sheet name="Školství - ORJ 52 " sheetId="6" r:id="rId2"/>
    <sheet name="školství - ORJ 59" sheetId="9" r:id="rId3"/>
    <sheet name="Sociální - ORJ 52" sheetId="1" r:id="rId4"/>
    <sheet name="sociální - ORJ 11" sheetId="18" r:id="rId5"/>
    <sheet name="Doprava - ORJ 50" sheetId="4" r:id="rId6"/>
    <sheet name="Doprava - SSOK - SFDI" sheetId="20" r:id="rId7"/>
    <sheet name="Doprava - SSOK dotace" sheetId="21" r:id="rId8"/>
    <sheet name="doprava - ORJ 59" sheetId="22" r:id="rId9"/>
    <sheet name="Kultura - ORJ 52" sheetId="2" r:id="rId10"/>
    <sheet name="Zdravotnictví - ORJ 52" sheetId="23" r:id="rId11"/>
    <sheet name="zdravotnictví - ORJ 59" sheetId="11" r:id="rId12"/>
    <sheet name="IT - ORJ 59" sheetId="15" r:id="rId13"/>
    <sheet name="krizové řízení - ORJ 59" sheetId="13" r:id="rId14"/>
    <sheet name="cestovní ruch - ORJ 59" sheetId="25" r:id="rId15"/>
    <sheet name="List1" sheetId="16" r:id="rId16"/>
  </sheets>
  <definedNames>
    <definedName name="_xlnm.Print_Titles" localSheetId="5">'Doprava - ORJ 50'!$1:$8</definedName>
    <definedName name="_xlnm.Print_Titles" localSheetId="7">'Doprava - SSOK dotace'!$1:$7</definedName>
    <definedName name="_xlnm.Print_Titles" localSheetId="9">'Kultura - ORJ 52'!$1:$8</definedName>
    <definedName name="_xlnm.Print_Titles" localSheetId="4">'sociální - ORJ 11'!$1:$8</definedName>
    <definedName name="_xlnm.Print_Titles" localSheetId="3">'Sociální - ORJ 52'!$1:$8</definedName>
    <definedName name="_xlnm.Print_Titles" localSheetId="1">'Školství - ORJ 52 '!$1:$8</definedName>
    <definedName name="_xlnm.Print_Titles" localSheetId="2">'školství - ORJ 59'!$1:$8</definedName>
    <definedName name="_xlnm.Print_Titles" localSheetId="10">'Zdravotnictví - ORJ 52'!$1:$7</definedName>
    <definedName name="_xlnm.Print_Area" localSheetId="14">'cestovní ruch - ORJ 59'!$A$1:$T$17</definedName>
    <definedName name="_xlnm.Print_Area" localSheetId="5">'Doprava - ORJ 50'!$A$1:$S$31</definedName>
    <definedName name="_xlnm.Print_Area" localSheetId="8">'doprava - ORJ 59'!$A$1:$T$20</definedName>
    <definedName name="_xlnm.Print_Area" localSheetId="6">'Doprava - SSOK - SFDI'!$A$1:$U$26</definedName>
    <definedName name="_xlnm.Print_Area" localSheetId="7">'Doprava - SSOK dotace'!$A$1:$U$17</definedName>
    <definedName name="_xlnm.Print_Area" localSheetId="12">'IT - ORJ 59'!$A$1:$S$13</definedName>
    <definedName name="_xlnm.Print_Area" localSheetId="13">'krizové řízení - ORJ 59'!$A$1:$S$14</definedName>
    <definedName name="_xlnm.Print_Area" localSheetId="9">'Kultura - ORJ 52'!$A$1:$U$13</definedName>
    <definedName name="_xlnm.Print_Area" localSheetId="4">'sociální - ORJ 11'!$A$1:$S$16</definedName>
    <definedName name="_xlnm.Print_Area" localSheetId="3">'Sociální - ORJ 52'!$A$1:$T$21</definedName>
    <definedName name="_xlnm.Print_Area" localSheetId="0">Souhrn!$A$1:$I$30</definedName>
    <definedName name="_xlnm.Print_Area" localSheetId="1">'Školství - ORJ 52 '!$A$1:$S$37</definedName>
    <definedName name="_xlnm.Print_Area" localSheetId="2">'školství - ORJ 59'!$A$1:$S$18</definedName>
    <definedName name="_xlnm.Print_Area" localSheetId="10">'Zdravotnictví - ORJ 52'!$A$1:$S$21</definedName>
    <definedName name="_xlnm.Print_Area" localSheetId="11">'zdravotnictví - ORJ 59'!$A$1:$S$13</definedName>
  </definedNames>
  <calcPr calcId="152511"/>
</workbook>
</file>

<file path=xl/calcChain.xml><?xml version="1.0" encoding="utf-8"?>
<calcChain xmlns="http://schemas.openxmlformats.org/spreadsheetml/2006/main">
  <c r="L13" i="23" l="1"/>
  <c r="M13" i="23"/>
  <c r="O13" i="23"/>
  <c r="P13" i="23"/>
  <c r="Q13" i="23"/>
  <c r="R13" i="23"/>
  <c r="S13" i="23"/>
  <c r="K13" i="23"/>
  <c r="S12" i="23"/>
  <c r="K26" i="6"/>
  <c r="K16" i="1" l="1"/>
  <c r="K15" i="1"/>
  <c r="K14" i="1"/>
  <c r="K13" i="1"/>
  <c r="K12" i="1"/>
  <c r="P9" i="1"/>
  <c r="Q9" i="1"/>
  <c r="R9" i="1"/>
  <c r="O9" i="1"/>
  <c r="P17" i="1"/>
  <c r="Q17" i="1"/>
  <c r="R17" i="1"/>
  <c r="O17" i="1"/>
  <c r="L17" i="1"/>
  <c r="M17" i="1"/>
  <c r="K17" i="1" l="1"/>
  <c r="R16" i="1"/>
  <c r="R14" i="1" l="1"/>
  <c r="Q14" i="1"/>
  <c r="P15" i="1" l="1"/>
  <c r="S15" i="1" s="1"/>
  <c r="P16" i="1"/>
  <c r="S16" i="1" s="1"/>
  <c r="H19" i="8" l="1"/>
  <c r="S10" i="23"/>
  <c r="S11" i="23"/>
  <c r="S10" i="9" l="1"/>
  <c r="K8" i="22" l="1"/>
  <c r="K9" i="22" s="1"/>
  <c r="R10" i="25"/>
  <c r="H26" i="8" s="1"/>
  <c r="H27" i="8" s="1"/>
  <c r="Q10" i="25"/>
  <c r="G26" i="8" s="1"/>
  <c r="P10" i="25"/>
  <c r="O10" i="25"/>
  <c r="M10" i="25"/>
  <c r="L10" i="25"/>
  <c r="K10" i="25"/>
  <c r="S9" i="25"/>
  <c r="S8" i="25"/>
  <c r="S10" i="25" s="1"/>
  <c r="Q11" i="11"/>
  <c r="R11" i="11"/>
  <c r="L11" i="11"/>
  <c r="M11" i="11"/>
  <c r="K11" i="11"/>
  <c r="P10" i="11"/>
  <c r="P9" i="11"/>
  <c r="P11" i="11" s="1"/>
  <c r="S10" i="11"/>
  <c r="G19" i="8"/>
  <c r="I19" i="8" s="1"/>
  <c r="P9" i="23"/>
  <c r="R8" i="23"/>
  <c r="Q8" i="23"/>
  <c r="O8" i="23"/>
  <c r="H15" i="8"/>
  <c r="G15" i="8"/>
  <c r="H14" i="8"/>
  <c r="P8" i="22"/>
  <c r="P9" i="22" s="1"/>
  <c r="R9" i="22"/>
  <c r="Q9" i="22"/>
  <c r="O9" i="22"/>
  <c r="M9" i="22"/>
  <c r="L9" i="22"/>
  <c r="S13" i="21"/>
  <c r="R13" i="21"/>
  <c r="G14" i="8" s="1"/>
  <c r="I14" i="8" s="1"/>
  <c r="Q13" i="21"/>
  <c r="P13" i="21"/>
  <c r="N13" i="21"/>
  <c r="L13" i="21"/>
  <c r="M13" i="21" s="1"/>
  <c r="T12" i="21"/>
  <c r="M12" i="21"/>
  <c r="T11" i="21"/>
  <c r="T10" i="21"/>
  <c r="T9" i="21"/>
  <c r="S8" i="21"/>
  <c r="R8" i="21"/>
  <c r="Q8" i="21"/>
  <c r="P8" i="21"/>
  <c r="S23" i="20"/>
  <c r="H13" i="8" s="1"/>
  <c r="R23" i="20"/>
  <c r="G13" i="8" s="1"/>
  <c r="Q23" i="20"/>
  <c r="P23" i="20"/>
  <c r="M23" i="20"/>
  <c r="T22" i="20"/>
  <c r="N22" i="20"/>
  <c r="T21" i="20"/>
  <c r="N21" i="20"/>
  <c r="T20" i="20"/>
  <c r="N20" i="20"/>
  <c r="T19" i="20"/>
  <c r="N19" i="20"/>
  <c r="T18" i="20"/>
  <c r="N18" i="20"/>
  <c r="T17" i="20"/>
  <c r="N17" i="20"/>
  <c r="T16" i="20"/>
  <c r="N16" i="20"/>
  <c r="T15" i="20"/>
  <c r="N15" i="20"/>
  <c r="T14" i="20"/>
  <c r="N14" i="20"/>
  <c r="L13" i="20"/>
  <c r="T13" i="20" s="1"/>
  <c r="T12" i="20"/>
  <c r="N12" i="20"/>
  <c r="T11" i="20"/>
  <c r="N11" i="20"/>
  <c r="T10" i="20"/>
  <c r="N10" i="20"/>
  <c r="T9" i="20"/>
  <c r="N9" i="20"/>
  <c r="T8" i="20"/>
  <c r="N8" i="20"/>
  <c r="P16" i="9"/>
  <c r="Q16" i="9"/>
  <c r="R16" i="9"/>
  <c r="O16" i="9"/>
  <c r="M16" i="9"/>
  <c r="L16" i="9"/>
  <c r="K16" i="9"/>
  <c r="S14" i="9"/>
  <c r="S15" i="9"/>
  <c r="I26" i="8" l="1"/>
  <c r="N23" i="20"/>
  <c r="T8" i="21"/>
  <c r="T13" i="21"/>
  <c r="S8" i="22"/>
  <c r="S9" i="22" s="1"/>
  <c r="G27" i="8"/>
  <c r="I27" i="8" s="1"/>
  <c r="I15" i="8"/>
  <c r="I13" i="8"/>
  <c r="S9" i="23"/>
  <c r="P8" i="23"/>
  <c r="T23" i="20"/>
  <c r="L23" i="20"/>
  <c r="S8" i="23" l="1"/>
  <c r="Q13" i="6" l="1"/>
  <c r="Q12" i="6"/>
  <c r="Q10" i="6"/>
  <c r="K12" i="4" l="1"/>
  <c r="E28" i="8" l="1"/>
  <c r="Q9" i="4" l="1"/>
  <c r="Q29" i="4" s="1"/>
  <c r="M24" i="4" l="1"/>
  <c r="K12" i="6" l="1"/>
  <c r="L24" i="4" l="1"/>
  <c r="K24" i="4" s="1"/>
  <c r="K11" i="4" l="1"/>
  <c r="K13" i="4"/>
  <c r="K14" i="4"/>
  <c r="K10" i="4"/>
  <c r="S14" i="18" l="1"/>
  <c r="P9" i="13" l="1"/>
  <c r="K10" i="13"/>
  <c r="L10" i="13"/>
  <c r="D24" i="8" s="1"/>
  <c r="D25" i="8" s="1"/>
  <c r="K10" i="15"/>
  <c r="L10" i="15"/>
  <c r="D22" i="8" s="1"/>
  <c r="M10" i="15"/>
  <c r="D20" i="8"/>
  <c r="Q11" i="2"/>
  <c r="Q12" i="2"/>
  <c r="Q10" i="2"/>
  <c r="T10" i="2" s="1"/>
  <c r="M9" i="2"/>
  <c r="M13" i="2" s="1"/>
  <c r="D17" i="8" s="1"/>
  <c r="N29" i="4"/>
  <c r="L9" i="4"/>
  <c r="L29" i="4" s="1"/>
  <c r="D12" i="8" s="1"/>
  <c r="S9" i="13" l="1"/>
  <c r="S10" i="13" s="1"/>
  <c r="P10" i="13"/>
  <c r="D21" i="8"/>
  <c r="K14" i="18"/>
  <c r="L14" i="18"/>
  <c r="D10" i="8" s="1"/>
  <c r="Q14" i="18"/>
  <c r="G10" i="8" s="1"/>
  <c r="D9" i="8"/>
  <c r="D7" i="8"/>
  <c r="R14" i="18"/>
  <c r="H10" i="8" s="1"/>
  <c r="P14" i="18"/>
  <c r="O14" i="18"/>
  <c r="M13" i="18"/>
  <c r="M12" i="18"/>
  <c r="M11" i="18"/>
  <c r="M10" i="18"/>
  <c r="M9" i="18"/>
  <c r="D11" i="8" l="1"/>
  <c r="M14" i="18"/>
  <c r="I10" i="8"/>
  <c r="L9" i="6"/>
  <c r="L34" i="6" s="1"/>
  <c r="D6" i="8" s="1"/>
  <c r="D8" i="8" s="1"/>
  <c r="Q9" i="6" l="1"/>
  <c r="O9" i="6"/>
  <c r="O9" i="4"/>
  <c r="O29" i="4" s="1"/>
  <c r="R14" i="4"/>
  <c r="P14" i="4" s="1"/>
  <c r="S14" i="4" s="1"/>
  <c r="P13" i="4"/>
  <c r="S13" i="4" s="1"/>
  <c r="P12" i="4"/>
  <c r="S12" i="4" s="1"/>
  <c r="M17" i="6" l="1"/>
  <c r="M24" i="6" l="1"/>
  <c r="M22" i="6"/>
  <c r="M21" i="6"/>
  <c r="M18" i="6"/>
  <c r="M20" i="6"/>
  <c r="M19" i="6"/>
  <c r="M15" i="6"/>
  <c r="M10" i="1" l="1"/>
  <c r="K10" i="1" l="1"/>
  <c r="M11" i="6"/>
  <c r="K11" i="6" s="1"/>
  <c r="K20" i="6"/>
  <c r="K19" i="6"/>
  <c r="K18" i="6"/>
  <c r="M16" i="6"/>
  <c r="K16" i="6" s="1"/>
  <c r="M10" i="6"/>
  <c r="K17" i="6"/>
  <c r="K15" i="6"/>
  <c r="M13" i="6"/>
  <c r="K13" i="6" s="1"/>
  <c r="M14" i="6"/>
  <c r="K14" i="6" s="1"/>
  <c r="K10" i="6" l="1"/>
  <c r="L12" i="2"/>
  <c r="T12" i="2" s="1"/>
  <c r="M17" i="4"/>
  <c r="K17" i="4" s="1"/>
  <c r="P17" i="4"/>
  <c r="M12" i="1"/>
  <c r="P12" i="1"/>
  <c r="S12" i="9"/>
  <c r="P10" i="6"/>
  <c r="M20" i="4"/>
  <c r="K20" i="4" s="1"/>
  <c r="P20" i="4"/>
  <c r="P18" i="6"/>
  <c r="S18" i="6" s="1"/>
  <c r="P19" i="6"/>
  <c r="S19" i="6" s="1"/>
  <c r="S12" i="1" l="1"/>
  <c r="S10" i="6"/>
  <c r="N12" i="2"/>
  <c r="P10" i="4"/>
  <c r="S10" i="4" s="1"/>
  <c r="S20" i="4"/>
  <c r="S17" i="4"/>
  <c r="S9" i="2" l="1"/>
  <c r="R9" i="2"/>
  <c r="P9" i="2"/>
  <c r="M11" i="1" l="1"/>
  <c r="K11" i="1" l="1"/>
  <c r="M23" i="6" l="1"/>
  <c r="P15" i="6"/>
  <c r="S15" i="6" s="1"/>
  <c r="P16" i="6"/>
  <c r="P17" i="6"/>
  <c r="S17" i="6" s="1"/>
  <c r="P32" i="6" l="1"/>
  <c r="M32" i="6"/>
  <c r="K32" i="6" s="1"/>
  <c r="M19" i="4"/>
  <c r="K19" i="4" s="1"/>
  <c r="M16" i="4"/>
  <c r="K16" i="4" s="1"/>
  <c r="M15" i="4"/>
  <c r="M18" i="4"/>
  <c r="K18" i="4" s="1"/>
  <c r="M28" i="4"/>
  <c r="K28" i="4" s="1"/>
  <c r="M27" i="4"/>
  <c r="K27" i="4" s="1"/>
  <c r="M26" i="4"/>
  <c r="K26" i="4" s="1"/>
  <c r="M25" i="4"/>
  <c r="K25" i="4" s="1"/>
  <c r="M23" i="4"/>
  <c r="K23" i="4" s="1"/>
  <c r="M22" i="4"/>
  <c r="K22" i="4" s="1"/>
  <c r="M21" i="4"/>
  <c r="K21" i="4" s="1"/>
  <c r="P28" i="4"/>
  <c r="P27" i="4"/>
  <c r="P26" i="4"/>
  <c r="P25" i="4"/>
  <c r="P23" i="4"/>
  <c r="P22" i="4"/>
  <c r="P21" i="4"/>
  <c r="P19" i="4"/>
  <c r="P18" i="4"/>
  <c r="P16" i="4"/>
  <c r="P15" i="4"/>
  <c r="S32" i="6" l="1"/>
  <c r="K15" i="4"/>
  <c r="K9" i="4" s="1"/>
  <c r="K29" i="4" s="1"/>
  <c r="M9" i="4"/>
  <c r="M29" i="4" s="1"/>
  <c r="P11" i="4"/>
  <c r="R9" i="4"/>
  <c r="S19" i="4"/>
  <c r="S23" i="4"/>
  <c r="S28" i="4"/>
  <c r="S16" i="4"/>
  <c r="S25" i="4"/>
  <c r="S21" i="4"/>
  <c r="S26" i="4"/>
  <c r="S18" i="4"/>
  <c r="S22" i="4"/>
  <c r="S27" i="4"/>
  <c r="P9" i="4" l="1"/>
  <c r="P29" i="4" s="1"/>
  <c r="S11" i="4"/>
  <c r="S15" i="4"/>
  <c r="S9" i="4" s="1"/>
  <c r="D23" i="8"/>
  <c r="Q9" i="15"/>
  <c r="Q10" i="15" s="1"/>
  <c r="G22" i="8" s="1"/>
  <c r="R9" i="15"/>
  <c r="S9" i="15"/>
  <c r="S10" i="15" s="1"/>
  <c r="O10" i="15"/>
  <c r="P10" i="15"/>
  <c r="R10" i="15"/>
  <c r="H22" i="8" s="1"/>
  <c r="H23" i="8" s="1"/>
  <c r="Q10" i="13"/>
  <c r="G24" i="8" s="1"/>
  <c r="M9" i="13"/>
  <c r="M10" i="13" s="1"/>
  <c r="I22" i="8" l="1"/>
  <c r="G23" i="8"/>
  <c r="I23" i="8" s="1"/>
  <c r="G25" i="8"/>
  <c r="S9" i="11" l="1"/>
  <c r="S11" i="11" s="1"/>
  <c r="O11" i="11"/>
  <c r="G20" i="8"/>
  <c r="H20" i="8"/>
  <c r="H21" i="8" s="1"/>
  <c r="I20" i="8" l="1"/>
  <c r="H7" i="8"/>
  <c r="G7" i="8"/>
  <c r="S13" i="9"/>
  <c r="S11" i="9"/>
  <c r="S9" i="9"/>
  <c r="S16" i="9" l="1"/>
  <c r="I7" i="8"/>
  <c r="M29" i="6"/>
  <c r="M31" i="6" l="1"/>
  <c r="M30" i="6" l="1"/>
  <c r="M27" i="6" l="1"/>
  <c r="P27" i="6" l="1"/>
  <c r="K27" i="6"/>
  <c r="S27" i="6" l="1"/>
  <c r="K31" i="6" l="1"/>
  <c r="K30" i="6"/>
  <c r="K29" i="6"/>
  <c r="K24" i="6"/>
  <c r="K23" i="6"/>
  <c r="K22" i="6"/>
  <c r="K21" i="6"/>
  <c r="M25" i="6"/>
  <c r="K25" i="6" l="1"/>
  <c r="M28" i="6"/>
  <c r="K28" i="6" s="1"/>
  <c r="K9" i="6" l="1"/>
  <c r="K34" i="6" s="1"/>
  <c r="M9" i="6"/>
  <c r="M34" i="6" s="1"/>
  <c r="N11" i="2"/>
  <c r="N9" i="2" s="1"/>
  <c r="N13" i="2" s="1"/>
  <c r="L11" i="2"/>
  <c r="T11" i="2" s="1"/>
  <c r="L9" i="2" l="1"/>
  <c r="L13" i="2" s="1"/>
  <c r="D16" i="8"/>
  <c r="D18" i="8"/>
  <c r="D28" i="8" l="1"/>
  <c r="P24" i="6"/>
  <c r="S24" i="6" s="1"/>
  <c r="P23" i="6"/>
  <c r="S23" i="6" s="1"/>
  <c r="P22" i="6"/>
  <c r="S22" i="6" s="1"/>
  <c r="P11" i="1" l="1"/>
  <c r="S11" i="1" s="1"/>
  <c r="P10" i="1"/>
  <c r="S10" i="1" s="1"/>
  <c r="Q34" i="6" l="1"/>
  <c r="G6" i="8" s="1"/>
  <c r="O34" i="6"/>
  <c r="P14" i="6"/>
  <c r="S14" i="6" s="1"/>
  <c r="S16" i="6"/>
  <c r="P20" i="6"/>
  <c r="S20" i="6" s="1"/>
  <c r="R12" i="6"/>
  <c r="P12" i="6" s="1"/>
  <c r="S12" i="6" s="1"/>
  <c r="P13" i="6"/>
  <c r="S13" i="6" s="1"/>
  <c r="P21" i="6"/>
  <c r="S21" i="6" s="1"/>
  <c r="P25" i="6"/>
  <c r="S25" i="6" s="1"/>
  <c r="P26" i="6"/>
  <c r="S26" i="6" s="1"/>
  <c r="P28" i="6"/>
  <c r="S28" i="6" s="1"/>
  <c r="P29" i="6"/>
  <c r="S29" i="6" s="1"/>
  <c r="P30" i="6"/>
  <c r="S30" i="6" s="1"/>
  <c r="P31" i="6"/>
  <c r="S31" i="6" s="1"/>
  <c r="P33" i="6"/>
  <c r="R9" i="6" l="1"/>
  <c r="R34" i="6" s="1"/>
  <c r="H6" i="8" s="1"/>
  <c r="H8" i="8" s="1"/>
  <c r="G8" i="8"/>
  <c r="P11" i="6"/>
  <c r="S11" i="6" s="1"/>
  <c r="I6" i="8" l="1"/>
  <c r="I8" i="8"/>
  <c r="S9" i="6"/>
  <c r="S34" i="6" s="1"/>
  <c r="P9" i="6"/>
  <c r="P34" i="6" s="1"/>
  <c r="G21" i="8"/>
  <c r="G12" i="8"/>
  <c r="G16" i="8" s="1"/>
  <c r="P13" i="2"/>
  <c r="R13" i="2"/>
  <c r="G17" i="8" s="1"/>
  <c r="S13" i="2"/>
  <c r="H17" i="8" s="1"/>
  <c r="H18" i="8" s="1"/>
  <c r="G9" i="8"/>
  <c r="P13" i="1"/>
  <c r="P14" i="1"/>
  <c r="H9" i="8"/>
  <c r="H11" i="8" s="1"/>
  <c r="I17" i="8" l="1"/>
  <c r="G11" i="8"/>
  <c r="I9" i="8"/>
  <c r="F21" i="8"/>
  <c r="G18" i="8"/>
  <c r="I18" i="8" s="1"/>
  <c r="Q9" i="2"/>
  <c r="Q13" i="2" s="1"/>
  <c r="R29" i="4"/>
  <c r="H12" i="8" s="1"/>
  <c r="H16" i="8" s="1"/>
  <c r="I16" i="8" s="1"/>
  <c r="S29" i="4"/>
  <c r="S13" i="1"/>
  <c r="S14" i="1"/>
  <c r="S17" i="1" l="1"/>
  <c r="S9" i="1"/>
  <c r="I21" i="8"/>
  <c r="F28" i="8"/>
  <c r="I11" i="8"/>
  <c r="G28" i="8"/>
  <c r="I12" i="8"/>
  <c r="T9" i="2"/>
  <c r="T13" i="2" s="1"/>
  <c r="O10" i="13"/>
  <c r="R10" i="13" l="1"/>
  <c r="H24" i="8" s="1"/>
  <c r="I24" i="8" s="1"/>
  <c r="H25" i="8" l="1"/>
  <c r="H28" i="8" s="1"/>
  <c r="I25" i="8" l="1"/>
  <c r="I28" i="8" s="1"/>
</calcChain>
</file>

<file path=xl/comments1.xml><?xml version="1.0" encoding="utf-8"?>
<comments xmlns="http://schemas.openxmlformats.org/spreadsheetml/2006/main">
  <authors>
    <author>Hrabalová Michaela</author>
    <author>Aufartová Jitka</author>
  </authors>
  <commentList>
    <comment ref="O10" authorId="0" shapeId="0">
      <text>
        <r>
          <rPr>
            <b/>
            <sz val="12"/>
            <color indexed="81"/>
            <rFont val="Tahoma"/>
            <family val="2"/>
            <charset val="238"/>
          </rPr>
          <t>Hrabalová Michaela:</t>
        </r>
        <r>
          <rPr>
            <sz val="12"/>
            <color indexed="81"/>
            <rFont val="Tahoma"/>
            <family val="2"/>
            <charset val="238"/>
          </rPr>
          <t xml:space="preserve">
zahrnuje 60 500 - objednávka, 84 700 - objednávka z OVZI a 20 000 - PD na konektivitu a vnější úpravy. Bude bráno jako neuznatelné</t>
        </r>
      </text>
    </comment>
    <comment ref="O11" authorId="1" shapeId="0">
      <text>
        <r>
          <rPr>
            <b/>
            <sz val="9"/>
            <color indexed="81"/>
            <rFont val="Tahoma"/>
            <family val="2"/>
            <charset val="238"/>
          </rPr>
          <t xml:space="preserve">Aufartová Jitka: PD - objednávka 429 300 Kč , dále  SP v očekávané výši 70 000 Kč
</t>
        </r>
        <r>
          <rPr>
            <sz val="9"/>
            <color indexed="81"/>
            <rFont val="Tahoma"/>
            <family val="2"/>
            <charset val="238"/>
          </rPr>
          <t xml:space="preserve">
</t>
        </r>
      </text>
    </comment>
    <comment ref="O13" authorId="1" shapeId="0">
      <text>
        <r>
          <rPr>
            <b/>
            <sz val="11"/>
            <color indexed="81"/>
            <rFont val="Tahoma"/>
            <family val="2"/>
            <charset val="238"/>
          </rPr>
          <t xml:space="preserve">Aufartová Jitka: PD - </t>
        </r>
        <r>
          <rPr>
            <sz val="11"/>
            <color indexed="81"/>
            <rFont val="Tahoma"/>
            <family val="2"/>
            <charset val="238"/>
          </rPr>
          <t>objednávka 291 077 Kč , dále  SP v očekávané výši 70 000 Kč</t>
        </r>
        <r>
          <rPr>
            <sz val="9"/>
            <color indexed="81"/>
            <rFont val="Tahoma"/>
            <family val="2"/>
            <charset val="238"/>
          </rPr>
          <t xml:space="preserve">
</t>
        </r>
      </text>
    </comment>
    <comment ref="P14" authorId="0" shapeId="0">
      <text>
        <r>
          <rPr>
            <b/>
            <sz val="12"/>
            <color indexed="81"/>
            <rFont val="Tahoma"/>
            <family val="2"/>
            <charset val="238"/>
          </rPr>
          <t>Hrabalová Michaela:</t>
        </r>
        <r>
          <rPr>
            <sz val="12"/>
            <color indexed="81"/>
            <rFont val="Tahoma"/>
            <family val="2"/>
            <charset val="238"/>
          </rPr>
          <t xml:space="preserve">
zahrnuje 120 000 - administrace VŘ, 500 000 - projektová dokumentace a 60 500 - objednávka. Bude nezpůsobilé.</t>
        </r>
      </text>
    </comment>
  </commentList>
</comments>
</file>

<file path=xl/sharedStrings.xml><?xml version="1.0" encoding="utf-8"?>
<sst xmlns="http://schemas.openxmlformats.org/spreadsheetml/2006/main" count="933" uniqueCount="336">
  <si>
    <t>Transformace příspěvkové organizace Nové Zámky – poskytovatel sociálních služeb - III.etapa</t>
  </si>
  <si>
    <t>2016-2019</t>
  </si>
  <si>
    <t>Transformace příspěvkové organizace Nové Zámky – poskytovatel sociálních služeb - II.etapa</t>
  </si>
  <si>
    <t>realizace</t>
  </si>
  <si>
    <t>Realizace</t>
  </si>
  <si>
    <t>z toho podíl OK + neuznatelné Ná</t>
  </si>
  <si>
    <t>z toho předfinancování (EU + SR)</t>
  </si>
  <si>
    <t xml:space="preserve">Celkem               v tis. Kč    </t>
  </si>
  <si>
    <t>poznámka</t>
  </si>
  <si>
    <t>Pokračování v roce 2018 a dalších</t>
  </si>
  <si>
    <t>Návrh na rok 2017</t>
  </si>
  <si>
    <t>Vynaloženo k 31. 12. 2016 v tis. Kč</t>
  </si>
  <si>
    <t>Termín realizace</t>
  </si>
  <si>
    <t>Podíl OK</t>
  </si>
  <si>
    <t>Dotace</t>
  </si>
  <si>
    <t xml:space="preserve">Celkové náklady s DPH v tis. Kč           </t>
  </si>
  <si>
    <t>K zajištění</t>
  </si>
  <si>
    <t>Stávající dokumentace</t>
  </si>
  <si>
    <t>Popis:</t>
  </si>
  <si>
    <t>Název akce:</t>
  </si>
  <si>
    <t>UZ</t>
  </si>
  <si>
    <t>pol.</t>
  </si>
  <si>
    <t>§</t>
  </si>
  <si>
    <t>ORG</t>
  </si>
  <si>
    <t>Oblast</t>
  </si>
  <si>
    <t>Poř. číslo</t>
  </si>
  <si>
    <t>vedoucí odboru</t>
  </si>
  <si>
    <t>Ing. Miroslav Kubín</t>
  </si>
  <si>
    <t>2017-2018</t>
  </si>
  <si>
    <t>DPS</t>
  </si>
  <si>
    <t xml:space="preserve">Jedná se o zhotovení projektu na zastřešení hradního paláce za účelem zajištění lepší ochrany obvodového zdiva paláce  proti povětrnostním vlivům a stálého zachování vzácné architektury stavby. </t>
  </si>
  <si>
    <t>Muzeum Komenského v Přerově - záchrana a zpřístupnění paláce na hradě Helfštýn</t>
  </si>
  <si>
    <t>PR</t>
  </si>
  <si>
    <t>Rekonstrukce bývalého objektu SŠE na depozitáře muzea.</t>
  </si>
  <si>
    <t>Muzeum Komenského v Přerově - rekonstrukce budovy</t>
  </si>
  <si>
    <t>OL</t>
  </si>
  <si>
    <t>SU</t>
  </si>
  <si>
    <t>Centrum polytechnické výchovy (Střední škola polytechnická, Olomouc, Rooseveltova 79)</t>
  </si>
  <si>
    <t xml:space="preserve">Jedná se přestavbu dvou laboratoří a výstavbu výtahu </t>
  </si>
  <si>
    <t>DSP, DPS</t>
  </si>
  <si>
    <t>Pracoviště Heřmanice - výstavba odborné učebny OV včetně trenažéru pro výuku autoškoly, rekonstrukce odborné učebny oboru opravář zemědělských strojů, vybudování odborných učeben pro obory včelař a další zemědělské obory</t>
  </si>
  <si>
    <t>JE</t>
  </si>
  <si>
    <t>PD, DPS</t>
  </si>
  <si>
    <t>Jedná se o celkové zateplení domova mládeže Opavská 8 ( výměna oken se vstupními dveřmi, zateplení fasády a střechy.</t>
  </si>
  <si>
    <t>Realizace energeticky úsporných opatření - SOŠ lesnická Šternberk, domov mládeže</t>
  </si>
  <si>
    <t>Stavební úpravy stávajících dílen pro praktickou výuku studentů. Komplexní modernizace, energeticky úsporná opatření, modernizace technického a sociálního zázemí. Modernizace strojního parku.</t>
  </si>
  <si>
    <t>Sigmundova střední škola strojírenská, Lutín - Modernizace školních dílen jako centrum odborné přípravy</t>
  </si>
  <si>
    <t>6121</t>
  </si>
  <si>
    <t>3122</t>
  </si>
  <si>
    <t>Realizace energeticky úsporných opatření - SŠ, ZŠ a MŠ Prostějov - budova MŠ, ul. St. Manharda</t>
  </si>
  <si>
    <t>Realizace energeticky úsporných opatření - SPŠ elektrotechnická Mohelnice - škola, dílny</t>
  </si>
  <si>
    <t>Zateplení obálky budovy celého objektu tělocvičny, výměna výplní otvorů, výměna garážových vrat, vytvoření místnosti nářaďovny a kabinetu.</t>
  </si>
  <si>
    <t>Realizace energeticky úsporných opatření  – SOŠ Šumperk, Zemědělská 3 - tělocvična</t>
  </si>
  <si>
    <t>Jedná se o celkové zateplení školy Olomoucká 25 ( výměna oken se vstupními dveřmi, zateplení fasády, zateplení půdy, a nová VZT v učebnách.</t>
  </si>
  <si>
    <t>Realizace energeticky úsporných opatření – SOŠ lesnická Šternberk</t>
  </si>
  <si>
    <t>Realizace energeticky úsporných opatření – Gymnázium J. Blahoslava a SŠ pedagogická Přerov</t>
  </si>
  <si>
    <t>Výměna původních ochlazovaných výplní otvorů a zateplení objektů školy - hlavní budova a objekt dílen.</t>
  </si>
  <si>
    <t>Realizace energeticky úsporných opatření – SŠ technická a zemědělská Mohelnice</t>
  </si>
  <si>
    <t xml:space="preserve">Výměna stávajících dřevěných oken za plastová,zateplení  pláště budov detašovaného pracoviště, zateplení střechy, VZT 2 sálů </t>
  </si>
  <si>
    <t>Základní umělecká škola  Iši Krejčího Olomouc, Na Vozovce 32 - Výměna oken a zateplení pláště budov</t>
  </si>
  <si>
    <t>DSP,DPS</t>
  </si>
  <si>
    <t>Projekt zahrnuje zpracování DPS na objekt DD a spojovacího krčku a zahrnutí již zpracovaného DPS domova mládeže SŠ zdravotnícké, barevné sjednocení a rozpočtu tak, aby se oba objekty realizovaly jako jedna zakázka. Jedná se o zateplení obvodového pláště, střechy a oken, která nebyla ještě vyměněna.</t>
  </si>
  <si>
    <t xml:space="preserve">Dětský domov a Školní jídelna, Olomouc, U Sportovní haly 1a - Zateplení budovy a lodžie. </t>
  </si>
  <si>
    <t>3133</t>
  </si>
  <si>
    <t>Jedná se o kompletní zateplení objektu, fasády a střechy a provedení nuceného větrání s rekuperací odpadního tepla</t>
  </si>
  <si>
    <t>Střední škola logistiky a chemie, Olomouc, U Hradiska 29 - Zateplení budovy školy</t>
  </si>
  <si>
    <t>Zateplení obvodového pláště budovy, včetně výměny oken</t>
  </si>
  <si>
    <t>Hotelová škola Vincenze Priessnitze, Jeseník, Dukelská 680 - Zateplení budovy Kord</t>
  </si>
  <si>
    <t>Jedná se o celkové zateplení 7 propojených objektů školy včetně výměny výplní otvorů (zateplení fasády, střech, výměna oken, dveří, nová VZT v učebnách, související práce)</t>
  </si>
  <si>
    <t>Realizace energeticky úsporných opatření - OU a praktická škola Lipová - lázně</t>
  </si>
  <si>
    <t>Jedná se o celkové zateplení školy Olomoucká 25 (výměna oken se vstupními dveřmi, zateplení fasády, zateplení střechy, a nová VZT v učebnách a práce stím související).</t>
  </si>
  <si>
    <t>Realizace energeticky úsporných opatření - SPŠ Hranice</t>
  </si>
  <si>
    <t>Zateplení 3 objektů školy (hlavní budova, odborný výcvik, dílny) včetně částečné výměny oken.</t>
  </si>
  <si>
    <t>Zateplení 3 objektů školky včetně výměny oken.</t>
  </si>
  <si>
    <t>Stavba bude řešit dlouhodobé úložiště knižních archiválií, včetně jejich obsluhy, ošetření, manipulace, atd., dle požadavků pracovníků Vědecké knihovny v Olomouci. Stavba je dělena na depozitní, komunikační, správní, příjmovou a energotechnickou část. Kapacitu objektu bude možné v budoucnu rozšířit o přístavbu. Předpokládá se realizace z dotace IROP. Maximální možná investiční cena projektu je 123 282 tis.Kč vč. DPH, nákladů na přestěhování, atd.</t>
  </si>
  <si>
    <t>Realizace depozitáře pro Vědeckou knihovnu v Olomouci</t>
  </si>
  <si>
    <t>II/446 Uničov - Strukov</t>
  </si>
  <si>
    <t>II/447 Strukov - Šternberk</t>
  </si>
  <si>
    <t>Zvýšení přeshraniční dostupnosti Písečná – Nysa (II/455 Písečná - Supíkovice)</t>
  </si>
  <si>
    <t>DUR,DSP, DPS, realizace</t>
  </si>
  <si>
    <t>Klíč - centrum sociálních služeb - rekonstrukce denního stacionáře Domino, Selské náměstí</t>
  </si>
  <si>
    <t>Jedná se o celkovou rekonstrukci budovy sociálních služeb pro osoby se zdravotním postižením. Budou provedeny dispoziční úpravy včetně rozšíření do suterénu.</t>
  </si>
  <si>
    <t>Vincentinum Šternberk, příspěvková organizace – rekonstrukce budovy ve Vikýřovicích</t>
  </si>
  <si>
    <t>Jedná se o celkovou rekonstrukci budovy sociálních služeb pro osoby se zdravotním postižením. Budou provedeny dispoziční úpravy, bezbariérový přístup do objektu.</t>
  </si>
  <si>
    <t>Centrum Dominika Kokory, p. o. – rekonstrukce budovy</t>
  </si>
  <si>
    <t>Jedná se o celkovou rekonstrukci dvorní budovy sociálních služeb pro osoby se zdravotním postižením. Budou provedeny dispoziční úpravy, spojovací krček s hlavní budovou a bezbariérový přístup do objektu.</t>
  </si>
  <si>
    <t>studie proveditelnosti, realizace</t>
  </si>
  <si>
    <t>Koupě 3 pozemků s následnou výstavbou nových obytných domů pro transformaci příspěvkové organizace. Po dokončenívšech etap transformace bude objekt zámku uvolněn.</t>
  </si>
  <si>
    <t>PV</t>
  </si>
  <si>
    <t>II/433 Prostějov - Mořice</t>
  </si>
  <si>
    <t>Jedná se o stavební úpravy silnice II/433 v celkové délce 11,705 km. Počátek úprav 1. úseku je v Prostějově na křižovatce se silnicí II/150, konec řešeného úseku je na začátku obce Výšovice. 2. úsek od konce obce Výšovice po km 10,7. 3. úsek je od konce obce Němčice nad Hanou po začátek obce Mořice. 4. úsek je v obci Mořice od kř. s I/47 po začátek nájezdu na D1 v km 19,171. Současně budou řešeny stavební úpravy tří mostů ev.č. 433-000A, 433-001 a 433-008.</t>
  </si>
  <si>
    <t>DSP+DPS</t>
  </si>
  <si>
    <t xml:space="preserve">Jedná se  o stavební úpravy  úseku silnice II/446 na trase Uničov – Strukov, řešený úsek začíná v Uničově v křižovatce se silnicí II/44624, prochází postupně jednak extravilány a jednak intravilány Uničova, Želechovic a Strukova a končí v křižovatce se silnicí II/447, která se nachází v extravilánu mezi Pňovicemi a Žerotínem. Extravilán trasy II/446 mezi Uničovem a Želechovicemi není v této dokumentaci řešen (kromě mostu přes Oskavu), neboť jeho oprava byla v nedávné době zrealizována. Délka navrženého úseku je cca 5,500 km. </t>
  </si>
  <si>
    <t>Jedná se o stavební úpravy úseku silnice II/447 na trase Strukov-Šternberk v celkové délce 8,850 km. Řešený úsek začíná v křižovatce se silnicí II/446 v extravilánu mezi Pňovicemi a Žerotínem, pak prochází postupně jednak extravilány a jednak intravilány Žerotína, Hnojic, Lužic a Šternberka a končí za křižovatkou se silnicí II/444 ve Šternberku.V rámci realizace části stavby (SO 102, SO 102.1) dojde v obci Žerotín k součinnosti stavebních prací s plánovanými pracemi na budování dešťové kanalizace a prodloužení dešťové kanalizace. Dále dojde v části stavby (SO 106, SO 107) v km 7,35 až km 8,18 na trase mezi Lužicí a Šternberkem k časové koordinaci a součinnosti stavebních prací na plánované opravě vodovodu ve vozovce, kterou provede společnost VHS Sitka, ss.r.o.</t>
  </si>
  <si>
    <t>Přeshraniční dostupnost Hanušovice – Stronie Ślaskie (II/446 Hanušovice-Nová Seninka)</t>
  </si>
  <si>
    <t>Projekt řeší stavební úpravy komunikace „Silnice II/446 Hanušovice - Nová Seninka“, v úseku od křižovatky se silnicí III/44649 na Stříbrnice po křižovatku s komunikací II/312 (Hanušovice – Králíky), cca v km 69,717 – 82,307, tj. délka úseku 12,59 km.</t>
  </si>
  <si>
    <t xml:space="preserve">Upravený projekt řeší stavební úpravy silnice II/455 Písečná - Supíkovice, v úseku od křížení silnice II/455 v Supíkovicích se silnicí III/4578 na  Velké Kuněticem, po křižovatku s komunikací I/44 v Písečné , tj. v délce úseku 5,311 km. </t>
  </si>
  <si>
    <t>DSP,ÚR,SP</t>
  </si>
  <si>
    <t>Bezbariérovost školy a Pořízení strojů pro zajištění výuky oborů Strojírenství, Elektrotechnika, Průmyslový a Interiérový design  (Vyšší odborná škola a Střední průmyslová škola, Šumperk, Gen. Krátkého 1)</t>
  </si>
  <si>
    <t>Vybavení školních laboratoří v bezbariérové škole - VOŠ a SPŠ elektrotechnická - Olomouc, Božetěchova 3</t>
  </si>
  <si>
    <t>Výstavba odborných učeben pro výuku oboru 28-44-M/01 Aplikovaná chemie v bezbariérové škole (Střední škola logistiky a chemie, Olomouc, U Hradiska 29 )</t>
  </si>
  <si>
    <t xml:space="preserve">dopracování PD, </t>
  </si>
  <si>
    <t>v tis. Kč</t>
  </si>
  <si>
    <t>Název přílohy</t>
  </si>
  <si>
    <t>Návrh na rozpočet OK celkem</t>
  </si>
  <si>
    <t>Oblast školství</t>
  </si>
  <si>
    <t>Oblast školství - součet</t>
  </si>
  <si>
    <t>Oblast sociální</t>
  </si>
  <si>
    <t>Oblast sociální - součet</t>
  </si>
  <si>
    <t>Oblast kultury</t>
  </si>
  <si>
    <t>Oblast kultury - součet</t>
  </si>
  <si>
    <t>Oblast dopravy</t>
  </si>
  <si>
    <t>Oblast dopravy - součet</t>
  </si>
  <si>
    <t>Oblast zdravotnictví</t>
  </si>
  <si>
    <t>Oblast zdravotnictví - součet</t>
  </si>
  <si>
    <t>CELKEM</t>
  </si>
  <si>
    <t>Předfinancování z rozpočtu OK</t>
  </si>
  <si>
    <t xml:space="preserve">Kofinancování a neuznatelné náklady </t>
  </si>
  <si>
    <t>příprava projektu</t>
  </si>
  <si>
    <t>2017-2019</t>
  </si>
  <si>
    <t>dopracování PD</t>
  </si>
  <si>
    <t>Jedná se o rekonstrukci dílen praktického vyučování - frézárny, zámečnické dílny, soustružny, nástrojárny, svařovny, truhlárny, příruční učebny a WC (elektroinstalace, VZT, výměna oken) včetně pořízení některých nových strojů Jedná se o modernizaci laboratoře elektrotechniky a strojírenství včetně interiérového vybavení, nových strojů  a učebních pomůcek včetně bezbariérového přístupu školy.</t>
  </si>
  <si>
    <t>Rekonstrukce dílen praktického vyučování a odborných laboratoří SPŠ, včetně vybavení a modernizace IT školy (Střední průmyslová škola, Přerov, Havlíčkova 2)</t>
  </si>
  <si>
    <t xml:space="preserve">Předmětem projektu je vybudování nového osobního výtahu,  a doplnění schodolezu pro novou budovu.  Dále bude pořízeno nové strojní vybavení.
</t>
  </si>
  <si>
    <t xml:space="preserve">PD, </t>
  </si>
  <si>
    <t>PD</t>
  </si>
  <si>
    <t xml:space="preserve">Bezbariérový přístup do SPŠ Hranice a rekonstrukce elektroinstalace a chemické laboratoře v budově školy - Střední průmyslová škola Hranice </t>
  </si>
  <si>
    <t>Ing. Radek Dosoudil</t>
  </si>
  <si>
    <t xml:space="preserve">Celkové náklady s DPH v  tis. Kč           </t>
  </si>
  <si>
    <t>Vynaloženo k 31. 12. 2016 v  tis. Kč</t>
  </si>
  <si>
    <t xml:space="preserve">Celkem v tis. Kč    </t>
  </si>
  <si>
    <t>Revitalizace zámeckého parku - domov mládeže Žádlovice</t>
  </si>
  <si>
    <t>Operačního programu Životní prostředí</t>
  </si>
  <si>
    <t>Pořízení nových technologií pro odbornou výuku - Střední škola technická a zemědělská Mohelnice, 1. máje 2, 789 85</t>
  </si>
  <si>
    <t>Integrovaný regionální operační program</t>
  </si>
  <si>
    <t>Modernizace učeben a laboratoří na ulici Kouřilova 8 a Bratří Hovůrkových 17 - Stř. škola technická Přerov</t>
  </si>
  <si>
    <t>Celková rekonstrukce zastaralých laboratoří chemic., fyzikál., a biologic., vč. Nového vybavení - Gymnázium Jeseník</t>
  </si>
  <si>
    <t>Pořízení vybavení pro odborné učebny - modernizace CNC zařízení a 3D zařízení včetně SW, rekonstrukce nové učebny programovatelných automatů, modernizace konektivity školy ve vazbě na odborné předměty - Střední průmyslová škola elektrotechnická. Mohelnice, Ge. Svobody 2</t>
  </si>
  <si>
    <t>ZZS OK - Modernizace výcvikových středisek</t>
  </si>
  <si>
    <t>Digitální povodňový plán OK</t>
  </si>
  <si>
    <t>Operační program Životní prostředí</t>
  </si>
  <si>
    <t>Realizace projektu bude v roce 2017 ukončena. Nepředpokládá se realizace projektu v dalších letech.</t>
  </si>
  <si>
    <t>Kybernetická bezpečnost Krajského úřadu Olomouckého kraje</t>
  </si>
  <si>
    <t>Oblast IT</t>
  </si>
  <si>
    <t>Oblast IT - součet</t>
  </si>
  <si>
    <t>Oblast krizové řízení</t>
  </si>
  <si>
    <t>Oblast krizové řízení - součet</t>
  </si>
  <si>
    <t>II/150 Ohrozim - obchvat</t>
  </si>
  <si>
    <t xml:space="preserve">Jedná se o přeložku silnice II/150. Celková délka navrženého obchvatu je cca 1,580 km. Začátek přeložky bude dle staničení v km 290,437 a konec úseku v km 292,381 pasportu stávající silnice II/150. Součástí  obchvatu bude vybudování nové okružní křižovatky, která nahradí stávající křižovatku se silnicí III/37751 směr na obec Plumlov. Součástí stavby bude dále i úprava stávající komunikace II/150 před křižovatkou v délce cca 250 m, přeložky inženýrských sítí, veřejné osvětlení, protihlukový val a oprava stávající silnice II/150 v obci Ohrozim.
</t>
  </si>
  <si>
    <t>II/366 Prostějov - přeložka silnice</t>
  </si>
  <si>
    <t xml:space="preserve">Jedná se o přeložku sil. II/366 v úseku od stávající křižovatky sil. II/366 se sil. II/449 ve směru na Smržice po napojení na okružní křižovatku na ul. Olomoucká.
Začátek přeložky je v blízkosti stávající křižovatky sil. II/366 se sil. II/449. Stávající styková křižovatka bude nahrazena okružní tříramennou křižovatkou, která umožní propojení stávající sil. II/366 od Kostelce na Hané a od města Prostějov s přeložkou sil. II/366. </t>
  </si>
  <si>
    <t>DSP, DZS</t>
  </si>
  <si>
    <t>aktualizace DSP</t>
  </si>
  <si>
    <t>DSP</t>
  </si>
  <si>
    <t>DPS, realizace</t>
  </si>
  <si>
    <t>II/150 Vícov - obchvat</t>
  </si>
  <si>
    <t xml:space="preserve">Jedná se o přeložku silnice II/150 mimo obec Vícov. Celková délka obchvatu cca 2,7 km a úpravu stávající silnice pro napojení obchvatu v délkách cca 100 m. Vyřešení křížení s místní komunikací bude mimoúrovňově. </t>
  </si>
  <si>
    <t>DÚR</t>
  </si>
  <si>
    <t>DÚR, DSP DPS</t>
  </si>
  <si>
    <t>II/444 Mohelnice - křížení s železniční tratí</t>
  </si>
  <si>
    <t>Stavba řeší přeložku silnice II/444 Mohelnice - Stavenice v celkové délce 1,4 km. Záměr nahrazuje nevyhovující podjezd pod železniční tratí jejím přemostěním (nadjezdem) a dále směrovou úpravou stávajícího vedení silnice. Součástí stavby bude řešeno křížení s vedlejšími komunikacemi, sjezdy na sousední nemovitosti, mostní objekt přes trať ČD, odvodnění, přeložky účelových komunikací, cyklostezku, přeložky inženýrských sítí. V současné době pracuje MÚ Mohelnice na změně územního plánu města ze stávajícího podjezdu na nadjezd. Předpoklad zahájení projekčních prací na DÚR je v 2. polovině r. 2017.</t>
  </si>
  <si>
    <t>Studie</t>
  </si>
  <si>
    <t>II/369 Hanušovice - křižovatka I/11</t>
  </si>
  <si>
    <t>Stavební úpravy komunikace II/369 v celkové délce 7,633 km. Úsek A je v obci Bohdíkov. Úsek B začíná v obci Alojzov, prochází obí Ruda n. M. a končí v obci Olšany na křižovatce se I/11. Výstavbu v obcích Ruda nutno koordinovat s výstavbou kanalizace, v obci Olšany s výstavbou chodníků a vodovodu. Nutno zajistit DPS!</t>
  </si>
  <si>
    <t>II/369 Ostružná - Branná - rekonstrukce komunikace</t>
  </si>
  <si>
    <t>Úprava křížení silnice s železniční tratí prostřednictvím přeložení části komunikace a zřízení mostního objektu, který řeší stávající lokální závadu.</t>
  </si>
  <si>
    <t>DUR, ÚR</t>
  </si>
  <si>
    <t>II/449 MÚK Unčovice - Litovel</t>
  </si>
  <si>
    <t xml:space="preserve">Jedná se o stavební úpravy silnice II/449 v celkové délce 7,146 km. Počátek stavebních úprav 1. úseku je od křižovatky s II/635 v Unčovicích po okružní křižovatku s II/447 v Litovli. 2. úsek stavebních úprav začíná od křižovatky s III/4498 v Litovli a končí v km 28,625. V rámci tohoto úseku bude klasická průsečná křižovatka silnic II/449 a III/4498 přebudována na okružní křižovatku. Součástí stavby jsou stavební úpravy mostu -  ev. č. 449 - 030 a celková rekonstrukce mostů ev. č. 449 – 033, 449 – 034, 449 – 035 a 4449 - 036. </t>
  </si>
  <si>
    <t>1. úsek - DSP</t>
  </si>
  <si>
    <t xml:space="preserve">1. úsek - DPS, 2. úsek - DÚR, DSP, DPS </t>
  </si>
  <si>
    <t>II/150 Prostějov - Přerov</t>
  </si>
  <si>
    <t xml:space="preserve">Jedná se o stavební úpravy silnice II/150 o celkové délce 8,775 km a ve 4 úsecích .Začátek stavebních úprav 1.úseku v délce 0,3 km je v křižovatce II/150 s II/433 a končí okružní křižovatkou na Petrském náměstí v Prostějově. Úsek B o celkové délce 2,2 km má začátek v místě křižovatky ul. Vrahovická a Svatoplukova a končí v místě křižovatky silnic II/150 s III/4357 (ul.Vrahovická a Majakovského). Úsek C začíná v místě křižovatky silnic II/150 s III/3679 a končí v místě hranice Olomouckého kraje při mostu ev.č. 150-074 a jeho délka je 5,725 km. Poslední úsek D je veden intravilánem obce Brodek u Přerova a začíná křižovatkou silnic II/150 s III/01856 a konec úseku je v místě kř. II/150 s III/0553 s délkou 0,550 km. V úseku B budou rekonstruovány 2 silniční mosty ev.č. 150-072 a evid.č. 150-073. </t>
  </si>
  <si>
    <t>II/570 Slatinice - Olomouc</t>
  </si>
  <si>
    <t>Jedná se o stavební úpravy silnice II/570 v celkové délce 10,070 km.  Počátek stavebních úprav 1. úseku je od konce obce Slatinice po křižovatku s III/44814. 2. úsek stavebních úprav je od křižovatky s III/57011 do km 11. 3. úsek od konce obce Hněvotín po křižovatku s III/5704. 4. úsek od konce obce Nedvězí po začátek Olomouce a úseku od křižovatky v km 5,03 po křižovatku v km 4,65. Mezi úseky dojde v rámci projektové přípravy k upřesnění délky rozsahu navázání na stávající komunikace, které jsou v celkové délce už započítány.
V úseku stavby se nachází mosty ev. č. 570 – 006 (most přes Blata před obcí Lutín) a ev. č. 570 – 007 (most přes potok Deštná za obcí Lutín), na kterých je nutné provést rekonstrukci</t>
  </si>
  <si>
    <t>II/444 Šternberk - průtah</t>
  </si>
  <si>
    <t xml:space="preserve">Projektová dokumentace bude řešit stavební úpravy silnice II/444 v průtahu města Šternberku, v ulici Věžní. Počátek úseku je ve směru od Olomouce na křižovatce se silnicí I/46 (křížení s ulicí Olomoucká),  konec řešeného úseku je na kraji města Šternberk, na křižovatce se sinicí  II/447 (směr Lužice). Délka řešeného úseku cca 1,5 km. V řešeném úseku se nachází dva mosty, nadjezd nad železniční tratí a most přes vodní tok Sitka. Projekt je rozdělen na dvě samostatné stavby – Stavba 1: Průtah silnice II/444 a Stavba 2: Okružní křižovatka I/46 x II/444. 
</t>
  </si>
  <si>
    <t>DSP. DPS, SP, realizace?</t>
  </si>
  <si>
    <t>II/150 hranice kraje - Prostějov</t>
  </si>
  <si>
    <t>Jedná se o stavební úpravy silnice II/150 v celkové délce cca 24 km. Počátek úprav je na hranici krajů ve staničení km 107,570, konec úprav je na začátku města Prostějov ve staničení km 132,122, s rozdělením na 8 úseků. Současně budou řešeny stavební úpravy tří mostů ev.č. 150-065, 150-066 a 150-068.</t>
  </si>
  <si>
    <t>II/150 Přerov - jihozápadní obchvat, přeložka</t>
  </si>
  <si>
    <t>Přeložení / novostavba komunikace II/150 od Mádrova podjezdu po křížení s komunikací II/434.</t>
  </si>
  <si>
    <t>IZ</t>
  </si>
  <si>
    <t>DUR, DSP, DPS</t>
  </si>
  <si>
    <t>Jedná se o přeložku části silnice II/448, která se nachází v extravilánu na severozápadním okraji města Olomouce, v místě velké okružní křižovatky se silnicí I/35, připojující rychlostní komunikaci R35 (západní tangenta) a místní komunikaci (Hypermarket Globus). Navrhovaná komunikace bude připojena jako páté rameno okružní křižovatky. Dále pokračuje severovýchodně přes zemědělské pozemky - pole k silnici II/635 - ul. Křelovská. Celková délka úseku bude 339,8 m. Stavba nové komunikace je zařazena do seznamu veřejně prospěšných staveb. Do doby vyřešení dopravní koncepce  v tomto prostoru (uvolnění kapacity okružní křižovatky)byly prozatím projekční práce pozastaveny.</t>
  </si>
  <si>
    <t>2019-2020</t>
  </si>
  <si>
    <t>201-2020</t>
  </si>
  <si>
    <t>2018-2019</t>
  </si>
  <si>
    <t>Rezerva na přípravu projektů</t>
  </si>
  <si>
    <t>Jedná se o modernizaci odborných laboratoří a dílen praktického vyučování pro optické, přírodovědné a elektrotechnické profese oboru informačních technologií</t>
  </si>
  <si>
    <t>Střední zdravotnická škola a Vyšší odborná škola zdravotnická Emanuela Pottinga, Olomouc, Pottingova 2 - Balkony a zateplení budovy DM</t>
  </si>
  <si>
    <t xml:space="preserve">Jedná se o zateplení, které se bude týkat nejenom obvodového pláště, ale i střechy a balkonů. Okna jsou již vyměněna. </t>
  </si>
  <si>
    <t>Střední škola gastronomie a farmářství Jeseník - Tělocvična</t>
  </si>
  <si>
    <t>zateplení tělocvičny v Heřmanicích</t>
  </si>
  <si>
    <t>Finanční prostředky na přípravu projektů schválených k přípravě v roce 2017</t>
  </si>
  <si>
    <t>Nájemné SMN</t>
  </si>
  <si>
    <t>Jedná se  o rekonstrukci elektroinstalace, chemické laboratoře a vytvoření bezbariérového přístupu do budovy školy.</t>
  </si>
  <si>
    <t>Jedná se o nástavbu stávající budovy a vytvoření odborných učeben pro obor kominík.</t>
  </si>
  <si>
    <t>2016-2018</t>
  </si>
  <si>
    <t>Mgr. Irena Sonntagová</t>
  </si>
  <si>
    <t>PD si hradilo PO</t>
  </si>
  <si>
    <t>II/488 Olomouc - přeložka silnice (I. a II. etapa)</t>
  </si>
  <si>
    <t>DPH</t>
  </si>
  <si>
    <t>ORJ 52</t>
  </si>
  <si>
    <t>Pomoz mi, ať to zvládnu sám  (Domov Štíty - Jedlí)</t>
  </si>
  <si>
    <t>Projekt je zaměřen na rozvoj sociálních služeb podporujících sociální začleňování a zvýšení úrovně poskytovaných služeb.</t>
  </si>
  <si>
    <t xml:space="preserve">Zhodnocení a sjednocení procesů rozvoje kvality poskytování sociálních služeb v organizaci Centrum Dominika Kokory,p.o. </t>
  </si>
  <si>
    <t>Projekt je zaměřen v rámci sloučení organizací na analýzu a sjednocení procesů rozvoje kvality poskytování sociálních služeb v organizaci.</t>
  </si>
  <si>
    <t>Zavádění komplexního modelu terapií v Domově Na zámečku Rokytnice</t>
  </si>
  <si>
    <t>Cílem projektu je zavedení komplexního modelu terapiíí v zařízení a jeho propojení s individuálním plánováním a naplňováním potřeb klientů.</t>
  </si>
  <si>
    <t>Rozvoj kvality pečovatelské služby a rozšíření nabídky poskytovaných služeb pro sociální začleňování klientů (Sociální služby pro seniory Šumperk)</t>
  </si>
  <si>
    <t>Cílem projektu je rozvoj kvality pečovatelské terénní služby, o kterou byly služby organizace rozšířeny, a zároveň rozšíření rozsahu nabídky poskytovaných služeb v pobytovém režimu o koncept bazální stimulace, který napomáhá sociálnímu začleňování klietnů.</t>
  </si>
  <si>
    <t>4350  4350</t>
  </si>
  <si>
    <t>5336         6356</t>
  </si>
  <si>
    <t>Aktivizace v POHODĚ (Domov seniory POHODA Chválkovice)</t>
  </si>
  <si>
    <t>Cílem projektu je zajištění komplexních aktivit, které povedou ke zlepšování poskytování sociálních služeb a systému sociálních služeb.</t>
  </si>
  <si>
    <t>ORJ 59</t>
  </si>
  <si>
    <t>ORJ 11</t>
  </si>
  <si>
    <t>ORJ 50</t>
  </si>
  <si>
    <t xml:space="preserve">II/444 kř. R35 Mohelnice – Úsov </t>
  </si>
  <si>
    <t>Stavební úpravy silnice II/444 v celkové délce 6,020 km. Počátek stavebních úprav 1. úseku je od křižovatky s II/644 v Mohelnici po km 1,4. 2. úsek stavebních úprav je od křižovatky s III/4447 po konec obce Úsov včetně průtahu.</t>
  </si>
  <si>
    <t>Modernizace učeben a vybavení pro odborný výcvik (Střední škola gastronomie a farmářství Jeseník, pracoviště Heřmanice )</t>
  </si>
  <si>
    <t>OVZI - projekt nebyl schválen</t>
  </si>
  <si>
    <t>OVZI - akce není schválená, náklady na přípravu</t>
  </si>
  <si>
    <t>OVZI - Ná na PD</t>
  </si>
  <si>
    <t>OVZI - Ná na 50% doplatku dle smluv a  na PD</t>
  </si>
  <si>
    <t>OVZI - akce zatím neschválena, Ná na přípravu</t>
  </si>
  <si>
    <t>OVZI - akce zatím neschválena, Náklady na přípravu</t>
  </si>
  <si>
    <t>OVZI - akce zatím neschválena, Ná na přípravu a doplatek PD</t>
  </si>
  <si>
    <t>OVZI - akce zatím neschválena, Náklady na přípravu a platbu za ZPF</t>
  </si>
  <si>
    <t>Odbor veřejných zakázek a investic</t>
  </si>
  <si>
    <t>Správce:</t>
  </si>
  <si>
    <t>Odbor strategického rozvoje kraje</t>
  </si>
  <si>
    <t xml:space="preserve">Správce: </t>
  </si>
  <si>
    <t>Odbor sociálních věcí</t>
  </si>
  <si>
    <t xml:space="preserve">Sesk. pol.
</t>
  </si>
  <si>
    <t>53             63</t>
  </si>
  <si>
    <t>Nákup zemědělské techniky pro praktickou výuku - Střední škola zemědělská, Přerov, Osmek 47</t>
  </si>
  <si>
    <t>Integrovaný regionální operační program (ITI)</t>
  </si>
  <si>
    <t>2018 - 2019</t>
  </si>
  <si>
    <t>Gymnázium Olomouc Hejčín - Modernizace učeben, vybavení a vnitřní konektivity školy</t>
  </si>
  <si>
    <t>Odbor dopravy a silničního hospodářství</t>
  </si>
  <si>
    <t>Ing. Ladislav Růžička</t>
  </si>
  <si>
    <t>ORJ 12</t>
  </si>
  <si>
    <t>II/440 Mor.Beroun-hr.Voj.újezdu</t>
  </si>
  <si>
    <t>remix za horka</t>
  </si>
  <si>
    <t>SFDI</t>
  </si>
  <si>
    <t>III/4436 Olomouc - ul Hamerská</t>
  </si>
  <si>
    <t>III/31550 Nová Hradečná - Lipinka</t>
  </si>
  <si>
    <t>III/31552 Troubelice - Nová Hradečná</t>
  </si>
  <si>
    <t>III/44319 Posluchov</t>
  </si>
  <si>
    <t>III/43321 Měrovice - Hruška</t>
  </si>
  <si>
    <t>III/0555 Přerov,ul.9 května</t>
  </si>
  <si>
    <t>Most ev.č.36719-2 Dobromilice</t>
  </si>
  <si>
    <t>Most ev.č.43718-3  Šišma</t>
  </si>
  <si>
    <t>Most ev.č.43415-3 Prosenice</t>
  </si>
  <si>
    <t>II/315 Zábřeh - ul.Sušilova</t>
  </si>
  <si>
    <t>III/44410 Medlov - Králová</t>
  </si>
  <si>
    <t>recyklace za studena</t>
  </si>
  <si>
    <t>III/44423 Horní Žleb - Dálov</t>
  </si>
  <si>
    <t>III/4368 Tršice - Lazníky</t>
  </si>
  <si>
    <t>II/433  Mořice- průtah</t>
  </si>
  <si>
    <t>II/448- Drahanovice- Olomouc</t>
  </si>
  <si>
    <t>IROP - I.Výzva</t>
  </si>
  <si>
    <t>II/449 - kř.II/366- MÚK Unčovice</t>
  </si>
  <si>
    <t>II/373-Chudobín -průtah</t>
  </si>
  <si>
    <t>II/441-křiž.R35-hr.kraje Moravskoslezkého</t>
  </si>
  <si>
    <t>Informační systém dopravy Olomouckého kraje (IDSOK)</t>
  </si>
  <si>
    <t>2018-2020</t>
  </si>
  <si>
    <t xml:space="preserve">Sesk. pol.
</t>
  </si>
  <si>
    <t>ZZS OK - Výstavba nových výjezdových základen</t>
  </si>
  <si>
    <t>Výstavba 4 nových garáží ve Šternberku, Uničově, Zábřehu a Jeseníku</t>
  </si>
  <si>
    <t>PD, studie proveditelnosti</t>
  </si>
  <si>
    <t>PD je tu dána jako neuznatelná_ a navíc zjistit</t>
  </si>
  <si>
    <t>Fall prevention DOREEN</t>
  </si>
  <si>
    <t>INTERREG Central Europe</t>
  </si>
  <si>
    <t>Oblast cestovního ruchu</t>
  </si>
  <si>
    <t>Oblast cestovního ruchu - součet</t>
  </si>
  <si>
    <t>Česko-polská Hřebenovka - východní část</t>
  </si>
  <si>
    <t>INTERREG V-A</t>
  </si>
  <si>
    <t>2017 - 2018</t>
  </si>
  <si>
    <t>Mobilní průvodce Olomouckým krajem a Opolskýcm vojvodstvím</t>
  </si>
  <si>
    <t>příprava</t>
  </si>
  <si>
    <t>příprava,realizace</t>
  </si>
  <si>
    <t>SSOK - Oblast dopravy  - investice SFDI</t>
  </si>
  <si>
    <t>Celkem za  ORJ 12 - oblast dopravy - investice SSOK</t>
  </si>
  <si>
    <t>ZZS OK - Výjezdové stanoviště Přerov - zateplení budovy</t>
  </si>
  <si>
    <t>Jedná se o zateplení obvodových stěn a stropu v garážích výjezdové stanice a výměnu garážových vrat.</t>
  </si>
  <si>
    <t>ZZS OK - Výjezdové stanoviště Konice - zateplení budovy</t>
  </si>
  <si>
    <t>Zateplení výjezdové stanice ZZS, okna jsou již vyměněna.</t>
  </si>
  <si>
    <t>OL SU JE</t>
  </si>
  <si>
    <t>5. Financování oprav,  investičních akcí a projektů v roce 2017</t>
  </si>
  <si>
    <t>b) Projekty spolufinancované z evropských fondů</t>
  </si>
  <si>
    <t>Projekty - realizace (ORJ 52)</t>
  </si>
  <si>
    <t>ORJ 52 - Oblast školství  - projekty spolufinancované z evropských fondů</t>
  </si>
  <si>
    <t>Celkem za ORJ 52 - oblast školství - projekty</t>
  </si>
  <si>
    <t>Projekty - realizace (ORJ 59)</t>
  </si>
  <si>
    <t>Projekty - realizace (ORJ 11)</t>
  </si>
  <si>
    <t>ORJ 59 - Oblast školství - projekty spolufinancované z evropských fondů</t>
  </si>
  <si>
    <t>Celkem za ORJ 59 - oblast školství -  projekty</t>
  </si>
  <si>
    <t>ORJ 52 - Oblast sociální  - projekty spolufinancované z evropských fondů</t>
  </si>
  <si>
    <t>Celkem za ORJ 52 - oblast sociální - projekty</t>
  </si>
  <si>
    <t>ORJ 11 - Oblast sociální - projekty spolufinancované z evropských fondů</t>
  </si>
  <si>
    <t>Celkem za ORJ 11 - oblast sociální - projekty</t>
  </si>
  <si>
    <t>ORJ 50 - Oblast dopravy  - projekty spolufinancované z evropských fondů</t>
  </si>
  <si>
    <t>Celkem za ORJ 50 - oblast dopravy - projekty</t>
  </si>
  <si>
    <t>SSOK - Oblast dopravy  - projekty spolufinancované z evropských fondů</t>
  </si>
  <si>
    <t>Celkem za SSOK - oblast dopravy - projekty</t>
  </si>
  <si>
    <t>ORJ 59 - Oblast dopravy - projekty spolufinancované z evropských fondů</t>
  </si>
  <si>
    <t>Celkem za ORJ 59 - oblast dopravy - projekty</t>
  </si>
  <si>
    <t>ORJ 52 - Oblast kultury  - projekty spolufinancované z evropských fondů</t>
  </si>
  <si>
    <t>Celkem za ORJ 52 - oblast kultury - projekty</t>
  </si>
  <si>
    <t>ORJ 52 - Oblast zdravotnictví - projekty spolufinancované z evropských fondů</t>
  </si>
  <si>
    <t>Celkem za ORJ 52 - oblast zdravotnictví - projekty</t>
  </si>
  <si>
    <t>ORJ 59 - Oblast zdravotnictví - projekty spolufinancované z evropských fondů</t>
  </si>
  <si>
    <t>Celkem za ORJ 59 - oblast zdravotnictví - projekty</t>
  </si>
  <si>
    <t>ORJ 59 - Oblast informační technologie - projekty spolufinancované z evropských fondů</t>
  </si>
  <si>
    <t>Celkem za ORJ 59 - oblast informační technologie - projekty</t>
  </si>
  <si>
    <t>ORJ 59 - Oblast krizové řízení -  projekty spolufinancované z evropských fondů</t>
  </si>
  <si>
    <t>Celkem za ORJ 59 - oblast krizové řízení - projekty</t>
  </si>
  <si>
    <t>ORJ 59 - Oblsat cestovní ruch - projekty spolufinancované z evropských fondů</t>
  </si>
  <si>
    <t>Celkem za ORJ 59 - oblast cestovní ruch - projekty</t>
  </si>
  <si>
    <t>Projekty - realizace (ORJ 50)</t>
  </si>
  <si>
    <t>Projekty - realizace - SSOK (SFDI)</t>
  </si>
  <si>
    <t>Projekty - realizace - SSOK</t>
  </si>
  <si>
    <t>Projekty - realizace - ORJ 59</t>
  </si>
  <si>
    <t>Transformace příspěvkové organizace Nové Zámky – poskytovatel sociálních služeb - I.etapa</t>
  </si>
  <si>
    <t>2016-2017</t>
  </si>
  <si>
    <t>Transformace příspěvkové organizace Nové Zámky – poskytovatel sociálních služeb - IV.etapa</t>
  </si>
  <si>
    <t>6121 / 6130</t>
  </si>
  <si>
    <t>V této etapě se jedná o koupi 1 pozemku s výstavbou nového obytného domu a rekonstrukce pobočky v Litovli, kde zůstane 18 klientů a zázemí příspěvkové organizace.</t>
  </si>
  <si>
    <t>Jedná se o dovybavení koupených nemovitostí nábytkem.</t>
  </si>
  <si>
    <t>Koupě 1 pozemku s následnou výstavbou nového obytného domu a koupě 5 domů s následnou rekonstrukcí pro transformaci příspěvkové organizace. Po dokončení všech etap transformace bude objekt zámku uvolněn.</t>
  </si>
  <si>
    <t>Dětské centrum Ostrůvek - Zateplení budovy a střechy objektu D, Mošnerova 1</t>
  </si>
  <si>
    <t>zateplení budovy</t>
  </si>
  <si>
    <t>studie proveditelnosti</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</si>
</sst>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Red]0.00"/>
    <numFmt numFmtId="165" formatCode="_-* #,##0\ _K_č_-;\-* #,##0\ _K_č_-;_-* &quot;-&quot;??\ _K_č_-;_-@_-"/>
  </numFmts>
  <fonts count="43" x14ac:knownFonts="1">
    <font>
      <sz val="10"/>
      <name val="Arial"/>
      <family val="2"/>
      <charset val="238"/>
    </font>
    <font>
      <sz val="11"/>
      <color theme="1"/>
      <name val="Calibri"/>
      <family val="2"/>
      <charset val="238"/>
      <scheme val="minor"/>
    </font>
    <font>
      <sz val="10"/>
      <name val="Arial"/>
      <family val="2"/>
      <charset val="238"/>
    </font>
    <font>
      <sz val="12"/>
      <name val="Arial"/>
      <family val="2"/>
      <charset val="238"/>
    </font>
    <font>
      <sz val="12"/>
      <name val="Arial CE"/>
      <family val="2"/>
      <charset val="238"/>
    </font>
    <font>
      <sz val="10"/>
      <name val="Arial CE"/>
      <family val="2"/>
      <charset val="238"/>
    </font>
    <font>
      <sz val="8"/>
      <name val="Arial CE"/>
      <family val="2"/>
      <charset val="238"/>
    </font>
    <font>
      <b/>
      <sz val="10"/>
      <name val="Arial"/>
      <family val="2"/>
      <charset val="238"/>
    </font>
    <font>
      <b/>
      <sz val="18"/>
      <name val="Arial"/>
      <family val="2"/>
      <charset val="238"/>
    </font>
    <font>
      <sz val="10"/>
      <color rgb="FFFF0000"/>
      <name val="Arial"/>
      <family val="2"/>
      <charset val="238"/>
    </font>
    <font>
      <sz val="12"/>
      <color rgb="FFFF0000"/>
      <name val="Arial CE"/>
      <family val="2"/>
      <charset val="238"/>
    </font>
    <font>
      <i/>
      <sz val="16"/>
      <name val="Arial"/>
      <family val="2"/>
      <charset val="238"/>
    </font>
    <font>
      <b/>
      <i/>
      <sz val="16"/>
      <name val="Arial"/>
      <family val="2"/>
      <charset val="238"/>
    </font>
    <font>
      <b/>
      <sz val="14"/>
      <name val="Arial"/>
      <family val="2"/>
      <charset val="238"/>
    </font>
    <font>
      <sz val="11"/>
      <name val="Arial"/>
      <family val="2"/>
      <charset val="238"/>
    </font>
    <font>
      <b/>
      <sz val="12"/>
      <name val="Arial"/>
      <family val="2"/>
      <charset val="238"/>
    </font>
    <font>
      <b/>
      <sz val="11"/>
      <name val="Arial"/>
      <family val="2"/>
      <charset val="238"/>
    </font>
    <font>
      <sz val="11"/>
      <color indexed="8"/>
      <name val="Calibri"/>
      <family val="2"/>
      <charset val="238"/>
    </font>
    <font>
      <b/>
      <sz val="12"/>
      <color theme="1"/>
      <name val="Arial"/>
      <family val="2"/>
      <charset val="238"/>
    </font>
    <font>
      <b/>
      <sz val="12"/>
      <name val="Arial CE"/>
      <family val="2"/>
      <charset val="238"/>
    </font>
    <font>
      <sz val="14"/>
      <color rgb="FFFF0000"/>
      <name val="Arial"/>
      <family val="2"/>
      <charset val="238"/>
    </font>
    <font>
      <sz val="10"/>
      <name val="Arial"/>
      <family val="2"/>
      <charset val="238"/>
    </font>
    <font>
      <b/>
      <sz val="16"/>
      <name val="Arial"/>
      <family val="2"/>
      <charset val="238"/>
    </font>
    <font>
      <sz val="14"/>
      <name val="Arial"/>
      <family val="2"/>
      <charset val="238"/>
    </font>
    <font>
      <sz val="12"/>
      <color rgb="FF0070C0"/>
      <name val="Arial"/>
      <family val="2"/>
      <charset val="238"/>
    </font>
    <font>
      <b/>
      <sz val="14"/>
      <color rgb="FF0070C0"/>
      <name val="Arial"/>
      <family val="2"/>
      <charset val="238"/>
    </font>
    <font>
      <b/>
      <sz val="14"/>
      <color rgb="FF7030A0"/>
      <name val="Arial"/>
      <family val="2"/>
      <charset val="238"/>
    </font>
    <font>
      <b/>
      <sz val="14"/>
      <color rgb="FFFF0000"/>
      <name val="Arial"/>
      <family val="2"/>
      <charset val="238"/>
    </font>
    <font>
      <sz val="12"/>
      <color theme="1"/>
      <name val="Arial"/>
      <family val="2"/>
      <charset val="238"/>
    </font>
    <font>
      <b/>
      <sz val="12"/>
      <color indexed="81"/>
      <name val="Tahoma"/>
      <family val="2"/>
      <charset val="238"/>
    </font>
    <font>
      <sz val="12"/>
      <color indexed="81"/>
      <name val="Tahoma"/>
      <family val="2"/>
      <charset val="238"/>
    </font>
    <font>
      <b/>
      <sz val="9"/>
      <color indexed="81"/>
      <name val="Tahoma"/>
      <family val="2"/>
      <charset val="238"/>
    </font>
    <font>
      <sz val="9"/>
      <color indexed="81"/>
      <name val="Tahoma"/>
      <family val="2"/>
      <charset val="238"/>
    </font>
    <font>
      <b/>
      <sz val="11"/>
      <color indexed="81"/>
      <name val="Tahoma"/>
      <family val="2"/>
      <charset val="238"/>
    </font>
    <font>
      <sz val="11"/>
      <color indexed="81"/>
      <name val="Tahoma"/>
      <family val="2"/>
      <charset val="238"/>
    </font>
    <font>
      <b/>
      <sz val="14"/>
      <color rgb="FF000000"/>
      <name val="Arial"/>
      <family val="2"/>
      <charset val="238"/>
    </font>
    <font>
      <sz val="10"/>
      <color rgb="FF000000"/>
      <name val="Arial"/>
      <family val="2"/>
      <charset val="238"/>
    </font>
    <font>
      <b/>
      <sz val="18"/>
      <color rgb="FF000000"/>
      <name val="Arial"/>
      <family val="2"/>
      <charset val="238"/>
    </font>
    <font>
      <sz val="12"/>
      <color rgb="FF000000"/>
      <name val="Arial"/>
      <family val="2"/>
      <charset val="238"/>
    </font>
    <font>
      <b/>
      <sz val="12"/>
      <color rgb="FF000000"/>
      <name val="Arial"/>
      <family val="2"/>
      <charset val="238"/>
    </font>
    <font>
      <b/>
      <i/>
      <sz val="14"/>
      <name val="Arial"/>
      <family val="2"/>
      <charset val="238"/>
    </font>
    <font>
      <b/>
      <sz val="12"/>
      <name val="Arial CE"/>
      <charset val="238"/>
    </font>
    <font>
      <sz val="11"/>
      <name val="Arial CE"/>
      <family val="2"/>
      <charset val="238"/>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s>
  <cellStyleXfs count="22">
    <xf numFmtId="0" fontId="0" fillId="0" borderId="0"/>
    <xf numFmtId="0" fontId="2" fillId="0" borderId="0"/>
    <xf numFmtId="0" fontId="2" fillId="0" borderId="0"/>
    <xf numFmtId="0" fontId="2" fillId="0" borderId="0"/>
    <xf numFmtId="0" fontId="2" fillId="0" borderId="0"/>
    <xf numFmtId="0" fontId="2" fillId="0" borderId="0"/>
    <xf numFmtId="0" fontId="2" fillId="0" borderId="0"/>
    <xf numFmtId="0" fontId="17" fillId="0" borderId="0"/>
    <xf numFmtId="0" fontId="2" fillId="0" borderId="0"/>
    <xf numFmtId="0" fontId="2" fillId="0" borderId="0"/>
    <xf numFmtId="0" fontId="21" fillId="0" borderId="0">
      <alignment wrapText="1"/>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alignment wrapText="1"/>
    </xf>
  </cellStyleXfs>
  <cellXfs count="333">
    <xf numFmtId="0" fontId="0" fillId="0" borderId="0" xfId="0"/>
    <xf numFmtId="0" fontId="0" fillId="0" borderId="0" xfId="0" applyFill="1"/>
    <xf numFmtId="0" fontId="0" fillId="0" borderId="0" xfId="0" applyFill="1" applyAlignment="1">
      <alignment vertical="center" wrapText="1"/>
    </xf>
    <xf numFmtId="3" fontId="0" fillId="0" borderId="0" xfId="0" applyNumberFormat="1" applyFill="1" applyAlignment="1">
      <alignment horizontal="right" vertical="center"/>
    </xf>
    <xf numFmtId="0" fontId="0" fillId="0" borderId="0" xfId="0" applyFill="1" applyAlignment="1">
      <alignment wrapText="1"/>
    </xf>
    <xf numFmtId="3" fontId="0" fillId="0" borderId="0" xfId="0" applyNumberFormat="1" applyFill="1" applyAlignment="1">
      <alignment horizontal="right" vertical="center" indent="1"/>
    </xf>
    <xf numFmtId="0" fontId="0" fillId="0" borderId="0" xfId="0" applyFill="1" applyAlignment="1">
      <alignment horizontal="right" wrapText="1"/>
    </xf>
    <xf numFmtId="3" fontId="3" fillId="0" borderId="0" xfId="0" applyNumberFormat="1" applyFont="1" applyFill="1" applyAlignment="1">
      <alignment horizontal="right" vertical="center"/>
    </xf>
    <xf numFmtId="0" fontId="3" fillId="0" borderId="0" xfId="0" applyFont="1" applyFill="1"/>
    <xf numFmtId="0" fontId="3" fillId="0" borderId="0" xfId="0" applyFont="1" applyFill="1" applyAlignment="1">
      <alignment vertical="center" wrapText="1"/>
    </xf>
    <xf numFmtId="3" fontId="3" fillId="0" borderId="0" xfId="0" applyNumberFormat="1" applyFont="1" applyFill="1" applyAlignment="1">
      <alignment horizontal="right" vertical="center" indent="1"/>
    </xf>
    <xf numFmtId="0" fontId="3" fillId="0" borderId="0" xfId="0" applyFont="1" applyFill="1" applyAlignment="1">
      <alignment horizontal="right" wrapText="1"/>
    </xf>
    <xf numFmtId="0" fontId="4" fillId="0" borderId="0" xfId="0" applyFont="1" applyFill="1"/>
    <xf numFmtId="0" fontId="3" fillId="0" borderId="0" xfId="0" applyFont="1" applyFill="1" applyAlignment="1">
      <alignment wrapText="1"/>
    </xf>
    <xf numFmtId="0" fontId="3" fillId="0" borderId="0" xfId="0" applyFont="1" applyFill="1" applyAlignment="1"/>
    <xf numFmtId="0" fontId="5" fillId="0" borderId="0" xfId="0" applyFont="1" applyFill="1"/>
    <xf numFmtId="3" fontId="6" fillId="0" borderId="0" xfId="0" applyNumberFormat="1" applyFont="1" applyFill="1" applyAlignment="1">
      <alignment horizontal="right" vertical="center"/>
    </xf>
    <xf numFmtId="3" fontId="6" fillId="0" borderId="0" xfId="0" applyNumberFormat="1" applyFont="1" applyFill="1" applyAlignment="1">
      <alignment horizontal="right" vertical="center" indent="1"/>
    </xf>
    <xf numFmtId="3" fontId="6" fillId="0" borderId="0" xfId="0" applyNumberFormat="1" applyFont="1" applyFill="1" applyAlignment="1">
      <alignment horizontal="right" wrapText="1"/>
    </xf>
    <xf numFmtId="0" fontId="6" fillId="0" borderId="0" xfId="0" applyFont="1" applyFill="1"/>
    <xf numFmtId="0" fontId="6" fillId="0" borderId="0" xfId="0" applyFont="1" applyFill="1" applyAlignment="1">
      <alignment wrapText="1"/>
    </xf>
    <xf numFmtId="0" fontId="7" fillId="2" borderId="1" xfId="1" applyFont="1" applyFill="1" applyBorder="1" applyAlignment="1">
      <alignment horizontal="center" vertical="center" wrapText="1"/>
    </xf>
    <xf numFmtId="0" fontId="10" fillId="0" borderId="1" xfId="0" applyFont="1" applyFill="1" applyBorder="1" applyAlignment="1">
      <alignment horizontal="center" vertical="center" wrapText="1"/>
    </xf>
    <xf numFmtId="0" fontId="3" fillId="0" borderId="5" xfId="4" applyFont="1" applyFill="1" applyBorder="1" applyAlignment="1">
      <alignment horizontal="center" vertical="center"/>
    </xf>
    <xf numFmtId="0" fontId="3" fillId="0" borderId="1" xfId="0" applyFont="1" applyFill="1" applyBorder="1" applyAlignment="1">
      <alignment horizontal="center" vertical="center" wrapText="1" shrinkToFit="1"/>
    </xf>
    <xf numFmtId="0" fontId="4" fillId="0" borderId="1" xfId="0" applyFont="1" applyFill="1" applyBorder="1" applyAlignment="1">
      <alignment horizontal="center" vertical="center" wrapText="1"/>
    </xf>
    <xf numFmtId="0" fontId="0" fillId="0" borderId="0" xfId="0" applyFont="1" applyFill="1"/>
    <xf numFmtId="3" fontId="0" fillId="0" borderId="1"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1" fillId="0" borderId="0" xfId="0" applyFont="1" applyFill="1"/>
    <xf numFmtId="0" fontId="12" fillId="2" borderId="1" xfId="1" applyFont="1" applyFill="1" applyBorder="1" applyAlignment="1">
      <alignment horizontal="center" vertical="center" wrapText="1"/>
    </xf>
    <xf numFmtId="0" fontId="0" fillId="0" borderId="1" xfId="0" applyFill="1" applyBorder="1" applyAlignment="1">
      <alignment vertical="center" wrapText="1"/>
    </xf>
    <xf numFmtId="0" fontId="7" fillId="0" borderId="0" xfId="0" applyFont="1" applyFill="1" applyAlignment="1">
      <alignment horizontal="center"/>
    </xf>
    <xf numFmtId="0" fontId="14" fillId="0" borderId="0" xfId="5" applyFont="1" applyFill="1" applyAlignment="1">
      <alignment vertical="center" wrapText="1"/>
    </xf>
    <xf numFmtId="3" fontId="14" fillId="0" borderId="0" xfId="5" applyNumberFormat="1" applyFont="1" applyFill="1" applyAlignment="1">
      <alignment horizontal="right" vertical="center"/>
    </xf>
    <xf numFmtId="0" fontId="14" fillId="0" borderId="0" xfId="5" applyFont="1" applyFill="1"/>
    <xf numFmtId="3" fontId="14" fillId="0" borderId="0" xfId="5" applyNumberFormat="1" applyFont="1" applyFill="1"/>
    <xf numFmtId="0" fontId="15" fillId="0" borderId="0" xfId="5" applyFont="1" applyFill="1" applyAlignment="1">
      <alignment horizontal="center"/>
    </xf>
    <xf numFmtId="3" fontId="16" fillId="0" borderId="0" xfId="5" applyNumberFormat="1" applyFont="1" applyFill="1"/>
    <xf numFmtId="0" fontId="16" fillId="0" borderId="0" xfId="5" applyFont="1" applyFill="1" applyAlignment="1">
      <alignment horizontal="right"/>
    </xf>
    <xf numFmtId="0" fontId="2" fillId="0" borderId="0" xfId="4" applyFill="1" applyAlignment="1">
      <alignment vertical="center" wrapText="1"/>
    </xf>
    <xf numFmtId="3" fontId="2" fillId="0" borderId="0" xfId="4" applyNumberFormat="1" applyFill="1" applyAlignment="1">
      <alignment horizontal="right" vertical="center"/>
    </xf>
    <xf numFmtId="0" fontId="2" fillId="0" borderId="0" xfId="4" applyFill="1"/>
    <xf numFmtId="3" fontId="2" fillId="0" borderId="0" xfId="4" applyNumberFormat="1" applyFill="1"/>
    <xf numFmtId="0" fontId="2" fillId="0" borderId="0" xfId="4" applyFill="1" applyAlignment="1"/>
    <xf numFmtId="3" fontId="3" fillId="0" borderId="1" xfId="0" applyNumberFormat="1" applyFont="1" applyFill="1" applyBorder="1" applyAlignment="1">
      <alignment horizontal="right" vertical="center" indent="1"/>
    </xf>
    <xf numFmtId="3" fontId="4" fillId="0" borderId="1" xfId="0" applyNumberFormat="1" applyFont="1" applyFill="1" applyBorder="1" applyAlignment="1">
      <alignment horizontal="right" vertical="center" indent="1"/>
    </xf>
    <xf numFmtId="3" fontId="15" fillId="0" borderId="1" xfId="0" applyNumberFormat="1" applyFont="1" applyFill="1" applyBorder="1" applyAlignment="1">
      <alignment horizontal="right" vertical="center" indent="1"/>
    </xf>
    <xf numFmtId="0" fontId="3" fillId="0" borderId="1" xfId="0" applyNumberFormat="1" applyFont="1" applyFill="1" applyBorder="1" applyAlignment="1">
      <alignment horizontal="center" vertical="center"/>
    </xf>
    <xf numFmtId="3" fontId="3" fillId="0" borderId="5" xfId="3" applyNumberFormat="1" applyFont="1" applyFill="1" applyBorder="1" applyAlignment="1">
      <alignment horizontal="right" vertical="center" indent="1"/>
    </xf>
    <xf numFmtId="0" fontId="15" fillId="0" borderId="1" xfId="0" applyFont="1" applyFill="1" applyBorder="1" applyAlignment="1">
      <alignment horizontal="left" vertical="center" wrapText="1"/>
    </xf>
    <xf numFmtId="0" fontId="3" fillId="0" borderId="5" xfId="0" applyFont="1" applyFill="1" applyBorder="1" applyAlignment="1">
      <alignment horizontal="center" vertical="center"/>
    </xf>
    <xf numFmtId="0" fontId="2"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pplyProtection="1">
      <alignment horizontal="left" vertical="center" wrapText="1"/>
      <protection locked="0"/>
    </xf>
    <xf numFmtId="0" fontId="18" fillId="0" borderId="1" xfId="0" applyFont="1" applyFill="1" applyBorder="1" applyAlignment="1">
      <alignment vertical="center" wrapText="1"/>
    </xf>
    <xf numFmtId="0" fontId="3" fillId="0" borderId="1" xfId="0" applyFont="1" applyFill="1" applyBorder="1" applyAlignment="1">
      <alignment horizontal="center" vertical="center"/>
    </xf>
    <xf numFmtId="0" fontId="0" fillId="0" borderId="1" xfId="0" applyNumberFormat="1" applyFont="1" applyFill="1" applyBorder="1" applyAlignment="1">
      <alignment horizontal="center" vertical="center"/>
    </xf>
    <xf numFmtId="0" fontId="5" fillId="0" borderId="5" xfId="0" applyFont="1" applyFill="1" applyBorder="1" applyAlignment="1" applyProtection="1">
      <alignment horizontal="left" vertical="center" wrapText="1"/>
      <protection locked="0"/>
    </xf>
    <xf numFmtId="0" fontId="14" fillId="0" borderId="1" xfId="0" applyNumberFormat="1" applyFont="1" applyFill="1" applyBorder="1" applyAlignment="1">
      <alignment horizontal="center" vertical="center"/>
    </xf>
    <xf numFmtId="0" fontId="19" fillId="0" borderId="1" xfId="0" applyFont="1" applyFill="1" applyBorder="1" applyAlignment="1" applyProtection="1">
      <alignment vertical="center" wrapText="1"/>
      <protection locked="0"/>
    </xf>
    <xf numFmtId="3" fontId="3" fillId="0" borderId="1" xfId="3" applyNumberFormat="1" applyFont="1" applyFill="1" applyBorder="1" applyAlignment="1">
      <alignment horizontal="right" vertical="center" indent="1"/>
    </xf>
    <xf numFmtId="0" fontId="3" fillId="0" borderId="1" xfId="4" applyFont="1" applyFill="1" applyBorder="1" applyAlignment="1">
      <alignment horizontal="center" vertical="center"/>
    </xf>
    <xf numFmtId="0" fontId="0" fillId="0" borderId="1" xfId="4" applyFont="1" applyFill="1" applyBorder="1" applyAlignment="1">
      <alignment horizontal="center" vertical="center" wrapText="1"/>
    </xf>
    <xf numFmtId="0" fontId="15" fillId="0" borderId="1" xfId="0" applyFont="1" applyFill="1" applyBorder="1" applyAlignment="1">
      <alignment vertical="center" wrapText="1"/>
    </xf>
    <xf numFmtId="3" fontId="20"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12" fillId="2" borderId="9" xfId="1" applyFont="1" applyFill="1" applyBorder="1" applyAlignment="1">
      <alignment horizontal="center" vertical="center" wrapText="1"/>
    </xf>
    <xf numFmtId="0" fontId="22" fillId="0" borderId="0" xfId="11" applyFont="1" applyFill="1"/>
    <xf numFmtId="0" fontId="2" fillId="0" borderId="0" xfId="11" applyFill="1"/>
    <xf numFmtId="0" fontId="22" fillId="0" borderId="0" xfId="11" applyFont="1" applyFill="1" applyBorder="1" applyAlignment="1">
      <alignment horizontal="left" vertical="center"/>
    </xf>
    <xf numFmtId="0" fontId="23" fillId="0" borderId="5" xfId="12" applyFont="1" applyFill="1" applyBorder="1" applyAlignment="1">
      <alignment horizontal="left" vertical="center" indent="1"/>
    </xf>
    <xf numFmtId="3" fontId="23" fillId="0" borderId="14" xfId="12" applyNumberFormat="1" applyFont="1" applyFill="1" applyBorder="1" applyAlignment="1">
      <alignment horizontal="right" vertical="center" wrapText="1" indent="1"/>
    </xf>
    <xf numFmtId="3" fontId="23" fillId="0" borderId="14" xfId="11" applyNumberFormat="1" applyFont="1" applyFill="1" applyBorder="1" applyAlignment="1">
      <alignment horizontal="right" vertical="center" indent="1"/>
    </xf>
    <xf numFmtId="0" fontId="23" fillId="0" borderId="16" xfId="12" applyFont="1" applyFill="1" applyBorder="1" applyAlignment="1">
      <alignment horizontal="left" vertical="center" wrapText="1" indent="1"/>
    </xf>
    <xf numFmtId="0" fontId="22" fillId="0" borderId="12" xfId="12" applyFont="1" applyFill="1" applyBorder="1" applyAlignment="1">
      <alignment horizontal="left" vertical="center" indent="1"/>
    </xf>
    <xf numFmtId="0" fontId="23" fillId="0" borderId="18" xfId="12" applyFont="1" applyFill="1" applyBorder="1" applyAlignment="1">
      <alignment horizontal="left" vertical="center" indent="1"/>
    </xf>
    <xf numFmtId="0" fontId="22" fillId="0" borderId="15" xfId="12" applyFont="1" applyFill="1" applyBorder="1" applyAlignment="1">
      <alignment horizontal="left" vertical="center" indent="1"/>
    </xf>
    <xf numFmtId="0" fontId="22" fillId="0" borderId="20" xfId="12" applyFont="1" applyFill="1" applyBorder="1" applyAlignment="1">
      <alignment horizontal="left" vertical="center" indent="1"/>
    </xf>
    <xf numFmtId="0" fontId="23" fillId="0" borderId="1" xfId="12" applyFont="1" applyFill="1" applyBorder="1" applyAlignment="1">
      <alignment horizontal="left" vertical="center" indent="1"/>
    </xf>
    <xf numFmtId="0" fontId="23" fillId="0" borderId="4" xfId="12" applyFont="1" applyFill="1" applyBorder="1" applyAlignment="1">
      <alignment horizontal="left" vertical="center" wrapText="1" indent="1"/>
    </xf>
    <xf numFmtId="0" fontId="13" fillId="0" borderId="20" xfId="12" applyFont="1" applyFill="1" applyBorder="1" applyAlignment="1">
      <alignment horizontal="center" vertical="center"/>
    </xf>
    <xf numFmtId="3" fontId="23" fillId="0" borderId="21" xfId="12" applyNumberFormat="1" applyFont="1" applyFill="1" applyBorder="1" applyAlignment="1">
      <alignment horizontal="right" vertical="center" wrapText="1" indent="1"/>
    </xf>
    <xf numFmtId="0" fontId="8" fillId="0" borderId="17" xfId="12" applyFont="1" applyFill="1" applyBorder="1" applyAlignment="1">
      <alignment horizontal="left" vertical="center" indent="1"/>
    </xf>
    <xf numFmtId="3" fontId="2" fillId="0" borderId="0" xfId="11" applyNumberFormat="1" applyFill="1"/>
    <xf numFmtId="0" fontId="23" fillId="0" borderId="0" xfId="8" applyFont="1" applyFill="1" applyAlignment="1">
      <alignment horizontal="justify" wrapText="1"/>
    </xf>
    <xf numFmtId="0" fontId="23" fillId="0" borderId="0" xfId="11" applyFont="1" applyFill="1" applyAlignment="1">
      <alignment horizontal="justify"/>
    </xf>
    <xf numFmtId="3" fontId="2" fillId="0" borderId="0" xfId="11" applyNumberFormat="1" applyFill="1" applyAlignment="1">
      <alignment horizontal="center" vertical="center" wrapText="1"/>
    </xf>
    <xf numFmtId="0" fontId="2" fillId="0" borderId="0" xfId="11" applyFill="1" applyAlignment="1">
      <alignment horizontal="right"/>
    </xf>
    <xf numFmtId="4" fontId="24" fillId="0" borderId="0" xfId="11" applyNumberFormat="1" applyFont="1" applyFill="1"/>
    <xf numFmtId="4" fontId="25" fillId="0" borderId="0" xfId="11" applyNumberFormat="1" applyFont="1" applyFill="1"/>
    <xf numFmtId="4" fontId="13" fillId="0" borderId="0" xfId="11" applyNumberFormat="1" applyFont="1" applyFill="1"/>
    <xf numFmtId="4" fontId="26" fillId="0" borderId="0" xfId="11" applyNumberFormat="1" applyFont="1" applyFill="1"/>
    <xf numFmtId="4" fontId="27" fillId="0" borderId="0" xfId="11" applyNumberFormat="1" applyFont="1" applyFill="1"/>
    <xf numFmtId="4" fontId="2" fillId="0" borderId="0" xfId="11" applyNumberFormat="1" applyFill="1"/>
    <xf numFmtId="0" fontId="3" fillId="0" borderId="0" xfId="11" applyFont="1" applyFill="1" applyAlignment="1">
      <alignment horizontal="left"/>
    </xf>
    <xf numFmtId="1" fontId="3" fillId="0" borderId="1" xfId="0" applyNumberFormat="1" applyFont="1" applyFill="1" applyBorder="1" applyAlignment="1">
      <alignment horizontal="center" vertical="center"/>
    </xf>
    <xf numFmtId="3" fontId="28" fillId="0" borderId="1" xfId="0" applyNumberFormat="1" applyFont="1" applyFill="1" applyBorder="1" applyAlignment="1">
      <alignment horizontal="right" vertical="center" indent="1"/>
    </xf>
    <xf numFmtId="3" fontId="3" fillId="0" borderId="1" xfId="0" applyNumberFormat="1" applyFont="1" applyFill="1" applyBorder="1" applyAlignment="1">
      <alignment horizontal="left" vertical="center" wrapText="1"/>
    </xf>
    <xf numFmtId="3" fontId="3" fillId="0" borderId="1" xfId="0" applyNumberFormat="1" applyFont="1" applyFill="1" applyBorder="1" applyAlignment="1">
      <alignment horizontal="center" vertical="center" wrapText="1"/>
    </xf>
    <xf numFmtId="4" fontId="0" fillId="0" borderId="0" xfId="0" applyNumberFormat="1" applyFill="1" applyAlignment="1">
      <alignment horizontal="right" vertical="center" indent="1"/>
    </xf>
    <xf numFmtId="165" fontId="3" fillId="0" borderId="5" xfId="3" applyNumberFormat="1" applyFont="1" applyFill="1" applyBorder="1" applyAlignment="1">
      <alignment horizontal="right" vertical="center" indent="1"/>
    </xf>
    <xf numFmtId="0" fontId="22" fillId="0" borderId="0" xfId="11" applyFont="1" applyFill="1" applyBorder="1" applyAlignment="1">
      <alignment horizontal="left" vertical="center"/>
    </xf>
    <xf numFmtId="0" fontId="3" fillId="0" borderId="0" xfId="11" applyFont="1" applyFill="1" applyAlignment="1">
      <alignment horizontal="left"/>
    </xf>
    <xf numFmtId="0" fontId="0" fillId="0" borderId="1" xfId="0" applyFont="1" applyFill="1" applyBorder="1" applyAlignment="1">
      <alignment horizontal="center" vertical="center"/>
    </xf>
    <xf numFmtId="0" fontId="2" fillId="0" borderId="5" xfId="0" applyFont="1" applyFill="1" applyBorder="1" applyAlignment="1">
      <alignment horizontal="center" vertical="center"/>
    </xf>
    <xf numFmtId="0" fontId="0" fillId="0" borderId="5" xfId="0" applyFont="1" applyFill="1" applyBorder="1" applyAlignment="1">
      <alignment horizontal="center" vertical="center"/>
    </xf>
    <xf numFmtId="0" fontId="9" fillId="0" borderId="0" xfId="0" applyFont="1" applyFill="1"/>
    <xf numFmtId="0" fontId="3" fillId="0" borderId="5" xfId="0" applyFont="1" applyFill="1" applyBorder="1" applyAlignment="1">
      <alignment horizontal="center" vertical="center" wrapText="1" shrinkToFit="1"/>
    </xf>
    <xf numFmtId="0" fontId="0" fillId="0" borderId="5" xfId="4" applyFont="1" applyFill="1" applyBorder="1" applyAlignment="1">
      <alignment horizontal="center" vertical="center" wrapText="1"/>
    </xf>
    <xf numFmtId="0" fontId="2" fillId="0" borderId="0" xfId="13" applyFill="1"/>
    <xf numFmtId="0" fontId="2" fillId="0" borderId="0" xfId="13" applyFill="1" applyAlignment="1">
      <alignment vertical="center" wrapText="1"/>
    </xf>
    <xf numFmtId="3" fontId="2" fillId="0" borderId="0" xfId="13" applyNumberFormat="1" applyFill="1" applyAlignment="1">
      <alignment horizontal="right" vertical="center"/>
    </xf>
    <xf numFmtId="0" fontId="2" fillId="0" borderId="0" xfId="13" applyFill="1" applyAlignment="1">
      <alignment wrapText="1"/>
    </xf>
    <xf numFmtId="3" fontId="2" fillId="0" borderId="0" xfId="13" applyNumberFormat="1" applyFill="1" applyAlignment="1">
      <alignment horizontal="right" vertical="center" indent="1"/>
    </xf>
    <xf numFmtId="0" fontId="2" fillId="0" borderId="0" xfId="13" applyFill="1" applyAlignment="1">
      <alignment horizontal="right" wrapText="1"/>
    </xf>
    <xf numFmtId="3" fontId="3" fillId="0" borderId="0" xfId="13" applyNumberFormat="1" applyFont="1" applyFill="1" applyAlignment="1">
      <alignment horizontal="right" vertical="center"/>
    </xf>
    <xf numFmtId="0" fontId="3" fillId="0" borderId="0" xfId="13" applyFont="1" applyFill="1"/>
    <xf numFmtId="0" fontId="3" fillId="0" borderId="0" xfId="13" applyFont="1" applyFill="1" applyAlignment="1">
      <alignment vertical="center" wrapText="1"/>
    </xf>
    <xf numFmtId="3" fontId="3" fillId="0" borderId="0" xfId="13" applyNumberFormat="1" applyFont="1" applyFill="1" applyAlignment="1">
      <alignment horizontal="right" vertical="center" indent="1"/>
    </xf>
    <xf numFmtId="0" fontId="3" fillId="0" borderId="0" xfId="13" applyFont="1" applyFill="1" applyAlignment="1">
      <alignment horizontal="right" wrapText="1"/>
    </xf>
    <xf numFmtId="0" fontId="4" fillId="0" borderId="0" xfId="13" applyFont="1" applyFill="1"/>
    <xf numFmtId="0" fontId="3" fillId="0" borderId="0" xfId="13" applyFont="1" applyFill="1" applyAlignment="1">
      <alignment wrapText="1"/>
    </xf>
    <xf numFmtId="0" fontId="3" fillId="0" borderId="0" xfId="13" applyFont="1" applyFill="1" applyAlignment="1"/>
    <xf numFmtId="4" fontId="2" fillId="0" borderId="0" xfId="13" applyNumberFormat="1" applyFill="1" applyAlignment="1">
      <alignment horizontal="right" vertical="center" indent="1"/>
    </xf>
    <xf numFmtId="0" fontId="5" fillId="0" borderId="0" xfId="13" applyFont="1" applyFill="1"/>
    <xf numFmtId="3" fontId="6" fillId="0" borderId="0" xfId="13" applyNumberFormat="1" applyFont="1" applyFill="1" applyAlignment="1">
      <alignment horizontal="right" vertical="center"/>
    </xf>
    <xf numFmtId="3" fontId="6" fillId="0" borderId="0" xfId="13" applyNumberFormat="1" applyFont="1" applyFill="1" applyAlignment="1">
      <alignment horizontal="right" vertical="center" indent="1"/>
    </xf>
    <xf numFmtId="3" fontId="6" fillId="0" borderId="0" xfId="13" applyNumberFormat="1" applyFont="1" applyFill="1" applyAlignment="1">
      <alignment horizontal="right" wrapText="1"/>
    </xf>
    <xf numFmtId="0" fontId="6" fillId="0" borderId="0" xfId="13" applyFont="1" applyFill="1"/>
    <xf numFmtId="0" fontId="6" fillId="0" borderId="0" xfId="13" applyFont="1" applyFill="1" applyAlignment="1">
      <alignment wrapText="1"/>
    </xf>
    <xf numFmtId="0" fontId="7" fillId="2" borderId="1" xfId="14" applyFont="1" applyFill="1" applyBorder="1" applyAlignment="1">
      <alignment horizontal="center" vertical="center" wrapText="1"/>
    </xf>
    <xf numFmtId="0" fontId="2" fillId="0" borderId="1" xfId="13" applyFill="1" applyBorder="1" applyAlignment="1">
      <alignment vertical="center" wrapText="1"/>
    </xf>
    <xf numFmtId="0" fontId="7" fillId="0" borderId="0" xfId="13" applyFont="1" applyFill="1" applyAlignment="1">
      <alignment horizontal="center"/>
    </xf>
    <xf numFmtId="0" fontId="14" fillId="0" borderId="0" xfId="16" applyFont="1" applyFill="1" applyAlignment="1">
      <alignment vertical="center" wrapText="1"/>
    </xf>
    <xf numFmtId="3" fontId="14" fillId="0" borderId="0" xfId="16" applyNumberFormat="1" applyFont="1" applyFill="1" applyAlignment="1">
      <alignment horizontal="right" vertical="center"/>
    </xf>
    <xf numFmtId="0" fontId="14" fillId="0" borderId="0" xfId="16" applyFont="1" applyFill="1"/>
    <xf numFmtId="3" fontId="14" fillId="0" borderId="0" xfId="16" applyNumberFormat="1" applyFont="1" applyFill="1"/>
    <xf numFmtId="0" fontId="15" fillId="0" borderId="0" xfId="16" applyFont="1" applyFill="1" applyAlignment="1">
      <alignment horizontal="center"/>
    </xf>
    <xf numFmtId="3" fontId="16" fillId="0" borderId="0" xfId="16" applyNumberFormat="1" applyFont="1" applyFill="1"/>
    <xf numFmtId="0" fontId="16" fillId="0" borderId="0" xfId="16" applyFont="1" applyFill="1" applyAlignment="1">
      <alignment horizontal="right"/>
    </xf>
    <xf numFmtId="0" fontId="2" fillId="0" borderId="0" xfId="18" applyFill="1" applyAlignment="1">
      <alignment vertical="center" wrapText="1"/>
    </xf>
    <xf numFmtId="3" fontId="2" fillId="0" borderId="0" xfId="18" applyNumberFormat="1" applyFill="1" applyAlignment="1">
      <alignment horizontal="right" vertical="center"/>
    </xf>
    <xf numFmtId="0" fontId="2" fillId="0" borderId="0" xfId="18" applyFill="1"/>
    <xf numFmtId="3" fontId="2" fillId="0" borderId="0" xfId="18" applyNumberFormat="1" applyFill="1"/>
    <xf numFmtId="0" fontId="2" fillId="0" borderId="0" xfId="18" applyFill="1" applyAlignment="1"/>
    <xf numFmtId="0" fontId="3" fillId="0" borderId="0" xfId="11" applyFont="1" applyFill="1" applyAlignment="1">
      <alignment horizontal="left"/>
    </xf>
    <xf numFmtId="0" fontId="22" fillId="0" borderId="0" xfId="11" applyFont="1" applyFill="1" applyBorder="1" applyAlignment="1">
      <alignment horizontal="left" vertical="center"/>
    </xf>
    <xf numFmtId="0" fontId="3" fillId="0" borderId="5" xfId="3" applyFont="1" applyFill="1" applyBorder="1" applyAlignment="1" applyProtection="1">
      <alignment horizontal="left" vertical="center" wrapText="1"/>
      <protection locked="0"/>
    </xf>
    <xf numFmtId="0" fontId="4" fillId="0" borderId="5" xfId="0" applyFont="1" applyFill="1" applyBorder="1" applyAlignment="1" applyProtection="1">
      <alignment horizontal="left" vertical="center" wrapText="1"/>
      <protection locked="0"/>
    </xf>
    <xf numFmtId="0" fontId="4" fillId="0" borderId="1" xfId="0" applyFont="1" applyFill="1" applyBorder="1" applyAlignment="1" applyProtection="1">
      <alignment horizontal="left" vertical="center" wrapText="1"/>
      <protection locked="0"/>
    </xf>
    <xf numFmtId="0" fontId="3" fillId="0" borderId="1" xfId="3" applyFont="1" applyFill="1" applyBorder="1" applyAlignment="1" applyProtection="1">
      <alignment horizontal="left" vertical="center" wrapText="1"/>
      <protection locked="0"/>
    </xf>
    <xf numFmtId="0" fontId="35" fillId="0" borderId="0" xfId="0" applyFont="1" applyAlignment="1">
      <alignment horizontal="left" vertical="center"/>
    </xf>
    <xf numFmtId="0" fontId="36" fillId="0" borderId="0" xfId="0" applyFont="1" applyAlignment="1">
      <alignment horizontal="left" vertical="center"/>
    </xf>
    <xf numFmtId="0" fontId="37" fillId="0" borderId="0" xfId="0" applyFont="1" applyAlignment="1">
      <alignment horizontal="left" vertical="center"/>
    </xf>
    <xf numFmtId="0" fontId="35" fillId="0" borderId="0" xfId="0" applyFont="1" applyAlignment="1">
      <alignment horizontal="center" vertical="center"/>
    </xf>
    <xf numFmtId="0" fontId="38" fillId="0" borderId="0" xfId="0" applyFont="1" applyAlignment="1">
      <alignment horizontal="left" vertical="center" wrapText="1"/>
    </xf>
    <xf numFmtId="0" fontId="39" fillId="0" borderId="0" xfId="0" applyFont="1" applyAlignment="1">
      <alignment horizontal="left" vertical="center" wrapText="1"/>
    </xf>
    <xf numFmtId="0" fontId="39" fillId="0" borderId="0" xfId="0" applyFont="1" applyAlignment="1">
      <alignment horizontal="center" vertical="center" wrapText="1"/>
    </xf>
    <xf numFmtId="0" fontId="39" fillId="0" borderId="0" xfId="0" applyFont="1" applyAlignment="1">
      <alignment horizontal="right" vertical="center" wrapText="1"/>
    </xf>
    <xf numFmtId="0" fontId="38" fillId="0" borderId="0" xfId="0" applyFont="1" applyAlignment="1">
      <alignment horizontal="right" vertical="center" wrapText="1"/>
    </xf>
    <xf numFmtId="3" fontId="13" fillId="0" borderId="0" xfId="5" applyNumberFormat="1" applyFont="1" applyFill="1" applyAlignment="1">
      <alignment horizontal="center"/>
    </xf>
    <xf numFmtId="3" fontId="3" fillId="0" borderId="1" xfId="0" applyNumberFormat="1" applyFont="1" applyFill="1" applyBorder="1" applyAlignment="1">
      <alignment vertical="center"/>
    </xf>
    <xf numFmtId="3" fontId="41" fillId="0" borderId="1" xfId="0" applyNumberFormat="1" applyFont="1" applyFill="1" applyBorder="1" applyAlignment="1">
      <alignment horizontal="right" vertical="center" indent="1"/>
    </xf>
    <xf numFmtId="0" fontId="2" fillId="0" borderId="0" xfId="16" applyFont="1" applyFill="1"/>
    <xf numFmtId="3" fontId="13" fillId="0" borderId="0" xfId="16" applyNumberFormat="1" applyFont="1" applyFill="1" applyAlignment="1">
      <alignment horizontal="center"/>
    </xf>
    <xf numFmtId="0" fontId="0" fillId="2" borderId="1" xfId="0" applyFill="1" applyBorder="1" applyAlignment="1">
      <alignment vertical="center" wrapText="1"/>
    </xf>
    <xf numFmtId="0" fontId="2" fillId="0" borderId="0" xfId="5" applyFont="1" applyFill="1"/>
    <xf numFmtId="0" fontId="7" fillId="0" borderId="0" xfId="5" applyFont="1" applyFill="1" applyAlignment="1">
      <alignment horizontal="right"/>
    </xf>
    <xf numFmtId="0" fontId="0" fillId="0" borderId="0" xfId="5" applyFont="1" applyFill="1"/>
    <xf numFmtId="3" fontId="13" fillId="0" borderId="0" xfId="4" applyNumberFormat="1" applyFont="1" applyFill="1" applyAlignment="1">
      <alignment horizontal="center"/>
    </xf>
    <xf numFmtId="0" fontId="15" fillId="0" borderId="0" xfId="11" applyFont="1" applyFill="1" applyAlignment="1">
      <alignment horizontal="right"/>
    </xf>
    <xf numFmtId="3" fontId="22" fillId="0" borderId="10" xfId="12" applyNumberFormat="1" applyFont="1" applyFill="1" applyBorder="1" applyAlignment="1">
      <alignment horizontal="right" vertical="center" indent="1"/>
    </xf>
    <xf numFmtId="0" fontId="3"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19" fillId="3" borderId="1" xfId="0" applyFont="1" applyFill="1" applyBorder="1" applyAlignment="1" applyProtection="1">
      <alignment vertical="center" wrapText="1"/>
      <protection locked="0"/>
    </xf>
    <xf numFmtId="0" fontId="4" fillId="3" borderId="1" xfId="0" applyFont="1" applyFill="1" applyBorder="1" applyAlignment="1" applyProtection="1">
      <alignment horizontal="left" vertical="center" wrapText="1"/>
      <protection locked="0"/>
    </xf>
    <xf numFmtId="3" fontId="10" fillId="0" borderId="1" xfId="0" applyNumberFormat="1" applyFont="1" applyFill="1" applyBorder="1" applyAlignment="1">
      <alignment horizontal="right" vertical="center" indent="1"/>
    </xf>
    <xf numFmtId="3" fontId="9" fillId="0" borderId="1" xfId="0" applyNumberFormat="1" applyFont="1" applyFill="1" applyBorder="1" applyAlignment="1">
      <alignment horizontal="center" vertical="center" wrapText="1"/>
    </xf>
    <xf numFmtId="0" fontId="13" fillId="0" borderId="0" xfId="18" applyFont="1" applyFill="1"/>
    <xf numFmtId="0" fontId="13" fillId="0" borderId="0" xfId="0" applyFont="1"/>
    <xf numFmtId="0" fontId="14" fillId="0" borderId="0" xfId="0" applyFont="1"/>
    <xf numFmtId="0" fontId="16" fillId="0" borderId="0" xfId="0" applyFont="1" applyAlignment="1">
      <alignment horizontal="right"/>
    </xf>
    <xf numFmtId="0" fontId="4" fillId="0" borderId="22"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14" fillId="0" borderId="0" xfId="19" applyFont="1"/>
    <xf numFmtId="3" fontId="16" fillId="0" borderId="0" xfId="16" applyNumberFormat="1" applyFont="1" applyFill="1" applyAlignment="1">
      <alignment horizontal="center"/>
    </xf>
    <xf numFmtId="0" fontId="4" fillId="0" borderId="1" xfId="13" applyFont="1" applyFill="1" applyBorder="1" applyAlignment="1">
      <alignment horizontal="center" vertical="center" wrapText="1"/>
    </xf>
    <xf numFmtId="0" fontId="3" fillId="0" borderId="1" xfId="13" applyFont="1" applyFill="1" applyBorder="1" applyAlignment="1">
      <alignment horizontal="center" vertical="center"/>
    </xf>
    <xf numFmtId="0" fontId="19" fillId="0" borderId="1" xfId="13" applyFont="1" applyFill="1" applyBorder="1" applyAlignment="1" applyProtection="1">
      <alignment vertical="center" wrapText="1"/>
      <protection locked="0"/>
    </xf>
    <xf numFmtId="0" fontId="5" fillId="0" borderId="1" xfId="13" applyFont="1" applyFill="1" applyBorder="1" applyAlignment="1" applyProtection="1">
      <alignment horizontal="left" vertical="center" wrapText="1"/>
      <protection locked="0"/>
    </xf>
    <xf numFmtId="0" fontId="5" fillId="0" borderId="1" xfId="13" applyFont="1" applyFill="1" applyBorder="1" applyAlignment="1">
      <alignment horizontal="center" vertical="center" wrapText="1"/>
    </xf>
    <xf numFmtId="3" fontId="3" fillId="0" borderId="5" xfId="20" applyNumberFormat="1" applyFont="1" applyFill="1" applyBorder="1" applyAlignment="1">
      <alignment horizontal="right" vertical="center" indent="1"/>
    </xf>
    <xf numFmtId="0" fontId="3" fillId="0" borderId="1" xfId="13" applyNumberFormat="1" applyFont="1" applyFill="1" applyBorder="1" applyAlignment="1">
      <alignment horizontal="center" vertical="center"/>
    </xf>
    <xf numFmtId="3" fontId="4" fillId="0" borderId="1" xfId="13" applyNumberFormat="1" applyFont="1" applyFill="1" applyBorder="1" applyAlignment="1">
      <alignment horizontal="right" vertical="center" indent="1"/>
    </xf>
    <xf numFmtId="3" fontId="15" fillId="0" borderId="1" xfId="13" applyNumberFormat="1" applyFont="1" applyFill="1" applyBorder="1" applyAlignment="1">
      <alignment horizontal="right" vertical="center" indent="1"/>
    </xf>
    <xf numFmtId="3" fontId="3" fillId="0" borderId="1" xfId="13" applyNumberFormat="1" applyFont="1" applyFill="1" applyBorder="1" applyAlignment="1">
      <alignment horizontal="right" vertical="center" indent="1"/>
    </xf>
    <xf numFmtId="3" fontId="3" fillId="0" borderId="1" xfId="13" applyNumberFormat="1" applyFont="1" applyFill="1" applyBorder="1" applyAlignment="1">
      <alignment horizontal="center" vertical="center" wrapText="1"/>
    </xf>
    <xf numFmtId="0" fontId="22" fillId="0" borderId="23" xfId="12" applyFont="1" applyFill="1" applyBorder="1" applyAlignment="1">
      <alignment horizontal="left" vertical="center" indent="1"/>
    </xf>
    <xf numFmtId="0" fontId="22" fillId="0" borderId="24" xfId="12" applyFont="1" applyFill="1" applyBorder="1" applyAlignment="1">
      <alignment horizontal="left" vertical="center" indent="1"/>
    </xf>
    <xf numFmtId="0" fontId="23" fillId="0" borderId="25" xfId="12" applyFont="1" applyFill="1" applyBorder="1" applyAlignment="1">
      <alignment horizontal="left" vertical="center" wrapText="1" indent="1"/>
    </xf>
    <xf numFmtId="0" fontId="23" fillId="0" borderId="26" xfId="12" applyFont="1" applyFill="1" applyBorder="1" applyAlignment="1">
      <alignment horizontal="left" vertical="center" wrapText="1" indent="1"/>
    </xf>
    <xf numFmtId="0" fontId="13" fillId="0" borderId="0" xfId="4" applyFont="1" applyFill="1"/>
    <xf numFmtId="0" fontId="2" fillId="0" borderId="0" xfId="21" applyFill="1" applyAlignment="1">
      <alignment wrapText="1"/>
    </xf>
    <xf numFmtId="3" fontId="2" fillId="0" borderId="0" xfId="21" applyNumberFormat="1" applyFill="1" applyAlignment="1">
      <alignment horizontal="right" vertical="center"/>
    </xf>
    <xf numFmtId="0" fontId="2" fillId="0" borderId="0" xfId="21">
      <alignment wrapText="1"/>
    </xf>
    <xf numFmtId="3" fontId="16" fillId="0" borderId="0" xfId="5" applyNumberFormat="1" applyFont="1" applyFill="1" applyAlignment="1">
      <alignment horizontal="center"/>
    </xf>
    <xf numFmtId="0" fontId="2" fillId="0" borderId="1" xfId="21" applyFill="1" applyBorder="1" applyAlignment="1">
      <alignment vertical="center" wrapText="1"/>
    </xf>
    <xf numFmtId="0" fontId="4" fillId="0" borderId="1" xfId="21" applyFont="1" applyFill="1" applyBorder="1" applyAlignment="1">
      <alignment horizontal="center" vertical="center" wrapText="1"/>
    </xf>
    <xf numFmtId="0" fontId="2" fillId="0" borderId="1" xfId="21" applyFont="1" applyBorder="1" applyAlignment="1">
      <alignment horizontal="center" vertical="center" wrapText="1"/>
    </xf>
    <xf numFmtId="0" fontId="5" fillId="0" borderId="1" xfId="21" applyFont="1" applyFill="1" applyBorder="1" applyAlignment="1">
      <alignment horizontal="center" vertical="center" wrapText="1"/>
    </xf>
    <xf numFmtId="0" fontId="18" fillId="0" borderId="1" xfId="21" applyFont="1" applyFill="1" applyBorder="1" applyAlignment="1">
      <alignment vertical="center" wrapText="1"/>
    </xf>
    <xf numFmtId="0" fontId="5" fillId="0" borderId="1" xfId="21" applyFont="1" applyFill="1" applyBorder="1" applyAlignment="1" applyProtection="1">
      <alignment horizontal="left" vertical="center" wrapText="1"/>
      <protection locked="0"/>
    </xf>
    <xf numFmtId="0" fontId="2" fillId="0" borderId="1" xfId="21" applyNumberFormat="1" applyFont="1" applyFill="1" applyBorder="1" applyAlignment="1">
      <alignment horizontal="center" vertical="center"/>
    </xf>
    <xf numFmtId="3" fontId="4" fillId="0" borderId="1" xfId="21" applyNumberFormat="1" applyFont="1" applyFill="1" applyBorder="1" applyAlignment="1">
      <alignment horizontal="right" vertical="center" indent="1"/>
    </xf>
    <xf numFmtId="3" fontId="3" fillId="0" borderId="1" xfId="21" applyNumberFormat="1" applyFont="1" applyFill="1" applyBorder="1" applyAlignment="1">
      <alignment horizontal="right" vertical="center" indent="1"/>
    </xf>
    <xf numFmtId="3" fontId="2" fillId="0" borderId="1" xfId="21" applyNumberFormat="1" applyFont="1" applyFill="1" applyBorder="1" applyAlignment="1">
      <alignment horizontal="center" vertical="center" wrapText="1"/>
    </xf>
    <xf numFmtId="0" fontId="4" fillId="0" borderId="5" xfId="21" applyFont="1" applyFill="1" applyBorder="1" applyAlignment="1">
      <alignment horizontal="center" vertical="center" wrapText="1"/>
    </xf>
    <xf numFmtId="0" fontId="5" fillId="0" borderId="5" xfId="21" applyFont="1" applyFill="1" applyBorder="1" applyAlignment="1" applyProtection="1">
      <alignment horizontal="left" vertical="center" wrapText="1"/>
      <protection locked="0"/>
    </xf>
    <xf numFmtId="0" fontId="5" fillId="0" borderId="5" xfId="21" applyFont="1" applyFill="1" applyBorder="1" applyAlignment="1">
      <alignment horizontal="center" vertical="center" wrapText="1"/>
    </xf>
    <xf numFmtId="0" fontId="2" fillId="0" borderId="5" xfId="4" applyFont="1" applyFill="1" applyBorder="1" applyAlignment="1">
      <alignment horizontal="center" vertical="center" wrapText="1"/>
    </xf>
    <xf numFmtId="0" fontId="15" fillId="0" borderId="1" xfId="21" applyFont="1" applyFill="1" applyBorder="1" applyAlignment="1">
      <alignment horizontal="left" vertical="center" wrapText="1"/>
    </xf>
    <xf numFmtId="0" fontId="0" fillId="0" borderId="5" xfId="3" applyFont="1" applyFill="1" applyBorder="1" applyAlignment="1" applyProtection="1">
      <alignment horizontal="left" vertical="center" wrapText="1"/>
      <protection locked="0"/>
    </xf>
    <xf numFmtId="0" fontId="2" fillId="0" borderId="1" xfId="4" applyFont="1" applyFill="1" applyBorder="1" applyAlignment="1">
      <alignment horizontal="center" vertical="center" wrapText="1"/>
    </xf>
    <xf numFmtId="0" fontId="19" fillId="0" borderId="1" xfId="21" applyFont="1" applyFill="1" applyBorder="1" applyAlignment="1" applyProtection="1">
      <alignment vertical="center" wrapText="1"/>
      <protection locked="0"/>
    </xf>
    <xf numFmtId="0" fontId="2" fillId="0" borderId="5" xfId="3" applyFont="1" applyFill="1" applyBorder="1" applyAlignment="1" applyProtection="1">
      <alignment horizontal="left" vertical="center" wrapText="1"/>
      <protection locked="0"/>
    </xf>
    <xf numFmtId="3" fontId="12" fillId="2" borderId="1" xfId="15" applyNumberFormat="1" applyFont="1" applyFill="1" applyBorder="1" applyAlignment="1">
      <alignment horizontal="right" vertical="center" wrapText="1"/>
    </xf>
    <xf numFmtId="3" fontId="12" fillId="2" borderId="1" xfId="14" applyNumberFormat="1" applyFont="1" applyFill="1" applyBorder="1" applyAlignment="1">
      <alignment horizontal="right" vertical="center" wrapText="1"/>
    </xf>
    <xf numFmtId="0" fontId="12" fillId="2" borderId="1" xfId="14" applyFont="1" applyFill="1" applyBorder="1" applyAlignment="1">
      <alignment horizontal="center" vertical="center" wrapText="1"/>
    </xf>
    <xf numFmtId="0" fontId="11" fillId="0" borderId="0" xfId="13" applyFont="1" applyFill="1"/>
    <xf numFmtId="0" fontId="2" fillId="0" borderId="1" xfId="13" applyFont="1" applyFill="1" applyBorder="1" applyAlignment="1">
      <alignment horizontal="center" vertical="center"/>
    </xf>
    <xf numFmtId="0" fontId="18" fillId="0" borderId="1" xfId="13" applyFont="1" applyFill="1" applyBorder="1" applyAlignment="1">
      <alignment vertical="center" wrapText="1"/>
    </xf>
    <xf numFmtId="0" fontId="42" fillId="0" borderId="1" xfId="13" applyFont="1" applyFill="1" applyBorder="1" applyAlignment="1" applyProtection="1">
      <alignment horizontal="left" vertical="center" wrapText="1"/>
      <protection locked="0"/>
    </xf>
    <xf numFmtId="0" fontId="2" fillId="0" borderId="1" xfId="13" applyNumberFormat="1" applyFont="1" applyFill="1" applyBorder="1" applyAlignment="1">
      <alignment horizontal="center" vertical="center"/>
    </xf>
    <xf numFmtId="0" fontId="4" fillId="0" borderId="5" xfId="13" applyFont="1" applyFill="1" applyBorder="1" applyAlignment="1">
      <alignment horizontal="center" vertical="center" wrapText="1"/>
    </xf>
    <xf numFmtId="0" fontId="5" fillId="0" borderId="5" xfId="13" applyFont="1" applyFill="1" applyBorder="1" applyAlignment="1">
      <alignment horizontal="center" vertical="center" wrapText="1"/>
    </xf>
    <xf numFmtId="0" fontId="15" fillId="0" borderId="1" xfId="13" applyFont="1" applyFill="1" applyBorder="1" applyAlignment="1">
      <alignment horizontal="left" vertical="center" wrapText="1"/>
    </xf>
    <xf numFmtId="0" fontId="2" fillId="0" borderId="0" xfId="13" applyFont="1" applyFill="1"/>
    <xf numFmtId="0" fontId="3" fillId="0" borderId="5" xfId="18" applyFont="1" applyFill="1" applyBorder="1" applyAlignment="1">
      <alignment horizontal="center" vertical="center"/>
    </xf>
    <xf numFmtId="0" fontId="2" fillId="0" borderId="5" xfId="18" applyFont="1" applyFill="1" applyBorder="1" applyAlignment="1">
      <alignment horizontal="center" vertical="center" wrapText="1"/>
    </xf>
    <xf numFmtId="3" fontId="15" fillId="0" borderId="1" xfId="21" applyNumberFormat="1" applyFont="1" applyFill="1" applyBorder="1" applyAlignment="1">
      <alignment horizontal="right" vertical="center" indent="1"/>
    </xf>
    <xf numFmtId="3" fontId="2" fillId="0" borderId="1" xfId="13" applyNumberFormat="1" applyFont="1" applyFill="1" applyBorder="1" applyAlignment="1">
      <alignment horizontal="center" vertical="center" wrapText="1"/>
    </xf>
    <xf numFmtId="3" fontId="3" fillId="0" borderId="1" xfId="20" applyNumberFormat="1" applyFont="1" applyFill="1" applyBorder="1" applyAlignment="1">
      <alignment horizontal="right" vertical="center" indent="1"/>
    </xf>
    <xf numFmtId="3" fontId="4" fillId="3" borderId="1" xfId="0" applyNumberFormat="1" applyFont="1" applyFill="1" applyBorder="1" applyAlignment="1">
      <alignment horizontal="right" vertical="center" indent="1"/>
    </xf>
    <xf numFmtId="3" fontId="3" fillId="3" borderId="1" xfId="0" applyNumberFormat="1" applyFont="1" applyFill="1" applyBorder="1" applyAlignment="1">
      <alignment horizontal="right" vertical="center" indent="1"/>
    </xf>
    <xf numFmtId="0" fontId="2" fillId="4" borderId="1" xfId="13" applyFill="1" applyBorder="1" applyAlignment="1">
      <alignment vertical="center" wrapText="1"/>
    </xf>
    <xf numFmtId="0" fontId="12" fillId="4" borderId="1" xfId="14" applyFont="1" applyFill="1" applyBorder="1" applyAlignment="1">
      <alignment horizontal="center" vertical="center" wrapText="1"/>
    </xf>
    <xf numFmtId="0" fontId="42" fillId="4" borderId="1" xfId="13" applyFont="1" applyFill="1" applyBorder="1" applyAlignment="1" applyProtection="1">
      <alignment horizontal="left" vertical="center" wrapText="1"/>
      <protection locked="0"/>
    </xf>
    <xf numFmtId="0" fontId="7" fillId="4" borderId="1" xfId="14" applyFont="1" applyFill="1" applyBorder="1" applyAlignment="1">
      <alignment horizontal="center" vertical="center" wrapText="1"/>
    </xf>
    <xf numFmtId="0" fontId="15" fillId="0" borderId="5" xfId="0" applyFont="1" applyFill="1" applyBorder="1" applyAlignment="1" applyProtection="1">
      <alignment horizontal="left" vertical="center" wrapText="1"/>
      <protection locked="0"/>
    </xf>
    <xf numFmtId="3" fontId="3" fillId="3" borderId="5" xfId="3" applyNumberFormat="1" applyFont="1" applyFill="1" applyBorder="1" applyAlignment="1">
      <alignment horizontal="right" vertical="center" indent="1"/>
    </xf>
    <xf numFmtId="0" fontId="13" fillId="5" borderId="17" xfId="12" applyFont="1" applyFill="1" applyBorder="1" applyAlignment="1">
      <alignment horizontal="center" vertical="center" wrapText="1"/>
    </xf>
    <xf numFmtId="0" fontId="13" fillId="5" borderId="10" xfId="12" applyFont="1" applyFill="1" applyBorder="1" applyAlignment="1">
      <alignment horizontal="center" vertical="center" wrapText="1"/>
    </xf>
    <xf numFmtId="0" fontId="13" fillId="5" borderId="10" xfId="1" applyFont="1" applyFill="1" applyBorder="1" applyAlignment="1">
      <alignment horizontal="center" vertical="center" wrapText="1"/>
    </xf>
    <xf numFmtId="0" fontId="13" fillId="5" borderId="10" xfId="2" applyFont="1" applyFill="1" applyBorder="1" applyAlignment="1">
      <alignment horizontal="center" vertical="center" wrapText="1"/>
    </xf>
    <xf numFmtId="3" fontId="13" fillId="5" borderId="10" xfId="11" applyNumberFormat="1" applyFont="1" applyFill="1" applyBorder="1" applyAlignment="1">
      <alignment horizontal="right" vertical="center" indent="1"/>
    </xf>
    <xf numFmtId="3" fontId="13" fillId="5" borderId="11" xfId="11" applyNumberFormat="1" applyFont="1" applyFill="1" applyBorder="1" applyAlignment="1">
      <alignment horizontal="right" vertical="center" indent="1"/>
    </xf>
    <xf numFmtId="3" fontId="13" fillId="5" borderId="19" xfId="11" applyNumberFormat="1" applyFont="1" applyFill="1" applyBorder="1" applyAlignment="1">
      <alignment horizontal="right" vertical="center" indent="1"/>
    </xf>
    <xf numFmtId="3" fontId="7" fillId="5" borderId="1" xfId="1" applyNumberFormat="1" applyFont="1" applyFill="1" applyBorder="1" applyAlignment="1">
      <alignment horizontal="center" vertical="center" wrapText="1"/>
    </xf>
    <xf numFmtId="0" fontId="12" fillId="5" borderId="8" xfId="2" applyFont="1" applyFill="1" applyBorder="1" applyAlignment="1">
      <alignment horizontal="left" vertical="center"/>
    </xf>
    <xf numFmtId="0" fontId="12" fillId="5" borderId="7" xfId="2" applyFont="1" applyFill="1" applyBorder="1" applyAlignment="1">
      <alignment horizontal="left" vertical="center"/>
    </xf>
    <xf numFmtId="3" fontId="40" fillId="5" borderId="9" xfId="2" applyNumberFormat="1" applyFont="1" applyFill="1" applyBorder="1" applyAlignment="1">
      <alignment horizontal="right" vertical="center" wrapText="1"/>
    </xf>
    <xf numFmtId="3" fontId="40" fillId="5" borderId="9" xfId="1" applyNumberFormat="1" applyFont="1" applyFill="1" applyBorder="1" applyAlignment="1">
      <alignment horizontal="right" vertical="center" wrapText="1"/>
    </xf>
    <xf numFmtId="0" fontId="8" fillId="5" borderId="4" xfId="2" applyFont="1" applyFill="1" applyBorder="1" applyAlignment="1">
      <alignment horizontal="left" vertical="center"/>
    </xf>
    <xf numFmtId="0" fontId="8" fillId="5" borderId="3" xfId="2" applyFont="1" applyFill="1" applyBorder="1" applyAlignment="1">
      <alignment horizontal="left" vertical="center"/>
    </xf>
    <xf numFmtId="3" fontId="22" fillId="5" borderId="1" xfId="1" applyNumberFormat="1" applyFont="1" applyFill="1" applyBorder="1" applyAlignment="1">
      <alignment horizontal="right" vertical="center" wrapText="1"/>
    </xf>
    <xf numFmtId="3" fontId="22" fillId="5" borderId="1" xfId="2" applyNumberFormat="1" applyFont="1" applyFill="1" applyBorder="1" applyAlignment="1">
      <alignment horizontal="right" vertical="center" wrapText="1"/>
    </xf>
    <xf numFmtId="3" fontId="12" fillId="5" borderId="1" xfId="2" applyNumberFormat="1" applyFont="1" applyFill="1" applyBorder="1" applyAlignment="1">
      <alignment horizontal="right" vertical="center" wrapText="1"/>
    </xf>
    <xf numFmtId="3" fontId="8" fillId="5" borderId="1" xfId="1" applyNumberFormat="1" applyFont="1" applyFill="1" applyBorder="1" applyAlignment="1">
      <alignment horizontal="right" vertical="center" wrapText="1"/>
    </xf>
    <xf numFmtId="3" fontId="8" fillId="5" borderId="1" xfId="2" applyNumberFormat="1" applyFont="1" applyFill="1" applyBorder="1" applyAlignment="1">
      <alignment horizontal="right" vertical="center" wrapText="1"/>
    </xf>
    <xf numFmtId="3" fontId="7" fillId="5" borderId="1" xfId="14" applyNumberFormat="1" applyFont="1" applyFill="1" applyBorder="1" applyAlignment="1">
      <alignment horizontal="center" vertical="center" wrapText="1"/>
    </xf>
    <xf numFmtId="0" fontId="8" fillId="5" borderId="4" xfId="15" applyFont="1" applyFill="1" applyBorder="1" applyAlignment="1">
      <alignment horizontal="left" vertical="center"/>
    </xf>
    <xf numFmtId="0" fontId="8" fillId="5" borderId="3" xfId="15" applyFont="1" applyFill="1" applyBorder="1" applyAlignment="1">
      <alignment horizontal="left" vertical="center"/>
    </xf>
    <xf numFmtId="3" fontId="22" fillId="5" borderId="1" xfId="14" applyNumberFormat="1" applyFont="1" applyFill="1" applyBorder="1" applyAlignment="1">
      <alignment horizontal="right" vertical="center" wrapText="1"/>
    </xf>
    <xf numFmtId="3" fontId="40" fillId="5" borderId="1" xfId="1" applyNumberFormat="1" applyFont="1" applyFill="1" applyBorder="1" applyAlignment="1">
      <alignment horizontal="right" vertical="center" wrapText="1"/>
    </xf>
    <xf numFmtId="3" fontId="40" fillId="5" borderId="1" xfId="2" applyNumberFormat="1" applyFont="1" applyFill="1" applyBorder="1" applyAlignment="1">
      <alignment horizontal="right" vertical="center" wrapText="1"/>
    </xf>
    <xf numFmtId="3" fontId="8" fillId="5" borderId="1" xfId="14" applyNumberFormat="1" applyFont="1" applyFill="1" applyBorder="1" applyAlignment="1">
      <alignment horizontal="right" vertical="center" wrapText="1"/>
    </xf>
    <xf numFmtId="3" fontId="8" fillId="5" borderId="1" xfId="15" applyNumberFormat="1" applyFont="1" applyFill="1" applyBorder="1" applyAlignment="1">
      <alignment horizontal="right" vertical="center" wrapText="1"/>
    </xf>
    <xf numFmtId="0" fontId="23" fillId="3" borderId="13" xfId="12" applyFont="1" applyFill="1" applyBorder="1" applyAlignment="1">
      <alignment horizontal="left" vertical="center" wrapText="1" indent="1"/>
    </xf>
    <xf numFmtId="0" fontId="23" fillId="3" borderId="16" xfId="12" applyFont="1" applyFill="1" applyBorder="1" applyAlignment="1">
      <alignment horizontal="left" vertical="center" wrapText="1" indent="1"/>
    </xf>
    <xf numFmtId="0" fontId="3" fillId="0" borderId="5" xfId="4" applyFont="1" applyFill="1" applyBorder="1" applyAlignment="1">
      <alignment horizontal="center" vertical="center" wrapText="1"/>
    </xf>
    <xf numFmtId="0" fontId="0" fillId="0" borderId="1" xfId="13" applyNumberFormat="1" applyFont="1" applyFill="1" applyBorder="1" applyAlignment="1">
      <alignment horizontal="center" vertical="center"/>
    </xf>
    <xf numFmtId="0" fontId="22" fillId="5" borderId="11" xfId="12" applyFont="1" applyFill="1" applyBorder="1" applyAlignment="1">
      <alignment horizontal="left" vertical="center" indent="1"/>
    </xf>
    <xf numFmtId="0" fontId="22" fillId="5" borderId="17" xfId="12" applyFont="1" applyFill="1" applyBorder="1" applyAlignment="1">
      <alignment horizontal="left" vertical="center" indent="1"/>
    </xf>
    <xf numFmtId="0" fontId="8" fillId="0" borderId="11" xfId="12" applyFont="1" applyFill="1" applyBorder="1" applyAlignment="1">
      <alignment horizontal="left" vertical="center" indent="1"/>
    </xf>
    <xf numFmtId="0" fontId="8" fillId="0" borderId="17" xfId="12" applyFont="1" applyFill="1" applyBorder="1" applyAlignment="1">
      <alignment horizontal="left" vertical="center" indent="1"/>
    </xf>
    <xf numFmtId="0" fontId="3" fillId="0" borderId="0" xfId="11" applyFont="1" applyFill="1" applyAlignment="1">
      <alignment horizontal="left"/>
    </xf>
    <xf numFmtId="0" fontId="23" fillId="0" borderId="0" xfId="11" applyFont="1" applyFill="1" applyAlignment="1">
      <alignment horizontal="justify" wrapText="1"/>
    </xf>
    <xf numFmtId="0" fontId="23" fillId="0" borderId="0" xfId="8" applyFont="1" applyFill="1" applyAlignment="1">
      <alignment horizontal="justify" wrapText="1"/>
    </xf>
    <xf numFmtId="0" fontId="22" fillId="0" borderId="0" xfId="11" applyFont="1" applyFill="1" applyBorder="1" applyAlignment="1">
      <alignment horizontal="left" vertical="center"/>
    </xf>
    <xf numFmtId="0" fontId="13" fillId="5" borderId="10" xfId="12" applyFont="1" applyFill="1" applyBorder="1" applyAlignment="1">
      <alignment horizontal="center" vertical="center" wrapText="1"/>
    </xf>
    <xf numFmtId="0" fontId="13" fillId="5" borderId="19" xfId="12" applyFont="1" applyFill="1" applyBorder="1" applyAlignment="1">
      <alignment horizontal="center" vertical="center" wrapText="1"/>
    </xf>
    <xf numFmtId="0" fontId="13" fillId="0" borderId="12" xfId="12" applyFont="1" applyFill="1" applyBorder="1" applyAlignment="1">
      <alignment horizontal="center" vertical="center"/>
    </xf>
    <xf numFmtId="0" fontId="13" fillId="0" borderId="15" xfId="12" applyFont="1" applyFill="1" applyBorder="1" applyAlignment="1">
      <alignment horizontal="center" vertical="center"/>
    </xf>
    <xf numFmtId="0" fontId="7" fillId="0" borderId="1" xfId="1" applyFont="1" applyFill="1" applyBorder="1" applyAlignment="1">
      <alignment horizontal="center" vertical="center" wrapText="1"/>
    </xf>
    <xf numFmtId="164" fontId="7" fillId="5" borderId="1" xfId="2" applyNumberFormat="1" applyFont="1" applyFill="1" applyBorder="1" applyAlignment="1">
      <alignment horizontal="center" vertical="center" wrapText="1"/>
    </xf>
    <xf numFmtId="164" fontId="7" fillId="5" borderId="9" xfId="2" applyNumberFormat="1" applyFont="1" applyFill="1" applyBorder="1" applyAlignment="1">
      <alignment horizontal="center" vertical="center" wrapText="1"/>
    </xf>
    <xf numFmtId="164" fontId="7" fillId="5" borderId="5" xfId="2" applyNumberFormat="1" applyFont="1" applyFill="1" applyBorder="1" applyAlignment="1">
      <alignment horizontal="center" vertical="center" wrapText="1"/>
    </xf>
    <xf numFmtId="3" fontId="7" fillId="5" borderId="1" xfId="2" applyNumberFormat="1" applyFont="1" applyFill="1" applyBorder="1" applyAlignment="1">
      <alignment horizontal="center" vertical="center" wrapText="1"/>
    </xf>
    <xf numFmtId="3" fontId="13" fillId="5" borderId="1" xfId="5" applyNumberFormat="1" applyFont="1" applyFill="1" applyBorder="1" applyAlignment="1">
      <alignment horizontal="center" vertical="center"/>
    </xf>
    <xf numFmtId="0" fontId="8" fillId="5" borderId="4" xfId="6" applyFont="1" applyFill="1" applyBorder="1" applyAlignment="1">
      <alignment horizontal="left" vertical="center"/>
    </xf>
    <xf numFmtId="0" fontId="8" fillId="5" borderId="3" xfId="6" applyFont="1" applyFill="1" applyBorder="1" applyAlignment="1">
      <alignment horizontal="left" vertical="center"/>
    </xf>
    <xf numFmtId="0" fontId="8" fillId="5" borderId="2" xfId="6" applyFont="1" applyFill="1" applyBorder="1" applyAlignment="1">
      <alignment horizontal="left" vertical="center"/>
    </xf>
    <xf numFmtId="0" fontId="7" fillId="5" borderId="1" xfId="2" applyFont="1" applyFill="1" applyBorder="1" applyAlignment="1">
      <alignment horizontal="center" vertical="center" textRotation="90" wrapText="1"/>
    </xf>
    <xf numFmtId="0" fontId="7" fillId="5" borderId="1" xfId="2" applyFont="1" applyFill="1" applyBorder="1" applyAlignment="1">
      <alignment horizontal="center" vertical="center" wrapText="1"/>
    </xf>
    <xf numFmtId="164" fontId="7" fillId="5" borderId="1" xfId="2" applyNumberFormat="1" applyFont="1" applyFill="1" applyBorder="1" applyAlignment="1">
      <alignment horizontal="center" vertical="center" textRotation="90" wrapText="1"/>
    </xf>
    <xf numFmtId="0" fontId="7" fillId="5" borderId="9" xfId="2" applyFont="1" applyFill="1" applyBorder="1" applyAlignment="1">
      <alignment horizontal="center" vertical="center" wrapText="1"/>
    </xf>
    <xf numFmtId="0" fontId="0" fillId="5" borderId="5" xfId="0" applyFill="1" applyBorder="1" applyAlignment="1">
      <alignment horizontal="center" vertical="center" wrapText="1"/>
    </xf>
    <xf numFmtId="0" fontId="20" fillId="0" borderId="0" xfId="0" applyFont="1" applyFill="1" applyAlignment="1">
      <alignment vertical="top" wrapText="1"/>
    </xf>
    <xf numFmtId="0" fontId="12" fillId="5" borderId="8" xfId="2" applyFont="1" applyFill="1" applyBorder="1" applyAlignment="1">
      <alignment horizontal="left" vertical="center"/>
    </xf>
    <xf numFmtId="0" fontId="12" fillId="5" borderId="7" xfId="2" applyFont="1" applyFill="1" applyBorder="1" applyAlignment="1">
      <alignment horizontal="left" vertical="center"/>
    </xf>
    <xf numFmtId="0" fontId="12" fillId="5" borderId="6" xfId="2" applyFont="1" applyFill="1" applyBorder="1" applyAlignment="1">
      <alignment horizontal="left" vertical="center"/>
    </xf>
    <xf numFmtId="0" fontId="7" fillId="0" borderId="1" xfId="14" applyFont="1" applyFill="1" applyBorder="1" applyAlignment="1">
      <alignment horizontal="center" vertical="center" wrapText="1"/>
    </xf>
    <xf numFmtId="164" fontId="7" fillId="5" borderId="1" xfId="15" applyNumberFormat="1" applyFont="1" applyFill="1" applyBorder="1" applyAlignment="1">
      <alignment horizontal="center" vertical="center" wrapText="1"/>
    </xf>
    <xf numFmtId="164" fontId="7" fillId="5" borderId="9" xfId="15" applyNumberFormat="1" applyFont="1" applyFill="1" applyBorder="1" applyAlignment="1">
      <alignment horizontal="center" vertical="center" wrapText="1"/>
    </xf>
    <xf numFmtId="164" fontId="7" fillId="5" borderId="5" xfId="15" applyNumberFormat="1" applyFont="1" applyFill="1" applyBorder="1" applyAlignment="1">
      <alignment horizontal="center" vertical="center" wrapText="1"/>
    </xf>
    <xf numFmtId="3" fontId="7" fillId="5" borderId="1" xfId="15" applyNumberFormat="1" applyFont="1" applyFill="1" applyBorder="1" applyAlignment="1">
      <alignment horizontal="center" vertical="center" wrapText="1"/>
    </xf>
    <xf numFmtId="3" fontId="13" fillId="5" borderId="1" xfId="16" applyNumberFormat="1" applyFont="1" applyFill="1" applyBorder="1" applyAlignment="1">
      <alignment horizontal="center" vertical="center"/>
    </xf>
    <xf numFmtId="0" fontId="8" fillId="5" borderId="4" xfId="17" applyFont="1" applyFill="1" applyBorder="1" applyAlignment="1">
      <alignment horizontal="left" vertical="center"/>
    </xf>
    <xf numFmtId="0" fontId="8" fillId="5" borderId="3" xfId="17" applyFont="1" applyFill="1" applyBorder="1" applyAlignment="1">
      <alignment horizontal="left" vertical="center"/>
    </xf>
    <xf numFmtId="0" fontId="8" fillId="5" borderId="2" xfId="17" applyFont="1" applyFill="1" applyBorder="1" applyAlignment="1">
      <alignment horizontal="left" vertical="center"/>
    </xf>
    <xf numFmtId="0" fontId="7" fillId="5" borderId="1" xfId="15" applyFont="1" applyFill="1" applyBorder="1" applyAlignment="1">
      <alignment horizontal="center" vertical="center" textRotation="90" wrapText="1"/>
    </xf>
    <xf numFmtId="0" fontId="7" fillId="5" borderId="1" xfId="15" applyFont="1" applyFill="1" applyBorder="1" applyAlignment="1">
      <alignment horizontal="center" vertical="center" wrapText="1"/>
    </xf>
    <xf numFmtId="164" fontId="7" fillId="5" borderId="1" xfId="15" applyNumberFormat="1" applyFont="1" applyFill="1" applyBorder="1" applyAlignment="1">
      <alignment horizontal="center" vertical="center" textRotation="90" wrapText="1"/>
    </xf>
    <xf numFmtId="0" fontId="7" fillId="5" borderId="9" xfId="15" applyFont="1" applyFill="1" applyBorder="1" applyAlignment="1">
      <alignment horizontal="center" vertical="center" wrapText="1"/>
    </xf>
    <xf numFmtId="0" fontId="1" fillId="5" borderId="5" xfId="19" applyFill="1" applyBorder="1" applyAlignment="1">
      <alignment horizontal="center" vertical="center" wrapText="1"/>
    </xf>
    <xf numFmtId="0" fontId="7" fillId="4" borderId="1" xfId="14" applyFont="1" applyFill="1" applyBorder="1" applyAlignment="1">
      <alignment horizontal="center" vertical="center" wrapText="1"/>
    </xf>
    <xf numFmtId="0" fontId="12" fillId="2" borderId="8" xfId="15" applyFont="1" applyFill="1" applyBorder="1" applyAlignment="1">
      <alignment horizontal="left" vertical="center"/>
    </xf>
    <xf numFmtId="0" fontId="12" fillId="2" borderId="7" xfId="15" applyFont="1" applyFill="1" applyBorder="1" applyAlignment="1">
      <alignment horizontal="left" vertical="center"/>
    </xf>
    <xf numFmtId="0" fontId="12" fillId="2" borderId="3" xfId="15" applyFont="1" applyFill="1" applyBorder="1" applyAlignment="1">
      <alignment horizontal="left" vertical="center"/>
    </xf>
    <xf numFmtId="0" fontId="12" fillId="2" borderId="2" xfId="15" applyFont="1" applyFill="1" applyBorder="1" applyAlignment="1">
      <alignment horizontal="left" vertical="center"/>
    </xf>
  </cellXfs>
  <cellStyles count="22">
    <cellStyle name="Normální" xfId="0" builtinId="0"/>
    <cellStyle name="normální 2" xfId="7"/>
    <cellStyle name="Normální 3" xfId="8"/>
    <cellStyle name="normální 4" xfId="9"/>
    <cellStyle name="Normální 5" xfId="10"/>
    <cellStyle name="Normální 5 2" xfId="21"/>
    <cellStyle name="Normální 6" xfId="13"/>
    <cellStyle name="Normální 7" xfId="19"/>
    <cellStyle name="normální_Investice - opravy 2007 - 14-11-06-HOL (3)1" xfId="6"/>
    <cellStyle name="normální_Investice - opravy 2007 - 14-11-06-HOL (3)1 2" xfId="17"/>
    <cellStyle name="normální_investice 2005- doprava-upravený2" xfId="5"/>
    <cellStyle name="normální_investice 2005- doprava-upravený2 2" xfId="16"/>
    <cellStyle name="normální_Investice 2005-školství - úprava (probráno se SEK)" xfId="2"/>
    <cellStyle name="normální_Investice 2005-školství - úprava (probráno se SEK) 2" xfId="15"/>
    <cellStyle name="normální_kultura2-upravené priority-3" xfId="1"/>
    <cellStyle name="normální_kultura2-upravené priority-3 2" xfId="14"/>
    <cellStyle name="normální_Požadavky na investice 2005 a plnění 2004-úprava" xfId="12"/>
    <cellStyle name="normální_Sešit1" xfId="11"/>
    <cellStyle name="normální_Sociální - investice a opravy 2009 - sumarizace vč. prior - 10-12-2008" xfId="4"/>
    <cellStyle name="normální_Sociální - investice a opravy 2009 - sumarizace vč. prior - 10-12-2008 2" xfId="18"/>
    <cellStyle name="normální_Studie IZ - silnice 2003" xfId="3"/>
    <cellStyle name="normální_Studie IZ - silnice 2003 2" xfId="2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L42"/>
  <sheetViews>
    <sheetView showGridLines="0" view="pageBreakPreview" zoomScale="75" zoomScaleNormal="75" zoomScaleSheetLayoutView="75" zoomScalePageLayoutView="75" workbookViewId="0">
      <selection activeCell="M23" sqref="M23"/>
    </sheetView>
  </sheetViews>
  <sheetFormatPr defaultColWidth="9.140625" defaultRowHeight="12.75" x14ac:dyDescent="0.2"/>
  <cols>
    <col min="1" max="1" width="7" style="70" customWidth="1"/>
    <col min="2" max="2" width="43.28515625" style="70" customWidth="1"/>
    <col min="3" max="3" width="83.7109375" style="70" customWidth="1"/>
    <col min="4" max="6" width="21.7109375" style="70" hidden="1" customWidth="1"/>
    <col min="7" max="7" width="25.7109375" style="70" customWidth="1"/>
    <col min="8" max="8" width="26.42578125" style="70" customWidth="1"/>
    <col min="9" max="9" width="28.85546875" style="70" customWidth="1"/>
    <col min="10" max="10" width="9.140625" style="70"/>
    <col min="11" max="11" width="11.5703125" style="70" bestFit="1" customWidth="1"/>
    <col min="12" max="16384" width="9.140625" style="70"/>
  </cols>
  <sheetData>
    <row r="1" spans="1:9" s="69" customFormat="1" ht="32.25" customHeight="1" x14ac:dyDescent="0.3"/>
    <row r="2" spans="1:9" ht="21.2" customHeight="1" x14ac:dyDescent="0.3">
      <c r="A2" s="69" t="s">
        <v>291</v>
      </c>
    </row>
    <row r="3" spans="1:9" ht="21.2" customHeight="1" x14ac:dyDescent="0.3">
      <c r="A3" s="69" t="s">
        <v>292</v>
      </c>
    </row>
    <row r="4" spans="1:9" ht="18.75" customHeight="1" thickBot="1" x14ac:dyDescent="0.3">
      <c r="A4" s="291"/>
      <c r="B4" s="291"/>
      <c r="C4" s="291"/>
      <c r="D4" s="71"/>
      <c r="E4" s="148"/>
      <c r="F4" s="103"/>
      <c r="G4" s="71"/>
      <c r="I4" s="172" t="s">
        <v>102</v>
      </c>
    </row>
    <row r="5" spans="1:9" ht="65.25" customHeight="1" thickBot="1" x14ac:dyDescent="0.25">
      <c r="A5" s="292" t="s">
        <v>24</v>
      </c>
      <c r="B5" s="293"/>
      <c r="C5" s="253" t="s">
        <v>103</v>
      </c>
      <c r="D5" s="254" t="s">
        <v>14</v>
      </c>
      <c r="E5" s="254" t="s">
        <v>202</v>
      </c>
      <c r="F5" s="254" t="s">
        <v>195</v>
      </c>
      <c r="G5" s="254" t="s">
        <v>116</v>
      </c>
      <c r="H5" s="255" t="s">
        <v>117</v>
      </c>
      <c r="I5" s="256" t="s">
        <v>104</v>
      </c>
    </row>
    <row r="6" spans="1:9" ht="20.100000000000001" customHeight="1" x14ac:dyDescent="0.2">
      <c r="A6" s="294"/>
      <c r="B6" s="72" t="s">
        <v>105</v>
      </c>
      <c r="C6" s="280" t="s">
        <v>293</v>
      </c>
      <c r="D6" s="73">
        <f>'Školství - ORJ 52 '!L34</f>
        <v>298922</v>
      </c>
      <c r="E6" s="73"/>
      <c r="F6" s="73"/>
      <c r="G6" s="73">
        <f>'Školství - ORJ 52 '!Q34</f>
        <v>10804</v>
      </c>
      <c r="H6" s="73">
        <f>'Školství - ORJ 52 '!R34</f>
        <v>67271</v>
      </c>
      <c r="I6" s="74">
        <f>SUM(F6:H6)</f>
        <v>78075</v>
      </c>
    </row>
    <row r="7" spans="1:9" ht="20.100000000000001" customHeight="1" thickBot="1" x14ac:dyDescent="0.25">
      <c r="A7" s="295"/>
      <c r="B7" s="72" t="s">
        <v>105</v>
      </c>
      <c r="C7" s="281" t="s">
        <v>296</v>
      </c>
      <c r="D7" s="73">
        <f>'školství - ORJ 59'!L16</f>
        <v>87025</v>
      </c>
      <c r="E7" s="73"/>
      <c r="F7" s="73"/>
      <c r="G7" s="73">
        <f>'školství - ORJ 59'!Q16</f>
        <v>0</v>
      </c>
      <c r="H7" s="73">
        <f>'školství - ORJ 59'!R16</f>
        <v>2471</v>
      </c>
      <c r="I7" s="74">
        <f>SUM(F7:H7)</f>
        <v>2471</v>
      </c>
    </row>
    <row r="8" spans="1:9" ht="20.100000000000001" customHeight="1" thickBot="1" x14ac:dyDescent="0.25">
      <c r="A8" s="284" t="s">
        <v>106</v>
      </c>
      <c r="B8" s="285"/>
      <c r="C8" s="285"/>
      <c r="D8" s="257">
        <f>SUM(D6:D7)</f>
        <v>385947</v>
      </c>
      <c r="E8" s="257"/>
      <c r="F8" s="257"/>
      <c r="G8" s="257">
        <f>SUM(G6:G7)</f>
        <v>10804</v>
      </c>
      <c r="H8" s="257">
        <f>SUM(H6:H7)</f>
        <v>69742</v>
      </c>
      <c r="I8" s="257">
        <f>SUM(F8:H8)</f>
        <v>80546</v>
      </c>
    </row>
    <row r="9" spans="1:9" ht="20.100000000000001" customHeight="1" x14ac:dyDescent="0.2">
      <c r="A9" s="76"/>
      <c r="B9" s="77" t="s">
        <v>107</v>
      </c>
      <c r="C9" s="280" t="s">
        <v>293</v>
      </c>
      <c r="D9" s="73">
        <f>'Sociální - ORJ 52'!L17</f>
        <v>254432</v>
      </c>
      <c r="E9" s="73"/>
      <c r="F9" s="73"/>
      <c r="G9" s="73">
        <f>'Sociální - ORJ 52'!Q17</f>
        <v>21518</v>
      </c>
      <c r="H9" s="73">
        <f>'Sociální - ORJ 52'!R17</f>
        <v>9221</v>
      </c>
      <c r="I9" s="73">
        <f>SUM(F9:H9)</f>
        <v>30739</v>
      </c>
    </row>
    <row r="10" spans="1:9" ht="20.100000000000001" customHeight="1" thickBot="1" x14ac:dyDescent="0.25">
      <c r="A10" s="78"/>
      <c r="B10" s="72" t="s">
        <v>107</v>
      </c>
      <c r="C10" s="75" t="s">
        <v>297</v>
      </c>
      <c r="D10" s="73">
        <f>'sociální - ORJ 11'!L14</f>
        <v>8163</v>
      </c>
      <c r="E10" s="73"/>
      <c r="F10" s="73"/>
      <c r="G10" s="73">
        <f>'sociální - ORJ 11'!Q14</f>
        <v>0</v>
      </c>
      <c r="H10" s="73">
        <f>'sociální - ORJ 11'!R14</f>
        <v>188</v>
      </c>
      <c r="I10" s="73">
        <f t="shared" ref="I10" si="0">SUM(F10:H10)</f>
        <v>188</v>
      </c>
    </row>
    <row r="11" spans="1:9" ht="20.100000000000001" customHeight="1" thickBot="1" x14ac:dyDescent="0.25">
      <c r="A11" s="284" t="s">
        <v>108</v>
      </c>
      <c r="B11" s="285"/>
      <c r="C11" s="285"/>
      <c r="D11" s="257">
        <f>SUM(D9:D10)</f>
        <v>262595</v>
      </c>
      <c r="E11" s="258"/>
      <c r="F11" s="258"/>
      <c r="G11" s="259">
        <f>SUM(G9:G10)</f>
        <v>21518</v>
      </c>
      <c r="H11" s="259">
        <f>SUM(H9:H10)</f>
        <v>9409</v>
      </c>
      <c r="I11" s="257">
        <f t="shared" ref="I11:I26" si="1">SUM(F11:H11)</f>
        <v>30927</v>
      </c>
    </row>
    <row r="12" spans="1:9" ht="20.100000000000001" customHeight="1" x14ac:dyDescent="0.2">
      <c r="A12" s="76"/>
      <c r="B12" s="77" t="s">
        <v>111</v>
      </c>
      <c r="C12" s="202" t="s">
        <v>322</v>
      </c>
      <c r="D12" s="73">
        <f>'Doprava - ORJ 50'!L29</f>
        <v>2884609</v>
      </c>
      <c r="E12" s="73"/>
      <c r="F12" s="73"/>
      <c r="G12" s="73">
        <f>'Doprava - ORJ 50'!Q29</f>
        <v>15554</v>
      </c>
      <c r="H12" s="73">
        <f>'Doprava - ORJ 50'!R29</f>
        <v>33138</v>
      </c>
      <c r="I12" s="73">
        <f t="shared" si="1"/>
        <v>48692</v>
      </c>
    </row>
    <row r="13" spans="1:9" ht="20.100000000000001" customHeight="1" x14ac:dyDescent="0.2">
      <c r="A13" s="201"/>
      <c r="B13" s="80" t="s">
        <v>111</v>
      </c>
      <c r="C13" s="203" t="s">
        <v>323</v>
      </c>
      <c r="D13" s="73"/>
      <c r="E13" s="73"/>
      <c r="F13" s="73"/>
      <c r="G13" s="73">
        <f>'Doprava - SSOK - SFDI'!R23</f>
        <v>0</v>
      </c>
      <c r="H13" s="73">
        <f>'Doprava - SSOK - SFDI'!S23</f>
        <v>1180</v>
      </c>
      <c r="I13" s="73">
        <f t="shared" si="1"/>
        <v>1180</v>
      </c>
    </row>
    <row r="14" spans="1:9" ht="20.100000000000001" customHeight="1" x14ac:dyDescent="0.2">
      <c r="A14" s="201"/>
      <c r="B14" s="80" t="s">
        <v>111</v>
      </c>
      <c r="C14" s="203" t="s">
        <v>324</v>
      </c>
      <c r="D14" s="73"/>
      <c r="E14" s="73"/>
      <c r="F14" s="73"/>
      <c r="G14" s="73">
        <f>'Doprava - SSOK dotace'!R13</f>
        <v>0</v>
      </c>
      <c r="H14" s="73">
        <f>'Doprava - SSOK dotace'!S13</f>
        <v>700</v>
      </c>
      <c r="I14" s="73">
        <f t="shared" si="1"/>
        <v>700</v>
      </c>
    </row>
    <row r="15" spans="1:9" ht="20.100000000000001" customHeight="1" thickBot="1" x14ac:dyDescent="0.25">
      <c r="A15" s="200"/>
      <c r="B15" s="80" t="s">
        <v>111</v>
      </c>
      <c r="C15" s="203" t="s">
        <v>325</v>
      </c>
      <c r="D15" s="73"/>
      <c r="E15" s="73"/>
      <c r="F15" s="73"/>
      <c r="G15" s="73">
        <f>'doprava - ORJ 59'!Q8</f>
        <v>0</v>
      </c>
      <c r="H15" s="73">
        <f>'doprava - ORJ 59'!R8</f>
        <v>10000</v>
      </c>
      <c r="I15" s="73">
        <f t="shared" si="1"/>
        <v>10000</v>
      </c>
    </row>
    <row r="16" spans="1:9" ht="20.100000000000001" customHeight="1" thickBot="1" x14ac:dyDescent="0.25">
      <c r="A16" s="284" t="s">
        <v>112</v>
      </c>
      <c r="B16" s="285"/>
      <c r="C16" s="285"/>
      <c r="D16" s="257">
        <f>SUM(D12:D12)</f>
        <v>2884609</v>
      </c>
      <c r="E16" s="257"/>
      <c r="F16" s="257"/>
      <c r="G16" s="257">
        <f>SUM(G12:G15)</f>
        <v>15554</v>
      </c>
      <c r="H16" s="257">
        <f>SUM(H12:H15)</f>
        <v>45018</v>
      </c>
      <c r="I16" s="257">
        <f>SUM(F16:H16)</f>
        <v>60572</v>
      </c>
    </row>
    <row r="17" spans="1:12" ht="20.100000000000001" customHeight="1" thickBot="1" x14ac:dyDescent="0.25">
      <c r="A17" s="79"/>
      <c r="B17" s="77" t="s">
        <v>109</v>
      </c>
      <c r="C17" s="75" t="s">
        <v>293</v>
      </c>
      <c r="D17" s="73">
        <f>'Kultura - ORJ 52'!M13</f>
        <v>207093</v>
      </c>
      <c r="E17" s="73"/>
      <c r="F17" s="73"/>
      <c r="G17" s="73">
        <f>'Kultura - ORJ 52'!R13</f>
        <v>0</v>
      </c>
      <c r="H17" s="73">
        <f>'Kultura - ORJ 52'!S13</f>
        <v>1461</v>
      </c>
      <c r="I17" s="73">
        <f t="shared" si="1"/>
        <v>1461</v>
      </c>
    </row>
    <row r="18" spans="1:12" ht="20.100000000000001" customHeight="1" thickBot="1" x14ac:dyDescent="0.25">
      <c r="A18" s="284" t="s">
        <v>110</v>
      </c>
      <c r="B18" s="285"/>
      <c r="C18" s="285"/>
      <c r="D18" s="257">
        <f>SUM(D17:D17)</f>
        <v>207093</v>
      </c>
      <c r="E18" s="257"/>
      <c r="F18" s="257"/>
      <c r="G18" s="257">
        <f>SUM(G17:G17)</f>
        <v>0</v>
      </c>
      <c r="H18" s="257">
        <f>SUM(H17:H17)</f>
        <v>1461</v>
      </c>
      <c r="I18" s="257">
        <f t="shared" si="1"/>
        <v>1461</v>
      </c>
    </row>
    <row r="19" spans="1:12" ht="20.100000000000001" customHeight="1" x14ac:dyDescent="0.2">
      <c r="A19" s="82"/>
      <c r="B19" s="80" t="s">
        <v>113</v>
      </c>
      <c r="C19" s="81" t="s">
        <v>293</v>
      </c>
      <c r="D19" s="73"/>
      <c r="E19" s="73"/>
      <c r="F19" s="73"/>
      <c r="G19" s="73">
        <f>'Zdravotnictví - ORJ 52'!Q13</f>
        <v>0</v>
      </c>
      <c r="H19" s="73">
        <f>'Zdravotnictví - ORJ 52'!R13</f>
        <v>4300</v>
      </c>
      <c r="I19" s="73">
        <f t="shared" si="1"/>
        <v>4300</v>
      </c>
    </row>
    <row r="20" spans="1:12" ht="20.100000000000001" customHeight="1" thickBot="1" x14ac:dyDescent="0.25">
      <c r="A20" s="82"/>
      <c r="B20" s="80" t="s">
        <v>113</v>
      </c>
      <c r="C20" s="81" t="s">
        <v>296</v>
      </c>
      <c r="D20" s="83">
        <f>'zdravotnictví - ORJ 59'!L11</f>
        <v>27093</v>
      </c>
      <c r="E20" s="83"/>
      <c r="F20" s="83"/>
      <c r="G20" s="83">
        <f>'zdravotnictví - ORJ 59'!Q11</f>
        <v>9440</v>
      </c>
      <c r="H20" s="83">
        <f>'zdravotnictví - ORJ 59'!R11</f>
        <v>1360</v>
      </c>
      <c r="I20" s="83">
        <f t="shared" si="1"/>
        <v>10800</v>
      </c>
    </row>
    <row r="21" spans="1:12" ht="20.100000000000001" customHeight="1" thickBot="1" x14ac:dyDescent="0.25">
      <c r="A21" s="284" t="s">
        <v>114</v>
      </c>
      <c r="B21" s="285"/>
      <c r="C21" s="285"/>
      <c r="D21" s="257">
        <f>SUM(D19:D20)</f>
        <v>27093</v>
      </c>
      <c r="E21" s="257"/>
      <c r="F21" s="257">
        <f>SUM(F19:F20)</f>
        <v>0</v>
      </c>
      <c r="G21" s="257">
        <f>SUM(G19:G20)</f>
        <v>9440</v>
      </c>
      <c r="H21" s="257">
        <f>SUM(H19:H20)</f>
        <v>5660</v>
      </c>
      <c r="I21" s="257">
        <f>SUM(F21:H21)</f>
        <v>15100</v>
      </c>
    </row>
    <row r="22" spans="1:12" ht="20.100000000000001" customHeight="1" thickBot="1" x14ac:dyDescent="0.25">
      <c r="A22" s="82"/>
      <c r="B22" s="80" t="s">
        <v>143</v>
      </c>
      <c r="C22" s="81" t="s">
        <v>296</v>
      </c>
      <c r="D22" s="83">
        <f>'IT - ORJ 59'!L10</f>
        <v>19900</v>
      </c>
      <c r="E22" s="83"/>
      <c r="F22" s="83"/>
      <c r="G22" s="83">
        <f>'IT - ORJ 59'!Q10</f>
        <v>9900</v>
      </c>
      <c r="H22" s="83">
        <f>'IT - ORJ 59'!R10</f>
        <v>1100</v>
      </c>
      <c r="I22" s="83">
        <f t="shared" si="1"/>
        <v>11000</v>
      </c>
    </row>
    <row r="23" spans="1:12" ht="20.100000000000001" customHeight="1" thickBot="1" x14ac:dyDescent="0.25">
      <c r="A23" s="284" t="s">
        <v>144</v>
      </c>
      <c r="B23" s="285"/>
      <c r="C23" s="285"/>
      <c r="D23" s="257">
        <f>SUM(D22:D22)</f>
        <v>19900</v>
      </c>
      <c r="E23" s="257"/>
      <c r="F23" s="257"/>
      <c r="G23" s="257">
        <f>SUM(G22:G22)</f>
        <v>9900</v>
      </c>
      <c r="H23" s="257">
        <f>SUM(H22:H22)</f>
        <v>1100</v>
      </c>
      <c r="I23" s="257">
        <f t="shared" si="1"/>
        <v>11000</v>
      </c>
    </row>
    <row r="24" spans="1:12" ht="20.100000000000001" customHeight="1" thickBot="1" x14ac:dyDescent="0.25">
      <c r="A24" s="82"/>
      <c r="B24" s="80" t="s">
        <v>145</v>
      </c>
      <c r="C24" s="81" t="s">
        <v>296</v>
      </c>
      <c r="D24" s="83">
        <f>'krizové řízení - ORJ 59'!L10</f>
        <v>540</v>
      </c>
      <c r="E24" s="83"/>
      <c r="F24" s="83"/>
      <c r="G24" s="83">
        <f>'krizové řízení - ORJ 59'!Q10</f>
        <v>0</v>
      </c>
      <c r="H24" s="83">
        <f>'krizové řízení - ORJ 59'!R10</f>
        <v>77</v>
      </c>
      <c r="I24" s="83">
        <f t="shared" si="1"/>
        <v>77</v>
      </c>
    </row>
    <row r="25" spans="1:12" ht="20.100000000000001" customHeight="1" thickBot="1" x14ac:dyDescent="0.25">
      <c r="A25" s="284" t="s">
        <v>146</v>
      </c>
      <c r="B25" s="285"/>
      <c r="C25" s="285"/>
      <c r="D25" s="257">
        <f>SUM(D24:D24)</f>
        <v>540</v>
      </c>
      <c r="E25" s="257"/>
      <c r="F25" s="257"/>
      <c r="G25" s="257">
        <f>SUM(G24:G24)</f>
        <v>0</v>
      </c>
      <c r="H25" s="257">
        <f>SUM(H24:H24)</f>
        <v>77</v>
      </c>
      <c r="I25" s="257">
        <f t="shared" si="1"/>
        <v>77</v>
      </c>
    </row>
    <row r="26" spans="1:12" ht="20.100000000000001" customHeight="1" thickBot="1" x14ac:dyDescent="0.25">
      <c r="A26" s="82"/>
      <c r="B26" s="80" t="s">
        <v>276</v>
      </c>
      <c r="C26" s="81"/>
      <c r="D26" s="83"/>
      <c r="E26" s="83"/>
      <c r="F26" s="83"/>
      <c r="G26" s="83">
        <f>'cestovní ruch - ORJ 59'!Q10</f>
        <v>5000</v>
      </c>
      <c r="H26" s="83">
        <f>'cestovní ruch - ORJ 59'!R10</f>
        <v>580</v>
      </c>
      <c r="I26" s="83">
        <f t="shared" si="1"/>
        <v>5580</v>
      </c>
    </row>
    <row r="27" spans="1:12" ht="20.100000000000001" customHeight="1" thickBot="1" x14ac:dyDescent="0.25">
      <c r="A27" s="284" t="s">
        <v>277</v>
      </c>
      <c r="B27" s="285"/>
      <c r="C27" s="285"/>
      <c r="D27" s="257"/>
      <c r="E27" s="257"/>
      <c r="F27" s="257"/>
      <c r="G27" s="257">
        <f>SUM(G26:G26)</f>
        <v>5000</v>
      </c>
      <c r="H27" s="257">
        <f>SUM(H26:H26)</f>
        <v>580</v>
      </c>
      <c r="I27" s="257">
        <f t="shared" ref="I27" si="2">SUM(F27:H27)</f>
        <v>5580</v>
      </c>
    </row>
    <row r="28" spans="1:12" ht="30.75" customHeight="1" thickBot="1" x14ac:dyDescent="0.25">
      <c r="A28" s="286" t="s">
        <v>115</v>
      </c>
      <c r="B28" s="287"/>
      <c r="C28" s="84"/>
      <c r="D28" s="173">
        <f>D8+D11+D18+D16+D21+D23+D25</f>
        <v>3787777</v>
      </c>
      <c r="E28" s="173">
        <f>E8+E11+E18+E16+E21+E23+E25</f>
        <v>0</v>
      </c>
      <c r="F28" s="173">
        <f>F8+F11+F18+F16+F21+F23+F25+F27</f>
        <v>0</v>
      </c>
      <c r="G28" s="173">
        <f>G8+G11+G18+G16+G21+G23+G25+G27</f>
        <v>72216</v>
      </c>
      <c r="H28" s="173">
        <f>H8+H11+H18+H16+H21+H23+H25+H27</f>
        <v>133047</v>
      </c>
      <c r="I28" s="173">
        <f>I8+I11+I18+I16+I21+I23+I25+I27</f>
        <v>205263</v>
      </c>
      <c r="L28" s="85"/>
    </row>
    <row r="29" spans="1:12" ht="10.5" customHeight="1" x14ac:dyDescent="0.2"/>
    <row r="30" spans="1:12" ht="30.2" customHeight="1" x14ac:dyDescent="0.25">
      <c r="A30" s="288"/>
      <c r="B30" s="288"/>
      <c r="C30" s="288"/>
      <c r="D30" s="288"/>
      <c r="E30" s="147"/>
      <c r="F30" s="104"/>
      <c r="G30" s="96"/>
      <c r="H30" s="86"/>
      <c r="I30" s="86"/>
    </row>
    <row r="31" spans="1:12" ht="9.75" customHeight="1" x14ac:dyDescent="0.25">
      <c r="A31" s="87"/>
      <c r="B31" s="87"/>
      <c r="C31" s="87"/>
      <c r="D31" s="87"/>
      <c r="E31" s="87"/>
      <c r="F31" s="87"/>
      <c r="G31" s="87"/>
      <c r="H31" s="87"/>
      <c r="I31" s="87"/>
    </row>
    <row r="32" spans="1:12" ht="12.2" customHeight="1" x14ac:dyDescent="0.2">
      <c r="A32" s="289"/>
      <c r="B32" s="290"/>
      <c r="C32" s="290"/>
      <c r="D32" s="290"/>
      <c r="E32" s="290"/>
      <c r="F32" s="290"/>
      <c r="G32" s="290"/>
      <c r="H32" s="290"/>
      <c r="I32" s="290"/>
    </row>
    <row r="33" spans="1:11" ht="24" customHeight="1" x14ac:dyDescent="0.2">
      <c r="A33" s="290"/>
      <c r="B33" s="290"/>
      <c r="C33" s="290"/>
      <c r="D33" s="290"/>
      <c r="E33" s="290"/>
      <c r="F33" s="290"/>
      <c r="G33" s="290"/>
      <c r="H33" s="290"/>
      <c r="I33" s="290"/>
    </row>
    <row r="34" spans="1:11" x14ac:dyDescent="0.2">
      <c r="H34" s="88"/>
      <c r="I34" s="89"/>
    </row>
    <row r="35" spans="1:11" ht="15" x14ac:dyDescent="0.2">
      <c r="H35" s="90"/>
      <c r="I35" s="90"/>
    </row>
    <row r="36" spans="1:11" ht="18" x14ac:dyDescent="0.25">
      <c r="H36" s="91"/>
      <c r="I36" s="91"/>
    </row>
    <row r="37" spans="1:11" ht="18" x14ac:dyDescent="0.25">
      <c r="H37" s="92"/>
      <c r="I37" s="92"/>
    </row>
    <row r="38" spans="1:11" ht="18" x14ac:dyDescent="0.25">
      <c r="H38" s="93"/>
      <c r="I38" s="93"/>
    </row>
    <row r="39" spans="1:11" x14ac:dyDescent="0.2">
      <c r="H39" s="85"/>
    </row>
    <row r="40" spans="1:11" x14ac:dyDescent="0.2">
      <c r="H40" s="88"/>
      <c r="I40" s="89"/>
    </row>
    <row r="41" spans="1:11" ht="18" x14ac:dyDescent="0.25">
      <c r="H41" s="92"/>
      <c r="I41" s="92"/>
    </row>
    <row r="42" spans="1:11" ht="18" x14ac:dyDescent="0.25">
      <c r="H42" s="94"/>
      <c r="I42" s="94"/>
      <c r="K42" s="95"/>
    </row>
  </sheetData>
  <mergeCells count="14">
    <mergeCell ref="A4:C4"/>
    <mergeCell ref="A5:B5"/>
    <mergeCell ref="A6:A7"/>
    <mergeCell ref="A8:C8"/>
    <mergeCell ref="A11:C11"/>
    <mergeCell ref="A16:C16"/>
    <mergeCell ref="A21:C21"/>
    <mergeCell ref="A28:B28"/>
    <mergeCell ref="A30:D30"/>
    <mergeCell ref="A32:I33"/>
    <mergeCell ref="A18:C18"/>
    <mergeCell ref="A23:C23"/>
    <mergeCell ref="A25:C25"/>
    <mergeCell ref="A27:C27"/>
  </mergeCells>
  <printOptions horizontalCentered="1"/>
  <pageMargins left="0.70866141732283472" right="0.78740157480314965" top="0.6692913385826772" bottom="0.86614173228346458" header="0.27559055118110237" footer="0.39370078740157483"/>
  <pageSetup paperSize="9" scale="61" firstPageNumber="114" orientation="landscape" useFirstPageNumber="1" r:id="rId1"/>
  <headerFooter alignWithMargins="0">
    <oddFooter>&amp;L&amp;"Arial,Kurzíva"Zastupitelstvo Olomouckého kraje 19-12-2016
6. - Rozpočet Olomouckého kraje 2017 - návrh rozpočtu
Příloha č. 5b) Projekty spolufinancované z evropských fondů&amp;R&amp;"Arial,Kurzíva"Strana &amp;P (celkem 137)</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V79"/>
  <sheetViews>
    <sheetView view="pageBreakPreview" zoomScale="60" zoomScaleNormal="65" workbookViewId="0">
      <selection activeCell="M23" sqref="M23"/>
    </sheetView>
  </sheetViews>
  <sheetFormatPr defaultColWidth="9.140625" defaultRowHeight="12.75" outlineLevelCol="1" x14ac:dyDescent="0.2"/>
  <cols>
    <col min="1" max="1" width="5.42578125" style="1" customWidth="1"/>
    <col min="2" max="2" width="5.7109375" style="1" bestFit="1" customWidth="1"/>
    <col min="3" max="3" width="16" style="1" hidden="1" customWidth="1" outlineLevel="1"/>
    <col min="4" max="4" width="7.7109375" style="1" hidden="1" customWidth="1" outlineLevel="1"/>
    <col min="5" max="5" width="6.5703125" style="1" hidden="1" customWidth="1" outlineLevel="1"/>
    <col min="6" max="6" width="5.5703125" style="1" hidden="1" customWidth="1" outlineLevel="1"/>
    <col min="7" max="7" width="6.5703125" style="1" customWidth="1" outlineLevel="1"/>
    <col min="8" max="8" width="41.42578125" style="1" customWidth="1"/>
    <col min="9" max="9" width="60.42578125" style="1" customWidth="1"/>
    <col min="10" max="10" width="7.140625" style="1" customWidth="1"/>
    <col min="11" max="11" width="14.7109375" style="4" customWidth="1"/>
    <col min="12" max="14" width="13.5703125" style="3" customWidth="1"/>
    <col min="15" max="15" width="13.7109375" style="3" customWidth="1"/>
    <col min="16" max="16" width="12.42578125" style="3" customWidth="1"/>
    <col min="17" max="17" width="14.85546875" style="3" customWidth="1"/>
    <col min="18" max="18" width="14.7109375" style="3" customWidth="1"/>
    <col min="19" max="19" width="14.85546875" style="3" customWidth="1"/>
    <col min="20" max="20" width="14.42578125" style="3" customWidth="1"/>
    <col min="21" max="21" width="22.7109375" style="2" hidden="1" customWidth="1"/>
    <col min="22" max="16384" width="9.140625" style="1"/>
  </cols>
  <sheetData>
    <row r="1" spans="1:22" ht="18" x14ac:dyDescent="0.25">
      <c r="A1" s="181" t="s">
        <v>230</v>
      </c>
      <c r="B1" s="181"/>
      <c r="C1" s="181"/>
      <c r="D1" s="181"/>
      <c r="E1" s="181"/>
      <c r="F1" s="181"/>
      <c r="G1" s="181"/>
      <c r="H1" s="153"/>
      <c r="I1" s="153"/>
      <c r="J1" s="153"/>
      <c r="K1" s="153"/>
      <c r="L1" s="153"/>
      <c r="M1" s="153"/>
      <c r="N1" s="153"/>
      <c r="O1" s="153"/>
      <c r="P1" s="153"/>
      <c r="Q1" s="153"/>
      <c r="R1" s="153"/>
      <c r="S1" s="153"/>
      <c r="T1" s="42"/>
      <c r="U1" s="41"/>
      <c r="V1" s="33"/>
    </row>
    <row r="2" spans="1:22" ht="23.25" x14ac:dyDescent="0.25">
      <c r="A2" s="182" t="s">
        <v>231</v>
      </c>
      <c r="B2" s="182"/>
      <c r="C2" s="182" t="s">
        <v>27</v>
      </c>
      <c r="D2" s="182"/>
      <c r="E2" s="182"/>
      <c r="F2" s="183"/>
      <c r="G2" s="183"/>
      <c r="H2" s="182" t="s">
        <v>27</v>
      </c>
      <c r="I2" s="156" t="s">
        <v>203</v>
      </c>
      <c r="J2" s="156"/>
      <c r="K2" s="155"/>
      <c r="L2" s="155"/>
      <c r="M2" s="155"/>
      <c r="N2" s="155"/>
      <c r="O2" s="155"/>
      <c r="P2" s="155"/>
      <c r="Q2" s="155"/>
      <c r="R2" s="155"/>
      <c r="S2" s="155"/>
      <c r="T2" s="35"/>
      <c r="U2" s="34"/>
      <c r="V2" s="33"/>
    </row>
    <row r="3" spans="1:22" ht="23.25" x14ac:dyDescent="0.25">
      <c r="A3" s="182"/>
      <c r="B3" s="182"/>
      <c r="C3" s="182" t="s">
        <v>26</v>
      </c>
      <c r="D3" s="182"/>
      <c r="E3" s="182"/>
      <c r="F3" s="183"/>
      <c r="G3" s="183"/>
      <c r="H3" s="182" t="s">
        <v>26</v>
      </c>
      <c r="I3" s="156"/>
      <c r="J3" s="156"/>
      <c r="K3" s="155"/>
      <c r="L3" s="155"/>
      <c r="M3" s="155"/>
      <c r="N3" s="155"/>
      <c r="O3" s="155"/>
      <c r="P3" s="155"/>
      <c r="Q3" s="155"/>
      <c r="R3" s="155"/>
      <c r="S3" s="155"/>
      <c r="T3" s="35"/>
      <c r="U3" s="34"/>
      <c r="V3" s="33"/>
    </row>
    <row r="4" spans="1:22" ht="15.75" x14ac:dyDescent="0.2">
      <c r="A4" s="157"/>
      <c r="B4" s="157"/>
      <c r="C4" s="154"/>
      <c r="D4" s="158"/>
      <c r="E4" s="158"/>
      <c r="F4" s="158"/>
      <c r="G4" s="158"/>
      <c r="H4" s="158"/>
      <c r="I4" s="158"/>
      <c r="J4" s="158"/>
      <c r="K4" s="158"/>
      <c r="L4" s="159"/>
      <c r="M4" s="158"/>
      <c r="N4" s="159"/>
      <c r="O4" s="158"/>
      <c r="P4" s="158"/>
      <c r="Q4" s="158"/>
      <c r="R4" s="158"/>
      <c r="S4" s="158"/>
      <c r="T4" s="35"/>
      <c r="U4" s="34"/>
      <c r="V4" s="33"/>
    </row>
    <row r="5" spans="1:22" ht="17.25" customHeight="1" x14ac:dyDescent="0.2">
      <c r="A5" s="158"/>
      <c r="B5" s="158"/>
      <c r="C5" s="158"/>
      <c r="D5" s="158"/>
      <c r="E5" s="158"/>
      <c r="F5" s="158"/>
      <c r="G5" s="158"/>
      <c r="H5" s="158"/>
      <c r="I5" s="158"/>
      <c r="J5" s="158"/>
      <c r="K5" s="158"/>
      <c r="L5" s="159"/>
      <c r="M5" s="158"/>
      <c r="N5" s="159"/>
      <c r="O5" s="158"/>
      <c r="P5" s="158"/>
      <c r="Q5" s="158"/>
      <c r="R5" s="158"/>
      <c r="S5" s="161"/>
      <c r="T5" s="161" t="s">
        <v>102</v>
      </c>
      <c r="U5" s="34"/>
      <c r="V5" s="33"/>
    </row>
    <row r="6" spans="1:22" ht="25.5" customHeight="1" x14ac:dyDescent="0.2">
      <c r="A6" s="302" t="s">
        <v>310</v>
      </c>
      <c r="B6" s="303"/>
      <c r="C6" s="303"/>
      <c r="D6" s="303"/>
      <c r="E6" s="303"/>
      <c r="F6" s="303"/>
      <c r="G6" s="303"/>
      <c r="H6" s="303"/>
      <c r="I6" s="303"/>
      <c r="J6" s="303"/>
      <c r="K6" s="303"/>
      <c r="L6" s="303"/>
      <c r="M6" s="303"/>
      <c r="N6" s="303"/>
      <c r="O6" s="303"/>
      <c r="P6" s="303"/>
      <c r="Q6" s="303"/>
      <c r="R6" s="303"/>
      <c r="S6" s="303"/>
      <c r="T6" s="304"/>
      <c r="U6" s="32"/>
    </row>
    <row r="7" spans="1:22" ht="25.5" customHeight="1" x14ac:dyDescent="0.2">
      <c r="A7" s="305" t="s">
        <v>25</v>
      </c>
      <c r="B7" s="305" t="s">
        <v>24</v>
      </c>
      <c r="C7" s="306" t="s">
        <v>23</v>
      </c>
      <c r="D7" s="306" t="s">
        <v>22</v>
      </c>
      <c r="E7" s="306" t="s">
        <v>21</v>
      </c>
      <c r="F7" s="306" t="s">
        <v>20</v>
      </c>
      <c r="G7" s="308" t="s">
        <v>235</v>
      </c>
      <c r="H7" s="306" t="s">
        <v>19</v>
      </c>
      <c r="I7" s="297" t="s">
        <v>18</v>
      </c>
      <c r="J7" s="307" t="s">
        <v>17</v>
      </c>
      <c r="K7" s="297" t="s">
        <v>16</v>
      </c>
      <c r="L7" s="297" t="s">
        <v>15</v>
      </c>
      <c r="M7" s="298" t="s">
        <v>14</v>
      </c>
      <c r="N7" s="298" t="s">
        <v>13</v>
      </c>
      <c r="O7" s="297" t="s">
        <v>12</v>
      </c>
      <c r="P7" s="300" t="s">
        <v>11</v>
      </c>
      <c r="Q7" s="301" t="s">
        <v>10</v>
      </c>
      <c r="R7" s="301"/>
      <c r="S7" s="301"/>
      <c r="T7" s="300" t="s">
        <v>9</v>
      </c>
      <c r="U7" s="296" t="s">
        <v>8</v>
      </c>
    </row>
    <row r="8" spans="1:22" ht="58.7" customHeight="1" x14ac:dyDescent="0.2">
      <c r="A8" s="305"/>
      <c r="B8" s="305"/>
      <c r="C8" s="306"/>
      <c r="D8" s="306"/>
      <c r="E8" s="306"/>
      <c r="F8" s="306"/>
      <c r="G8" s="309"/>
      <c r="H8" s="306"/>
      <c r="I8" s="297"/>
      <c r="J8" s="307"/>
      <c r="K8" s="297"/>
      <c r="L8" s="297"/>
      <c r="M8" s="299"/>
      <c r="N8" s="299"/>
      <c r="O8" s="297"/>
      <c r="P8" s="300"/>
      <c r="Q8" s="260" t="s">
        <v>7</v>
      </c>
      <c r="R8" s="260" t="s">
        <v>6</v>
      </c>
      <c r="S8" s="260" t="s">
        <v>5</v>
      </c>
      <c r="T8" s="300"/>
      <c r="U8" s="296"/>
    </row>
    <row r="9" spans="1:22" s="30" customFormat="1" ht="25.5" customHeight="1" x14ac:dyDescent="0.3">
      <c r="A9" s="261" t="s">
        <v>4</v>
      </c>
      <c r="B9" s="262"/>
      <c r="C9" s="262"/>
      <c r="D9" s="262"/>
      <c r="E9" s="262"/>
      <c r="F9" s="262"/>
      <c r="G9" s="262"/>
      <c r="H9" s="262"/>
      <c r="I9" s="262"/>
      <c r="J9" s="262"/>
      <c r="K9" s="262"/>
      <c r="L9" s="263">
        <f t="shared" ref="L9:N9" si="0">SUM(L10:L12)</f>
        <v>238721</v>
      </c>
      <c r="M9" s="263">
        <f t="shared" si="0"/>
        <v>207093</v>
      </c>
      <c r="N9" s="263">
        <f t="shared" si="0"/>
        <v>31628</v>
      </c>
      <c r="O9" s="263"/>
      <c r="P9" s="263">
        <f>SUM(P10:P12)</f>
        <v>6544</v>
      </c>
      <c r="Q9" s="264">
        <f>SUM(Q10:Q12)</f>
        <v>1461</v>
      </c>
      <c r="R9" s="264">
        <f>SUM(R10:R12)</f>
        <v>0</v>
      </c>
      <c r="S9" s="264">
        <f>SUM(S10:S12)</f>
        <v>1461</v>
      </c>
      <c r="T9" s="263">
        <f>SUM(T10:T12)</f>
        <v>230716</v>
      </c>
      <c r="U9" s="31"/>
    </row>
    <row r="10" spans="1:22" s="26" customFormat="1" ht="66.75" customHeight="1" x14ac:dyDescent="0.2">
      <c r="A10" s="25">
        <v>1</v>
      </c>
      <c r="B10" s="25" t="s">
        <v>32</v>
      </c>
      <c r="C10" s="57">
        <v>60003100768</v>
      </c>
      <c r="D10" s="25">
        <v>3315</v>
      </c>
      <c r="E10" s="25">
        <v>6121</v>
      </c>
      <c r="F10" s="22"/>
      <c r="G10" s="25">
        <v>61</v>
      </c>
      <c r="H10" s="51" t="s">
        <v>31</v>
      </c>
      <c r="I10" s="152" t="s">
        <v>30</v>
      </c>
      <c r="J10" s="54" t="s">
        <v>29</v>
      </c>
      <c r="K10" s="54" t="s">
        <v>3</v>
      </c>
      <c r="L10" s="62">
        <v>64506</v>
      </c>
      <c r="M10" s="62">
        <v>56976</v>
      </c>
      <c r="N10" s="62">
        <v>7530</v>
      </c>
      <c r="O10" s="49" t="s">
        <v>28</v>
      </c>
      <c r="P10" s="47">
        <v>3703</v>
      </c>
      <c r="Q10" s="48">
        <f>R10+S10</f>
        <v>200</v>
      </c>
      <c r="R10" s="47"/>
      <c r="S10" s="46">
        <v>200</v>
      </c>
      <c r="T10" s="46">
        <f>L10-P10-Q10</f>
        <v>60603</v>
      </c>
      <c r="U10" s="66" t="s">
        <v>226</v>
      </c>
    </row>
    <row r="11" spans="1:22" ht="165" customHeight="1" x14ac:dyDescent="0.2">
      <c r="A11" s="25">
        <v>2</v>
      </c>
      <c r="B11" s="25" t="s">
        <v>32</v>
      </c>
      <c r="C11" s="57">
        <v>60003101011</v>
      </c>
      <c r="D11" s="25">
        <v>3314</v>
      </c>
      <c r="E11" s="25">
        <v>6121</v>
      </c>
      <c r="F11" s="22"/>
      <c r="G11" s="25">
        <v>61</v>
      </c>
      <c r="H11" s="61" t="s">
        <v>75</v>
      </c>
      <c r="I11" s="151" t="s">
        <v>74</v>
      </c>
      <c r="J11" s="54"/>
      <c r="K11" s="54" t="s">
        <v>79</v>
      </c>
      <c r="L11" s="50">
        <f>123000+2442</f>
        <v>125442</v>
      </c>
      <c r="M11" s="50">
        <v>107005</v>
      </c>
      <c r="N11" s="50">
        <f>15995+2442</f>
        <v>18437</v>
      </c>
      <c r="O11" s="53" t="s">
        <v>28</v>
      </c>
      <c r="P11" s="47">
        <v>2381</v>
      </c>
      <c r="Q11" s="48">
        <f t="shared" ref="Q11:Q12" si="1">R11+S11</f>
        <v>1061</v>
      </c>
      <c r="R11" s="47"/>
      <c r="S11" s="46">
        <v>1061</v>
      </c>
      <c r="T11" s="46">
        <f t="shared" ref="T11:T12" si="2">L11-P11-Q11</f>
        <v>122000</v>
      </c>
      <c r="U11" s="66" t="s">
        <v>228</v>
      </c>
    </row>
    <row r="12" spans="1:22" ht="113.25" customHeight="1" x14ac:dyDescent="0.2">
      <c r="A12" s="25">
        <v>3</v>
      </c>
      <c r="B12" s="25" t="s">
        <v>32</v>
      </c>
      <c r="C12" s="57">
        <v>60003101080</v>
      </c>
      <c r="D12" s="25">
        <v>3315</v>
      </c>
      <c r="E12" s="25">
        <v>6121</v>
      </c>
      <c r="F12" s="22"/>
      <c r="G12" s="25">
        <v>61</v>
      </c>
      <c r="H12" s="56" t="s">
        <v>34</v>
      </c>
      <c r="I12" s="151" t="s">
        <v>33</v>
      </c>
      <c r="J12" s="54" t="s">
        <v>29</v>
      </c>
      <c r="K12" s="54" t="s">
        <v>3</v>
      </c>
      <c r="L12" s="50">
        <f>48313+460</f>
        <v>48773</v>
      </c>
      <c r="M12" s="50">
        <v>43112</v>
      </c>
      <c r="N12" s="50">
        <f>L12-M12</f>
        <v>5661</v>
      </c>
      <c r="O12" s="53" t="s">
        <v>28</v>
      </c>
      <c r="P12" s="47">
        <v>460</v>
      </c>
      <c r="Q12" s="48">
        <f t="shared" si="1"/>
        <v>200</v>
      </c>
      <c r="R12" s="47"/>
      <c r="S12" s="46">
        <v>200</v>
      </c>
      <c r="T12" s="46">
        <f t="shared" si="2"/>
        <v>48113</v>
      </c>
      <c r="U12" s="66" t="s">
        <v>226</v>
      </c>
    </row>
    <row r="13" spans="1:22" ht="35.25" customHeight="1" x14ac:dyDescent="0.2">
      <c r="A13" s="265" t="s">
        <v>311</v>
      </c>
      <c r="B13" s="266"/>
      <c r="C13" s="266"/>
      <c r="D13" s="266"/>
      <c r="E13" s="266"/>
      <c r="F13" s="266"/>
      <c r="G13" s="266"/>
      <c r="H13" s="266"/>
      <c r="I13" s="266"/>
      <c r="J13" s="266"/>
      <c r="K13" s="266"/>
      <c r="L13" s="267">
        <f t="shared" ref="L13:N13" si="3">L9</f>
        <v>238721</v>
      </c>
      <c r="M13" s="267">
        <f t="shared" si="3"/>
        <v>207093</v>
      </c>
      <c r="N13" s="267">
        <f t="shared" si="3"/>
        <v>31628</v>
      </c>
      <c r="O13" s="267"/>
      <c r="P13" s="267">
        <f>P9</f>
        <v>6544</v>
      </c>
      <c r="Q13" s="267">
        <f>Q9</f>
        <v>1461</v>
      </c>
      <c r="R13" s="267">
        <f>R9</f>
        <v>0</v>
      </c>
      <c r="S13" s="267">
        <f>S9</f>
        <v>1461</v>
      </c>
      <c r="T13" s="268">
        <f>T9</f>
        <v>230716</v>
      </c>
      <c r="U13" s="21"/>
    </row>
    <row r="14" spans="1:22" s="3" customFormat="1" x14ac:dyDescent="0.2">
      <c r="A14" s="4"/>
      <c r="B14" s="4"/>
      <c r="C14" s="4"/>
      <c r="D14" s="4"/>
      <c r="E14" s="4"/>
      <c r="F14" s="4"/>
      <c r="G14" s="4"/>
      <c r="H14" s="20"/>
      <c r="I14" s="4"/>
      <c r="J14" s="19"/>
      <c r="K14" s="18"/>
      <c r="L14" s="17"/>
      <c r="M14" s="17"/>
      <c r="N14" s="17"/>
      <c r="O14" s="16"/>
      <c r="P14" s="16"/>
      <c r="U14" s="2"/>
      <c r="V14" s="1"/>
    </row>
    <row r="15" spans="1:22" s="3" customFormat="1" x14ac:dyDescent="0.2">
      <c r="A15" s="4"/>
      <c r="B15" s="4"/>
      <c r="C15" s="4"/>
      <c r="D15" s="4"/>
      <c r="E15" s="4"/>
      <c r="F15" s="4"/>
      <c r="G15" s="4"/>
      <c r="H15" s="4"/>
      <c r="I15" s="4"/>
      <c r="J15" s="15"/>
      <c r="K15" s="6"/>
      <c r="L15" s="5"/>
      <c r="M15" s="5"/>
      <c r="N15" s="5"/>
      <c r="U15" s="2"/>
      <c r="V15" s="1"/>
    </row>
    <row r="16" spans="1:22" s="3" customFormat="1" x14ac:dyDescent="0.2">
      <c r="A16" s="4"/>
      <c r="B16" s="4"/>
      <c r="C16" s="4"/>
      <c r="D16" s="4"/>
      <c r="E16" s="4"/>
      <c r="F16" s="4"/>
      <c r="G16" s="4"/>
      <c r="H16" s="4"/>
      <c r="I16" s="4"/>
      <c r="J16" s="15"/>
      <c r="K16" s="6"/>
      <c r="L16" s="5"/>
      <c r="M16" s="5"/>
      <c r="N16" s="5"/>
      <c r="U16" s="2"/>
      <c r="V16" s="1"/>
    </row>
    <row r="17" spans="1:22" s="3" customFormat="1" x14ac:dyDescent="0.2">
      <c r="A17" s="4"/>
      <c r="B17" s="4"/>
      <c r="C17" s="4"/>
      <c r="D17" s="4"/>
      <c r="E17" s="4"/>
      <c r="F17" s="4"/>
      <c r="G17" s="4"/>
      <c r="H17" s="4"/>
      <c r="I17" s="4"/>
      <c r="J17" s="1"/>
      <c r="K17" s="4"/>
      <c r="L17" s="5"/>
      <c r="M17" s="5"/>
      <c r="N17" s="5"/>
      <c r="U17" s="2"/>
      <c r="V17" s="1"/>
    </row>
    <row r="18" spans="1:22" s="3" customFormat="1" x14ac:dyDescent="0.2">
      <c r="A18" s="4"/>
      <c r="B18" s="4"/>
      <c r="C18" s="4"/>
      <c r="D18" s="4"/>
      <c r="E18" s="4"/>
      <c r="F18" s="4"/>
      <c r="G18" s="4"/>
      <c r="H18" s="4"/>
      <c r="I18" s="4"/>
      <c r="J18" s="1"/>
      <c r="K18" s="4"/>
      <c r="L18" s="5"/>
      <c r="M18" s="5"/>
      <c r="N18" s="5"/>
      <c r="U18" s="2"/>
      <c r="V18" s="1"/>
    </row>
    <row r="19" spans="1:22" s="3" customFormat="1" x14ac:dyDescent="0.2">
      <c r="A19" s="4"/>
      <c r="B19" s="4"/>
      <c r="C19" s="4"/>
      <c r="D19" s="4"/>
      <c r="E19" s="4"/>
      <c r="F19" s="4"/>
      <c r="G19" s="4"/>
      <c r="H19" s="4"/>
      <c r="I19" s="4"/>
      <c r="J19" s="1"/>
      <c r="K19" s="4"/>
      <c r="L19" s="5"/>
      <c r="M19" s="5"/>
      <c r="N19" s="5"/>
      <c r="U19" s="2"/>
      <c r="V19" s="1"/>
    </row>
    <row r="20" spans="1:22" s="3" customFormat="1" x14ac:dyDescent="0.2">
      <c r="A20" s="4"/>
      <c r="B20" s="4"/>
      <c r="C20" s="4"/>
      <c r="D20" s="4"/>
      <c r="E20" s="4"/>
      <c r="F20" s="4"/>
      <c r="G20" s="4"/>
      <c r="H20" s="4"/>
      <c r="I20" s="4"/>
      <c r="J20" s="1"/>
      <c r="K20" s="4"/>
      <c r="L20" s="5"/>
      <c r="M20" s="5"/>
      <c r="N20" s="5"/>
      <c r="U20" s="2"/>
      <c r="V20" s="1"/>
    </row>
    <row r="21" spans="1:22" s="3" customFormat="1" x14ac:dyDescent="0.2">
      <c r="A21" s="4"/>
      <c r="B21" s="4"/>
      <c r="C21" s="4"/>
      <c r="D21" s="4"/>
      <c r="E21" s="4"/>
      <c r="F21" s="4"/>
      <c r="G21" s="4"/>
      <c r="H21" s="4"/>
      <c r="I21" s="4"/>
      <c r="J21" s="1"/>
      <c r="K21" s="4"/>
      <c r="L21" s="5"/>
      <c r="M21" s="5"/>
      <c r="N21" s="5"/>
      <c r="U21" s="2"/>
      <c r="V21" s="1"/>
    </row>
    <row r="22" spans="1:22" s="3" customFormat="1" x14ac:dyDescent="0.2">
      <c r="A22" s="4"/>
      <c r="B22" s="4"/>
      <c r="C22" s="4"/>
      <c r="D22" s="4"/>
      <c r="E22" s="4"/>
      <c r="F22" s="4"/>
      <c r="G22" s="4"/>
      <c r="H22" s="4"/>
      <c r="I22" s="4"/>
      <c r="J22" s="1"/>
      <c r="K22" s="4"/>
      <c r="L22" s="5"/>
      <c r="M22" s="5"/>
      <c r="N22" s="5"/>
      <c r="U22" s="2"/>
      <c r="V22" s="1"/>
    </row>
    <row r="23" spans="1:22" s="3" customFormat="1" x14ac:dyDescent="0.2">
      <c r="A23" s="4"/>
      <c r="B23" s="4"/>
      <c r="C23" s="4"/>
      <c r="D23" s="4"/>
      <c r="E23" s="4"/>
      <c r="F23" s="4"/>
      <c r="G23" s="4"/>
      <c r="H23" s="4"/>
      <c r="I23" s="4"/>
      <c r="J23" s="1"/>
      <c r="K23" s="4"/>
      <c r="L23" s="5"/>
      <c r="M23" s="5"/>
      <c r="N23" s="5"/>
      <c r="U23" s="2"/>
      <c r="V23" s="1"/>
    </row>
    <row r="24" spans="1:22" s="3" customFormat="1" x14ac:dyDescent="0.2">
      <c r="A24" s="4"/>
      <c r="B24" s="4"/>
      <c r="C24" s="4"/>
      <c r="D24" s="4"/>
      <c r="E24" s="4"/>
      <c r="F24" s="4"/>
      <c r="G24" s="4"/>
      <c r="H24" s="4"/>
      <c r="I24" s="4"/>
      <c r="J24" s="1"/>
      <c r="K24" s="4"/>
      <c r="L24" s="5"/>
      <c r="M24" s="5"/>
      <c r="N24" s="5"/>
      <c r="U24" s="2"/>
      <c r="V24" s="1"/>
    </row>
    <row r="25" spans="1:22" s="3" customFormat="1" x14ac:dyDescent="0.2">
      <c r="A25" s="4"/>
      <c r="B25" s="4"/>
      <c r="C25" s="4"/>
      <c r="D25" s="4"/>
      <c r="E25" s="4"/>
      <c r="F25" s="4"/>
      <c r="G25" s="4"/>
      <c r="H25" s="4"/>
      <c r="I25" s="4"/>
      <c r="J25" s="1"/>
      <c r="K25" s="4"/>
      <c r="L25" s="5"/>
      <c r="M25" s="5"/>
      <c r="N25" s="5"/>
      <c r="U25" s="2"/>
      <c r="V25" s="1"/>
    </row>
    <row r="26" spans="1:22" s="3" customFormat="1" x14ac:dyDescent="0.2">
      <c r="A26" s="4"/>
      <c r="B26" s="4"/>
      <c r="C26" s="4"/>
      <c r="D26" s="4"/>
      <c r="E26" s="4"/>
      <c r="F26" s="4"/>
      <c r="G26" s="4"/>
      <c r="H26" s="4"/>
      <c r="I26" s="4"/>
      <c r="J26" s="1"/>
      <c r="K26" s="4"/>
      <c r="L26" s="5"/>
      <c r="M26" s="5"/>
      <c r="N26" s="5"/>
      <c r="U26" s="2"/>
      <c r="V26" s="1"/>
    </row>
    <row r="27" spans="1:22" s="3" customFormat="1" x14ac:dyDescent="0.2">
      <c r="A27" s="4"/>
      <c r="B27" s="4"/>
      <c r="C27" s="4"/>
      <c r="D27" s="4"/>
      <c r="E27" s="4"/>
      <c r="F27" s="4"/>
      <c r="G27" s="4"/>
      <c r="H27" s="4"/>
      <c r="I27" s="4"/>
      <c r="J27" s="1"/>
      <c r="K27" s="4"/>
      <c r="L27" s="5"/>
      <c r="M27" s="5"/>
      <c r="N27" s="5"/>
      <c r="U27" s="2"/>
      <c r="V27" s="1"/>
    </row>
    <row r="28" spans="1:22" s="3" customFormat="1" x14ac:dyDescent="0.2">
      <c r="A28" s="1"/>
      <c r="B28" s="1"/>
      <c r="C28" s="1"/>
      <c r="D28" s="1"/>
      <c r="E28" s="1"/>
      <c r="F28" s="1"/>
      <c r="G28" s="1"/>
      <c r="H28" s="1"/>
      <c r="I28" s="1"/>
      <c r="J28" s="1"/>
      <c r="K28" s="4"/>
      <c r="L28" s="5"/>
      <c r="M28" s="5"/>
      <c r="N28" s="5"/>
      <c r="U28" s="2"/>
      <c r="V28" s="1"/>
    </row>
    <row r="29" spans="1:22" s="3" customFormat="1" x14ac:dyDescent="0.2">
      <c r="A29" s="1"/>
      <c r="B29" s="1"/>
      <c r="C29" s="1"/>
      <c r="D29" s="1"/>
      <c r="E29" s="1"/>
      <c r="F29" s="1"/>
      <c r="G29" s="1"/>
      <c r="H29" s="1"/>
      <c r="I29" s="1"/>
      <c r="J29" s="1"/>
      <c r="K29" s="4"/>
      <c r="L29" s="5"/>
      <c r="M29" s="5"/>
      <c r="N29" s="5"/>
      <c r="U29" s="2"/>
      <c r="V29" s="1"/>
    </row>
    <row r="30" spans="1:22" s="3" customFormat="1" x14ac:dyDescent="0.2">
      <c r="A30" s="1"/>
      <c r="B30" s="1"/>
      <c r="C30" s="1"/>
      <c r="D30" s="1"/>
      <c r="E30" s="1"/>
      <c r="F30" s="1"/>
      <c r="G30" s="1"/>
      <c r="H30" s="1"/>
      <c r="I30" s="1"/>
      <c r="J30" s="1"/>
      <c r="K30" s="4"/>
      <c r="L30" s="5"/>
      <c r="M30" s="5"/>
      <c r="N30" s="5"/>
      <c r="U30" s="2"/>
      <c r="V30" s="1"/>
    </row>
    <row r="31" spans="1:22" s="3" customFormat="1" x14ac:dyDescent="0.2">
      <c r="A31" s="1"/>
      <c r="B31" s="1"/>
      <c r="C31" s="1"/>
      <c r="D31" s="1"/>
      <c r="E31" s="1"/>
      <c r="F31" s="1"/>
      <c r="G31" s="1"/>
      <c r="H31" s="1"/>
      <c r="I31" s="1"/>
      <c r="J31" s="1"/>
      <c r="K31" s="4"/>
      <c r="L31" s="5"/>
      <c r="M31" s="5"/>
      <c r="N31" s="5"/>
      <c r="U31" s="2"/>
      <c r="V31" s="1"/>
    </row>
    <row r="32" spans="1:22" s="3" customFormat="1" x14ac:dyDescent="0.2">
      <c r="A32" s="1"/>
      <c r="B32" s="1"/>
      <c r="C32" s="1"/>
      <c r="D32" s="1"/>
      <c r="E32" s="1"/>
      <c r="F32" s="1"/>
      <c r="G32" s="1"/>
      <c r="H32" s="1"/>
      <c r="I32" s="1"/>
      <c r="J32" s="1"/>
      <c r="K32" s="4"/>
      <c r="L32" s="5"/>
      <c r="M32" s="5"/>
      <c r="N32" s="5"/>
      <c r="U32" s="2"/>
      <c r="V32" s="1"/>
    </row>
    <row r="33" spans="1:22" s="3" customFormat="1" x14ac:dyDescent="0.2">
      <c r="A33" s="1"/>
      <c r="B33" s="1"/>
      <c r="C33" s="1"/>
      <c r="D33" s="1"/>
      <c r="E33" s="1"/>
      <c r="F33" s="1"/>
      <c r="G33" s="1"/>
      <c r="H33" s="1"/>
      <c r="I33" s="1"/>
      <c r="J33" s="1"/>
      <c r="K33" s="4"/>
      <c r="L33" s="5"/>
      <c r="M33" s="5"/>
      <c r="N33" s="5"/>
      <c r="U33" s="2"/>
      <c r="V33" s="1"/>
    </row>
    <row r="34" spans="1:22" s="3" customFormat="1" x14ac:dyDescent="0.2">
      <c r="A34" s="1"/>
      <c r="B34" s="1"/>
      <c r="C34" s="1"/>
      <c r="D34" s="1"/>
      <c r="E34" s="1"/>
      <c r="F34" s="1"/>
      <c r="G34" s="1"/>
      <c r="H34" s="1"/>
      <c r="I34" s="1"/>
      <c r="J34" s="1"/>
      <c r="K34" s="4"/>
      <c r="L34" s="5"/>
      <c r="M34" s="5"/>
      <c r="N34" s="5"/>
      <c r="U34" s="2"/>
      <c r="V34" s="1"/>
    </row>
    <row r="35" spans="1:22" s="3" customFormat="1" x14ac:dyDescent="0.2">
      <c r="A35" s="1"/>
      <c r="B35" s="1"/>
      <c r="C35" s="1"/>
      <c r="D35" s="1"/>
      <c r="E35" s="1"/>
      <c r="F35" s="1"/>
      <c r="G35" s="1"/>
      <c r="H35" s="1"/>
      <c r="I35" s="1"/>
      <c r="J35" s="1"/>
      <c r="K35" s="4"/>
      <c r="L35" s="5"/>
      <c r="M35" s="5"/>
      <c r="N35" s="5"/>
      <c r="U35" s="2"/>
      <c r="V35" s="1"/>
    </row>
    <row r="36" spans="1:22" s="3" customFormat="1" x14ac:dyDescent="0.2">
      <c r="A36" s="1"/>
      <c r="B36" s="1"/>
      <c r="C36" s="1"/>
      <c r="D36" s="1"/>
      <c r="E36" s="1"/>
      <c r="F36" s="1"/>
      <c r="G36" s="1"/>
      <c r="H36" s="1"/>
      <c r="I36" s="1"/>
      <c r="J36" s="1"/>
      <c r="K36" s="4"/>
      <c r="L36" s="5"/>
      <c r="M36" s="5"/>
      <c r="N36" s="5"/>
      <c r="U36" s="2"/>
      <c r="V36" s="1"/>
    </row>
    <row r="37" spans="1:22" s="3" customFormat="1" x14ac:dyDescent="0.2">
      <c r="A37" s="1"/>
      <c r="B37" s="1"/>
      <c r="C37" s="1"/>
      <c r="D37" s="1"/>
      <c r="E37" s="1"/>
      <c r="F37" s="1"/>
      <c r="G37" s="1"/>
      <c r="H37" s="1"/>
      <c r="I37" s="1"/>
      <c r="J37" s="1"/>
      <c r="K37" s="4"/>
      <c r="L37" s="5"/>
      <c r="M37" s="5"/>
      <c r="N37" s="5"/>
      <c r="U37" s="2"/>
      <c r="V37" s="1"/>
    </row>
    <row r="38" spans="1:22" s="3" customFormat="1" x14ac:dyDescent="0.2">
      <c r="A38" s="1"/>
      <c r="B38" s="1"/>
      <c r="C38" s="1"/>
      <c r="D38" s="1"/>
      <c r="E38" s="1"/>
      <c r="F38" s="1"/>
      <c r="G38" s="1"/>
      <c r="H38" s="1"/>
      <c r="I38" s="1"/>
      <c r="J38" s="1"/>
      <c r="K38" s="4"/>
      <c r="L38" s="5"/>
      <c r="M38" s="5"/>
      <c r="N38" s="5"/>
      <c r="U38" s="2"/>
      <c r="V38" s="1"/>
    </row>
    <row r="39" spans="1:22" s="3" customFormat="1" x14ac:dyDescent="0.2">
      <c r="A39" s="1"/>
      <c r="B39" s="1"/>
      <c r="C39" s="1"/>
      <c r="D39" s="1"/>
      <c r="E39" s="1"/>
      <c r="F39" s="1"/>
      <c r="G39" s="1"/>
      <c r="H39" s="1"/>
      <c r="I39" s="1"/>
      <c r="J39" s="1"/>
      <c r="K39" s="4"/>
      <c r="L39" s="5"/>
      <c r="M39" s="5"/>
      <c r="N39" s="5"/>
      <c r="U39" s="2"/>
      <c r="V39" s="1"/>
    </row>
    <row r="40" spans="1:22" s="3" customFormat="1" x14ac:dyDescent="0.2">
      <c r="A40" s="1"/>
      <c r="B40" s="1"/>
      <c r="C40" s="1"/>
      <c r="D40" s="1"/>
      <c r="E40" s="1"/>
      <c r="F40" s="1"/>
      <c r="G40" s="1"/>
      <c r="H40" s="1"/>
      <c r="I40" s="1"/>
      <c r="J40" s="1"/>
      <c r="K40" s="4"/>
      <c r="L40" s="5"/>
      <c r="M40" s="5"/>
      <c r="N40" s="5"/>
      <c r="U40" s="2"/>
      <c r="V40" s="1"/>
    </row>
    <row r="41" spans="1:22" s="3" customFormat="1" x14ac:dyDescent="0.2">
      <c r="A41" s="1"/>
      <c r="B41" s="1"/>
      <c r="C41" s="1"/>
      <c r="D41" s="1"/>
      <c r="E41" s="1"/>
      <c r="F41" s="1"/>
      <c r="G41" s="1"/>
      <c r="H41" s="1"/>
      <c r="I41" s="1"/>
      <c r="J41" s="1"/>
      <c r="K41" s="4"/>
      <c r="L41" s="5"/>
      <c r="M41" s="5"/>
      <c r="N41" s="5"/>
      <c r="U41" s="2"/>
      <c r="V41" s="1"/>
    </row>
    <row r="42" spans="1:22" s="3" customFormat="1" x14ac:dyDescent="0.2">
      <c r="A42" s="1"/>
      <c r="B42" s="1"/>
      <c r="C42" s="1"/>
      <c r="D42" s="1"/>
      <c r="E42" s="1"/>
      <c r="F42" s="1"/>
      <c r="G42" s="1"/>
      <c r="H42" s="1"/>
      <c r="I42" s="1"/>
      <c r="J42" s="1"/>
      <c r="K42" s="4"/>
      <c r="L42" s="5"/>
      <c r="M42" s="5"/>
      <c r="N42" s="5"/>
      <c r="U42" s="2"/>
      <c r="V42" s="1"/>
    </row>
    <row r="43" spans="1:22" s="3" customFormat="1" x14ac:dyDescent="0.2">
      <c r="A43" s="1"/>
      <c r="B43" s="1"/>
      <c r="C43" s="1"/>
      <c r="D43" s="1"/>
      <c r="E43" s="1"/>
      <c r="F43" s="1"/>
      <c r="G43" s="1"/>
      <c r="H43" s="1"/>
      <c r="I43" s="1"/>
      <c r="J43" s="1"/>
      <c r="K43" s="4"/>
      <c r="L43" s="5"/>
      <c r="M43" s="5"/>
      <c r="N43" s="5"/>
      <c r="U43" s="2"/>
      <c r="V43" s="1"/>
    </row>
    <row r="44" spans="1:22" s="3" customFormat="1" x14ac:dyDescent="0.2">
      <c r="A44" s="1"/>
      <c r="B44" s="1"/>
      <c r="C44" s="1"/>
      <c r="D44" s="1"/>
      <c r="E44" s="1"/>
      <c r="F44" s="1"/>
      <c r="G44" s="1"/>
      <c r="H44" s="1"/>
      <c r="I44" s="1"/>
      <c r="J44" s="1"/>
      <c r="K44" s="4"/>
      <c r="L44" s="5"/>
      <c r="M44" s="5"/>
      <c r="N44" s="5"/>
      <c r="U44" s="2"/>
      <c r="V44" s="1"/>
    </row>
    <row r="45" spans="1:22" s="3" customFormat="1" x14ac:dyDescent="0.2">
      <c r="A45" s="1"/>
      <c r="B45" s="1"/>
      <c r="C45" s="1"/>
      <c r="D45" s="1"/>
      <c r="E45" s="1"/>
      <c r="F45" s="1"/>
      <c r="G45" s="1"/>
      <c r="H45" s="1"/>
      <c r="I45" s="1"/>
      <c r="J45" s="1"/>
      <c r="K45" s="4"/>
      <c r="L45" s="5"/>
      <c r="M45" s="5"/>
      <c r="N45" s="5"/>
      <c r="U45" s="2"/>
      <c r="V45" s="1"/>
    </row>
    <row r="46" spans="1:22" s="3" customFormat="1" x14ac:dyDescent="0.2">
      <c r="A46" s="1"/>
      <c r="B46" s="1"/>
      <c r="C46" s="1"/>
      <c r="D46" s="1"/>
      <c r="E46" s="1"/>
      <c r="F46" s="1"/>
      <c r="G46" s="1"/>
      <c r="H46" s="1"/>
      <c r="I46" s="1"/>
      <c r="J46" s="1"/>
      <c r="K46" s="4"/>
      <c r="L46" s="5"/>
      <c r="M46" s="5"/>
      <c r="N46" s="5"/>
      <c r="U46" s="2"/>
      <c r="V46" s="1"/>
    </row>
    <row r="47" spans="1:22" s="3" customFormat="1" x14ac:dyDescent="0.2">
      <c r="A47" s="1"/>
      <c r="B47" s="1"/>
      <c r="C47" s="1"/>
      <c r="D47" s="1"/>
      <c r="E47" s="1"/>
      <c r="F47" s="1"/>
      <c r="G47" s="1"/>
      <c r="H47" s="1"/>
      <c r="I47" s="1"/>
      <c r="J47" s="1"/>
      <c r="K47" s="4"/>
      <c r="L47" s="5"/>
      <c r="M47" s="5"/>
      <c r="N47" s="5"/>
      <c r="U47" s="2"/>
      <c r="V47" s="1"/>
    </row>
    <row r="48" spans="1:22" s="3" customFormat="1" x14ac:dyDescent="0.2">
      <c r="A48" s="1"/>
      <c r="B48" s="1"/>
      <c r="C48" s="1"/>
      <c r="D48" s="1"/>
      <c r="E48" s="1"/>
      <c r="F48" s="1"/>
      <c r="G48" s="1"/>
      <c r="H48" s="1"/>
      <c r="I48" s="1"/>
      <c r="J48" s="1"/>
      <c r="K48" s="4"/>
      <c r="L48" s="5"/>
      <c r="M48" s="5"/>
      <c r="N48" s="5"/>
      <c r="U48" s="2"/>
      <c r="V48" s="1"/>
    </row>
    <row r="49" spans="1:22" s="3" customFormat="1" x14ac:dyDescent="0.2">
      <c r="A49" s="1"/>
      <c r="B49" s="1"/>
      <c r="C49" s="1"/>
      <c r="D49" s="1"/>
      <c r="E49" s="1"/>
      <c r="F49" s="1"/>
      <c r="G49" s="1"/>
      <c r="H49" s="1"/>
      <c r="I49" s="1"/>
      <c r="J49" s="1"/>
      <c r="K49" s="4"/>
      <c r="L49" s="5"/>
      <c r="M49" s="5"/>
      <c r="N49" s="5"/>
      <c r="U49" s="2"/>
      <c r="V49" s="1"/>
    </row>
    <row r="50" spans="1:22" s="3" customFormat="1" x14ac:dyDescent="0.2">
      <c r="A50" s="1"/>
      <c r="B50" s="1"/>
      <c r="C50" s="1"/>
      <c r="D50" s="1"/>
      <c r="E50" s="1"/>
      <c r="F50" s="1"/>
      <c r="G50" s="1"/>
      <c r="H50" s="1"/>
      <c r="I50" s="1"/>
      <c r="J50" s="1"/>
      <c r="K50" s="4"/>
      <c r="L50" s="5"/>
      <c r="M50" s="5"/>
      <c r="N50" s="5"/>
      <c r="U50" s="2"/>
      <c r="V50" s="1"/>
    </row>
    <row r="51" spans="1:22" s="3" customFormat="1" x14ac:dyDescent="0.2">
      <c r="A51" s="1"/>
      <c r="B51" s="1"/>
      <c r="C51" s="1"/>
      <c r="D51" s="1"/>
      <c r="E51" s="1"/>
      <c r="F51" s="1"/>
      <c r="G51" s="1"/>
      <c r="H51" s="1"/>
      <c r="I51" s="1"/>
      <c r="J51" s="1"/>
      <c r="K51" s="4"/>
      <c r="L51" s="5"/>
      <c r="M51" s="5"/>
      <c r="N51" s="5"/>
      <c r="U51" s="2"/>
      <c r="V51" s="1"/>
    </row>
    <row r="52" spans="1:22" s="3" customFormat="1" x14ac:dyDescent="0.2">
      <c r="A52" s="1"/>
      <c r="B52" s="1"/>
      <c r="C52" s="1"/>
      <c r="D52" s="1"/>
      <c r="E52" s="1"/>
      <c r="F52" s="1"/>
      <c r="G52" s="1"/>
      <c r="H52" s="1"/>
      <c r="I52" s="1"/>
      <c r="J52" s="1"/>
      <c r="K52" s="4"/>
      <c r="L52" s="5"/>
      <c r="M52" s="5"/>
      <c r="N52" s="5"/>
      <c r="U52" s="2"/>
      <c r="V52" s="1"/>
    </row>
    <row r="53" spans="1:22" s="3" customFormat="1" x14ac:dyDescent="0.2">
      <c r="A53" s="1"/>
      <c r="B53" s="1"/>
      <c r="C53" s="1"/>
      <c r="D53" s="1"/>
      <c r="E53" s="1"/>
      <c r="F53" s="1"/>
      <c r="G53" s="1"/>
      <c r="H53" s="1"/>
      <c r="I53" s="1"/>
      <c r="J53" s="1"/>
      <c r="K53" s="4"/>
      <c r="L53" s="5"/>
      <c r="M53" s="5"/>
      <c r="N53" s="5"/>
      <c r="U53" s="2"/>
      <c r="V53" s="1"/>
    </row>
    <row r="54" spans="1:22" s="3" customFormat="1" x14ac:dyDescent="0.2">
      <c r="A54" s="1"/>
      <c r="B54" s="1"/>
      <c r="C54" s="1"/>
      <c r="D54" s="1"/>
      <c r="E54" s="1"/>
      <c r="F54" s="1"/>
      <c r="G54" s="1"/>
      <c r="H54" s="1"/>
      <c r="I54" s="1"/>
      <c r="J54" s="1"/>
      <c r="K54" s="4"/>
      <c r="L54" s="5"/>
      <c r="M54" s="5"/>
      <c r="N54" s="5"/>
      <c r="U54" s="2"/>
      <c r="V54" s="1"/>
    </row>
    <row r="55" spans="1:22" s="3" customFormat="1" x14ac:dyDescent="0.2">
      <c r="A55" s="1"/>
      <c r="B55" s="1"/>
      <c r="C55" s="1"/>
      <c r="D55" s="1"/>
      <c r="E55" s="1"/>
      <c r="F55" s="1"/>
      <c r="G55" s="1"/>
      <c r="H55" s="1"/>
      <c r="I55" s="1"/>
      <c r="J55" s="1"/>
      <c r="K55" s="4"/>
      <c r="L55" s="5"/>
      <c r="M55" s="5"/>
      <c r="N55" s="5"/>
      <c r="U55" s="2"/>
      <c r="V55" s="1"/>
    </row>
    <row r="56" spans="1:22" s="3" customFormat="1" x14ac:dyDescent="0.2">
      <c r="A56" s="1"/>
      <c r="B56" s="1"/>
      <c r="C56" s="1"/>
      <c r="D56" s="1"/>
      <c r="E56" s="1"/>
      <c r="F56" s="1"/>
      <c r="G56" s="1"/>
      <c r="H56" s="1"/>
      <c r="I56" s="1"/>
      <c r="J56" s="1"/>
      <c r="K56" s="4"/>
      <c r="L56" s="5"/>
      <c r="M56" s="5"/>
      <c r="N56" s="5"/>
      <c r="U56" s="2"/>
      <c r="V56" s="1"/>
    </row>
    <row r="57" spans="1:22" s="3" customFormat="1" x14ac:dyDescent="0.2">
      <c r="A57" s="1"/>
      <c r="B57" s="1"/>
      <c r="C57" s="1"/>
      <c r="D57" s="1"/>
      <c r="E57" s="1"/>
      <c r="F57" s="1"/>
      <c r="G57" s="1"/>
      <c r="H57" s="1"/>
      <c r="I57" s="1"/>
      <c r="J57" s="1"/>
      <c r="K57" s="4"/>
      <c r="L57" s="5"/>
      <c r="M57" s="5"/>
      <c r="N57" s="5"/>
      <c r="U57" s="2"/>
      <c r="V57" s="1"/>
    </row>
    <row r="58" spans="1:22" s="3" customFormat="1" x14ac:dyDescent="0.2">
      <c r="A58" s="1"/>
      <c r="B58" s="1"/>
      <c r="C58" s="1"/>
      <c r="D58" s="1"/>
      <c r="E58" s="1"/>
      <c r="F58" s="1"/>
      <c r="G58" s="1"/>
      <c r="H58" s="1"/>
      <c r="I58" s="1"/>
      <c r="J58" s="1"/>
      <c r="K58" s="4"/>
      <c r="L58" s="5"/>
      <c r="M58" s="5"/>
      <c r="N58" s="5"/>
      <c r="U58" s="2"/>
      <c r="V58" s="1"/>
    </row>
    <row r="59" spans="1:22" s="3" customFormat="1" x14ac:dyDescent="0.2">
      <c r="A59" s="1"/>
      <c r="B59" s="1"/>
      <c r="C59" s="1"/>
      <c r="D59" s="1"/>
      <c r="E59" s="1"/>
      <c r="F59" s="1"/>
      <c r="G59" s="1"/>
      <c r="H59" s="1"/>
      <c r="I59" s="1"/>
      <c r="J59" s="1"/>
      <c r="K59" s="4"/>
      <c r="L59" s="5"/>
      <c r="M59" s="5"/>
      <c r="N59" s="5"/>
      <c r="U59" s="2"/>
      <c r="V59" s="1"/>
    </row>
    <row r="60" spans="1:22" s="3" customFormat="1" x14ac:dyDescent="0.2">
      <c r="A60" s="1"/>
      <c r="B60" s="1"/>
      <c r="C60" s="1"/>
      <c r="D60" s="1"/>
      <c r="E60" s="1"/>
      <c r="F60" s="1"/>
      <c r="G60" s="1"/>
      <c r="H60" s="1"/>
      <c r="I60" s="1"/>
      <c r="J60" s="1"/>
      <c r="K60" s="4"/>
      <c r="L60" s="5"/>
      <c r="M60" s="5"/>
      <c r="N60" s="5"/>
      <c r="U60" s="2"/>
      <c r="V60" s="1"/>
    </row>
    <row r="61" spans="1:22" s="3" customFormat="1" x14ac:dyDescent="0.2">
      <c r="A61" s="1"/>
      <c r="B61" s="1"/>
      <c r="C61" s="1"/>
      <c r="D61" s="1"/>
      <c r="E61" s="1"/>
      <c r="F61" s="1"/>
      <c r="G61" s="1"/>
      <c r="H61" s="1"/>
      <c r="I61" s="1"/>
      <c r="J61" s="1"/>
      <c r="K61" s="4"/>
      <c r="L61" s="5"/>
      <c r="M61" s="5"/>
      <c r="N61" s="5"/>
      <c r="U61" s="2"/>
      <c r="V61" s="1"/>
    </row>
    <row r="62" spans="1:22" s="3" customFormat="1" x14ac:dyDescent="0.2">
      <c r="A62" s="1"/>
      <c r="B62" s="1"/>
      <c r="C62" s="1"/>
      <c r="D62" s="1"/>
      <c r="E62" s="1"/>
      <c r="F62" s="1"/>
      <c r="G62" s="1"/>
      <c r="H62" s="1"/>
      <c r="I62" s="1"/>
      <c r="J62" s="1"/>
      <c r="K62" s="4"/>
      <c r="L62" s="5"/>
      <c r="M62" s="5"/>
      <c r="N62" s="5"/>
      <c r="U62" s="2"/>
      <c r="V62" s="1"/>
    </row>
    <row r="63" spans="1:22" s="3" customFormat="1" x14ac:dyDescent="0.2">
      <c r="A63" s="1"/>
      <c r="B63" s="1"/>
      <c r="C63" s="1"/>
      <c r="D63" s="1"/>
      <c r="E63" s="1"/>
      <c r="F63" s="1"/>
      <c r="G63" s="1"/>
      <c r="H63" s="1"/>
      <c r="I63" s="1"/>
      <c r="J63" s="1"/>
      <c r="K63" s="4"/>
      <c r="L63" s="5"/>
      <c r="M63" s="5"/>
      <c r="N63" s="5"/>
      <c r="U63" s="2"/>
      <c r="V63" s="1"/>
    </row>
    <row r="64" spans="1:22" s="3" customFormat="1" x14ac:dyDescent="0.2">
      <c r="A64" s="1"/>
      <c r="B64" s="1"/>
      <c r="C64" s="1"/>
      <c r="D64" s="1"/>
      <c r="E64" s="1"/>
      <c r="F64" s="1"/>
      <c r="G64" s="1"/>
      <c r="H64" s="1"/>
      <c r="I64" s="1"/>
      <c r="J64" s="1"/>
      <c r="K64" s="4"/>
      <c r="L64" s="5"/>
      <c r="M64" s="5"/>
      <c r="N64" s="5"/>
      <c r="U64" s="2"/>
      <c r="V64" s="1"/>
    </row>
    <row r="65" spans="1:22" s="3" customFormat="1" x14ac:dyDescent="0.2">
      <c r="A65" s="1"/>
      <c r="B65" s="1"/>
      <c r="C65" s="1"/>
      <c r="D65" s="1"/>
      <c r="E65" s="1"/>
      <c r="F65" s="1"/>
      <c r="G65" s="1"/>
      <c r="H65" s="1"/>
      <c r="I65" s="1"/>
      <c r="J65" s="1"/>
      <c r="K65" s="4"/>
      <c r="L65" s="5"/>
      <c r="M65" s="5"/>
      <c r="N65" s="5"/>
      <c r="U65" s="2"/>
      <c r="V65" s="1"/>
    </row>
    <row r="66" spans="1:22" s="3" customFormat="1" x14ac:dyDescent="0.2">
      <c r="A66" s="1"/>
      <c r="B66" s="1"/>
      <c r="C66" s="1"/>
      <c r="D66" s="1"/>
      <c r="E66" s="1"/>
      <c r="F66" s="1"/>
      <c r="G66" s="1"/>
      <c r="H66" s="1"/>
      <c r="I66" s="1"/>
      <c r="J66" s="1"/>
      <c r="K66" s="4"/>
      <c r="L66" s="5"/>
      <c r="M66" s="5"/>
      <c r="N66" s="5"/>
      <c r="U66" s="2"/>
      <c r="V66" s="1"/>
    </row>
    <row r="67" spans="1:22" s="3" customFormat="1" x14ac:dyDescent="0.2">
      <c r="A67" s="1"/>
      <c r="B67" s="1"/>
      <c r="C67" s="1"/>
      <c r="D67" s="1"/>
      <c r="E67" s="1"/>
      <c r="F67" s="1"/>
      <c r="G67" s="1"/>
      <c r="H67" s="1"/>
      <c r="I67" s="1"/>
      <c r="J67" s="1"/>
      <c r="K67" s="4"/>
      <c r="L67" s="5"/>
      <c r="M67" s="5"/>
      <c r="N67" s="5"/>
      <c r="U67" s="2"/>
      <c r="V67" s="1"/>
    </row>
    <row r="68" spans="1:22" s="3" customFormat="1" x14ac:dyDescent="0.2">
      <c r="A68" s="1"/>
      <c r="B68" s="1"/>
      <c r="C68" s="1"/>
      <c r="D68" s="1"/>
      <c r="E68" s="1"/>
      <c r="F68" s="1"/>
      <c r="G68" s="1"/>
      <c r="H68" s="1"/>
      <c r="I68" s="1"/>
      <c r="J68" s="1"/>
      <c r="K68" s="4"/>
      <c r="L68" s="5"/>
      <c r="M68" s="5"/>
      <c r="N68" s="5"/>
      <c r="U68" s="2"/>
      <c r="V68" s="1"/>
    </row>
    <row r="69" spans="1:22" s="3" customFormat="1" x14ac:dyDescent="0.2">
      <c r="A69" s="1"/>
      <c r="B69" s="1"/>
      <c r="C69" s="1"/>
      <c r="D69" s="1"/>
      <c r="E69" s="1"/>
      <c r="F69" s="1"/>
      <c r="G69" s="1"/>
      <c r="H69" s="1"/>
      <c r="I69" s="1"/>
      <c r="J69" s="1"/>
      <c r="K69" s="4"/>
      <c r="L69" s="5"/>
      <c r="M69" s="5"/>
      <c r="N69" s="5"/>
      <c r="U69" s="2"/>
      <c r="V69" s="1"/>
    </row>
    <row r="70" spans="1:22" s="3" customFormat="1" x14ac:dyDescent="0.2">
      <c r="A70" s="1"/>
      <c r="B70" s="1"/>
      <c r="C70" s="1"/>
      <c r="D70" s="1"/>
      <c r="E70" s="1"/>
      <c r="F70" s="1"/>
      <c r="G70" s="1"/>
      <c r="H70" s="1"/>
      <c r="I70" s="1"/>
      <c r="J70" s="1"/>
      <c r="K70" s="4"/>
      <c r="L70" s="5"/>
      <c r="M70" s="5"/>
      <c r="N70" s="5"/>
      <c r="U70" s="2"/>
      <c r="V70" s="1"/>
    </row>
    <row r="71" spans="1:22" s="3" customFormat="1" x14ac:dyDescent="0.2">
      <c r="A71" s="1"/>
      <c r="B71" s="1"/>
      <c r="C71" s="1"/>
      <c r="D71" s="1"/>
      <c r="E71" s="1"/>
      <c r="F71" s="1"/>
      <c r="G71" s="1"/>
      <c r="H71" s="1"/>
      <c r="I71" s="1"/>
      <c r="J71" s="1"/>
      <c r="K71" s="4"/>
      <c r="L71" s="5"/>
      <c r="M71" s="5"/>
      <c r="N71" s="5"/>
      <c r="U71" s="2"/>
      <c r="V71" s="1"/>
    </row>
    <row r="72" spans="1:22" s="3" customFormat="1" x14ac:dyDescent="0.2">
      <c r="A72" s="1"/>
      <c r="B72" s="1"/>
      <c r="C72" s="1"/>
      <c r="D72" s="1"/>
      <c r="E72" s="1"/>
      <c r="F72" s="1"/>
      <c r="G72" s="1"/>
      <c r="H72" s="1"/>
      <c r="I72" s="1"/>
      <c r="J72" s="1"/>
      <c r="K72" s="4"/>
      <c r="L72" s="5"/>
      <c r="M72" s="5"/>
      <c r="N72" s="5"/>
      <c r="U72" s="2"/>
      <c r="V72" s="1"/>
    </row>
    <row r="73" spans="1:22" s="3" customFormat="1" x14ac:dyDescent="0.2">
      <c r="A73" s="1"/>
      <c r="B73" s="1"/>
      <c r="C73" s="1"/>
      <c r="D73" s="1"/>
      <c r="E73" s="1"/>
      <c r="F73" s="1"/>
      <c r="G73" s="1"/>
      <c r="H73" s="1"/>
      <c r="I73" s="1"/>
      <c r="J73" s="1"/>
      <c r="K73" s="4"/>
      <c r="L73" s="5"/>
      <c r="M73" s="5"/>
      <c r="N73" s="5"/>
      <c r="U73" s="2"/>
      <c r="V73" s="1"/>
    </row>
    <row r="74" spans="1:22" s="3" customFormat="1" x14ac:dyDescent="0.2">
      <c r="A74" s="1"/>
      <c r="B74" s="1"/>
      <c r="C74" s="1"/>
      <c r="D74" s="1"/>
      <c r="E74" s="1"/>
      <c r="F74" s="1"/>
      <c r="G74" s="1"/>
      <c r="H74" s="1"/>
      <c r="I74" s="1"/>
      <c r="J74" s="1"/>
      <c r="K74" s="4"/>
      <c r="L74" s="5"/>
      <c r="M74" s="5"/>
      <c r="N74" s="5"/>
      <c r="U74" s="2"/>
      <c r="V74" s="1"/>
    </row>
    <row r="75" spans="1:22" s="3" customFormat="1" x14ac:dyDescent="0.2">
      <c r="A75" s="1"/>
      <c r="B75" s="1"/>
      <c r="C75" s="1"/>
      <c r="D75" s="1"/>
      <c r="E75" s="1"/>
      <c r="F75" s="1"/>
      <c r="G75" s="1"/>
      <c r="H75" s="1"/>
      <c r="I75" s="1"/>
      <c r="J75" s="1"/>
      <c r="K75" s="4"/>
      <c r="L75" s="5"/>
      <c r="M75" s="5"/>
      <c r="N75" s="5"/>
      <c r="U75" s="2"/>
      <c r="V75" s="1"/>
    </row>
    <row r="76" spans="1:22" s="3" customFormat="1" x14ac:dyDescent="0.2">
      <c r="A76" s="1"/>
      <c r="B76" s="1"/>
      <c r="C76" s="1"/>
      <c r="D76" s="1"/>
      <c r="E76" s="1"/>
      <c r="F76" s="1"/>
      <c r="G76" s="1"/>
      <c r="H76" s="1"/>
      <c r="I76" s="1"/>
      <c r="J76" s="1"/>
      <c r="K76" s="4"/>
      <c r="L76" s="5"/>
      <c r="M76" s="5"/>
      <c r="N76" s="5"/>
      <c r="U76" s="2"/>
      <c r="V76" s="1"/>
    </row>
    <row r="77" spans="1:22" s="3" customFormat="1" x14ac:dyDescent="0.2">
      <c r="A77" s="1"/>
      <c r="B77" s="1"/>
      <c r="C77" s="1"/>
      <c r="D77" s="1"/>
      <c r="E77" s="1"/>
      <c r="F77" s="1"/>
      <c r="G77" s="1"/>
      <c r="H77" s="1"/>
      <c r="I77" s="1"/>
      <c r="J77" s="1"/>
      <c r="K77" s="4"/>
      <c r="L77" s="5"/>
      <c r="M77" s="5"/>
      <c r="N77" s="5"/>
      <c r="U77" s="2"/>
      <c r="V77" s="1"/>
    </row>
    <row r="78" spans="1:22" s="3" customFormat="1" x14ac:dyDescent="0.2">
      <c r="A78" s="1"/>
      <c r="B78" s="1"/>
      <c r="C78" s="1"/>
      <c r="D78" s="1"/>
      <c r="E78" s="1"/>
      <c r="F78" s="1"/>
      <c r="G78" s="1"/>
      <c r="H78" s="1"/>
      <c r="I78" s="1"/>
      <c r="J78" s="1"/>
      <c r="K78" s="4"/>
      <c r="L78" s="5"/>
      <c r="M78" s="5"/>
      <c r="N78" s="5"/>
      <c r="U78" s="2"/>
      <c r="V78" s="1"/>
    </row>
    <row r="79" spans="1:22" s="3" customFormat="1" x14ac:dyDescent="0.2">
      <c r="A79" s="1"/>
      <c r="B79" s="1"/>
      <c r="C79" s="1"/>
      <c r="D79" s="1"/>
      <c r="E79" s="1"/>
      <c r="F79" s="1"/>
      <c r="G79" s="1"/>
      <c r="H79" s="1"/>
      <c r="I79" s="1"/>
      <c r="J79" s="1"/>
      <c r="K79" s="4"/>
      <c r="L79" s="5"/>
      <c r="M79" s="5"/>
      <c r="N79" s="5"/>
      <c r="U79" s="2"/>
      <c r="V79" s="1"/>
    </row>
  </sheetData>
  <mergeCells count="20">
    <mergeCell ref="U7:U8"/>
    <mergeCell ref="M7:M8"/>
    <mergeCell ref="N7:N8"/>
    <mergeCell ref="K7:K8"/>
    <mergeCell ref="L7:L8"/>
    <mergeCell ref="O7:O8"/>
    <mergeCell ref="P7:P8"/>
    <mergeCell ref="Q7:S7"/>
    <mergeCell ref="J7:J8"/>
    <mergeCell ref="T7:T8"/>
    <mergeCell ref="A6:T6"/>
    <mergeCell ref="A7:A8"/>
    <mergeCell ref="B7:B8"/>
    <mergeCell ref="C7:C8"/>
    <mergeCell ref="D7:D8"/>
    <mergeCell ref="E7:E8"/>
    <mergeCell ref="F7:F8"/>
    <mergeCell ref="H7:H8"/>
    <mergeCell ref="I7:I8"/>
    <mergeCell ref="G7:G8"/>
  </mergeCells>
  <pageMargins left="0.70866141732283472" right="0.78740157480314965" top="0.6692913385826772" bottom="0.86614173228346458" header="0.27559055118110237" footer="0.39370078740157483"/>
  <pageSetup paperSize="9" scale="49" firstPageNumber="126" orientation="landscape" useFirstPageNumber="1" r:id="rId1"/>
  <headerFooter alignWithMargins="0">
    <oddFooter>&amp;L&amp;"Arial,Kurzíva"Zastupitelstvo Olomouckého kraje 19-12-2016
6. - Rozpočet Olomouckého kraje 2017 - návrh rozpočtu
Příloha č. 5b) Projekty spolufinancované z evropských fondů&amp;R&amp;"Arial,Kurzíva"Strana &amp;P (celkem 137)</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97"/>
  <sheetViews>
    <sheetView view="pageBreakPreview" zoomScale="60" zoomScaleNormal="73" workbookViewId="0">
      <selection activeCell="M23" sqref="M23"/>
    </sheetView>
  </sheetViews>
  <sheetFormatPr defaultColWidth="9.140625" defaultRowHeight="12.75" outlineLevelCol="1" x14ac:dyDescent="0.2"/>
  <cols>
    <col min="1" max="1" width="5.42578125" style="111" customWidth="1"/>
    <col min="2" max="2" width="5.7109375" style="111" customWidth="1"/>
    <col min="3" max="3" width="16" style="111" hidden="1" customWidth="1" outlineLevel="1"/>
    <col min="4" max="4" width="7.7109375" style="111" hidden="1" customWidth="1" outlineLevel="1"/>
    <col min="5" max="5" width="6.5703125" style="111" hidden="1" customWidth="1" outlineLevel="1"/>
    <col min="6" max="6" width="6.5703125" style="111" customWidth="1" outlineLevel="1"/>
    <col min="7" max="7" width="41.42578125" style="111" customWidth="1"/>
    <col min="8" max="8" width="45.140625" style="111" customWidth="1"/>
    <col min="9" max="9" width="7.140625" style="111" customWidth="1"/>
    <col min="10" max="10" width="14.7109375" style="114" customWidth="1"/>
    <col min="11" max="11" width="14.28515625" style="113" customWidth="1"/>
    <col min="12" max="13" width="13.5703125" style="113" customWidth="1"/>
    <col min="14" max="14" width="13.7109375" style="113" customWidth="1"/>
    <col min="15" max="15" width="14.7109375" style="113" customWidth="1"/>
    <col min="16" max="16" width="14.85546875" style="113" customWidth="1"/>
    <col min="17" max="17" width="13.140625" style="113" customWidth="1"/>
    <col min="18" max="18" width="14.85546875" style="113" customWidth="1"/>
    <col min="19" max="19" width="14.42578125" style="113" customWidth="1"/>
    <col min="20" max="20" width="38.5703125" style="112" hidden="1" customWidth="1"/>
    <col min="21" max="16384" width="9.140625" style="111"/>
  </cols>
  <sheetData>
    <row r="1" spans="1:21" ht="18" x14ac:dyDescent="0.25">
      <c r="A1" s="180" t="s">
        <v>230</v>
      </c>
      <c r="B1" s="144"/>
      <c r="C1" s="144"/>
      <c r="D1" s="144"/>
      <c r="E1" s="144"/>
      <c r="F1" s="144"/>
      <c r="G1" s="146"/>
      <c r="H1" s="145"/>
      <c r="I1" s="144"/>
      <c r="N1" s="143"/>
      <c r="O1" s="143"/>
      <c r="Q1" s="143"/>
      <c r="R1" s="143"/>
      <c r="S1" s="143"/>
      <c r="T1" s="142"/>
      <c r="U1" s="134"/>
    </row>
    <row r="2" spans="1:21" ht="15.75" x14ac:dyDescent="0.25">
      <c r="A2" s="137" t="s">
        <v>231</v>
      </c>
      <c r="B2" s="137"/>
      <c r="C2" s="137" t="s">
        <v>27</v>
      </c>
      <c r="D2" s="137"/>
      <c r="E2" s="137"/>
      <c r="F2" s="187" t="s">
        <v>27</v>
      </c>
      <c r="G2" s="141"/>
      <c r="H2" s="188" t="s">
        <v>203</v>
      </c>
      <c r="I2" s="139"/>
      <c r="N2" s="136"/>
      <c r="O2" s="136"/>
      <c r="Q2" s="136"/>
      <c r="R2" s="136"/>
      <c r="S2" s="136"/>
      <c r="T2" s="135"/>
      <c r="U2" s="134"/>
    </row>
    <row r="3" spans="1:21" ht="15.75" x14ac:dyDescent="0.25">
      <c r="A3" s="137"/>
      <c r="B3" s="137"/>
      <c r="C3" s="137" t="s">
        <v>26</v>
      </c>
      <c r="D3" s="137"/>
      <c r="E3" s="137"/>
      <c r="F3" s="187" t="s">
        <v>26</v>
      </c>
      <c r="G3" s="141"/>
      <c r="H3" s="140"/>
      <c r="I3" s="139"/>
      <c r="N3" s="136"/>
      <c r="O3" s="136"/>
      <c r="Q3" s="136"/>
      <c r="R3" s="136"/>
      <c r="S3" s="136"/>
      <c r="T3" s="135"/>
      <c r="U3" s="134"/>
    </row>
    <row r="4" spans="1:21" ht="17.25" customHeight="1" x14ac:dyDescent="0.2">
      <c r="A4" s="137"/>
      <c r="B4" s="137"/>
      <c r="C4" s="137"/>
      <c r="D4" s="137"/>
      <c r="E4" s="137"/>
      <c r="F4" s="137"/>
      <c r="G4" s="137"/>
      <c r="H4" s="138"/>
      <c r="I4" s="137"/>
      <c r="N4" s="136"/>
      <c r="O4" s="136"/>
      <c r="Q4" s="136"/>
      <c r="R4" s="136"/>
      <c r="S4" s="136" t="s">
        <v>102</v>
      </c>
      <c r="T4" s="135"/>
      <c r="U4" s="134"/>
    </row>
    <row r="5" spans="1:21" ht="25.5" customHeight="1" x14ac:dyDescent="0.2">
      <c r="A5" s="320" t="s">
        <v>312</v>
      </c>
      <c r="B5" s="321"/>
      <c r="C5" s="321"/>
      <c r="D5" s="321"/>
      <c r="E5" s="321"/>
      <c r="F5" s="321"/>
      <c r="G5" s="321"/>
      <c r="H5" s="321"/>
      <c r="I5" s="321"/>
      <c r="J5" s="321"/>
      <c r="K5" s="321"/>
      <c r="L5" s="321"/>
      <c r="M5" s="321"/>
      <c r="N5" s="321"/>
      <c r="O5" s="321"/>
      <c r="P5" s="321"/>
      <c r="Q5" s="321"/>
      <c r="R5" s="321"/>
      <c r="S5" s="322"/>
      <c r="T5" s="133"/>
    </row>
    <row r="6" spans="1:21" ht="25.5" customHeight="1" x14ac:dyDescent="0.2">
      <c r="A6" s="323" t="s">
        <v>25</v>
      </c>
      <c r="B6" s="323" t="s">
        <v>24</v>
      </c>
      <c r="C6" s="324" t="s">
        <v>23</v>
      </c>
      <c r="D6" s="324" t="s">
        <v>22</v>
      </c>
      <c r="E6" s="324" t="s">
        <v>21</v>
      </c>
      <c r="F6" s="326" t="s">
        <v>269</v>
      </c>
      <c r="G6" s="324" t="s">
        <v>19</v>
      </c>
      <c r="H6" s="315" t="s">
        <v>18</v>
      </c>
      <c r="I6" s="325" t="s">
        <v>17</v>
      </c>
      <c r="J6" s="315" t="s">
        <v>16</v>
      </c>
      <c r="K6" s="315" t="s">
        <v>15</v>
      </c>
      <c r="L6" s="316" t="s">
        <v>14</v>
      </c>
      <c r="M6" s="316" t="s">
        <v>13</v>
      </c>
      <c r="N6" s="315" t="s">
        <v>12</v>
      </c>
      <c r="O6" s="318" t="s">
        <v>11</v>
      </c>
      <c r="P6" s="319" t="s">
        <v>10</v>
      </c>
      <c r="Q6" s="319"/>
      <c r="R6" s="319"/>
      <c r="S6" s="318" t="s">
        <v>9</v>
      </c>
      <c r="T6" s="314" t="s">
        <v>8</v>
      </c>
    </row>
    <row r="7" spans="1:21" ht="58.7" customHeight="1" x14ac:dyDescent="0.2">
      <c r="A7" s="323"/>
      <c r="B7" s="323"/>
      <c r="C7" s="324"/>
      <c r="D7" s="324"/>
      <c r="E7" s="324"/>
      <c r="F7" s="327"/>
      <c r="G7" s="324"/>
      <c r="H7" s="315"/>
      <c r="I7" s="325"/>
      <c r="J7" s="315"/>
      <c r="K7" s="315"/>
      <c r="L7" s="317"/>
      <c r="M7" s="317"/>
      <c r="N7" s="315"/>
      <c r="O7" s="318"/>
      <c r="P7" s="272" t="s">
        <v>7</v>
      </c>
      <c r="Q7" s="272" t="s">
        <v>6</v>
      </c>
      <c r="R7" s="272" t="s">
        <v>5</v>
      </c>
      <c r="S7" s="318"/>
      <c r="T7" s="314"/>
    </row>
    <row r="8" spans="1:21" s="231" customFormat="1" ht="25.5" hidden="1" customHeight="1" x14ac:dyDescent="0.3">
      <c r="A8" s="329" t="s">
        <v>4</v>
      </c>
      <c r="B8" s="330"/>
      <c r="C8" s="330"/>
      <c r="D8" s="330"/>
      <c r="E8" s="330"/>
      <c r="F8" s="330"/>
      <c r="G8" s="330"/>
      <c r="H8" s="330"/>
      <c r="I8" s="330"/>
      <c r="J8" s="330"/>
      <c r="K8" s="331"/>
      <c r="L8" s="331"/>
      <c r="M8" s="331"/>
      <c r="N8" s="332"/>
      <c r="O8" s="228">
        <f>SUM(O9:O9)</f>
        <v>0</v>
      </c>
      <c r="P8" s="229">
        <f>SUM(P9:P9)</f>
        <v>4000</v>
      </c>
      <c r="Q8" s="229">
        <f>SUM(Q9:Q9)</f>
        <v>0</v>
      </c>
      <c r="R8" s="229">
        <f>SUM(R9:R9)</f>
        <v>4000</v>
      </c>
      <c r="S8" s="228">
        <f>SUM(S9:S9)</f>
        <v>95250</v>
      </c>
      <c r="T8" s="230"/>
    </row>
    <row r="9" spans="1:21" ht="55.5" customHeight="1" x14ac:dyDescent="0.2">
      <c r="A9" s="189">
        <v>1</v>
      </c>
      <c r="B9" s="189" t="s">
        <v>290</v>
      </c>
      <c r="C9" s="190">
        <v>60005101175</v>
      </c>
      <c r="D9" s="189">
        <v>3533</v>
      </c>
      <c r="E9" s="189">
        <v>6121</v>
      </c>
      <c r="F9" s="189">
        <v>61</v>
      </c>
      <c r="G9" s="233" t="s">
        <v>270</v>
      </c>
      <c r="H9" s="192" t="s">
        <v>271</v>
      </c>
      <c r="I9" s="193"/>
      <c r="J9" s="193" t="s">
        <v>272</v>
      </c>
      <c r="K9" s="194">
        <v>99250</v>
      </c>
      <c r="L9" s="194">
        <v>85725</v>
      </c>
      <c r="M9" s="194">
        <v>13525</v>
      </c>
      <c r="N9" s="235" t="s">
        <v>268</v>
      </c>
      <c r="O9" s="196">
        <v>0</v>
      </c>
      <c r="P9" s="197">
        <f>Q9+R9</f>
        <v>4000</v>
      </c>
      <c r="Q9" s="196">
        <v>0</v>
      </c>
      <c r="R9" s="198">
        <v>4000</v>
      </c>
      <c r="S9" s="198">
        <f>K9-O9-P9</f>
        <v>95250</v>
      </c>
      <c r="T9" s="243" t="s">
        <v>273</v>
      </c>
    </row>
    <row r="10" spans="1:21" ht="55.5" customHeight="1" x14ac:dyDescent="0.2">
      <c r="A10" s="189">
        <v>2</v>
      </c>
      <c r="B10" s="189" t="s">
        <v>32</v>
      </c>
      <c r="C10" s="190"/>
      <c r="D10" s="189"/>
      <c r="E10" s="189"/>
      <c r="F10" s="189">
        <v>61</v>
      </c>
      <c r="G10" s="251" t="s">
        <v>286</v>
      </c>
      <c r="H10" s="224" t="s">
        <v>287</v>
      </c>
      <c r="I10" s="222" t="s">
        <v>125</v>
      </c>
      <c r="J10" s="222" t="s">
        <v>3</v>
      </c>
      <c r="K10" s="46">
        <v>3394</v>
      </c>
      <c r="L10" s="244">
        <v>815</v>
      </c>
      <c r="M10" s="244">
        <v>2579</v>
      </c>
      <c r="N10" s="235">
        <v>2018</v>
      </c>
      <c r="O10" s="47">
        <v>91</v>
      </c>
      <c r="P10" s="197">
        <v>100</v>
      </c>
      <c r="Q10" s="196">
        <v>0</v>
      </c>
      <c r="R10" s="198">
        <v>100</v>
      </c>
      <c r="S10" s="198">
        <f t="shared" ref="S10:S12" si="0">K10-O10-P10</f>
        <v>3203</v>
      </c>
      <c r="T10" s="243"/>
    </row>
    <row r="11" spans="1:21" ht="55.5" customHeight="1" x14ac:dyDescent="0.2">
      <c r="A11" s="189">
        <v>3</v>
      </c>
      <c r="B11" s="189" t="s">
        <v>88</v>
      </c>
      <c r="C11" s="190"/>
      <c r="D11" s="189"/>
      <c r="E11" s="189"/>
      <c r="F11" s="189">
        <v>61</v>
      </c>
      <c r="G11" s="251" t="s">
        <v>288</v>
      </c>
      <c r="H11" s="224" t="s">
        <v>289</v>
      </c>
      <c r="I11" s="222" t="s">
        <v>125</v>
      </c>
      <c r="J11" s="222" t="s">
        <v>3</v>
      </c>
      <c r="K11" s="46">
        <v>1363</v>
      </c>
      <c r="L11" s="244">
        <v>325</v>
      </c>
      <c r="M11" s="244">
        <v>1038</v>
      </c>
      <c r="N11" s="235">
        <v>2018</v>
      </c>
      <c r="O11" s="47">
        <v>42</v>
      </c>
      <c r="P11" s="197">
        <v>100</v>
      </c>
      <c r="Q11" s="196">
        <v>0</v>
      </c>
      <c r="R11" s="198">
        <v>100</v>
      </c>
      <c r="S11" s="198">
        <f t="shared" si="0"/>
        <v>1221</v>
      </c>
      <c r="T11" s="243"/>
    </row>
    <row r="12" spans="1:21" ht="55.5" customHeight="1" x14ac:dyDescent="0.2">
      <c r="A12" s="189">
        <v>4</v>
      </c>
      <c r="B12" s="189" t="s">
        <v>88</v>
      </c>
      <c r="C12" s="190">
        <v>60005101088</v>
      </c>
      <c r="D12" s="189">
        <v>3529</v>
      </c>
      <c r="E12" s="189">
        <v>6121</v>
      </c>
      <c r="F12" s="189">
        <v>61</v>
      </c>
      <c r="G12" s="251" t="s">
        <v>333</v>
      </c>
      <c r="H12" s="224" t="s">
        <v>334</v>
      </c>
      <c r="I12" s="222" t="s">
        <v>125</v>
      </c>
      <c r="J12" s="222" t="s">
        <v>335</v>
      </c>
      <c r="K12" s="46">
        <v>284</v>
      </c>
      <c r="L12" s="244">
        <v>0</v>
      </c>
      <c r="M12" s="244">
        <v>284</v>
      </c>
      <c r="N12" s="235">
        <v>2018</v>
      </c>
      <c r="O12" s="47">
        <v>184</v>
      </c>
      <c r="P12" s="197">
        <v>100</v>
      </c>
      <c r="Q12" s="196">
        <v>0</v>
      </c>
      <c r="R12" s="198">
        <v>100</v>
      </c>
      <c r="S12" s="198">
        <f t="shared" si="0"/>
        <v>0</v>
      </c>
      <c r="T12" s="243"/>
    </row>
    <row r="13" spans="1:21" ht="35.25" customHeight="1" x14ac:dyDescent="0.2">
      <c r="A13" s="273" t="s">
        <v>313</v>
      </c>
      <c r="B13" s="274"/>
      <c r="C13" s="274"/>
      <c r="D13" s="274"/>
      <c r="E13" s="274"/>
      <c r="F13" s="274"/>
      <c r="G13" s="274"/>
      <c r="H13" s="274"/>
      <c r="I13" s="274"/>
      <c r="J13" s="274"/>
      <c r="K13" s="278">
        <f>SUM(K9:K12)</f>
        <v>104291</v>
      </c>
      <c r="L13" s="278">
        <f t="shared" ref="L13:S13" si="1">SUM(L9:L12)</f>
        <v>86865</v>
      </c>
      <c r="M13" s="278">
        <f t="shared" si="1"/>
        <v>17426</v>
      </c>
      <c r="N13" s="278"/>
      <c r="O13" s="278">
        <f t="shared" si="1"/>
        <v>317</v>
      </c>
      <c r="P13" s="278">
        <f t="shared" si="1"/>
        <v>4300</v>
      </c>
      <c r="Q13" s="278">
        <f t="shared" si="1"/>
        <v>0</v>
      </c>
      <c r="R13" s="278">
        <f t="shared" si="1"/>
        <v>4300</v>
      </c>
      <c r="S13" s="278">
        <f t="shared" si="1"/>
        <v>99674</v>
      </c>
      <c r="T13" s="132"/>
    </row>
    <row r="14" spans="1:21" s="113" customFormat="1" x14ac:dyDescent="0.2">
      <c r="A14" s="114"/>
      <c r="B14" s="114"/>
      <c r="C14" s="114"/>
      <c r="D14" s="114"/>
      <c r="E14" s="114"/>
      <c r="F14" s="114"/>
      <c r="G14" s="131"/>
      <c r="H14" s="114"/>
      <c r="I14" s="130"/>
      <c r="J14" s="129"/>
      <c r="K14" s="128"/>
      <c r="L14" s="128"/>
      <c r="M14" s="128"/>
      <c r="N14" s="127"/>
      <c r="O14" s="127"/>
      <c r="T14" s="112"/>
      <c r="U14" s="111"/>
    </row>
    <row r="15" spans="1:21" s="113" customFormat="1" x14ac:dyDescent="0.2">
      <c r="A15" s="114"/>
      <c r="B15" s="114"/>
      <c r="C15" s="114"/>
      <c r="D15" s="114"/>
      <c r="E15" s="114"/>
      <c r="F15" s="114"/>
      <c r="G15" s="114"/>
      <c r="H15" s="114"/>
      <c r="I15" s="126"/>
      <c r="J15" s="116"/>
      <c r="K15" s="115"/>
      <c r="L15" s="115"/>
      <c r="M15" s="115"/>
      <c r="T15" s="112"/>
      <c r="U15" s="111"/>
    </row>
    <row r="16" spans="1:21" s="113" customFormat="1" x14ac:dyDescent="0.2">
      <c r="A16" s="114"/>
      <c r="B16" s="114"/>
      <c r="C16" s="114"/>
      <c r="D16" s="114"/>
      <c r="E16" s="114"/>
      <c r="F16" s="114"/>
      <c r="G16" s="114"/>
      <c r="H16" s="114"/>
      <c r="I16" s="126"/>
      <c r="J16" s="116"/>
      <c r="K16" s="115"/>
      <c r="L16" s="115"/>
      <c r="M16" s="115"/>
      <c r="T16" s="112"/>
      <c r="U16" s="111"/>
    </row>
    <row r="17" spans="1:21" s="117" customFormat="1" ht="15" x14ac:dyDescent="0.2">
      <c r="A17" s="123"/>
      <c r="B17" s="123"/>
      <c r="C17" s="123"/>
      <c r="D17" s="124"/>
      <c r="E17" s="123"/>
      <c r="F17" s="123"/>
      <c r="G17" s="123"/>
      <c r="H17" s="123"/>
      <c r="I17" s="122"/>
      <c r="J17" s="121"/>
      <c r="K17" s="120"/>
      <c r="L17" s="120"/>
      <c r="M17" s="120"/>
      <c r="T17" s="119"/>
      <c r="U17" s="118"/>
    </row>
    <row r="18" spans="1:21" s="113" customFormat="1" x14ac:dyDescent="0.2">
      <c r="A18" s="114"/>
      <c r="B18" s="114"/>
      <c r="C18" s="114"/>
      <c r="D18" s="114"/>
      <c r="E18" s="114"/>
      <c r="F18" s="114"/>
      <c r="G18" s="114"/>
      <c r="H18" s="114"/>
      <c r="I18" s="111"/>
      <c r="J18" s="116"/>
      <c r="K18" s="115"/>
      <c r="L18" s="115"/>
      <c r="M18" s="115"/>
      <c r="T18" s="112"/>
      <c r="U18" s="111"/>
    </row>
    <row r="19" spans="1:21" s="113" customFormat="1" x14ac:dyDescent="0.2">
      <c r="A19" s="114"/>
      <c r="B19" s="114"/>
      <c r="C19" s="114"/>
      <c r="D19" s="114"/>
      <c r="E19" s="114"/>
      <c r="F19" s="114"/>
      <c r="G19" s="114"/>
      <c r="H19" s="114"/>
      <c r="I19" s="111"/>
      <c r="J19" s="116"/>
      <c r="K19" s="115"/>
      <c r="L19" s="115"/>
      <c r="M19" s="115"/>
      <c r="T19" s="112"/>
      <c r="U19" s="111"/>
    </row>
    <row r="20" spans="1:21" s="113" customFormat="1" x14ac:dyDescent="0.2">
      <c r="A20" s="114"/>
      <c r="B20" s="114"/>
      <c r="C20" s="114"/>
      <c r="D20" s="114"/>
      <c r="E20" s="114"/>
      <c r="F20" s="114"/>
      <c r="G20" s="114"/>
      <c r="H20" s="114"/>
      <c r="I20" s="111"/>
      <c r="J20" s="116"/>
      <c r="K20" s="115"/>
      <c r="L20" s="115"/>
      <c r="M20" s="115"/>
      <c r="T20" s="112"/>
      <c r="U20" s="111"/>
    </row>
    <row r="21" spans="1:21" s="113" customFormat="1" x14ac:dyDescent="0.2">
      <c r="A21" s="114"/>
      <c r="B21" s="114"/>
      <c r="C21" s="114"/>
      <c r="D21" s="114"/>
      <c r="E21" s="114"/>
      <c r="F21" s="114"/>
      <c r="G21" s="114"/>
      <c r="H21" s="114"/>
      <c r="I21" s="111"/>
      <c r="J21" s="116"/>
      <c r="K21" s="115"/>
      <c r="L21" s="115"/>
      <c r="M21" s="115"/>
      <c r="T21" s="112"/>
      <c r="U21" s="111"/>
    </row>
    <row r="22" spans="1:21" s="113" customFormat="1" x14ac:dyDescent="0.2">
      <c r="A22" s="114"/>
      <c r="B22" s="114"/>
      <c r="C22" s="114"/>
      <c r="D22" s="114"/>
      <c r="E22" s="114"/>
      <c r="F22" s="114"/>
      <c r="G22" s="114"/>
      <c r="H22" s="114"/>
      <c r="I22" s="111"/>
      <c r="J22" s="116"/>
      <c r="K22" s="115"/>
      <c r="L22" s="115"/>
      <c r="M22" s="115"/>
      <c r="T22" s="112"/>
      <c r="U22" s="111"/>
    </row>
    <row r="23" spans="1:21" s="113" customFormat="1" x14ac:dyDescent="0.2">
      <c r="A23" s="114"/>
      <c r="B23" s="114"/>
      <c r="C23" s="114"/>
      <c r="D23" s="114"/>
      <c r="E23" s="114"/>
      <c r="F23" s="114"/>
      <c r="G23" s="114"/>
      <c r="H23" s="114"/>
      <c r="I23" s="111"/>
      <c r="J23" s="116"/>
      <c r="K23" s="115"/>
      <c r="L23" s="115"/>
      <c r="M23" s="115"/>
      <c r="T23" s="112"/>
      <c r="U23" s="111"/>
    </row>
    <row r="24" spans="1:21" s="113" customFormat="1" x14ac:dyDescent="0.2">
      <c r="A24" s="114"/>
      <c r="B24" s="114"/>
      <c r="C24" s="114"/>
      <c r="D24" s="114"/>
      <c r="E24" s="114"/>
      <c r="F24" s="114"/>
      <c r="G24" s="114"/>
      <c r="H24" s="114"/>
      <c r="I24" s="111"/>
      <c r="J24" s="116"/>
      <c r="K24" s="115"/>
      <c r="L24" s="115"/>
      <c r="M24" s="115"/>
      <c r="T24" s="112"/>
      <c r="U24" s="111"/>
    </row>
    <row r="25" spans="1:21" s="113" customFormat="1" x14ac:dyDescent="0.2">
      <c r="A25" s="114"/>
      <c r="B25" s="114"/>
      <c r="C25" s="114"/>
      <c r="D25" s="114"/>
      <c r="E25" s="114"/>
      <c r="F25" s="114"/>
      <c r="G25" s="114"/>
      <c r="H25" s="114"/>
      <c r="I25" s="111"/>
      <c r="J25" s="116"/>
      <c r="K25" s="115"/>
      <c r="L25" s="115"/>
      <c r="M25" s="115"/>
      <c r="T25" s="112"/>
      <c r="U25" s="111"/>
    </row>
    <row r="26" spans="1:21" s="113" customFormat="1" x14ac:dyDescent="0.2">
      <c r="A26" s="114"/>
      <c r="B26" s="114"/>
      <c r="C26" s="114"/>
      <c r="D26" s="114"/>
      <c r="E26" s="114"/>
      <c r="F26" s="114"/>
      <c r="G26" s="114"/>
      <c r="H26" s="114"/>
      <c r="I26" s="111"/>
      <c r="J26" s="116"/>
      <c r="K26" s="115"/>
      <c r="L26" s="115"/>
      <c r="M26" s="115"/>
      <c r="T26" s="112"/>
      <c r="U26" s="111"/>
    </row>
    <row r="27" spans="1:21" s="113" customFormat="1" x14ac:dyDescent="0.2">
      <c r="A27" s="114"/>
      <c r="B27" s="114"/>
      <c r="C27" s="114"/>
      <c r="D27" s="114"/>
      <c r="E27" s="114"/>
      <c r="F27" s="114"/>
      <c r="G27" s="114"/>
      <c r="H27" s="114"/>
      <c r="I27" s="111"/>
      <c r="J27" s="116"/>
      <c r="K27" s="115"/>
      <c r="L27" s="115"/>
      <c r="M27" s="115"/>
      <c r="T27" s="112"/>
      <c r="U27" s="111"/>
    </row>
    <row r="28" spans="1:21" s="113" customFormat="1" x14ac:dyDescent="0.2">
      <c r="A28" s="114"/>
      <c r="B28" s="114"/>
      <c r="C28" s="114"/>
      <c r="D28" s="114"/>
      <c r="E28" s="114"/>
      <c r="F28" s="114"/>
      <c r="G28" s="114"/>
      <c r="H28" s="114"/>
      <c r="I28" s="111"/>
      <c r="J28" s="116"/>
      <c r="K28" s="115"/>
      <c r="L28" s="115"/>
      <c r="M28" s="115"/>
      <c r="T28" s="112"/>
      <c r="U28" s="111"/>
    </row>
    <row r="29" spans="1:21" s="113" customFormat="1" x14ac:dyDescent="0.2">
      <c r="A29" s="114"/>
      <c r="B29" s="114"/>
      <c r="C29" s="114"/>
      <c r="D29" s="114"/>
      <c r="E29" s="114"/>
      <c r="F29" s="114"/>
      <c r="G29" s="114"/>
      <c r="H29" s="114"/>
      <c r="I29" s="111"/>
      <c r="J29" s="116"/>
      <c r="K29" s="115"/>
      <c r="L29" s="115"/>
      <c r="M29" s="115"/>
      <c r="T29" s="112"/>
      <c r="U29" s="111"/>
    </row>
    <row r="30" spans="1:21" s="113" customFormat="1" x14ac:dyDescent="0.2">
      <c r="A30" s="114"/>
      <c r="B30" s="114"/>
      <c r="C30" s="114"/>
      <c r="D30" s="114"/>
      <c r="E30" s="114"/>
      <c r="F30" s="114"/>
      <c r="G30" s="114"/>
      <c r="H30" s="114"/>
      <c r="I30" s="111"/>
      <c r="J30" s="116"/>
      <c r="K30" s="115"/>
      <c r="L30" s="115"/>
      <c r="M30" s="115"/>
      <c r="T30" s="112"/>
      <c r="U30" s="111"/>
    </row>
    <row r="31" spans="1:21" s="113" customFormat="1" x14ac:dyDescent="0.2">
      <c r="A31" s="114"/>
      <c r="B31" s="114"/>
      <c r="C31" s="114"/>
      <c r="D31" s="114"/>
      <c r="E31" s="114"/>
      <c r="F31" s="114"/>
      <c r="G31" s="114"/>
      <c r="H31" s="114"/>
      <c r="I31" s="111"/>
      <c r="J31" s="116"/>
      <c r="K31" s="115"/>
      <c r="L31" s="115"/>
      <c r="M31" s="115"/>
      <c r="T31" s="112"/>
      <c r="U31" s="111"/>
    </row>
    <row r="32" spans="1:21" s="113" customFormat="1" x14ac:dyDescent="0.2">
      <c r="A32" s="114"/>
      <c r="B32" s="114"/>
      <c r="C32" s="114"/>
      <c r="D32" s="114"/>
      <c r="E32" s="114"/>
      <c r="F32" s="114"/>
      <c r="G32" s="114"/>
      <c r="H32" s="114"/>
      <c r="I32" s="111"/>
      <c r="J32" s="116"/>
      <c r="K32" s="115"/>
      <c r="L32" s="115"/>
      <c r="M32" s="115"/>
      <c r="T32" s="112"/>
      <c r="U32" s="111"/>
    </row>
    <row r="33" spans="1:21" s="113" customFormat="1" x14ac:dyDescent="0.2">
      <c r="A33" s="114"/>
      <c r="B33" s="114"/>
      <c r="C33" s="114"/>
      <c r="D33" s="114"/>
      <c r="E33" s="114"/>
      <c r="F33" s="114"/>
      <c r="G33" s="114"/>
      <c r="H33" s="114"/>
      <c r="I33" s="111"/>
      <c r="J33" s="116"/>
      <c r="K33" s="115"/>
      <c r="L33" s="115"/>
      <c r="M33" s="115"/>
      <c r="T33" s="112"/>
      <c r="U33" s="111"/>
    </row>
    <row r="34" spans="1:21" s="113" customFormat="1" x14ac:dyDescent="0.2">
      <c r="A34" s="114"/>
      <c r="B34" s="114"/>
      <c r="C34" s="114"/>
      <c r="D34" s="114"/>
      <c r="E34" s="114"/>
      <c r="F34" s="114"/>
      <c r="G34" s="114"/>
      <c r="H34" s="114"/>
      <c r="I34" s="111"/>
      <c r="J34" s="116"/>
      <c r="K34" s="115"/>
      <c r="L34" s="115"/>
      <c r="M34" s="115"/>
      <c r="T34" s="112"/>
      <c r="U34" s="111"/>
    </row>
    <row r="35" spans="1:21" s="113" customFormat="1" x14ac:dyDescent="0.2">
      <c r="A35" s="114"/>
      <c r="B35" s="114"/>
      <c r="C35" s="114"/>
      <c r="D35" s="114"/>
      <c r="E35" s="114"/>
      <c r="F35" s="114"/>
      <c r="G35" s="114"/>
      <c r="H35" s="114"/>
      <c r="I35" s="111"/>
      <c r="J35" s="114"/>
      <c r="K35" s="115"/>
      <c r="L35" s="115"/>
      <c r="M35" s="115"/>
      <c r="T35" s="112"/>
      <c r="U35" s="111"/>
    </row>
    <row r="36" spans="1:21" s="113" customFormat="1" x14ac:dyDescent="0.2">
      <c r="A36" s="114"/>
      <c r="B36" s="114"/>
      <c r="C36" s="114"/>
      <c r="D36" s="114"/>
      <c r="E36" s="114"/>
      <c r="F36" s="114"/>
      <c r="G36" s="114"/>
      <c r="H36" s="114"/>
      <c r="I36" s="111"/>
      <c r="J36" s="114"/>
      <c r="K36" s="115"/>
      <c r="L36" s="115"/>
      <c r="M36" s="115"/>
      <c r="T36" s="112"/>
      <c r="U36" s="111"/>
    </row>
    <row r="37" spans="1:21" s="113" customFormat="1" x14ac:dyDescent="0.2">
      <c r="A37" s="114"/>
      <c r="B37" s="114"/>
      <c r="C37" s="114"/>
      <c r="D37" s="114"/>
      <c r="E37" s="114"/>
      <c r="F37" s="114"/>
      <c r="G37" s="114"/>
      <c r="H37" s="114"/>
      <c r="I37" s="111"/>
      <c r="J37" s="114"/>
      <c r="K37" s="115"/>
      <c r="L37" s="115"/>
      <c r="M37" s="115"/>
      <c r="T37" s="112"/>
      <c r="U37" s="111"/>
    </row>
    <row r="38" spans="1:21" s="113" customFormat="1" x14ac:dyDescent="0.2">
      <c r="A38" s="114"/>
      <c r="B38" s="114"/>
      <c r="C38" s="114"/>
      <c r="D38" s="114"/>
      <c r="E38" s="114"/>
      <c r="F38" s="114"/>
      <c r="G38" s="114"/>
      <c r="H38" s="114"/>
      <c r="I38" s="111"/>
      <c r="J38" s="114"/>
      <c r="K38" s="115"/>
      <c r="L38" s="115"/>
      <c r="M38" s="115"/>
      <c r="T38" s="112"/>
      <c r="U38" s="111"/>
    </row>
    <row r="39" spans="1:21" s="113" customFormat="1" x14ac:dyDescent="0.2">
      <c r="A39" s="114"/>
      <c r="B39" s="114"/>
      <c r="C39" s="114"/>
      <c r="D39" s="114"/>
      <c r="E39" s="114"/>
      <c r="F39" s="114"/>
      <c r="G39" s="114"/>
      <c r="H39" s="114"/>
      <c r="I39" s="111"/>
      <c r="J39" s="114"/>
      <c r="K39" s="115"/>
      <c r="L39" s="115"/>
      <c r="M39" s="115"/>
      <c r="T39" s="112"/>
      <c r="U39" s="111"/>
    </row>
    <row r="40" spans="1:21" s="113" customFormat="1" x14ac:dyDescent="0.2">
      <c r="A40" s="114"/>
      <c r="B40" s="114"/>
      <c r="C40" s="114"/>
      <c r="D40" s="114"/>
      <c r="E40" s="114"/>
      <c r="F40" s="114"/>
      <c r="G40" s="114"/>
      <c r="H40" s="114"/>
      <c r="I40" s="111"/>
      <c r="J40" s="114"/>
      <c r="K40" s="115"/>
      <c r="L40" s="115"/>
      <c r="M40" s="115"/>
      <c r="T40" s="112"/>
      <c r="U40" s="111"/>
    </row>
    <row r="41" spans="1:21" s="113" customFormat="1" x14ac:dyDescent="0.2">
      <c r="A41" s="114"/>
      <c r="B41" s="114"/>
      <c r="C41" s="114"/>
      <c r="D41" s="114"/>
      <c r="E41" s="114"/>
      <c r="F41" s="114"/>
      <c r="G41" s="114"/>
      <c r="H41" s="114"/>
      <c r="I41" s="111"/>
      <c r="J41" s="114"/>
      <c r="K41" s="115"/>
      <c r="L41" s="115"/>
      <c r="M41" s="115"/>
      <c r="T41" s="112"/>
      <c r="U41" s="111"/>
    </row>
    <row r="42" spans="1:21" s="113" customFormat="1" x14ac:dyDescent="0.2">
      <c r="A42" s="114"/>
      <c r="B42" s="114"/>
      <c r="C42" s="114"/>
      <c r="D42" s="114"/>
      <c r="E42" s="114"/>
      <c r="F42" s="114"/>
      <c r="G42" s="114"/>
      <c r="H42" s="114"/>
      <c r="I42" s="111"/>
      <c r="J42" s="114"/>
      <c r="K42" s="115"/>
      <c r="L42" s="115"/>
      <c r="M42" s="115"/>
      <c r="T42" s="112"/>
      <c r="U42" s="111"/>
    </row>
    <row r="43" spans="1:21" s="113" customFormat="1" x14ac:dyDescent="0.2">
      <c r="A43" s="114"/>
      <c r="B43" s="114"/>
      <c r="C43" s="114"/>
      <c r="D43" s="114"/>
      <c r="E43" s="114"/>
      <c r="F43" s="114"/>
      <c r="G43" s="114"/>
      <c r="H43" s="114"/>
      <c r="I43" s="111"/>
      <c r="J43" s="114"/>
      <c r="K43" s="115"/>
      <c r="L43" s="115"/>
      <c r="M43" s="115"/>
      <c r="T43" s="112"/>
      <c r="U43" s="111"/>
    </row>
    <row r="44" spans="1:21" s="113" customFormat="1" x14ac:dyDescent="0.2">
      <c r="A44" s="114"/>
      <c r="B44" s="114"/>
      <c r="C44" s="114"/>
      <c r="D44" s="114"/>
      <c r="E44" s="114"/>
      <c r="F44" s="114"/>
      <c r="G44" s="114"/>
      <c r="H44" s="114"/>
      <c r="I44" s="111"/>
      <c r="J44" s="114"/>
      <c r="K44" s="115"/>
      <c r="L44" s="115"/>
      <c r="M44" s="115"/>
      <c r="T44" s="112"/>
      <c r="U44" s="111"/>
    </row>
    <row r="45" spans="1:21" s="113" customFormat="1" x14ac:dyDescent="0.2">
      <c r="A45" s="114"/>
      <c r="B45" s="114"/>
      <c r="C45" s="114"/>
      <c r="D45" s="114"/>
      <c r="E45" s="114"/>
      <c r="F45" s="114"/>
      <c r="G45" s="114"/>
      <c r="H45" s="114"/>
      <c r="I45" s="111"/>
      <c r="J45" s="114"/>
      <c r="K45" s="115"/>
      <c r="L45" s="115"/>
      <c r="M45" s="115"/>
      <c r="T45" s="112"/>
      <c r="U45" s="111"/>
    </row>
    <row r="46" spans="1:21" s="113" customFormat="1" x14ac:dyDescent="0.2">
      <c r="A46" s="111"/>
      <c r="B46" s="111"/>
      <c r="C46" s="111"/>
      <c r="D46" s="111"/>
      <c r="E46" s="111"/>
      <c r="F46" s="111"/>
      <c r="G46" s="111"/>
      <c r="H46" s="111"/>
      <c r="I46" s="111"/>
      <c r="J46" s="114"/>
      <c r="K46" s="115"/>
      <c r="L46" s="115"/>
      <c r="M46" s="115"/>
      <c r="T46" s="112"/>
      <c r="U46" s="111"/>
    </row>
    <row r="47" spans="1:21" s="113" customFormat="1" x14ac:dyDescent="0.2">
      <c r="A47" s="111"/>
      <c r="B47" s="111"/>
      <c r="C47" s="111"/>
      <c r="D47" s="111"/>
      <c r="E47" s="111"/>
      <c r="F47" s="111"/>
      <c r="G47" s="111"/>
      <c r="H47" s="111"/>
      <c r="I47" s="111"/>
      <c r="J47" s="114"/>
      <c r="K47" s="115"/>
      <c r="L47" s="115"/>
      <c r="M47" s="115"/>
      <c r="T47" s="112"/>
      <c r="U47" s="111"/>
    </row>
    <row r="48" spans="1:21" s="113" customFormat="1" x14ac:dyDescent="0.2">
      <c r="A48" s="111"/>
      <c r="B48" s="111"/>
      <c r="C48" s="111"/>
      <c r="D48" s="111"/>
      <c r="E48" s="111"/>
      <c r="F48" s="111"/>
      <c r="G48" s="111"/>
      <c r="H48" s="111"/>
      <c r="I48" s="111"/>
      <c r="J48" s="114"/>
      <c r="K48" s="115"/>
      <c r="L48" s="115"/>
      <c r="M48" s="115"/>
      <c r="T48" s="112"/>
      <c r="U48" s="111"/>
    </row>
    <row r="49" spans="1:21" s="113" customFormat="1" x14ac:dyDescent="0.2">
      <c r="A49" s="111"/>
      <c r="B49" s="111"/>
      <c r="C49" s="111"/>
      <c r="D49" s="111"/>
      <c r="E49" s="111"/>
      <c r="F49" s="111"/>
      <c r="G49" s="111"/>
      <c r="H49" s="111"/>
      <c r="I49" s="111"/>
      <c r="J49" s="114"/>
      <c r="K49" s="115"/>
      <c r="L49" s="115"/>
      <c r="M49" s="115"/>
      <c r="T49" s="112"/>
      <c r="U49" s="111"/>
    </row>
    <row r="50" spans="1:21" s="113" customFormat="1" x14ac:dyDescent="0.2">
      <c r="A50" s="111"/>
      <c r="B50" s="111"/>
      <c r="C50" s="111"/>
      <c r="D50" s="111"/>
      <c r="E50" s="111"/>
      <c r="F50" s="111"/>
      <c r="G50" s="111"/>
      <c r="H50" s="111"/>
      <c r="I50" s="111"/>
      <c r="J50" s="114"/>
      <c r="K50" s="115"/>
      <c r="L50" s="115"/>
      <c r="M50" s="115"/>
      <c r="T50" s="112"/>
      <c r="U50" s="111"/>
    </row>
    <row r="51" spans="1:21" s="113" customFormat="1" x14ac:dyDescent="0.2">
      <c r="A51" s="111"/>
      <c r="B51" s="111"/>
      <c r="C51" s="111"/>
      <c r="D51" s="111"/>
      <c r="E51" s="111"/>
      <c r="F51" s="111"/>
      <c r="G51" s="111"/>
      <c r="H51" s="111"/>
      <c r="I51" s="111"/>
      <c r="J51" s="114"/>
      <c r="K51" s="115"/>
      <c r="L51" s="115"/>
      <c r="M51" s="115"/>
      <c r="T51" s="112"/>
      <c r="U51" s="111"/>
    </row>
    <row r="52" spans="1:21" s="113" customFormat="1" x14ac:dyDescent="0.2">
      <c r="A52" s="111"/>
      <c r="B52" s="111"/>
      <c r="C52" s="111"/>
      <c r="D52" s="111"/>
      <c r="E52" s="111"/>
      <c r="F52" s="111"/>
      <c r="G52" s="111"/>
      <c r="H52" s="111"/>
      <c r="I52" s="111"/>
      <c r="J52" s="114"/>
      <c r="K52" s="115"/>
      <c r="L52" s="115"/>
      <c r="M52" s="115"/>
      <c r="T52" s="112"/>
      <c r="U52" s="111"/>
    </row>
    <row r="53" spans="1:21" s="113" customFormat="1" x14ac:dyDescent="0.2">
      <c r="A53" s="111"/>
      <c r="B53" s="111"/>
      <c r="C53" s="111"/>
      <c r="D53" s="111"/>
      <c r="E53" s="111"/>
      <c r="F53" s="111"/>
      <c r="G53" s="111"/>
      <c r="H53" s="111"/>
      <c r="I53" s="111"/>
      <c r="J53" s="114"/>
      <c r="K53" s="115"/>
      <c r="L53" s="115"/>
      <c r="M53" s="115"/>
      <c r="T53" s="112"/>
      <c r="U53" s="111"/>
    </row>
    <row r="54" spans="1:21" s="113" customFormat="1" x14ac:dyDescent="0.2">
      <c r="A54" s="111"/>
      <c r="B54" s="111"/>
      <c r="C54" s="111"/>
      <c r="D54" s="111"/>
      <c r="E54" s="111"/>
      <c r="F54" s="111"/>
      <c r="G54" s="111"/>
      <c r="H54" s="111"/>
      <c r="I54" s="111"/>
      <c r="J54" s="114"/>
      <c r="K54" s="115"/>
      <c r="L54" s="115"/>
      <c r="M54" s="115"/>
      <c r="T54" s="112"/>
      <c r="U54" s="111"/>
    </row>
    <row r="55" spans="1:21" s="113" customFormat="1" x14ac:dyDescent="0.2">
      <c r="A55" s="111"/>
      <c r="B55" s="111"/>
      <c r="C55" s="111"/>
      <c r="D55" s="111"/>
      <c r="E55" s="111"/>
      <c r="F55" s="111"/>
      <c r="G55" s="111"/>
      <c r="H55" s="111"/>
      <c r="I55" s="111"/>
      <c r="J55" s="114"/>
      <c r="K55" s="115"/>
      <c r="L55" s="115"/>
      <c r="M55" s="115"/>
      <c r="T55" s="112"/>
      <c r="U55" s="111"/>
    </row>
    <row r="56" spans="1:21" s="113" customFormat="1" x14ac:dyDescent="0.2">
      <c r="A56" s="111"/>
      <c r="B56" s="111"/>
      <c r="C56" s="111"/>
      <c r="D56" s="111"/>
      <c r="E56" s="111"/>
      <c r="F56" s="111"/>
      <c r="G56" s="111"/>
      <c r="H56" s="111"/>
      <c r="I56" s="111"/>
      <c r="J56" s="114"/>
      <c r="K56" s="115"/>
      <c r="L56" s="115"/>
      <c r="M56" s="115"/>
      <c r="T56" s="112"/>
      <c r="U56" s="111"/>
    </row>
    <row r="57" spans="1:21" s="113" customFormat="1" x14ac:dyDescent="0.2">
      <c r="A57" s="111"/>
      <c r="B57" s="111"/>
      <c r="C57" s="111"/>
      <c r="D57" s="111"/>
      <c r="E57" s="111"/>
      <c r="F57" s="111"/>
      <c r="G57" s="111"/>
      <c r="H57" s="111"/>
      <c r="I57" s="111"/>
      <c r="J57" s="114"/>
      <c r="K57" s="115"/>
      <c r="L57" s="115"/>
      <c r="M57" s="115"/>
      <c r="T57" s="112"/>
      <c r="U57" s="111"/>
    </row>
    <row r="58" spans="1:21" s="113" customFormat="1" x14ac:dyDescent="0.2">
      <c r="A58" s="111"/>
      <c r="B58" s="111"/>
      <c r="C58" s="111"/>
      <c r="D58" s="111"/>
      <c r="E58" s="111"/>
      <c r="F58" s="111"/>
      <c r="G58" s="111"/>
      <c r="H58" s="111"/>
      <c r="I58" s="111"/>
      <c r="J58" s="114"/>
      <c r="K58" s="115"/>
      <c r="L58" s="115"/>
      <c r="M58" s="115"/>
      <c r="T58" s="112"/>
      <c r="U58" s="111"/>
    </row>
    <row r="59" spans="1:21" s="113" customFormat="1" x14ac:dyDescent="0.2">
      <c r="A59" s="111"/>
      <c r="B59" s="111"/>
      <c r="C59" s="111"/>
      <c r="D59" s="111"/>
      <c r="E59" s="111"/>
      <c r="F59" s="111"/>
      <c r="G59" s="111"/>
      <c r="H59" s="111"/>
      <c r="I59" s="111"/>
      <c r="J59" s="114"/>
      <c r="K59" s="115"/>
      <c r="L59" s="115"/>
      <c r="M59" s="115"/>
      <c r="T59" s="112"/>
      <c r="U59" s="111"/>
    </row>
    <row r="60" spans="1:21" s="113" customFormat="1" x14ac:dyDescent="0.2">
      <c r="A60" s="111"/>
      <c r="B60" s="111"/>
      <c r="C60" s="111"/>
      <c r="D60" s="111"/>
      <c r="E60" s="111"/>
      <c r="F60" s="111"/>
      <c r="G60" s="111"/>
      <c r="H60" s="111"/>
      <c r="I60" s="111"/>
      <c r="J60" s="114"/>
      <c r="K60" s="115"/>
      <c r="L60" s="115"/>
      <c r="M60" s="115"/>
      <c r="T60" s="112"/>
      <c r="U60" s="111"/>
    </row>
    <row r="61" spans="1:21" s="113" customFormat="1" x14ac:dyDescent="0.2">
      <c r="A61" s="111"/>
      <c r="B61" s="111"/>
      <c r="C61" s="111"/>
      <c r="D61" s="111"/>
      <c r="E61" s="111"/>
      <c r="F61" s="111"/>
      <c r="G61" s="111"/>
      <c r="H61" s="111"/>
      <c r="I61" s="111"/>
      <c r="J61" s="114"/>
      <c r="K61" s="115"/>
      <c r="L61" s="115"/>
      <c r="M61" s="115"/>
      <c r="T61" s="112"/>
      <c r="U61" s="111"/>
    </row>
    <row r="62" spans="1:21" s="113" customFormat="1" x14ac:dyDescent="0.2">
      <c r="A62" s="111"/>
      <c r="B62" s="111"/>
      <c r="C62" s="111"/>
      <c r="D62" s="111"/>
      <c r="E62" s="111"/>
      <c r="F62" s="111"/>
      <c r="G62" s="111"/>
      <c r="H62" s="111"/>
      <c r="I62" s="111"/>
      <c r="J62" s="114"/>
      <c r="K62" s="115"/>
      <c r="L62" s="115"/>
      <c r="M62" s="115"/>
      <c r="T62" s="112"/>
      <c r="U62" s="111"/>
    </row>
    <row r="63" spans="1:21" s="113" customFormat="1" x14ac:dyDescent="0.2">
      <c r="A63" s="111"/>
      <c r="B63" s="111"/>
      <c r="C63" s="111"/>
      <c r="D63" s="111"/>
      <c r="E63" s="111"/>
      <c r="F63" s="111"/>
      <c r="G63" s="111"/>
      <c r="H63" s="111"/>
      <c r="I63" s="111"/>
      <c r="J63" s="114"/>
      <c r="K63" s="115"/>
      <c r="L63" s="115"/>
      <c r="M63" s="115"/>
      <c r="T63" s="112"/>
      <c r="U63" s="111"/>
    </row>
    <row r="64" spans="1:21" s="113" customFormat="1" x14ac:dyDescent="0.2">
      <c r="A64" s="111"/>
      <c r="B64" s="111"/>
      <c r="C64" s="111"/>
      <c r="D64" s="111"/>
      <c r="E64" s="111"/>
      <c r="F64" s="111"/>
      <c r="G64" s="111"/>
      <c r="H64" s="111"/>
      <c r="I64" s="111"/>
      <c r="J64" s="114"/>
      <c r="K64" s="115"/>
      <c r="L64" s="115"/>
      <c r="M64" s="115"/>
      <c r="T64" s="112"/>
      <c r="U64" s="111"/>
    </row>
    <row r="65" spans="1:21" s="113" customFormat="1" x14ac:dyDescent="0.2">
      <c r="A65" s="111"/>
      <c r="B65" s="111"/>
      <c r="C65" s="111"/>
      <c r="D65" s="111"/>
      <c r="E65" s="111"/>
      <c r="F65" s="111"/>
      <c r="G65" s="111"/>
      <c r="H65" s="111"/>
      <c r="I65" s="111"/>
      <c r="J65" s="114"/>
      <c r="K65" s="115"/>
      <c r="L65" s="115"/>
      <c r="M65" s="115"/>
      <c r="T65" s="112"/>
      <c r="U65" s="111"/>
    </row>
    <row r="66" spans="1:21" s="113" customFormat="1" x14ac:dyDescent="0.2">
      <c r="A66" s="111"/>
      <c r="B66" s="111"/>
      <c r="C66" s="111"/>
      <c r="D66" s="111"/>
      <c r="E66" s="111"/>
      <c r="F66" s="111"/>
      <c r="G66" s="111"/>
      <c r="H66" s="111"/>
      <c r="I66" s="111"/>
      <c r="J66" s="114"/>
      <c r="K66" s="115"/>
      <c r="L66" s="115"/>
      <c r="M66" s="115"/>
      <c r="T66" s="112"/>
      <c r="U66" s="111"/>
    </row>
    <row r="67" spans="1:21" s="113" customFormat="1" x14ac:dyDescent="0.2">
      <c r="A67" s="111"/>
      <c r="B67" s="111"/>
      <c r="C67" s="111"/>
      <c r="D67" s="111"/>
      <c r="E67" s="111"/>
      <c r="F67" s="111"/>
      <c r="G67" s="111"/>
      <c r="H67" s="111"/>
      <c r="I67" s="111"/>
      <c r="J67" s="114"/>
      <c r="K67" s="115"/>
      <c r="L67" s="115"/>
      <c r="M67" s="115"/>
      <c r="T67" s="112"/>
      <c r="U67" s="111"/>
    </row>
    <row r="68" spans="1:21" s="113" customFormat="1" x14ac:dyDescent="0.2">
      <c r="A68" s="111"/>
      <c r="B68" s="111"/>
      <c r="C68" s="111"/>
      <c r="D68" s="111"/>
      <c r="E68" s="111"/>
      <c r="F68" s="111"/>
      <c r="G68" s="111"/>
      <c r="H68" s="111"/>
      <c r="I68" s="111"/>
      <c r="J68" s="114"/>
      <c r="K68" s="115"/>
      <c r="L68" s="115"/>
      <c r="M68" s="115"/>
      <c r="T68" s="112"/>
      <c r="U68" s="111"/>
    </row>
    <row r="69" spans="1:21" s="113" customFormat="1" x14ac:dyDescent="0.2">
      <c r="A69" s="111"/>
      <c r="B69" s="111"/>
      <c r="C69" s="111"/>
      <c r="D69" s="111"/>
      <c r="E69" s="111"/>
      <c r="F69" s="111"/>
      <c r="G69" s="111"/>
      <c r="H69" s="111"/>
      <c r="I69" s="111"/>
      <c r="J69" s="114"/>
      <c r="K69" s="115"/>
      <c r="L69" s="115"/>
      <c r="M69" s="115"/>
      <c r="T69" s="112"/>
      <c r="U69" s="111"/>
    </row>
    <row r="70" spans="1:21" s="113" customFormat="1" x14ac:dyDescent="0.2">
      <c r="A70" s="111"/>
      <c r="B70" s="111"/>
      <c r="C70" s="111"/>
      <c r="D70" s="111"/>
      <c r="E70" s="111"/>
      <c r="F70" s="111"/>
      <c r="G70" s="111"/>
      <c r="H70" s="111"/>
      <c r="I70" s="111"/>
      <c r="J70" s="114"/>
      <c r="K70" s="115"/>
      <c r="L70" s="115"/>
      <c r="M70" s="115"/>
      <c r="T70" s="112"/>
      <c r="U70" s="111"/>
    </row>
    <row r="71" spans="1:21" s="113" customFormat="1" x14ac:dyDescent="0.2">
      <c r="A71" s="111"/>
      <c r="B71" s="111"/>
      <c r="C71" s="111"/>
      <c r="D71" s="111"/>
      <c r="E71" s="111"/>
      <c r="F71" s="111"/>
      <c r="G71" s="111"/>
      <c r="H71" s="111"/>
      <c r="I71" s="111"/>
      <c r="J71" s="114"/>
      <c r="K71" s="115"/>
      <c r="L71" s="115"/>
      <c r="M71" s="115"/>
      <c r="T71" s="112"/>
      <c r="U71" s="111"/>
    </row>
    <row r="72" spans="1:21" s="113" customFormat="1" x14ac:dyDescent="0.2">
      <c r="A72" s="111"/>
      <c r="B72" s="111"/>
      <c r="C72" s="111"/>
      <c r="D72" s="111"/>
      <c r="E72" s="111"/>
      <c r="F72" s="111"/>
      <c r="G72" s="111"/>
      <c r="H72" s="111"/>
      <c r="I72" s="111"/>
      <c r="J72" s="114"/>
      <c r="K72" s="115"/>
      <c r="L72" s="115"/>
      <c r="M72" s="115"/>
      <c r="T72" s="112"/>
      <c r="U72" s="111"/>
    </row>
    <row r="73" spans="1:21" s="113" customFormat="1" x14ac:dyDescent="0.2">
      <c r="A73" s="111"/>
      <c r="B73" s="111"/>
      <c r="C73" s="111"/>
      <c r="D73" s="111"/>
      <c r="E73" s="111"/>
      <c r="F73" s="111"/>
      <c r="G73" s="111"/>
      <c r="H73" s="111"/>
      <c r="I73" s="111"/>
      <c r="J73" s="114"/>
      <c r="K73" s="115"/>
      <c r="L73" s="115"/>
      <c r="M73" s="115"/>
      <c r="T73" s="112"/>
      <c r="U73" s="111"/>
    </row>
    <row r="74" spans="1:21" s="113" customFormat="1" x14ac:dyDescent="0.2">
      <c r="A74" s="111"/>
      <c r="B74" s="111"/>
      <c r="C74" s="111"/>
      <c r="D74" s="111"/>
      <c r="E74" s="111"/>
      <c r="F74" s="111"/>
      <c r="G74" s="111"/>
      <c r="H74" s="111"/>
      <c r="I74" s="111"/>
      <c r="J74" s="114"/>
      <c r="K74" s="115"/>
      <c r="L74" s="115"/>
      <c r="M74" s="115"/>
      <c r="T74" s="112"/>
      <c r="U74" s="111"/>
    </row>
    <row r="75" spans="1:21" s="113" customFormat="1" x14ac:dyDescent="0.2">
      <c r="A75" s="111"/>
      <c r="B75" s="111"/>
      <c r="C75" s="111"/>
      <c r="D75" s="111"/>
      <c r="E75" s="111"/>
      <c r="F75" s="111"/>
      <c r="G75" s="111"/>
      <c r="H75" s="111"/>
      <c r="I75" s="111"/>
      <c r="J75" s="114"/>
      <c r="K75" s="115"/>
      <c r="L75" s="115"/>
      <c r="M75" s="115"/>
      <c r="T75" s="112"/>
      <c r="U75" s="111"/>
    </row>
    <row r="76" spans="1:21" s="113" customFormat="1" x14ac:dyDescent="0.2">
      <c r="A76" s="111"/>
      <c r="B76" s="111"/>
      <c r="C76" s="111"/>
      <c r="D76" s="111"/>
      <c r="E76" s="111"/>
      <c r="F76" s="111"/>
      <c r="G76" s="111"/>
      <c r="H76" s="111"/>
      <c r="I76" s="111"/>
      <c r="J76" s="114"/>
      <c r="K76" s="115"/>
      <c r="L76" s="115"/>
      <c r="M76" s="115"/>
      <c r="T76" s="112"/>
      <c r="U76" s="111"/>
    </row>
    <row r="77" spans="1:21" s="113" customFormat="1" x14ac:dyDescent="0.2">
      <c r="A77" s="111"/>
      <c r="B77" s="111"/>
      <c r="C77" s="111"/>
      <c r="D77" s="111"/>
      <c r="E77" s="111"/>
      <c r="F77" s="111"/>
      <c r="G77" s="111"/>
      <c r="H77" s="111"/>
      <c r="I77" s="111"/>
      <c r="J77" s="114"/>
      <c r="K77" s="115"/>
      <c r="L77" s="115"/>
      <c r="M77" s="115"/>
      <c r="T77" s="112"/>
      <c r="U77" s="111"/>
    </row>
    <row r="78" spans="1:21" s="113" customFormat="1" x14ac:dyDescent="0.2">
      <c r="A78" s="111"/>
      <c r="B78" s="111"/>
      <c r="C78" s="111"/>
      <c r="D78" s="111"/>
      <c r="E78" s="111"/>
      <c r="F78" s="111"/>
      <c r="G78" s="111"/>
      <c r="H78" s="111"/>
      <c r="I78" s="111"/>
      <c r="J78" s="114"/>
      <c r="K78" s="115"/>
      <c r="L78" s="115"/>
      <c r="M78" s="115"/>
      <c r="T78" s="112"/>
      <c r="U78" s="111"/>
    </row>
    <row r="79" spans="1:21" s="113" customFormat="1" x14ac:dyDescent="0.2">
      <c r="A79" s="111"/>
      <c r="B79" s="111"/>
      <c r="C79" s="111"/>
      <c r="D79" s="111"/>
      <c r="E79" s="111"/>
      <c r="F79" s="111"/>
      <c r="G79" s="111"/>
      <c r="H79" s="111"/>
      <c r="I79" s="111"/>
      <c r="J79" s="114"/>
      <c r="K79" s="115"/>
      <c r="L79" s="115"/>
      <c r="M79" s="115"/>
      <c r="T79" s="112"/>
      <c r="U79" s="111"/>
    </row>
    <row r="80" spans="1:21" s="113" customFormat="1" x14ac:dyDescent="0.2">
      <c r="A80" s="111"/>
      <c r="B80" s="111"/>
      <c r="C80" s="111"/>
      <c r="D80" s="111"/>
      <c r="E80" s="111"/>
      <c r="F80" s="111"/>
      <c r="G80" s="111"/>
      <c r="H80" s="111"/>
      <c r="I80" s="111"/>
      <c r="J80" s="114"/>
      <c r="K80" s="115"/>
      <c r="L80" s="115"/>
      <c r="M80" s="115"/>
      <c r="T80" s="112"/>
      <c r="U80" s="111"/>
    </row>
    <row r="81" spans="1:21" s="113" customFormat="1" x14ac:dyDescent="0.2">
      <c r="A81" s="111"/>
      <c r="B81" s="111"/>
      <c r="C81" s="111"/>
      <c r="D81" s="111"/>
      <c r="E81" s="111"/>
      <c r="F81" s="111"/>
      <c r="G81" s="111"/>
      <c r="H81" s="111"/>
      <c r="I81" s="111"/>
      <c r="J81" s="114"/>
      <c r="K81" s="115"/>
      <c r="L81" s="115"/>
      <c r="M81" s="115"/>
      <c r="T81" s="112"/>
      <c r="U81" s="111"/>
    </row>
    <row r="82" spans="1:21" s="113" customFormat="1" x14ac:dyDescent="0.2">
      <c r="A82" s="111"/>
      <c r="B82" s="111"/>
      <c r="C82" s="111"/>
      <c r="D82" s="111"/>
      <c r="E82" s="111"/>
      <c r="F82" s="111"/>
      <c r="G82" s="111"/>
      <c r="H82" s="111"/>
      <c r="I82" s="111"/>
      <c r="J82" s="114"/>
      <c r="K82" s="115"/>
      <c r="L82" s="115"/>
      <c r="M82" s="115"/>
      <c r="T82" s="112"/>
      <c r="U82" s="111"/>
    </row>
    <row r="83" spans="1:21" s="113" customFormat="1" x14ac:dyDescent="0.2">
      <c r="A83" s="111"/>
      <c r="B83" s="111"/>
      <c r="C83" s="111"/>
      <c r="D83" s="111"/>
      <c r="E83" s="111"/>
      <c r="F83" s="111"/>
      <c r="G83" s="111"/>
      <c r="H83" s="111"/>
      <c r="I83" s="111"/>
      <c r="J83" s="114"/>
      <c r="K83" s="115"/>
      <c r="L83" s="115"/>
      <c r="M83" s="115"/>
      <c r="T83" s="112"/>
      <c r="U83" s="111"/>
    </row>
    <row r="84" spans="1:21" s="113" customFormat="1" x14ac:dyDescent="0.2">
      <c r="A84" s="111"/>
      <c r="B84" s="111"/>
      <c r="C84" s="111"/>
      <c r="D84" s="111"/>
      <c r="E84" s="111"/>
      <c r="F84" s="111"/>
      <c r="G84" s="111"/>
      <c r="H84" s="111"/>
      <c r="I84" s="111"/>
      <c r="J84" s="114"/>
      <c r="K84" s="115"/>
      <c r="L84" s="115"/>
      <c r="M84" s="115"/>
      <c r="T84" s="112"/>
      <c r="U84" s="111"/>
    </row>
    <row r="85" spans="1:21" s="113" customFormat="1" x14ac:dyDescent="0.2">
      <c r="A85" s="111"/>
      <c r="B85" s="111"/>
      <c r="C85" s="111"/>
      <c r="D85" s="111"/>
      <c r="E85" s="111"/>
      <c r="F85" s="111"/>
      <c r="G85" s="111"/>
      <c r="H85" s="111"/>
      <c r="I85" s="111"/>
      <c r="J85" s="114"/>
      <c r="K85" s="115"/>
      <c r="L85" s="115"/>
      <c r="M85" s="115"/>
      <c r="T85" s="112"/>
      <c r="U85" s="111"/>
    </row>
    <row r="86" spans="1:21" s="113" customFormat="1" x14ac:dyDescent="0.2">
      <c r="A86" s="111"/>
      <c r="B86" s="111"/>
      <c r="C86" s="111"/>
      <c r="D86" s="111"/>
      <c r="E86" s="111"/>
      <c r="F86" s="111"/>
      <c r="G86" s="111"/>
      <c r="H86" s="111"/>
      <c r="I86" s="111"/>
      <c r="J86" s="114"/>
      <c r="K86" s="115"/>
      <c r="L86" s="115"/>
      <c r="M86" s="115"/>
      <c r="T86" s="112"/>
      <c r="U86" s="111"/>
    </row>
    <row r="87" spans="1:21" s="113" customFormat="1" x14ac:dyDescent="0.2">
      <c r="A87" s="111"/>
      <c r="B87" s="111"/>
      <c r="C87" s="111"/>
      <c r="D87" s="111"/>
      <c r="E87" s="111"/>
      <c r="F87" s="111"/>
      <c r="G87" s="111"/>
      <c r="H87" s="111"/>
      <c r="I87" s="111"/>
      <c r="J87" s="114"/>
      <c r="K87" s="115"/>
      <c r="L87" s="115"/>
      <c r="M87" s="115"/>
      <c r="T87" s="112"/>
      <c r="U87" s="111"/>
    </row>
    <row r="88" spans="1:21" s="113" customFormat="1" x14ac:dyDescent="0.2">
      <c r="A88" s="111"/>
      <c r="B88" s="111"/>
      <c r="C88" s="111"/>
      <c r="D88" s="111"/>
      <c r="E88" s="111"/>
      <c r="F88" s="111"/>
      <c r="G88" s="111"/>
      <c r="H88" s="111"/>
      <c r="I88" s="111"/>
      <c r="J88" s="114"/>
      <c r="K88" s="115"/>
      <c r="L88" s="115"/>
      <c r="M88" s="115"/>
      <c r="T88" s="112"/>
      <c r="U88" s="111"/>
    </row>
    <row r="89" spans="1:21" s="113" customFormat="1" x14ac:dyDescent="0.2">
      <c r="A89" s="111"/>
      <c r="B89" s="111"/>
      <c r="C89" s="111"/>
      <c r="D89" s="111"/>
      <c r="E89" s="111"/>
      <c r="F89" s="111"/>
      <c r="G89" s="111"/>
      <c r="H89" s="111"/>
      <c r="I89" s="111"/>
      <c r="J89" s="114"/>
      <c r="K89" s="115"/>
      <c r="L89" s="115"/>
      <c r="M89" s="115"/>
      <c r="T89" s="112"/>
      <c r="U89" s="111"/>
    </row>
    <row r="90" spans="1:21" s="113" customFormat="1" x14ac:dyDescent="0.2">
      <c r="A90" s="111"/>
      <c r="B90" s="111"/>
      <c r="C90" s="111"/>
      <c r="D90" s="111"/>
      <c r="E90" s="111"/>
      <c r="F90" s="111"/>
      <c r="G90" s="111"/>
      <c r="H90" s="111"/>
      <c r="I90" s="111"/>
      <c r="J90" s="114"/>
      <c r="K90" s="115"/>
      <c r="L90" s="115"/>
      <c r="M90" s="115"/>
      <c r="T90" s="112"/>
      <c r="U90" s="111"/>
    </row>
    <row r="91" spans="1:21" s="113" customFormat="1" x14ac:dyDescent="0.2">
      <c r="A91" s="111"/>
      <c r="B91" s="111"/>
      <c r="C91" s="111"/>
      <c r="D91" s="111"/>
      <c r="E91" s="111"/>
      <c r="F91" s="111"/>
      <c r="G91" s="111"/>
      <c r="H91" s="111"/>
      <c r="I91" s="111"/>
      <c r="J91" s="114"/>
      <c r="K91" s="115"/>
      <c r="L91" s="115"/>
      <c r="M91" s="115"/>
      <c r="T91" s="112"/>
      <c r="U91" s="111"/>
    </row>
    <row r="92" spans="1:21" s="113" customFormat="1" x14ac:dyDescent="0.2">
      <c r="A92" s="111"/>
      <c r="B92" s="111"/>
      <c r="C92" s="111"/>
      <c r="D92" s="111"/>
      <c r="E92" s="111"/>
      <c r="F92" s="111"/>
      <c r="G92" s="111"/>
      <c r="H92" s="111"/>
      <c r="I92" s="111"/>
      <c r="J92" s="114"/>
      <c r="K92" s="115"/>
      <c r="L92" s="115"/>
      <c r="M92" s="115"/>
      <c r="T92" s="112"/>
      <c r="U92" s="111"/>
    </row>
    <row r="93" spans="1:21" s="113" customFormat="1" x14ac:dyDescent="0.2">
      <c r="A93" s="111"/>
      <c r="B93" s="111"/>
      <c r="C93" s="111"/>
      <c r="D93" s="111"/>
      <c r="E93" s="111"/>
      <c r="F93" s="111"/>
      <c r="G93" s="111"/>
      <c r="H93" s="111"/>
      <c r="I93" s="111"/>
      <c r="J93" s="114"/>
      <c r="K93" s="115"/>
      <c r="L93" s="115"/>
      <c r="M93" s="115"/>
      <c r="T93" s="112"/>
      <c r="U93" s="111"/>
    </row>
    <row r="94" spans="1:21" s="113" customFormat="1" x14ac:dyDescent="0.2">
      <c r="A94" s="111"/>
      <c r="B94" s="111"/>
      <c r="C94" s="111"/>
      <c r="D94" s="111"/>
      <c r="E94" s="111"/>
      <c r="F94" s="111"/>
      <c r="G94" s="111"/>
      <c r="H94" s="111"/>
      <c r="I94" s="111"/>
      <c r="J94" s="114"/>
      <c r="K94" s="115"/>
      <c r="L94" s="115"/>
      <c r="M94" s="115"/>
      <c r="T94" s="112"/>
      <c r="U94" s="111"/>
    </row>
    <row r="95" spans="1:21" s="113" customFormat="1" x14ac:dyDescent="0.2">
      <c r="A95" s="111"/>
      <c r="B95" s="111"/>
      <c r="C95" s="111"/>
      <c r="D95" s="111"/>
      <c r="E95" s="111"/>
      <c r="F95" s="111"/>
      <c r="G95" s="111"/>
      <c r="H95" s="111"/>
      <c r="I95" s="111"/>
      <c r="J95" s="114"/>
      <c r="K95" s="115"/>
      <c r="L95" s="115"/>
      <c r="M95" s="115"/>
      <c r="T95" s="112"/>
      <c r="U95" s="111"/>
    </row>
    <row r="96" spans="1:21" s="113" customFormat="1" x14ac:dyDescent="0.2">
      <c r="A96" s="111"/>
      <c r="B96" s="111"/>
      <c r="C96" s="111"/>
      <c r="D96" s="111"/>
      <c r="E96" s="111"/>
      <c r="F96" s="111"/>
      <c r="G96" s="111"/>
      <c r="H96" s="111"/>
      <c r="I96" s="111"/>
      <c r="J96" s="114"/>
      <c r="K96" s="115"/>
      <c r="L96" s="115"/>
      <c r="M96" s="115"/>
      <c r="T96" s="112"/>
      <c r="U96" s="111"/>
    </row>
    <row r="97" spans="1:21" s="113" customFormat="1" x14ac:dyDescent="0.2">
      <c r="A97" s="111"/>
      <c r="B97" s="111"/>
      <c r="C97" s="111"/>
      <c r="D97" s="111"/>
      <c r="E97" s="111"/>
      <c r="F97" s="111"/>
      <c r="G97" s="111"/>
      <c r="H97" s="111"/>
      <c r="I97" s="111"/>
      <c r="J97" s="114"/>
      <c r="K97" s="115"/>
      <c r="L97" s="115"/>
      <c r="M97" s="115"/>
      <c r="T97" s="112"/>
      <c r="U97" s="111"/>
    </row>
  </sheetData>
  <mergeCells count="20">
    <mergeCell ref="A5:S5"/>
    <mergeCell ref="A6:A7"/>
    <mergeCell ref="B6:B7"/>
    <mergeCell ref="C6:C7"/>
    <mergeCell ref="D6:D7"/>
    <mergeCell ref="E6:E7"/>
    <mergeCell ref="F6:F7"/>
    <mergeCell ref="G6:G7"/>
    <mergeCell ref="H6:H7"/>
    <mergeCell ref="I6:I7"/>
    <mergeCell ref="P6:R6"/>
    <mergeCell ref="S6:S7"/>
    <mergeCell ref="T6:T7"/>
    <mergeCell ref="A8:N8"/>
    <mergeCell ref="J6:J7"/>
    <mergeCell ref="K6:K7"/>
    <mergeCell ref="L6:L7"/>
    <mergeCell ref="M6:M7"/>
    <mergeCell ref="N6:N7"/>
    <mergeCell ref="O6:O7"/>
  </mergeCells>
  <pageMargins left="0.70866141732283472" right="0.78740157480314965" top="0.6692913385826772" bottom="0.86614173228346458" header="0.27559055118110237" footer="0.39370078740157483"/>
  <pageSetup paperSize="9" scale="52" firstPageNumber="127" orientation="landscape" cellComments="asDisplayed" useFirstPageNumber="1" r:id="rId1"/>
  <headerFooter alignWithMargins="0">
    <oddFooter>&amp;L&amp;"-,Kurzíva"Zastupitelstvo Olomouckého kraje 19-12-2016
6. - Rozpočet Olomouckého kraje 2017 - návrh rozpočtu
Příloha č. 5b) Projekty spolufinancované z evropských fondů&amp;R&amp;"Arial,Kurzíva"Strana &amp;P (celkem 137)</oddFooter>
  </headerFooter>
  <colBreaks count="1" manualBreakCount="1">
    <brk id="21" max="17"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95"/>
  <sheetViews>
    <sheetView view="pageBreakPreview" zoomScale="60" zoomScaleNormal="78" workbookViewId="0">
      <selection activeCell="M23" sqref="M23"/>
    </sheetView>
  </sheetViews>
  <sheetFormatPr defaultColWidth="9.140625" defaultRowHeight="12.75" outlineLevelCol="1" x14ac:dyDescent="0.2"/>
  <cols>
    <col min="1" max="1" width="5.42578125" style="1" customWidth="1"/>
    <col min="2" max="2" width="9" style="1" customWidth="1"/>
    <col min="3" max="3" width="20" style="1" hidden="1" customWidth="1" outlineLevel="1"/>
    <col min="4" max="4" width="7.7109375" style="1" hidden="1" customWidth="1" outlineLevel="1"/>
    <col min="5" max="5" width="6.42578125" style="1" hidden="1" customWidth="1" outlineLevel="1"/>
    <col min="6" max="6" width="10.28515625" style="1" bestFit="1" customWidth="1" outlineLevel="1"/>
    <col min="7" max="7" width="41.42578125" style="1" customWidth="1"/>
    <col min="8" max="8" width="60.42578125" style="1" customWidth="1"/>
    <col min="9" max="9" width="7.140625" style="1" customWidth="1"/>
    <col min="10" max="10" width="16.140625" style="4" customWidth="1"/>
    <col min="11" max="19" width="14.5703125" style="3" customWidth="1"/>
    <col min="20" max="20" width="14" style="2" hidden="1" customWidth="1"/>
    <col min="21" max="16384" width="9.140625" style="1"/>
  </cols>
  <sheetData>
    <row r="1" spans="1:21" ht="18" x14ac:dyDescent="0.25">
      <c r="A1" s="181" t="s">
        <v>232</v>
      </c>
      <c r="B1" s="181"/>
      <c r="C1" s="181"/>
      <c r="D1" s="181"/>
      <c r="E1" s="181"/>
      <c r="F1" s="181"/>
      <c r="G1" s="181"/>
      <c r="H1" s="44"/>
      <c r="I1" s="43"/>
      <c r="N1" s="42"/>
      <c r="O1" s="42"/>
      <c r="Q1" s="42"/>
      <c r="R1" s="42"/>
      <c r="S1" s="42"/>
      <c r="T1" s="41"/>
      <c r="U1" s="33"/>
    </row>
    <row r="2" spans="1:21" ht="18" x14ac:dyDescent="0.25">
      <c r="A2" s="182" t="s">
        <v>233</v>
      </c>
      <c r="B2" s="182"/>
      <c r="C2" s="182"/>
      <c r="D2" s="182"/>
      <c r="E2" s="182"/>
      <c r="F2" s="182"/>
      <c r="G2" s="182" t="s">
        <v>127</v>
      </c>
      <c r="H2" s="171" t="s">
        <v>216</v>
      </c>
      <c r="I2" s="43"/>
      <c r="N2" s="42"/>
      <c r="O2" s="42"/>
      <c r="Q2" s="42"/>
      <c r="R2" s="42"/>
      <c r="S2" s="42"/>
      <c r="T2" s="41"/>
      <c r="U2" s="33"/>
    </row>
    <row r="3" spans="1:21" ht="18" x14ac:dyDescent="0.25">
      <c r="A3" s="182"/>
      <c r="B3" s="182"/>
      <c r="C3" s="182"/>
      <c r="D3" s="182"/>
      <c r="E3" s="182"/>
      <c r="F3" s="182"/>
      <c r="G3" s="182" t="s">
        <v>26</v>
      </c>
      <c r="H3" s="171"/>
      <c r="I3" s="43"/>
      <c r="N3" s="42"/>
      <c r="O3" s="42"/>
      <c r="Q3" s="42"/>
      <c r="R3" s="42"/>
      <c r="S3" s="42"/>
      <c r="T3" s="41"/>
      <c r="U3" s="33"/>
    </row>
    <row r="4" spans="1:21" ht="15.75" x14ac:dyDescent="0.25">
      <c r="A4" s="168"/>
      <c r="B4" s="168"/>
      <c r="C4" s="170"/>
      <c r="D4" s="168"/>
      <c r="E4" s="168"/>
      <c r="F4" s="168"/>
      <c r="G4" s="169"/>
      <c r="H4" s="39"/>
      <c r="I4" s="38"/>
      <c r="N4" s="35"/>
      <c r="O4" s="35"/>
      <c r="Q4" s="35"/>
      <c r="R4" s="35"/>
      <c r="S4" s="35"/>
      <c r="T4" s="34"/>
      <c r="U4" s="33"/>
    </row>
    <row r="5" spans="1:21" ht="17.25" customHeight="1" x14ac:dyDescent="0.2">
      <c r="A5" s="36"/>
      <c r="B5" s="36"/>
      <c r="C5" s="36"/>
      <c r="D5" s="36"/>
      <c r="E5" s="36"/>
      <c r="F5" s="36"/>
      <c r="G5" s="36"/>
      <c r="H5" s="37"/>
      <c r="I5" s="36"/>
      <c r="N5" s="35"/>
      <c r="O5" s="35"/>
      <c r="Q5" s="35"/>
      <c r="R5" s="35"/>
      <c r="S5" s="35" t="s">
        <v>102</v>
      </c>
      <c r="T5" s="34"/>
      <c r="U5" s="33"/>
    </row>
    <row r="6" spans="1:21" ht="25.5" customHeight="1" x14ac:dyDescent="0.2">
      <c r="A6" s="302" t="s">
        <v>314</v>
      </c>
      <c r="B6" s="303"/>
      <c r="C6" s="303"/>
      <c r="D6" s="303"/>
      <c r="E6" s="303"/>
      <c r="F6" s="303"/>
      <c r="G6" s="303"/>
      <c r="H6" s="303"/>
      <c r="I6" s="303"/>
      <c r="J6" s="303"/>
      <c r="K6" s="303"/>
      <c r="L6" s="303"/>
      <c r="M6" s="303"/>
      <c r="N6" s="303"/>
      <c r="O6" s="303"/>
      <c r="P6" s="303"/>
      <c r="Q6" s="303"/>
      <c r="R6" s="303"/>
      <c r="S6" s="304"/>
      <c r="T6" s="167"/>
    </row>
    <row r="7" spans="1:21" ht="25.5" customHeight="1" x14ac:dyDescent="0.2">
      <c r="A7" s="305" t="s">
        <v>25</v>
      </c>
      <c r="B7" s="305" t="s">
        <v>24</v>
      </c>
      <c r="C7" s="306" t="s">
        <v>23</v>
      </c>
      <c r="D7" s="306" t="s">
        <v>22</v>
      </c>
      <c r="E7" s="306" t="s">
        <v>21</v>
      </c>
      <c r="F7" s="308" t="s">
        <v>235</v>
      </c>
      <c r="G7" s="306" t="s">
        <v>19</v>
      </c>
      <c r="H7" s="297" t="s">
        <v>18</v>
      </c>
      <c r="I7" s="307" t="s">
        <v>17</v>
      </c>
      <c r="J7" s="297" t="s">
        <v>16</v>
      </c>
      <c r="K7" s="297" t="s">
        <v>15</v>
      </c>
      <c r="L7" s="298" t="s">
        <v>14</v>
      </c>
      <c r="M7" s="298" t="s">
        <v>13</v>
      </c>
      <c r="N7" s="297" t="s">
        <v>12</v>
      </c>
      <c r="O7" s="300" t="s">
        <v>11</v>
      </c>
      <c r="P7" s="301" t="s">
        <v>10</v>
      </c>
      <c r="Q7" s="301"/>
      <c r="R7" s="301"/>
      <c r="S7" s="300" t="s">
        <v>9</v>
      </c>
      <c r="T7" s="296" t="s">
        <v>8</v>
      </c>
    </row>
    <row r="8" spans="1:21" ht="58.7" customHeight="1" x14ac:dyDescent="0.2">
      <c r="A8" s="305"/>
      <c r="B8" s="305"/>
      <c r="C8" s="306"/>
      <c r="D8" s="306"/>
      <c r="E8" s="306"/>
      <c r="F8" s="309"/>
      <c r="G8" s="306"/>
      <c r="H8" s="297"/>
      <c r="I8" s="307"/>
      <c r="J8" s="297"/>
      <c r="K8" s="297"/>
      <c r="L8" s="299"/>
      <c r="M8" s="299"/>
      <c r="N8" s="297"/>
      <c r="O8" s="300"/>
      <c r="P8" s="260" t="s">
        <v>130</v>
      </c>
      <c r="Q8" s="260" t="s">
        <v>6</v>
      </c>
      <c r="R8" s="260" t="s">
        <v>5</v>
      </c>
      <c r="S8" s="300"/>
      <c r="T8" s="296"/>
    </row>
    <row r="9" spans="1:21" ht="45" customHeight="1" x14ac:dyDescent="0.2">
      <c r="A9" s="25">
        <v>1</v>
      </c>
      <c r="B9" s="29" t="s">
        <v>35</v>
      </c>
      <c r="C9" s="57">
        <v>60005101175</v>
      </c>
      <c r="D9" s="29">
        <v>3533</v>
      </c>
      <c r="E9" s="29">
        <v>6122</v>
      </c>
      <c r="F9" s="29">
        <v>61</v>
      </c>
      <c r="G9" s="56" t="s">
        <v>138</v>
      </c>
      <c r="H9" s="150" t="s">
        <v>134</v>
      </c>
      <c r="I9" s="28"/>
      <c r="J9" s="28" t="s">
        <v>283</v>
      </c>
      <c r="K9" s="50">
        <v>20659</v>
      </c>
      <c r="L9" s="50">
        <v>18593</v>
      </c>
      <c r="M9" s="50">
        <v>2066</v>
      </c>
      <c r="N9" s="49" t="s">
        <v>119</v>
      </c>
      <c r="O9" s="46">
        <v>70</v>
      </c>
      <c r="P9" s="48">
        <f>Q9+R9</f>
        <v>1600</v>
      </c>
      <c r="Q9" s="46">
        <v>1440</v>
      </c>
      <c r="R9" s="46">
        <v>160</v>
      </c>
      <c r="S9" s="46">
        <f>K9-O9-P9</f>
        <v>18989</v>
      </c>
      <c r="T9" s="27"/>
    </row>
    <row r="10" spans="1:21" ht="45" customHeight="1" x14ac:dyDescent="0.2">
      <c r="A10" s="189">
        <v>2</v>
      </c>
      <c r="B10" s="189" t="s">
        <v>35</v>
      </c>
      <c r="C10" s="190">
        <v>60005101171</v>
      </c>
      <c r="D10" s="189">
        <v>3523</v>
      </c>
      <c r="E10" s="189">
        <v>6122</v>
      </c>
      <c r="F10" s="189">
        <v>61</v>
      </c>
      <c r="G10" s="233" t="s">
        <v>274</v>
      </c>
      <c r="H10" s="192" t="s">
        <v>275</v>
      </c>
      <c r="I10" s="193"/>
      <c r="J10" s="193" t="s">
        <v>283</v>
      </c>
      <c r="K10" s="244">
        <v>10000</v>
      </c>
      <c r="L10" s="244">
        <v>8500</v>
      </c>
      <c r="M10" s="244">
        <v>1500</v>
      </c>
      <c r="N10" s="195" t="s">
        <v>28</v>
      </c>
      <c r="O10" s="196">
        <v>0</v>
      </c>
      <c r="P10" s="48">
        <f>Q10+R10</f>
        <v>9200</v>
      </c>
      <c r="Q10" s="196">
        <v>8000</v>
      </c>
      <c r="R10" s="198">
        <v>1200</v>
      </c>
      <c r="S10" s="46">
        <f>K10-O10-P10</f>
        <v>800</v>
      </c>
      <c r="T10" s="27"/>
    </row>
    <row r="11" spans="1:21" ht="35.25" customHeight="1" x14ac:dyDescent="0.2">
      <c r="A11" s="265" t="s">
        <v>315</v>
      </c>
      <c r="B11" s="266"/>
      <c r="C11" s="266"/>
      <c r="D11" s="266"/>
      <c r="E11" s="266"/>
      <c r="F11" s="266"/>
      <c r="G11" s="266"/>
      <c r="H11" s="266"/>
      <c r="I11" s="266"/>
      <c r="J11" s="266"/>
      <c r="K11" s="267">
        <f>SUM(K9:K10)</f>
        <v>30659</v>
      </c>
      <c r="L11" s="267">
        <f t="shared" ref="L11:M11" si="0">SUM(L9:L10)</f>
        <v>27093</v>
      </c>
      <c r="M11" s="267">
        <f t="shared" si="0"/>
        <v>3566</v>
      </c>
      <c r="N11" s="267"/>
      <c r="O11" s="267">
        <f>SUM(O9:O9)</f>
        <v>70</v>
      </c>
      <c r="P11" s="267">
        <f>SUM(P9:P10)</f>
        <v>10800</v>
      </c>
      <c r="Q11" s="267">
        <f t="shared" ref="Q11:S11" si="1">SUM(Q9:Q10)</f>
        <v>9440</v>
      </c>
      <c r="R11" s="267">
        <f t="shared" si="1"/>
        <v>1360</v>
      </c>
      <c r="S11" s="267">
        <f t="shared" si="1"/>
        <v>19789</v>
      </c>
      <c r="T11" s="21"/>
    </row>
    <row r="12" spans="1:21" s="3" customFormat="1" x14ac:dyDescent="0.2">
      <c r="A12" s="4"/>
      <c r="B12" s="4"/>
      <c r="C12" s="4"/>
      <c r="D12" s="4"/>
      <c r="E12" s="4"/>
      <c r="F12" s="4"/>
      <c r="G12" s="20"/>
      <c r="H12" s="4"/>
      <c r="I12" s="19"/>
      <c r="J12" s="18"/>
      <c r="K12" s="17"/>
      <c r="L12" s="17"/>
      <c r="M12" s="17"/>
      <c r="N12" s="16"/>
      <c r="O12" s="16"/>
      <c r="T12" s="2"/>
      <c r="U12" s="1"/>
    </row>
    <row r="13" spans="1:21" s="3" customFormat="1" x14ac:dyDescent="0.2">
      <c r="A13" s="4"/>
      <c r="B13" s="4"/>
      <c r="C13" s="4"/>
      <c r="D13" s="4"/>
      <c r="E13" s="4"/>
      <c r="F13" s="4"/>
      <c r="G13" s="4"/>
      <c r="H13" s="4"/>
      <c r="I13" s="15"/>
      <c r="J13" s="6"/>
      <c r="K13" s="5"/>
      <c r="L13" s="5"/>
      <c r="M13" s="5"/>
      <c r="T13" s="2"/>
      <c r="U13" s="1"/>
    </row>
    <row r="14" spans="1:21" s="3" customFormat="1" x14ac:dyDescent="0.2">
      <c r="A14" s="4"/>
      <c r="B14" s="4"/>
      <c r="C14" s="4"/>
      <c r="D14" s="4"/>
      <c r="E14" s="4"/>
      <c r="F14" s="4"/>
      <c r="G14" s="4"/>
      <c r="H14" s="4"/>
      <c r="I14" s="15"/>
      <c r="J14" s="6"/>
      <c r="K14" s="5"/>
      <c r="L14" s="5"/>
      <c r="M14" s="5"/>
      <c r="T14" s="2"/>
      <c r="U14" s="1"/>
    </row>
    <row r="15" spans="1:21" s="7" customFormat="1" ht="15" x14ac:dyDescent="0.2">
      <c r="A15" s="13"/>
      <c r="B15" s="13"/>
      <c r="C15" s="13"/>
      <c r="D15" s="14"/>
      <c r="E15" s="13"/>
      <c r="F15" s="13"/>
      <c r="G15" s="13"/>
      <c r="H15" s="13"/>
      <c r="I15" s="12"/>
      <c r="J15" s="11"/>
      <c r="K15" s="10"/>
      <c r="L15" s="10"/>
      <c r="M15" s="10"/>
      <c r="T15" s="9"/>
      <c r="U15" s="8"/>
    </row>
    <row r="16" spans="1:21" s="3" customFormat="1" x14ac:dyDescent="0.2">
      <c r="A16" s="4"/>
      <c r="B16" s="4"/>
      <c r="C16" s="4"/>
      <c r="D16" s="4"/>
      <c r="E16" s="4"/>
      <c r="F16" s="4"/>
      <c r="G16" s="4"/>
      <c r="H16" s="4"/>
      <c r="I16" s="1"/>
      <c r="J16" s="6"/>
      <c r="K16" s="5"/>
      <c r="L16" s="5"/>
      <c r="M16" s="5"/>
      <c r="T16" s="2"/>
      <c r="U16" s="1"/>
    </row>
    <row r="17" spans="1:21" s="3" customFormat="1" x14ac:dyDescent="0.2">
      <c r="A17" s="4"/>
      <c r="B17" s="4"/>
      <c r="C17" s="4"/>
      <c r="D17" s="4"/>
      <c r="E17" s="4"/>
      <c r="F17" s="4"/>
      <c r="G17" s="4"/>
      <c r="H17" s="4"/>
      <c r="I17" s="1"/>
      <c r="J17" s="6"/>
      <c r="K17" s="5"/>
      <c r="L17" s="5"/>
      <c r="M17" s="5"/>
      <c r="T17" s="2"/>
      <c r="U17" s="1"/>
    </row>
    <row r="18" spans="1:21" s="3" customFormat="1" x14ac:dyDescent="0.2">
      <c r="A18" s="4"/>
      <c r="B18" s="4"/>
      <c r="C18" s="4"/>
      <c r="D18" s="4"/>
      <c r="E18" s="4"/>
      <c r="F18" s="4"/>
      <c r="G18" s="4"/>
      <c r="H18" s="4"/>
      <c r="I18" s="1"/>
      <c r="J18" s="6"/>
      <c r="K18" s="5"/>
      <c r="L18" s="5"/>
      <c r="M18" s="5"/>
      <c r="T18" s="2"/>
      <c r="U18" s="1"/>
    </row>
    <row r="19" spans="1:21" s="3" customFormat="1" x14ac:dyDescent="0.2">
      <c r="A19" s="4"/>
      <c r="B19" s="4"/>
      <c r="C19" s="4"/>
      <c r="D19" s="4"/>
      <c r="E19" s="4"/>
      <c r="F19" s="4"/>
      <c r="G19" s="4"/>
      <c r="H19" s="4"/>
      <c r="I19" s="1"/>
      <c r="J19" s="6"/>
      <c r="K19" s="5"/>
      <c r="L19" s="5"/>
      <c r="M19" s="5"/>
      <c r="T19" s="2"/>
      <c r="U19" s="1"/>
    </row>
    <row r="20" spans="1:21" s="3" customFormat="1" x14ac:dyDescent="0.2">
      <c r="A20" s="4"/>
      <c r="B20" s="4"/>
      <c r="C20" s="4"/>
      <c r="D20" s="4"/>
      <c r="E20" s="4"/>
      <c r="F20" s="4"/>
      <c r="G20" s="4"/>
      <c r="H20" s="4"/>
      <c r="I20" s="1"/>
      <c r="J20" s="6"/>
      <c r="K20" s="5"/>
      <c r="L20" s="5"/>
      <c r="M20" s="5"/>
      <c r="T20" s="2"/>
      <c r="U20" s="1"/>
    </row>
    <row r="21" spans="1:21" s="3" customFormat="1" x14ac:dyDescent="0.2">
      <c r="A21" s="4"/>
      <c r="B21" s="4"/>
      <c r="C21" s="4"/>
      <c r="D21" s="4"/>
      <c r="E21" s="4"/>
      <c r="F21" s="4"/>
      <c r="G21" s="4"/>
      <c r="H21" s="4"/>
      <c r="I21" s="1"/>
      <c r="J21" s="6"/>
      <c r="K21" s="5"/>
      <c r="L21" s="5"/>
      <c r="M21" s="5"/>
      <c r="T21" s="2"/>
      <c r="U21" s="1"/>
    </row>
    <row r="22" spans="1:21" s="3" customFormat="1" x14ac:dyDescent="0.2">
      <c r="A22" s="4"/>
      <c r="B22" s="4"/>
      <c r="C22" s="4"/>
      <c r="D22" s="4"/>
      <c r="E22" s="4"/>
      <c r="F22" s="4"/>
      <c r="G22" s="4"/>
      <c r="H22" s="4"/>
      <c r="I22" s="1"/>
      <c r="J22" s="6"/>
      <c r="K22" s="5"/>
      <c r="L22" s="5"/>
      <c r="M22" s="5"/>
      <c r="T22" s="2"/>
      <c r="U22" s="1"/>
    </row>
    <row r="23" spans="1:21" s="3" customFormat="1" x14ac:dyDescent="0.2">
      <c r="A23" s="4"/>
      <c r="B23" s="4"/>
      <c r="C23" s="4"/>
      <c r="D23" s="4"/>
      <c r="E23" s="4"/>
      <c r="F23" s="4"/>
      <c r="G23" s="4"/>
      <c r="H23" s="4"/>
      <c r="I23" s="1"/>
      <c r="J23" s="6"/>
      <c r="K23" s="5"/>
      <c r="L23" s="5"/>
      <c r="M23" s="5"/>
      <c r="T23" s="2"/>
      <c r="U23" s="1"/>
    </row>
    <row r="24" spans="1:21" s="3" customFormat="1" x14ac:dyDescent="0.2">
      <c r="A24" s="4"/>
      <c r="B24" s="4"/>
      <c r="C24" s="4"/>
      <c r="D24" s="4"/>
      <c r="E24" s="4"/>
      <c r="F24" s="4"/>
      <c r="G24" s="4"/>
      <c r="H24" s="4"/>
      <c r="I24" s="1"/>
      <c r="J24" s="6"/>
      <c r="K24" s="5"/>
      <c r="L24" s="5"/>
      <c r="M24" s="5"/>
      <c r="T24" s="2"/>
      <c r="U24" s="1"/>
    </row>
    <row r="25" spans="1:21" s="3" customFormat="1" x14ac:dyDescent="0.2">
      <c r="A25" s="4"/>
      <c r="B25" s="4"/>
      <c r="C25" s="4"/>
      <c r="D25" s="4"/>
      <c r="E25" s="4"/>
      <c r="F25" s="4"/>
      <c r="G25" s="4"/>
      <c r="H25" s="4"/>
      <c r="I25" s="1"/>
      <c r="J25" s="6"/>
      <c r="K25" s="5"/>
      <c r="L25" s="5"/>
      <c r="M25" s="5"/>
      <c r="T25" s="2"/>
      <c r="U25" s="1"/>
    </row>
    <row r="26" spans="1:21" s="3" customFormat="1" x14ac:dyDescent="0.2">
      <c r="A26" s="4"/>
      <c r="B26" s="4"/>
      <c r="C26" s="4"/>
      <c r="D26" s="4"/>
      <c r="E26" s="4"/>
      <c r="F26" s="4"/>
      <c r="G26" s="4"/>
      <c r="H26" s="4"/>
      <c r="I26" s="1"/>
      <c r="J26" s="6"/>
      <c r="K26" s="5"/>
      <c r="L26" s="5"/>
      <c r="M26" s="5"/>
      <c r="T26" s="2"/>
      <c r="U26" s="1"/>
    </row>
    <row r="27" spans="1:21" s="3" customFormat="1" x14ac:dyDescent="0.2">
      <c r="A27" s="4"/>
      <c r="B27" s="4"/>
      <c r="C27" s="4"/>
      <c r="D27" s="4"/>
      <c r="E27" s="4"/>
      <c r="F27" s="4"/>
      <c r="G27" s="4"/>
      <c r="H27" s="4"/>
      <c r="I27" s="1"/>
      <c r="J27" s="6"/>
      <c r="K27" s="5"/>
      <c r="L27" s="5"/>
      <c r="M27" s="5"/>
      <c r="T27" s="2"/>
      <c r="U27" s="1"/>
    </row>
    <row r="28" spans="1:21" s="3" customFormat="1" x14ac:dyDescent="0.2">
      <c r="A28" s="4"/>
      <c r="B28" s="4"/>
      <c r="C28" s="4"/>
      <c r="D28" s="4"/>
      <c r="E28" s="4"/>
      <c r="F28" s="4"/>
      <c r="G28" s="4"/>
      <c r="H28" s="4"/>
      <c r="I28" s="1"/>
      <c r="J28" s="6"/>
      <c r="K28" s="5"/>
      <c r="L28" s="5"/>
      <c r="M28" s="5"/>
      <c r="T28" s="2"/>
      <c r="U28" s="1"/>
    </row>
    <row r="29" spans="1:21" s="3" customFormat="1" x14ac:dyDescent="0.2">
      <c r="A29" s="4"/>
      <c r="B29" s="4"/>
      <c r="C29" s="4"/>
      <c r="D29" s="4"/>
      <c r="E29" s="4"/>
      <c r="F29" s="4"/>
      <c r="G29" s="4"/>
      <c r="H29" s="4"/>
      <c r="I29" s="1"/>
      <c r="J29" s="6"/>
      <c r="K29" s="5"/>
      <c r="L29" s="5"/>
      <c r="M29" s="5"/>
      <c r="T29" s="2"/>
      <c r="U29" s="1"/>
    </row>
    <row r="30" spans="1:21" s="3" customFormat="1" x14ac:dyDescent="0.2">
      <c r="A30" s="4"/>
      <c r="B30" s="4"/>
      <c r="C30" s="4"/>
      <c r="D30" s="4"/>
      <c r="E30" s="4"/>
      <c r="F30" s="4"/>
      <c r="G30" s="4"/>
      <c r="H30" s="4"/>
      <c r="I30" s="1"/>
      <c r="J30" s="6"/>
      <c r="K30" s="5"/>
      <c r="L30" s="5"/>
      <c r="M30" s="5"/>
      <c r="T30" s="2"/>
      <c r="U30" s="1"/>
    </row>
    <row r="31" spans="1:21" s="3" customFormat="1" x14ac:dyDescent="0.2">
      <c r="A31" s="4"/>
      <c r="B31" s="4"/>
      <c r="C31" s="4"/>
      <c r="D31" s="4"/>
      <c r="E31" s="4"/>
      <c r="F31" s="4"/>
      <c r="G31" s="4"/>
      <c r="H31" s="4"/>
      <c r="I31" s="1"/>
      <c r="J31" s="6"/>
      <c r="K31" s="5"/>
      <c r="L31" s="5"/>
      <c r="M31" s="5"/>
      <c r="T31" s="2"/>
      <c r="U31" s="1"/>
    </row>
    <row r="32" spans="1:21" s="3" customFormat="1" x14ac:dyDescent="0.2">
      <c r="A32" s="4"/>
      <c r="B32" s="4"/>
      <c r="C32" s="4"/>
      <c r="D32" s="4"/>
      <c r="E32" s="4"/>
      <c r="F32" s="4"/>
      <c r="G32" s="4"/>
      <c r="H32" s="4"/>
      <c r="I32" s="1"/>
      <c r="J32" s="6"/>
      <c r="K32" s="5"/>
      <c r="L32" s="5"/>
      <c r="M32" s="5"/>
      <c r="T32" s="2"/>
      <c r="U32" s="1"/>
    </row>
    <row r="33" spans="1:21" s="3" customFormat="1" x14ac:dyDescent="0.2">
      <c r="A33" s="4"/>
      <c r="B33" s="4"/>
      <c r="C33" s="4"/>
      <c r="D33" s="4"/>
      <c r="E33" s="4"/>
      <c r="F33" s="4"/>
      <c r="G33" s="4"/>
      <c r="H33" s="4"/>
      <c r="I33" s="1"/>
      <c r="J33" s="4"/>
      <c r="K33" s="5"/>
      <c r="L33" s="5"/>
      <c r="M33" s="5"/>
      <c r="T33" s="2"/>
      <c r="U33" s="1"/>
    </row>
    <row r="34" spans="1:21" s="3" customFormat="1" x14ac:dyDescent="0.2">
      <c r="A34" s="4"/>
      <c r="B34" s="4"/>
      <c r="C34" s="4"/>
      <c r="D34" s="4"/>
      <c r="E34" s="4"/>
      <c r="F34" s="4"/>
      <c r="G34" s="4"/>
      <c r="H34" s="4"/>
      <c r="I34" s="1"/>
      <c r="J34" s="4"/>
      <c r="K34" s="5"/>
      <c r="L34" s="5"/>
      <c r="M34" s="5"/>
      <c r="T34" s="2"/>
      <c r="U34" s="1"/>
    </row>
    <row r="35" spans="1:21" s="3" customFormat="1" x14ac:dyDescent="0.2">
      <c r="A35" s="4"/>
      <c r="B35" s="4"/>
      <c r="C35" s="4"/>
      <c r="D35" s="4"/>
      <c r="E35" s="4"/>
      <c r="F35" s="4"/>
      <c r="G35" s="4"/>
      <c r="H35" s="4"/>
      <c r="I35" s="1"/>
      <c r="J35" s="4"/>
      <c r="K35" s="5"/>
      <c r="L35" s="5"/>
      <c r="M35" s="5"/>
      <c r="T35" s="2"/>
      <c r="U35" s="1"/>
    </row>
    <row r="36" spans="1:21" s="3" customFormat="1" x14ac:dyDescent="0.2">
      <c r="A36" s="4"/>
      <c r="B36" s="4"/>
      <c r="C36" s="4"/>
      <c r="D36" s="4"/>
      <c r="E36" s="4"/>
      <c r="F36" s="4"/>
      <c r="G36" s="4"/>
      <c r="H36" s="4"/>
      <c r="I36" s="1"/>
      <c r="J36" s="4"/>
      <c r="K36" s="5"/>
      <c r="L36" s="5"/>
      <c r="M36" s="5"/>
      <c r="T36" s="2"/>
      <c r="U36" s="1"/>
    </row>
    <row r="37" spans="1:21" s="3" customFormat="1" x14ac:dyDescent="0.2">
      <c r="A37" s="4"/>
      <c r="B37" s="4"/>
      <c r="C37" s="4"/>
      <c r="D37" s="4"/>
      <c r="E37" s="4"/>
      <c r="F37" s="4"/>
      <c r="G37" s="4"/>
      <c r="H37" s="4"/>
      <c r="I37" s="1"/>
      <c r="J37" s="4"/>
      <c r="K37" s="5"/>
      <c r="L37" s="5"/>
      <c r="M37" s="5"/>
      <c r="T37" s="2"/>
      <c r="U37" s="1"/>
    </row>
    <row r="38" spans="1:21" s="3" customFormat="1" x14ac:dyDescent="0.2">
      <c r="A38" s="4"/>
      <c r="B38" s="4"/>
      <c r="C38" s="4"/>
      <c r="D38" s="4"/>
      <c r="E38" s="4"/>
      <c r="F38" s="4"/>
      <c r="G38" s="4"/>
      <c r="H38" s="4"/>
      <c r="I38" s="1"/>
      <c r="J38" s="4"/>
      <c r="K38" s="5"/>
      <c r="L38" s="5"/>
      <c r="M38" s="5"/>
      <c r="T38" s="2"/>
      <c r="U38" s="1"/>
    </row>
    <row r="39" spans="1:21" s="3" customFormat="1" x14ac:dyDescent="0.2">
      <c r="A39" s="4"/>
      <c r="B39" s="4"/>
      <c r="C39" s="4"/>
      <c r="D39" s="4"/>
      <c r="E39" s="4"/>
      <c r="F39" s="4"/>
      <c r="G39" s="4"/>
      <c r="H39" s="4"/>
      <c r="I39" s="1"/>
      <c r="J39" s="4"/>
      <c r="K39" s="5"/>
      <c r="L39" s="5"/>
      <c r="M39" s="5"/>
      <c r="T39" s="2"/>
      <c r="U39" s="1"/>
    </row>
    <row r="40" spans="1:21" s="3" customFormat="1" x14ac:dyDescent="0.2">
      <c r="A40" s="4"/>
      <c r="B40" s="4"/>
      <c r="C40" s="4"/>
      <c r="D40" s="4"/>
      <c r="E40" s="4"/>
      <c r="F40" s="4"/>
      <c r="G40" s="4"/>
      <c r="H40" s="4"/>
      <c r="I40" s="1"/>
      <c r="J40" s="4"/>
      <c r="K40" s="5"/>
      <c r="L40" s="5"/>
      <c r="M40" s="5"/>
      <c r="T40" s="2"/>
      <c r="U40" s="1"/>
    </row>
    <row r="41" spans="1:21" s="3" customFormat="1" x14ac:dyDescent="0.2">
      <c r="A41" s="4"/>
      <c r="B41" s="4"/>
      <c r="C41" s="4"/>
      <c r="D41" s="4"/>
      <c r="E41" s="4"/>
      <c r="F41" s="4"/>
      <c r="G41" s="4"/>
      <c r="H41" s="4"/>
      <c r="I41" s="1"/>
      <c r="J41" s="4"/>
      <c r="K41" s="5"/>
      <c r="L41" s="5"/>
      <c r="M41" s="5"/>
      <c r="T41" s="2"/>
      <c r="U41" s="1"/>
    </row>
    <row r="42" spans="1:21" s="3" customFormat="1" x14ac:dyDescent="0.2">
      <c r="A42" s="4"/>
      <c r="B42" s="4"/>
      <c r="C42" s="4"/>
      <c r="D42" s="4"/>
      <c r="E42" s="4"/>
      <c r="F42" s="4"/>
      <c r="G42" s="4"/>
      <c r="H42" s="4"/>
      <c r="I42" s="1"/>
      <c r="J42" s="4"/>
      <c r="K42" s="5"/>
      <c r="L42" s="5"/>
      <c r="M42" s="5"/>
      <c r="T42" s="2"/>
      <c r="U42" s="1"/>
    </row>
    <row r="43" spans="1:21" s="3" customFormat="1" x14ac:dyDescent="0.2">
      <c r="A43" s="4"/>
      <c r="B43" s="4"/>
      <c r="C43" s="4"/>
      <c r="D43" s="4"/>
      <c r="E43" s="4"/>
      <c r="F43" s="4"/>
      <c r="G43" s="4"/>
      <c r="H43" s="4"/>
      <c r="I43" s="1"/>
      <c r="J43" s="4"/>
      <c r="K43" s="5"/>
      <c r="L43" s="5"/>
      <c r="M43" s="5"/>
      <c r="T43" s="2"/>
      <c r="U43" s="1"/>
    </row>
    <row r="44" spans="1:21" s="3" customFormat="1" x14ac:dyDescent="0.2">
      <c r="A44" s="1"/>
      <c r="B44" s="1"/>
      <c r="C44" s="1"/>
      <c r="D44" s="1"/>
      <c r="E44" s="1"/>
      <c r="F44" s="1"/>
      <c r="G44" s="1"/>
      <c r="H44" s="1"/>
      <c r="I44" s="1"/>
      <c r="J44" s="4"/>
      <c r="K44" s="5"/>
      <c r="L44" s="5"/>
      <c r="M44" s="5"/>
      <c r="T44" s="2"/>
      <c r="U44" s="1"/>
    </row>
    <row r="45" spans="1:21" s="3" customFormat="1" x14ac:dyDescent="0.2">
      <c r="A45" s="1"/>
      <c r="B45" s="1"/>
      <c r="C45" s="1"/>
      <c r="D45" s="1"/>
      <c r="E45" s="1"/>
      <c r="F45" s="1"/>
      <c r="G45" s="1"/>
      <c r="H45" s="1"/>
      <c r="I45" s="1"/>
      <c r="J45" s="4"/>
      <c r="K45" s="5"/>
      <c r="L45" s="5"/>
      <c r="M45" s="5"/>
      <c r="T45" s="2"/>
      <c r="U45" s="1"/>
    </row>
    <row r="46" spans="1:21" s="3" customFormat="1" x14ac:dyDescent="0.2">
      <c r="A46" s="1"/>
      <c r="B46" s="1"/>
      <c r="C46" s="1"/>
      <c r="D46" s="1"/>
      <c r="E46" s="1"/>
      <c r="F46" s="1"/>
      <c r="G46" s="1"/>
      <c r="H46" s="1"/>
      <c r="I46" s="1"/>
      <c r="J46" s="4"/>
      <c r="K46" s="5"/>
      <c r="L46" s="5"/>
      <c r="M46" s="5"/>
      <c r="T46" s="2"/>
      <c r="U46" s="1"/>
    </row>
    <row r="47" spans="1:21" s="3" customFormat="1" x14ac:dyDescent="0.2">
      <c r="A47" s="1"/>
      <c r="B47" s="1"/>
      <c r="C47" s="1"/>
      <c r="D47" s="1"/>
      <c r="E47" s="1"/>
      <c r="F47" s="1"/>
      <c r="G47" s="1"/>
      <c r="H47" s="1"/>
      <c r="I47" s="1"/>
      <c r="J47" s="4"/>
      <c r="K47" s="5"/>
      <c r="L47" s="5"/>
      <c r="M47" s="5"/>
      <c r="T47" s="2"/>
      <c r="U47" s="1"/>
    </row>
    <row r="48" spans="1:21" s="3" customFormat="1" x14ac:dyDescent="0.2">
      <c r="A48" s="1"/>
      <c r="B48" s="1"/>
      <c r="C48" s="1"/>
      <c r="D48" s="1"/>
      <c r="E48" s="1"/>
      <c r="F48" s="1"/>
      <c r="G48" s="1"/>
      <c r="H48" s="1"/>
      <c r="I48" s="1"/>
      <c r="J48" s="4"/>
      <c r="K48" s="5"/>
      <c r="L48" s="5"/>
      <c r="M48" s="5"/>
      <c r="T48" s="2"/>
      <c r="U48" s="1"/>
    </row>
    <row r="49" spans="1:21" s="3" customFormat="1" x14ac:dyDescent="0.2">
      <c r="A49" s="1"/>
      <c r="B49" s="1"/>
      <c r="C49" s="1"/>
      <c r="D49" s="1"/>
      <c r="E49" s="1"/>
      <c r="F49" s="1"/>
      <c r="G49" s="1"/>
      <c r="H49" s="1"/>
      <c r="I49" s="1"/>
      <c r="J49" s="4"/>
      <c r="K49" s="5"/>
      <c r="L49" s="5"/>
      <c r="M49" s="5"/>
      <c r="T49" s="2"/>
      <c r="U49" s="1"/>
    </row>
    <row r="50" spans="1:21" s="3" customFormat="1" x14ac:dyDescent="0.2">
      <c r="A50" s="1"/>
      <c r="B50" s="1"/>
      <c r="C50" s="1"/>
      <c r="D50" s="1"/>
      <c r="E50" s="1"/>
      <c r="F50" s="1"/>
      <c r="G50" s="1"/>
      <c r="H50" s="1"/>
      <c r="I50" s="1"/>
      <c r="J50" s="4"/>
      <c r="K50" s="5"/>
      <c r="L50" s="5"/>
      <c r="M50" s="5"/>
      <c r="T50" s="2"/>
      <c r="U50" s="1"/>
    </row>
    <row r="51" spans="1:21" s="3" customFormat="1" x14ac:dyDescent="0.2">
      <c r="A51" s="1"/>
      <c r="B51" s="1"/>
      <c r="C51" s="1"/>
      <c r="D51" s="1"/>
      <c r="E51" s="1"/>
      <c r="F51" s="1"/>
      <c r="G51" s="1"/>
      <c r="H51" s="1"/>
      <c r="I51" s="1"/>
      <c r="J51" s="4"/>
      <c r="K51" s="5"/>
      <c r="L51" s="5"/>
      <c r="M51" s="5"/>
      <c r="T51" s="2"/>
      <c r="U51" s="1"/>
    </row>
    <row r="52" spans="1:21" s="3" customFormat="1" x14ac:dyDescent="0.2">
      <c r="A52" s="1"/>
      <c r="B52" s="1"/>
      <c r="C52" s="1"/>
      <c r="D52" s="1"/>
      <c r="E52" s="1"/>
      <c r="F52" s="1"/>
      <c r="G52" s="1"/>
      <c r="H52" s="1"/>
      <c r="I52" s="1"/>
      <c r="J52" s="4"/>
      <c r="K52" s="5"/>
      <c r="L52" s="5"/>
      <c r="M52" s="5"/>
      <c r="T52" s="2"/>
      <c r="U52" s="1"/>
    </row>
    <row r="53" spans="1:21" s="3" customFormat="1" x14ac:dyDescent="0.2">
      <c r="A53" s="1"/>
      <c r="B53" s="1"/>
      <c r="C53" s="1"/>
      <c r="D53" s="1"/>
      <c r="E53" s="1"/>
      <c r="F53" s="1"/>
      <c r="G53" s="1"/>
      <c r="H53" s="1"/>
      <c r="I53" s="1"/>
      <c r="J53" s="4"/>
      <c r="K53" s="5"/>
      <c r="L53" s="5"/>
      <c r="M53" s="5"/>
      <c r="T53" s="2"/>
      <c r="U53" s="1"/>
    </row>
    <row r="54" spans="1:21" s="3" customFormat="1" x14ac:dyDescent="0.2">
      <c r="A54" s="1"/>
      <c r="B54" s="1"/>
      <c r="C54" s="1"/>
      <c r="D54" s="1"/>
      <c r="E54" s="1"/>
      <c r="F54" s="1"/>
      <c r="G54" s="1"/>
      <c r="H54" s="1"/>
      <c r="I54" s="1"/>
      <c r="J54" s="4"/>
      <c r="K54" s="5"/>
      <c r="L54" s="5"/>
      <c r="M54" s="5"/>
      <c r="T54" s="2"/>
      <c r="U54" s="1"/>
    </row>
    <row r="55" spans="1:21" s="3" customFormat="1" x14ac:dyDescent="0.2">
      <c r="A55" s="1"/>
      <c r="B55" s="1"/>
      <c r="C55" s="1"/>
      <c r="D55" s="1"/>
      <c r="E55" s="1"/>
      <c r="F55" s="1"/>
      <c r="G55" s="1"/>
      <c r="H55" s="1"/>
      <c r="I55" s="1"/>
      <c r="J55" s="4"/>
      <c r="K55" s="5"/>
      <c r="L55" s="5"/>
      <c r="M55" s="5"/>
      <c r="T55" s="2"/>
      <c r="U55" s="1"/>
    </row>
    <row r="56" spans="1:21" s="3" customFormat="1" x14ac:dyDescent="0.2">
      <c r="A56" s="1"/>
      <c r="B56" s="1"/>
      <c r="C56" s="1"/>
      <c r="D56" s="1"/>
      <c r="E56" s="1"/>
      <c r="F56" s="1"/>
      <c r="G56" s="1"/>
      <c r="H56" s="1"/>
      <c r="I56" s="1"/>
      <c r="J56" s="4"/>
      <c r="K56" s="5"/>
      <c r="L56" s="5"/>
      <c r="M56" s="5"/>
      <c r="T56" s="2"/>
      <c r="U56" s="1"/>
    </row>
    <row r="57" spans="1:21" s="3" customFormat="1" x14ac:dyDescent="0.2">
      <c r="A57" s="1"/>
      <c r="B57" s="1"/>
      <c r="C57" s="1"/>
      <c r="D57" s="1"/>
      <c r="E57" s="1"/>
      <c r="F57" s="1"/>
      <c r="G57" s="1"/>
      <c r="H57" s="1"/>
      <c r="I57" s="1"/>
      <c r="J57" s="4"/>
      <c r="K57" s="5"/>
      <c r="L57" s="5"/>
      <c r="M57" s="5"/>
      <c r="T57" s="2"/>
      <c r="U57" s="1"/>
    </row>
    <row r="58" spans="1:21" s="3" customFormat="1" x14ac:dyDescent="0.2">
      <c r="A58" s="1"/>
      <c r="B58" s="1"/>
      <c r="C58" s="1"/>
      <c r="D58" s="1"/>
      <c r="E58" s="1"/>
      <c r="F58" s="1"/>
      <c r="G58" s="1"/>
      <c r="H58" s="1"/>
      <c r="I58" s="1"/>
      <c r="J58" s="4"/>
      <c r="K58" s="5"/>
      <c r="L58" s="5"/>
      <c r="M58" s="5"/>
      <c r="T58" s="2"/>
      <c r="U58" s="1"/>
    </row>
    <row r="59" spans="1:21" s="3" customFormat="1" x14ac:dyDescent="0.2">
      <c r="A59" s="1"/>
      <c r="B59" s="1"/>
      <c r="C59" s="1"/>
      <c r="D59" s="1"/>
      <c r="E59" s="1"/>
      <c r="F59" s="1"/>
      <c r="G59" s="1"/>
      <c r="H59" s="1"/>
      <c r="I59" s="1"/>
      <c r="J59" s="4"/>
      <c r="K59" s="5"/>
      <c r="L59" s="5"/>
      <c r="M59" s="5"/>
      <c r="T59" s="2"/>
      <c r="U59" s="1"/>
    </row>
    <row r="60" spans="1:21" s="3" customFormat="1" x14ac:dyDescent="0.2">
      <c r="A60" s="1"/>
      <c r="B60" s="1"/>
      <c r="C60" s="1"/>
      <c r="D60" s="1"/>
      <c r="E60" s="1"/>
      <c r="F60" s="1"/>
      <c r="G60" s="1"/>
      <c r="H60" s="1"/>
      <c r="I60" s="1"/>
      <c r="J60" s="4"/>
      <c r="K60" s="5"/>
      <c r="L60" s="5"/>
      <c r="M60" s="5"/>
      <c r="T60" s="2"/>
      <c r="U60" s="1"/>
    </row>
    <row r="61" spans="1:21" s="3" customFormat="1" x14ac:dyDescent="0.2">
      <c r="A61" s="1"/>
      <c r="B61" s="1"/>
      <c r="C61" s="1"/>
      <c r="D61" s="1"/>
      <c r="E61" s="1"/>
      <c r="F61" s="1"/>
      <c r="G61" s="1"/>
      <c r="H61" s="1"/>
      <c r="I61" s="1"/>
      <c r="J61" s="4"/>
      <c r="K61" s="5"/>
      <c r="L61" s="5"/>
      <c r="M61" s="5"/>
      <c r="T61" s="2"/>
      <c r="U61" s="1"/>
    </row>
    <row r="62" spans="1:21" s="3" customFormat="1" x14ac:dyDescent="0.2">
      <c r="A62" s="1"/>
      <c r="B62" s="1"/>
      <c r="C62" s="1"/>
      <c r="D62" s="1"/>
      <c r="E62" s="1"/>
      <c r="F62" s="1"/>
      <c r="G62" s="1"/>
      <c r="H62" s="1"/>
      <c r="I62" s="1"/>
      <c r="J62" s="4"/>
      <c r="K62" s="5"/>
      <c r="L62" s="5"/>
      <c r="M62" s="5"/>
      <c r="T62" s="2"/>
      <c r="U62" s="1"/>
    </row>
    <row r="63" spans="1:21" s="3" customFormat="1" x14ac:dyDescent="0.2">
      <c r="A63" s="1"/>
      <c r="B63" s="1"/>
      <c r="C63" s="1"/>
      <c r="D63" s="1"/>
      <c r="E63" s="1"/>
      <c r="F63" s="1"/>
      <c r="G63" s="1"/>
      <c r="H63" s="1"/>
      <c r="I63" s="1"/>
      <c r="J63" s="4"/>
      <c r="K63" s="5"/>
      <c r="L63" s="5"/>
      <c r="M63" s="5"/>
      <c r="T63" s="2"/>
      <c r="U63" s="1"/>
    </row>
    <row r="64" spans="1:21" s="3" customFormat="1" x14ac:dyDescent="0.2">
      <c r="A64" s="1"/>
      <c r="B64" s="1"/>
      <c r="C64" s="1"/>
      <c r="D64" s="1"/>
      <c r="E64" s="1"/>
      <c r="F64" s="1"/>
      <c r="G64" s="1"/>
      <c r="H64" s="1"/>
      <c r="I64" s="1"/>
      <c r="J64" s="4"/>
      <c r="K64" s="5"/>
      <c r="L64" s="5"/>
      <c r="M64" s="5"/>
      <c r="T64" s="2"/>
      <c r="U64" s="1"/>
    </row>
    <row r="65" spans="1:21" s="3" customFormat="1" x14ac:dyDescent="0.2">
      <c r="A65" s="1"/>
      <c r="B65" s="1"/>
      <c r="C65" s="1"/>
      <c r="D65" s="1"/>
      <c r="E65" s="1"/>
      <c r="F65" s="1"/>
      <c r="G65" s="1"/>
      <c r="H65" s="1"/>
      <c r="I65" s="1"/>
      <c r="J65" s="4"/>
      <c r="K65" s="5"/>
      <c r="L65" s="5"/>
      <c r="M65" s="5"/>
      <c r="T65" s="2"/>
      <c r="U65" s="1"/>
    </row>
    <row r="66" spans="1:21" s="3" customFormat="1" x14ac:dyDescent="0.2">
      <c r="A66" s="1"/>
      <c r="B66" s="1"/>
      <c r="C66" s="1"/>
      <c r="D66" s="1"/>
      <c r="E66" s="1"/>
      <c r="F66" s="1"/>
      <c r="G66" s="1"/>
      <c r="H66" s="1"/>
      <c r="I66" s="1"/>
      <c r="J66" s="4"/>
      <c r="K66" s="5"/>
      <c r="L66" s="5"/>
      <c r="M66" s="5"/>
      <c r="T66" s="2"/>
      <c r="U66" s="1"/>
    </row>
    <row r="67" spans="1:21" s="3" customFormat="1" x14ac:dyDescent="0.2">
      <c r="A67" s="1"/>
      <c r="B67" s="1"/>
      <c r="C67" s="1"/>
      <c r="D67" s="1"/>
      <c r="E67" s="1"/>
      <c r="F67" s="1"/>
      <c r="G67" s="1"/>
      <c r="H67" s="1"/>
      <c r="I67" s="1"/>
      <c r="J67" s="4"/>
      <c r="K67" s="5"/>
      <c r="L67" s="5"/>
      <c r="M67" s="5"/>
      <c r="T67" s="2"/>
      <c r="U67" s="1"/>
    </row>
    <row r="68" spans="1:21" s="3" customFormat="1" x14ac:dyDescent="0.2">
      <c r="A68" s="1"/>
      <c r="B68" s="1"/>
      <c r="C68" s="1"/>
      <c r="D68" s="1"/>
      <c r="E68" s="1"/>
      <c r="F68" s="1"/>
      <c r="G68" s="1"/>
      <c r="H68" s="1"/>
      <c r="I68" s="1"/>
      <c r="J68" s="4"/>
      <c r="K68" s="5"/>
      <c r="L68" s="5"/>
      <c r="M68" s="5"/>
      <c r="T68" s="2"/>
      <c r="U68" s="1"/>
    </row>
    <row r="69" spans="1:21" s="3" customFormat="1" x14ac:dyDescent="0.2">
      <c r="A69" s="1"/>
      <c r="B69" s="1"/>
      <c r="C69" s="1"/>
      <c r="D69" s="1"/>
      <c r="E69" s="1"/>
      <c r="F69" s="1"/>
      <c r="G69" s="1"/>
      <c r="H69" s="1"/>
      <c r="I69" s="1"/>
      <c r="J69" s="4"/>
      <c r="K69" s="5"/>
      <c r="L69" s="5"/>
      <c r="M69" s="5"/>
      <c r="T69" s="2"/>
      <c r="U69" s="1"/>
    </row>
    <row r="70" spans="1:21" s="3" customFormat="1" x14ac:dyDescent="0.2">
      <c r="A70" s="1"/>
      <c r="B70" s="1"/>
      <c r="C70" s="1"/>
      <c r="D70" s="1"/>
      <c r="E70" s="1"/>
      <c r="F70" s="1"/>
      <c r="G70" s="1"/>
      <c r="H70" s="1"/>
      <c r="I70" s="1"/>
      <c r="J70" s="4"/>
      <c r="K70" s="5"/>
      <c r="L70" s="5"/>
      <c r="M70" s="5"/>
      <c r="T70" s="2"/>
      <c r="U70" s="1"/>
    </row>
    <row r="71" spans="1:21" s="3" customFormat="1" x14ac:dyDescent="0.2">
      <c r="A71" s="1"/>
      <c r="B71" s="1"/>
      <c r="C71" s="1"/>
      <c r="D71" s="1"/>
      <c r="E71" s="1"/>
      <c r="F71" s="1"/>
      <c r="G71" s="1"/>
      <c r="H71" s="1"/>
      <c r="I71" s="1"/>
      <c r="J71" s="4"/>
      <c r="K71" s="5"/>
      <c r="L71" s="5"/>
      <c r="M71" s="5"/>
      <c r="T71" s="2"/>
      <c r="U71" s="1"/>
    </row>
    <row r="72" spans="1:21" s="3" customFormat="1" x14ac:dyDescent="0.2">
      <c r="A72" s="1"/>
      <c r="B72" s="1"/>
      <c r="C72" s="1"/>
      <c r="D72" s="1"/>
      <c r="E72" s="1"/>
      <c r="F72" s="1"/>
      <c r="G72" s="1"/>
      <c r="H72" s="1"/>
      <c r="I72" s="1"/>
      <c r="J72" s="4"/>
      <c r="K72" s="5"/>
      <c r="L72" s="5"/>
      <c r="M72" s="5"/>
      <c r="T72" s="2"/>
      <c r="U72" s="1"/>
    </row>
    <row r="73" spans="1:21" s="3" customFormat="1" x14ac:dyDescent="0.2">
      <c r="A73" s="1"/>
      <c r="B73" s="1"/>
      <c r="C73" s="1"/>
      <c r="D73" s="1"/>
      <c r="E73" s="1"/>
      <c r="F73" s="1"/>
      <c r="G73" s="1"/>
      <c r="H73" s="1"/>
      <c r="I73" s="1"/>
      <c r="J73" s="4"/>
      <c r="K73" s="5"/>
      <c r="L73" s="5"/>
      <c r="M73" s="5"/>
      <c r="T73" s="2"/>
      <c r="U73" s="1"/>
    </row>
    <row r="74" spans="1:21" s="3" customFormat="1" x14ac:dyDescent="0.2">
      <c r="A74" s="1"/>
      <c r="B74" s="1"/>
      <c r="C74" s="1"/>
      <c r="D74" s="1"/>
      <c r="E74" s="1"/>
      <c r="F74" s="1"/>
      <c r="G74" s="1"/>
      <c r="H74" s="1"/>
      <c r="I74" s="1"/>
      <c r="J74" s="4"/>
      <c r="K74" s="5"/>
      <c r="L74" s="5"/>
      <c r="M74" s="5"/>
      <c r="T74" s="2"/>
      <c r="U74" s="1"/>
    </row>
    <row r="75" spans="1:21" s="3" customFormat="1" x14ac:dyDescent="0.2">
      <c r="A75" s="1"/>
      <c r="B75" s="1"/>
      <c r="C75" s="1"/>
      <c r="D75" s="1"/>
      <c r="E75" s="1"/>
      <c r="F75" s="1"/>
      <c r="G75" s="1"/>
      <c r="H75" s="1"/>
      <c r="I75" s="1"/>
      <c r="J75" s="4"/>
      <c r="K75" s="5"/>
      <c r="L75" s="5"/>
      <c r="M75" s="5"/>
      <c r="T75" s="2"/>
      <c r="U75" s="1"/>
    </row>
    <row r="76" spans="1:21" s="3" customFormat="1" x14ac:dyDescent="0.2">
      <c r="A76" s="1"/>
      <c r="B76" s="1"/>
      <c r="C76" s="1"/>
      <c r="D76" s="1"/>
      <c r="E76" s="1"/>
      <c r="F76" s="1"/>
      <c r="G76" s="1"/>
      <c r="H76" s="1"/>
      <c r="I76" s="1"/>
      <c r="J76" s="4"/>
      <c r="K76" s="5"/>
      <c r="L76" s="5"/>
      <c r="M76" s="5"/>
      <c r="T76" s="2"/>
      <c r="U76" s="1"/>
    </row>
    <row r="77" spans="1:21" s="3" customFormat="1" x14ac:dyDescent="0.2">
      <c r="A77" s="1"/>
      <c r="B77" s="1"/>
      <c r="C77" s="1"/>
      <c r="D77" s="1"/>
      <c r="E77" s="1"/>
      <c r="F77" s="1"/>
      <c r="G77" s="1"/>
      <c r="H77" s="1"/>
      <c r="I77" s="1"/>
      <c r="J77" s="4"/>
      <c r="K77" s="5"/>
      <c r="L77" s="5"/>
      <c r="M77" s="5"/>
      <c r="T77" s="2"/>
      <c r="U77" s="1"/>
    </row>
    <row r="78" spans="1:21" s="3" customFormat="1" x14ac:dyDescent="0.2">
      <c r="A78" s="1"/>
      <c r="B78" s="1"/>
      <c r="C78" s="1"/>
      <c r="D78" s="1"/>
      <c r="E78" s="1"/>
      <c r="F78" s="1"/>
      <c r="G78" s="1"/>
      <c r="H78" s="1"/>
      <c r="I78" s="1"/>
      <c r="J78" s="4"/>
      <c r="K78" s="5"/>
      <c r="L78" s="5"/>
      <c r="M78" s="5"/>
      <c r="T78" s="2"/>
      <c r="U78" s="1"/>
    </row>
    <row r="79" spans="1:21" s="3" customFormat="1" x14ac:dyDescent="0.2">
      <c r="A79" s="1"/>
      <c r="B79" s="1"/>
      <c r="C79" s="1"/>
      <c r="D79" s="1"/>
      <c r="E79" s="1"/>
      <c r="F79" s="1"/>
      <c r="G79" s="1"/>
      <c r="H79" s="1"/>
      <c r="I79" s="1"/>
      <c r="J79" s="4"/>
      <c r="K79" s="5"/>
      <c r="L79" s="5"/>
      <c r="M79" s="5"/>
      <c r="T79" s="2"/>
      <c r="U79" s="1"/>
    </row>
    <row r="80" spans="1:21" s="3" customFormat="1" x14ac:dyDescent="0.2">
      <c r="A80" s="1"/>
      <c r="B80" s="1"/>
      <c r="C80" s="1"/>
      <c r="D80" s="1"/>
      <c r="E80" s="1"/>
      <c r="F80" s="1"/>
      <c r="G80" s="1"/>
      <c r="H80" s="1"/>
      <c r="I80" s="1"/>
      <c r="J80" s="4"/>
      <c r="K80" s="5"/>
      <c r="L80" s="5"/>
      <c r="M80" s="5"/>
      <c r="T80" s="2"/>
      <c r="U80" s="1"/>
    </row>
    <row r="81" spans="1:21" s="3" customFormat="1" x14ac:dyDescent="0.2">
      <c r="A81" s="1"/>
      <c r="B81" s="1"/>
      <c r="C81" s="1"/>
      <c r="D81" s="1"/>
      <c r="E81" s="1"/>
      <c r="F81" s="1"/>
      <c r="G81" s="1"/>
      <c r="H81" s="1"/>
      <c r="I81" s="1"/>
      <c r="J81" s="4"/>
      <c r="K81" s="5"/>
      <c r="L81" s="5"/>
      <c r="M81" s="5"/>
      <c r="T81" s="2"/>
      <c r="U81" s="1"/>
    </row>
    <row r="82" spans="1:21" s="3" customFormat="1" x14ac:dyDescent="0.2">
      <c r="A82" s="1"/>
      <c r="B82" s="1"/>
      <c r="C82" s="1"/>
      <c r="D82" s="1"/>
      <c r="E82" s="1"/>
      <c r="F82" s="1"/>
      <c r="G82" s="1"/>
      <c r="H82" s="1"/>
      <c r="I82" s="1"/>
      <c r="J82" s="4"/>
      <c r="K82" s="5"/>
      <c r="L82" s="5"/>
      <c r="M82" s="5"/>
      <c r="T82" s="2"/>
      <c r="U82" s="1"/>
    </row>
    <row r="83" spans="1:21" s="3" customFormat="1" x14ac:dyDescent="0.2">
      <c r="A83" s="1"/>
      <c r="B83" s="1"/>
      <c r="C83" s="1"/>
      <c r="D83" s="1"/>
      <c r="E83" s="1"/>
      <c r="F83" s="1"/>
      <c r="G83" s="1"/>
      <c r="H83" s="1"/>
      <c r="I83" s="1"/>
      <c r="J83" s="4"/>
      <c r="K83" s="5"/>
      <c r="L83" s="5"/>
      <c r="M83" s="5"/>
      <c r="T83" s="2"/>
      <c r="U83" s="1"/>
    </row>
    <row r="84" spans="1:21" s="3" customFormat="1" x14ac:dyDescent="0.2">
      <c r="A84" s="1"/>
      <c r="B84" s="1"/>
      <c r="C84" s="1"/>
      <c r="D84" s="1"/>
      <c r="E84" s="1"/>
      <c r="F84" s="1"/>
      <c r="G84" s="1"/>
      <c r="H84" s="1"/>
      <c r="I84" s="1"/>
      <c r="J84" s="4"/>
      <c r="K84" s="5"/>
      <c r="L84" s="5"/>
      <c r="M84" s="5"/>
      <c r="T84" s="2"/>
      <c r="U84" s="1"/>
    </row>
    <row r="85" spans="1:21" s="3" customFormat="1" x14ac:dyDescent="0.2">
      <c r="A85" s="1"/>
      <c r="B85" s="1"/>
      <c r="C85" s="1"/>
      <c r="D85" s="1"/>
      <c r="E85" s="1"/>
      <c r="F85" s="1"/>
      <c r="G85" s="1"/>
      <c r="H85" s="1"/>
      <c r="I85" s="1"/>
      <c r="J85" s="4"/>
      <c r="K85" s="5"/>
      <c r="L85" s="5"/>
      <c r="M85" s="5"/>
      <c r="T85" s="2"/>
      <c r="U85" s="1"/>
    </row>
    <row r="86" spans="1:21" s="3" customFormat="1" x14ac:dyDescent="0.2">
      <c r="A86" s="1"/>
      <c r="B86" s="1"/>
      <c r="C86" s="1"/>
      <c r="D86" s="1"/>
      <c r="E86" s="1"/>
      <c r="F86" s="1"/>
      <c r="G86" s="1"/>
      <c r="H86" s="1"/>
      <c r="I86" s="1"/>
      <c r="J86" s="4"/>
      <c r="K86" s="5"/>
      <c r="L86" s="5"/>
      <c r="M86" s="5"/>
      <c r="T86" s="2"/>
      <c r="U86" s="1"/>
    </row>
    <row r="87" spans="1:21" s="3" customFormat="1" x14ac:dyDescent="0.2">
      <c r="A87" s="1"/>
      <c r="B87" s="1"/>
      <c r="C87" s="1"/>
      <c r="D87" s="1"/>
      <c r="E87" s="1"/>
      <c r="F87" s="1"/>
      <c r="G87" s="1"/>
      <c r="H87" s="1"/>
      <c r="I87" s="1"/>
      <c r="J87" s="4"/>
      <c r="K87" s="5"/>
      <c r="L87" s="5"/>
      <c r="M87" s="5"/>
      <c r="T87" s="2"/>
      <c r="U87" s="1"/>
    </row>
    <row r="88" spans="1:21" s="3" customFormat="1" x14ac:dyDescent="0.2">
      <c r="A88" s="1"/>
      <c r="B88" s="1"/>
      <c r="C88" s="1"/>
      <c r="D88" s="1"/>
      <c r="E88" s="1"/>
      <c r="F88" s="1"/>
      <c r="G88" s="1"/>
      <c r="H88" s="1"/>
      <c r="I88" s="1"/>
      <c r="J88" s="4"/>
      <c r="K88" s="5"/>
      <c r="L88" s="5"/>
      <c r="M88" s="5"/>
      <c r="T88" s="2"/>
      <c r="U88" s="1"/>
    </row>
    <row r="89" spans="1:21" s="3" customFormat="1" x14ac:dyDescent="0.2">
      <c r="A89" s="1"/>
      <c r="B89" s="1"/>
      <c r="C89" s="1"/>
      <c r="D89" s="1"/>
      <c r="E89" s="1"/>
      <c r="F89" s="1"/>
      <c r="G89" s="1"/>
      <c r="H89" s="1"/>
      <c r="I89" s="1"/>
      <c r="J89" s="4"/>
      <c r="K89" s="5"/>
      <c r="L89" s="5"/>
      <c r="M89" s="5"/>
      <c r="T89" s="2"/>
      <c r="U89" s="1"/>
    </row>
    <row r="90" spans="1:21" s="3" customFormat="1" x14ac:dyDescent="0.2">
      <c r="A90" s="1"/>
      <c r="B90" s="1"/>
      <c r="C90" s="1"/>
      <c r="D90" s="1"/>
      <c r="E90" s="1"/>
      <c r="F90" s="1"/>
      <c r="G90" s="1"/>
      <c r="H90" s="1"/>
      <c r="I90" s="1"/>
      <c r="J90" s="4"/>
      <c r="K90" s="5"/>
      <c r="L90" s="5"/>
      <c r="M90" s="5"/>
      <c r="T90" s="2"/>
      <c r="U90" s="1"/>
    </row>
    <row r="91" spans="1:21" s="3" customFormat="1" x14ac:dyDescent="0.2">
      <c r="A91" s="1"/>
      <c r="B91" s="1"/>
      <c r="C91" s="1"/>
      <c r="D91" s="1"/>
      <c r="E91" s="1"/>
      <c r="F91" s="1"/>
      <c r="G91" s="1"/>
      <c r="H91" s="1"/>
      <c r="I91" s="1"/>
      <c r="J91" s="4"/>
      <c r="K91" s="5"/>
      <c r="L91" s="5"/>
      <c r="M91" s="5"/>
      <c r="T91" s="2"/>
      <c r="U91" s="1"/>
    </row>
    <row r="92" spans="1:21" s="3" customFormat="1" x14ac:dyDescent="0.2">
      <c r="A92" s="1"/>
      <c r="B92" s="1"/>
      <c r="C92" s="1"/>
      <c r="D92" s="1"/>
      <c r="E92" s="1"/>
      <c r="F92" s="1"/>
      <c r="G92" s="1"/>
      <c r="H92" s="1"/>
      <c r="I92" s="1"/>
      <c r="J92" s="4"/>
      <c r="K92" s="5"/>
      <c r="L92" s="5"/>
      <c r="M92" s="5"/>
      <c r="T92" s="2"/>
      <c r="U92" s="1"/>
    </row>
    <row r="93" spans="1:21" s="3" customFormat="1" x14ac:dyDescent="0.2">
      <c r="A93" s="1"/>
      <c r="B93" s="1"/>
      <c r="C93" s="1"/>
      <c r="D93" s="1"/>
      <c r="E93" s="1"/>
      <c r="F93" s="1"/>
      <c r="G93" s="1"/>
      <c r="H93" s="1"/>
      <c r="I93" s="1"/>
      <c r="J93" s="4"/>
      <c r="K93" s="5"/>
      <c r="L93" s="5"/>
      <c r="M93" s="5"/>
      <c r="T93" s="2"/>
      <c r="U93" s="1"/>
    </row>
    <row r="94" spans="1:21" s="3" customFormat="1" x14ac:dyDescent="0.2">
      <c r="A94" s="1"/>
      <c r="B94" s="1"/>
      <c r="C94" s="1"/>
      <c r="D94" s="1"/>
      <c r="E94" s="1"/>
      <c r="F94" s="1"/>
      <c r="G94" s="1"/>
      <c r="H94" s="1"/>
      <c r="I94" s="1"/>
      <c r="J94" s="4"/>
      <c r="K94" s="5"/>
      <c r="L94" s="5"/>
      <c r="M94" s="5"/>
      <c r="T94" s="2"/>
      <c r="U94" s="1"/>
    </row>
    <row r="95" spans="1:21" s="3" customFormat="1" x14ac:dyDescent="0.2">
      <c r="A95" s="1"/>
      <c r="B95" s="1"/>
      <c r="C95" s="1"/>
      <c r="D95" s="1"/>
      <c r="E95" s="1"/>
      <c r="F95" s="1"/>
      <c r="G95" s="1"/>
      <c r="H95" s="1"/>
      <c r="I95" s="1"/>
      <c r="J95" s="4"/>
      <c r="K95" s="5"/>
      <c r="L95" s="5"/>
      <c r="M95" s="5"/>
      <c r="T95" s="2"/>
      <c r="U95" s="1"/>
    </row>
  </sheetData>
  <mergeCells count="19">
    <mergeCell ref="T7:T8"/>
    <mergeCell ref="O7:O8"/>
    <mergeCell ref="J7:J8"/>
    <mergeCell ref="K7:K8"/>
    <mergeCell ref="L7:L8"/>
    <mergeCell ref="M7:M8"/>
    <mergeCell ref="N7:N8"/>
    <mergeCell ref="A6:S6"/>
    <mergeCell ref="A7:A8"/>
    <mergeCell ref="B7:B8"/>
    <mergeCell ref="C7:C8"/>
    <mergeCell ref="D7:D8"/>
    <mergeCell ref="E7:E8"/>
    <mergeCell ref="G7:G8"/>
    <mergeCell ref="H7:H8"/>
    <mergeCell ref="I7:I8"/>
    <mergeCell ref="P7:R7"/>
    <mergeCell ref="S7:S8"/>
    <mergeCell ref="F7:F8"/>
  </mergeCells>
  <pageMargins left="0.70866141732283472" right="0.78740157480314965" top="0.6692913385826772" bottom="0.86614173228346458" header="0.27559055118110237" footer="0.39370078740157483"/>
  <pageSetup paperSize="9" scale="47" firstPageNumber="128" fitToHeight="0" orientation="landscape" cellComments="asDisplayed" useFirstPageNumber="1" r:id="rId1"/>
  <headerFooter>
    <oddFooter>&amp;L&amp;"Arial,Kurzíva"Zastupitelstvo Olomouckého kraje 19-12-2016
6. - Rozpočet Olomouckého kraje 2017 - návrh rozpočtu
Příloha č. 5b) Projekty spolufinancované z evropských fondů&amp;R&amp;"Arial,Kurzíva"Strana &amp;P (celkem 137)</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U94"/>
  <sheetViews>
    <sheetView view="pageBreakPreview" zoomScale="60" zoomScaleNormal="69" workbookViewId="0">
      <selection activeCell="M23" sqref="M23"/>
    </sheetView>
  </sheetViews>
  <sheetFormatPr defaultColWidth="9.140625" defaultRowHeight="12.75" outlineLevelCol="1" x14ac:dyDescent="0.2"/>
  <cols>
    <col min="1" max="1" width="5.42578125" style="1" customWidth="1"/>
    <col min="2" max="2" width="9" style="1" customWidth="1"/>
    <col min="3" max="3" width="19.5703125" style="1" hidden="1" customWidth="1" outlineLevel="1"/>
    <col min="4" max="4" width="7.7109375" style="1" hidden="1" customWidth="1" outlineLevel="1"/>
    <col min="5" max="5" width="10.85546875" style="1" hidden="1" customWidth="1" outlineLevel="1"/>
    <col min="6" max="6" width="10.85546875" style="1" customWidth="1" outlineLevel="1"/>
    <col min="7" max="7" width="41.42578125" style="1" customWidth="1"/>
    <col min="8" max="8" width="60.42578125" style="1" customWidth="1"/>
    <col min="9" max="9" width="7.140625" style="1" customWidth="1"/>
    <col min="10" max="10" width="14.7109375" style="4" customWidth="1"/>
    <col min="11" max="19" width="14.5703125" style="3" customWidth="1"/>
    <col min="20" max="20" width="3.140625" style="2" hidden="1" customWidth="1"/>
    <col min="21" max="16384" width="9.140625" style="1"/>
  </cols>
  <sheetData>
    <row r="1" spans="1:21" ht="18" x14ac:dyDescent="0.25">
      <c r="A1" s="181" t="s">
        <v>232</v>
      </c>
      <c r="B1" s="181"/>
      <c r="C1" s="181"/>
      <c r="D1" s="181"/>
      <c r="E1" s="181"/>
      <c r="F1" s="181"/>
      <c r="G1" s="45"/>
      <c r="H1" s="44"/>
      <c r="I1" s="43"/>
      <c r="N1" s="42"/>
      <c r="O1" s="42"/>
      <c r="Q1" s="42"/>
      <c r="R1" s="42"/>
      <c r="S1" s="42"/>
      <c r="T1" s="41"/>
      <c r="U1" s="33"/>
    </row>
    <row r="2" spans="1:21" ht="18" x14ac:dyDescent="0.25">
      <c r="A2" s="182" t="s">
        <v>233</v>
      </c>
      <c r="B2" s="182"/>
      <c r="C2" s="182"/>
      <c r="D2" s="182"/>
      <c r="E2" s="182"/>
      <c r="F2" s="182"/>
      <c r="G2" s="182" t="s">
        <v>127</v>
      </c>
      <c r="H2" s="171" t="s">
        <v>216</v>
      </c>
      <c r="I2" s="43"/>
      <c r="N2" s="42"/>
      <c r="O2" s="42"/>
      <c r="Q2" s="42"/>
      <c r="R2" s="42"/>
      <c r="S2" s="42"/>
      <c r="T2" s="34"/>
      <c r="U2" s="33"/>
    </row>
    <row r="3" spans="1:21" ht="18" x14ac:dyDescent="0.25">
      <c r="A3" s="182"/>
      <c r="B3" s="182"/>
      <c r="C3" s="182"/>
      <c r="D3" s="182"/>
      <c r="E3" s="182"/>
      <c r="F3" s="182"/>
      <c r="G3" s="182" t="s">
        <v>26</v>
      </c>
      <c r="H3" s="171"/>
      <c r="I3" s="43"/>
      <c r="N3" s="42"/>
      <c r="O3" s="42"/>
      <c r="Q3" s="42"/>
      <c r="R3" s="42"/>
      <c r="S3" s="42"/>
      <c r="T3" s="34"/>
      <c r="U3" s="33"/>
    </row>
    <row r="4" spans="1:21" ht="15.75" x14ac:dyDescent="0.25">
      <c r="A4" s="168"/>
      <c r="B4" s="168"/>
      <c r="C4" s="170"/>
      <c r="D4" s="168"/>
      <c r="E4" s="168"/>
      <c r="F4" s="168"/>
      <c r="G4" s="169"/>
      <c r="H4" s="39"/>
      <c r="I4" s="38"/>
      <c r="N4" s="35"/>
      <c r="O4" s="35"/>
      <c r="Q4" s="35"/>
      <c r="R4" s="35"/>
      <c r="S4" s="35"/>
      <c r="T4" s="34"/>
      <c r="U4" s="33"/>
    </row>
    <row r="5" spans="1:21" ht="17.25" customHeight="1" x14ac:dyDescent="0.2">
      <c r="A5" s="36"/>
      <c r="B5" s="36"/>
      <c r="C5" s="36"/>
      <c r="D5" s="36"/>
      <c r="E5" s="36"/>
      <c r="F5" s="36"/>
      <c r="G5" s="36"/>
      <c r="H5" s="37"/>
      <c r="I5" s="36"/>
      <c r="N5" s="35"/>
      <c r="O5" s="35"/>
      <c r="Q5" s="35"/>
      <c r="R5" s="35"/>
      <c r="S5" s="35" t="s">
        <v>102</v>
      </c>
      <c r="T5" s="34"/>
      <c r="U5" s="33"/>
    </row>
    <row r="6" spans="1:21" ht="25.5" customHeight="1" x14ac:dyDescent="0.2">
      <c r="A6" s="302" t="s">
        <v>316</v>
      </c>
      <c r="B6" s="303"/>
      <c r="C6" s="303"/>
      <c r="D6" s="303"/>
      <c r="E6" s="303"/>
      <c r="F6" s="303"/>
      <c r="G6" s="303"/>
      <c r="H6" s="303"/>
      <c r="I6" s="303"/>
      <c r="J6" s="303"/>
      <c r="K6" s="303"/>
      <c r="L6" s="303"/>
      <c r="M6" s="303"/>
      <c r="N6" s="303"/>
      <c r="O6" s="303"/>
      <c r="P6" s="303"/>
      <c r="Q6" s="303"/>
      <c r="R6" s="303"/>
      <c r="S6" s="304"/>
      <c r="T6" s="32"/>
    </row>
    <row r="7" spans="1:21" ht="25.5" customHeight="1" x14ac:dyDescent="0.2">
      <c r="A7" s="305" t="s">
        <v>25</v>
      </c>
      <c r="B7" s="305" t="s">
        <v>24</v>
      </c>
      <c r="C7" s="306" t="s">
        <v>23</v>
      </c>
      <c r="D7" s="306" t="s">
        <v>22</v>
      </c>
      <c r="E7" s="306" t="s">
        <v>21</v>
      </c>
      <c r="F7" s="308" t="s">
        <v>235</v>
      </c>
      <c r="G7" s="306" t="s">
        <v>19</v>
      </c>
      <c r="H7" s="297" t="s">
        <v>18</v>
      </c>
      <c r="I7" s="307" t="s">
        <v>17</v>
      </c>
      <c r="J7" s="297" t="s">
        <v>16</v>
      </c>
      <c r="K7" s="297" t="s">
        <v>15</v>
      </c>
      <c r="L7" s="298" t="s">
        <v>14</v>
      </c>
      <c r="M7" s="298" t="s">
        <v>13</v>
      </c>
      <c r="N7" s="297" t="s">
        <v>12</v>
      </c>
      <c r="O7" s="300" t="s">
        <v>11</v>
      </c>
      <c r="P7" s="301" t="s">
        <v>10</v>
      </c>
      <c r="Q7" s="301"/>
      <c r="R7" s="301"/>
      <c r="S7" s="300" t="s">
        <v>9</v>
      </c>
      <c r="T7" s="296" t="s">
        <v>8</v>
      </c>
    </row>
    <row r="8" spans="1:21" ht="58.7" customHeight="1" x14ac:dyDescent="0.2">
      <c r="A8" s="305"/>
      <c r="B8" s="305"/>
      <c r="C8" s="306"/>
      <c r="D8" s="306"/>
      <c r="E8" s="306"/>
      <c r="F8" s="309"/>
      <c r="G8" s="306"/>
      <c r="H8" s="297"/>
      <c r="I8" s="307"/>
      <c r="J8" s="297"/>
      <c r="K8" s="297"/>
      <c r="L8" s="299"/>
      <c r="M8" s="299"/>
      <c r="N8" s="297"/>
      <c r="O8" s="300"/>
      <c r="P8" s="260" t="s">
        <v>130</v>
      </c>
      <c r="Q8" s="260" t="s">
        <v>6</v>
      </c>
      <c r="R8" s="260" t="s">
        <v>5</v>
      </c>
      <c r="S8" s="300"/>
      <c r="T8" s="296"/>
    </row>
    <row r="9" spans="1:21" ht="58.5" customHeight="1" x14ac:dyDescent="0.2">
      <c r="A9" s="25">
        <v>1</v>
      </c>
      <c r="B9" s="25" t="s">
        <v>35</v>
      </c>
      <c r="C9" s="57">
        <v>60009101135</v>
      </c>
      <c r="D9" s="25">
        <v>6172</v>
      </c>
      <c r="E9" s="25">
        <v>6111</v>
      </c>
      <c r="F9" s="25">
        <v>61</v>
      </c>
      <c r="G9" s="56" t="s">
        <v>142</v>
      </c>
      <c r="H9" s="151" t="s">
        <v>134</v>
      </c>
      <c r="I9" s="54"/>
      <c r="J9" s="54" t="s">
        <v>3</v>
      </c>
      <c r="K9" s="50">
        <v>21224</v>
      </c>
      <c r="L9" s="50">
        <v>19900</v>
      </c>
      <c r="M9" s="50">
        <v>1324</v>
      </c>
      <c r="N9" s="49" t="s">
        <v>28</v>
      </c>
      <c r="O9" s="47">
        <v>224</v>
      </c>
      <c r="P9" s="48">
        <v>11000</v>
      </c>
      <c r="Q9" s="47">
        <f>P9*0.9</f>
        <v>9900</v>
      </c>
      <c r="R9" s="46">
        <f>P9*0.1</f>
        <v>1100</v>
      </c>
      <c r="S9" s="46">
        <f>K9-P9-O9</f>
        <v>10000</v>
      </c>
      <c r="T9" s="27"/>
    </row>
    <row r="10" spans="1:21" ht="35.25" customHeight="1" x14ac:dyDescent="0.2">
      <c r="A10" s="265" t="s">
        <v>317</v>
      </c>
      <c r="B10" s="266"/>
      <c r="C10" s="266"/>
      <c r="D10" s="266"/>
      <c r="E10" s="266"/>
      <c r="F10" s="266"/>
      <c r="G10" s="266"/>
      <c r="H10" s="266"/>
      <c r="I10" s="266"/>
      <c r="J10" s="266"/>
      <c r="K10" s="267">
        <f t="shared" ref="K10:M10" si="0">SUM(K9)</f>
        <v>21224</v>
      </c>
      <c r="L10" s="267">
        <f t="shared" si="0"/>
        <v>19900</v>
      </c>
      <c r="M10" s="267">
        <f t="shared" si="0"/>
        <v>1324</v>
      </c>
      <c r="N10" s="267"/>
      <c r="O10" s="267">
        <f>SUM(O9)</f>
        <v>224</v>
      </c>
      <c r="P10" s="267">
        <f>SUM(P9)</f>
        <v>11000</v>
      </c>
      <c r="Q10" s="267">
        <f>SUM(Q9)</f>
        <v>9900</v>
      </c>
      <c r="R10" s="267">
        <f>SUM(R9)</f>
        <v>1100</v>
      </c>
      <c r="S10" s="268">
        <f>SUM(S9)</f>
        <v>10000</v>
      </c>
      <c r="T10" s="21"/>
    </row>
    <row r="11" spans="1:21" s="3" customFormat="1" x14ac:dyDescent="0.2">
      <c r="A11" s="4"/>
      <c r="B11" s="4"/>
      <c r="C11" s="4"/>
      <c r="D11" s="4"/>
      <c r="E11" s="4"/>
      <c r="F11" s="4"/>
      <c r="G11" s="20"/>
      <c r="H11" s="4"/>
      <c r="I11" s="19"/>
      <c r="J11" s="18"/>
      <c r="K11" s="17"/>
      <c r="L11" s="17"/>
      <c r="M11" s="17"/>
      <c r="N11" s="16"/>
      <c r="O11" s="16"/>
      <c r="T11" s="2"/>
      <c r="U11" s="1"/>
    </row>
    <row r="12" spans="1:21" s="3" customFormat="1" x14ac:dyDescent="0.2">
      <c r="A12" s="4"/>
      <c r="B12" s="4"/>
      <c r="C12" s="4"/>
      <c r="D12" s="4"/>
      <c r="E12" s="4"/>
      <c r="F12" s="4"/>
      <c r="G12" s="4"/>
      <c r="H12" s="4"/>
      <c r="I12" s="15"/>
      <c r="J12" s="6"/>
      <c r="K12" s="5"/>
      <c r="L12" s="5"/>
      <c r="M12" s="5"/>
      <c r="T12" s="2"/>
      <c r="U12" s="1"/>
    </row>
    <row r="13" spans="1:21" s="3" customFormat="1" x14ac:dyDescent="0.2">
      <c r="A13" s="4"/>
      <c r="B13" s="4"/>
      <c r="C13" s="4"/>
      <c r="D13" s="4"/>
      <c r="E13" s="4"/>
      <c r="F13" s="4"/>
      <c r="G13" s="4"/>
      <c r="H13" s="4"/>
      <c r="I13" s="15"/>
      <c r="J13" s="6"/>
      <c r="K13" s="5"/>
      <c r="L13" s="5"/>
      <c r="M13" s="5"/>
      <c r="T13" s="2"/>
      <c r="U13" s="1"/>
    </row>
    <row r="14" spans="1:21" s="7" customFormat="1" ht="15" x14ac:dyDescent="0.2">
      <c r="A14" s="13"/>
      <c r="B14" s="13"/>
      <c r="C14" s="13"/>
      <c r="D14" s="14"/>
      <c r="E14" s="13"/>
      <c r="F14" s="13"/>
      <c r="G14" s="13"/>
      <c r="H14" s="13"/>
      <c r="I14" s="12"/>
      <c r="J14" s="11"/>
      <c r="K14" s="10"/>
      <c r="L14" s="10"/>
      <c r="M14" s="10"/>
      <c r="T14" s="9"/>
      <c r="U14" s="8"/>
    </row>
    <row r="15" spans="1:21" s="3" customFormat="1" x14ac:dyDescent="0.2">
      <c r="A15" s="4"/>
      <c r="B15" s="4"/>
      <c r="C15" s="4"/>
      <c r="D15" s="4"/>
      <c r="E15" s="4"/>
      <c r="F15" s="4"/>
      <c r="G15" s="4"/>
      <c r="H15" s="4"/>
      <c r="I15" s="1"/>
      <c r="J15" s="6"/>
      <c r="K15" s="5"/>
      <c r="L15" s="5"/>
      <c r="M15" s="5"/>
      <c r="T15" s="2"/>
      <c r="U15" s="1"/>
    </row>
    <row r="16" spans="1:21" s="3" customFormat="1" x14ac:dyDescent="0.2">
      <c r="A16" s="4"/>
      <c r="B16" s="4"/>
      <c r="C16" s="4"/>
      <c r="D16" s="4"/>
      <c r="E16" s="4"/>
      <c r="F16" s="4"/>
      <c r="G16" s="4"/>
      <c r="H16" s="4"/>
      <c r="I16" s="1"/>
      <c r="J16" s="6"/>
      <c r="K16" s="5"/>
      <c r="L16" s="5"/>
      <c r="M16" s="5"/>
      <c r="T16" s="2"/>
      <c r="U16" s="1"/>
    </row>
    <row r="17" spans="1:21" s="3" customFormat="1" x14ac:dyDescent="0.2">
      <c r="A17" s="4"/>
      <c r="B17" s="4"/>
      <c r="C17" s="4"/>
      <c r="D17" s="4"/>
      <c r="E17" s="4"/>
      <c r="F17" s="4"/>
      <c r="G17" s="4"/>
      <c r="H17" s="4"/>
      <c r="I17" s="1"/>
      <c r="J17" s="6"/>
      <c r="K17" s="5"/>
      <c r="L17" s="5"/>
      <c r="M17" s="5"/>
      <c r="T17" s="2"/>
      <c r="U17" s="1"/>
    </row>
    <row r="18" spans="1:21" s="3" customFormat="1" x14ac:dyDescent="0.2">
      <c r="A18" s="4"/>
      <c r="B18" s="4"/>
      <c r="C18" s="4"/>
      <c r="D18" s="4"/>
      <c r="E18" s="4"/>
      <c r="F18" s="4"/>
      <c r="G18" s="4"/>
      <c r="H18" s="4"/>
      <c r="I18" s="1"/>
      <c r="J18" s="6"/>
      <c r="K18" s="5"/>
      <c r="L18" s="5"/>
      <c r="M18" s="5"/>
      <c r="T18" s="2"/>
      <c r="U18" s="1"/>
    </row>
    <row r="19" spans="1:21" s="3" customFormat="1" x14ac:dyDescent="0.2">
      <c r="A19" s="4"/>
      <c r="B19" s="4"/>
      <c r="C19" s="4"/>
      <c r="D19" s="4"/>
      <c r="E19" s="4"/>
      <c r="F19" s="4"/>
      <c r="G19" s="4"/>
      <c r="H19" s="4"/>
      <c r="I19" s="1"/>
      <c r="J19" s="6"/>
      <c r="K19" s="5"/>
      <c r="L19" s="5"/>
      <c r="M19" s="5"/>
      <c r="T19" s="2"/>
      <c r="U19" s="1"/>
    </row>
    <row r="20" spans="1:21" s="3" customFormat="1" x14ac:dyDescent="0.2">
      <c r="A20" s="4"/>
      <c r="B20" s="4"/>
      <c r="C20" s="4"/>
      <c r="D20" s="4"/>
      <c r="E20" s="4"/>
      <c r="F20" s="4"/>
      <c r="G20" s="4"/>
      <c r="H20" s="4"/>
      <c r="I20" s="1"/>
      <c r="J20" s="6"/>
      <c r="K20" s="5"/>
      <c r="L20" s="5"/>
      <c r="M20" s="5"/>
      <c r="T20" s="2"/>
      <c r="U20" s="1"/>
    </row>
    <row r="21" spans="1:21" s="3" customFormat="1" x14ac:dyDescent="0.2">
      <c r="A21" s="4"/>
      <c r="B21" s="4"/>
      <c r="C21" s="4"/>
      <c r="D21" s="4"/>
      <c r="E21" s="4"/>
      <c r="F21" s="4"/>
      <c r="G21" s="4"/>
      <c r="H21" s="4"/>
      <c r="I21" s="1"/>
      <c r="J21" s="6"/>
      <c r="K21" s="5"/>
      <c r="L21" s="5"/>
      <c r="M21" s="5"/>
      <c r="T21" s="2"/>
      <c r="U21" s="1"/>
    </row>
    <row r="22" spans="1:21" s="3" customFormat="1" x14ac:dyDescent="0.2">
      <c r="A22" s="4"/>
      <c r="B22" s="4"/>
      <c r="C22" s="4"/>
      <c r="D22" s="4"/>
      <c r="E22" s="4"/>
      <c r="F22" s="4"/>
      <c r="G22" s="4"/>
      <c r="H22" s="4"/>
      <c r="I22" s="1"/>
      <c r="J22" s="6"/>
      <c r="K22" s="5"/>
      <c r="L22" s="5"/>
      <c r="M22" s="5"/>
      <c r="T22" s="2"/>
      <c r="U22" s="1"/>
    </row>
    <row r="23" spans="1:21" s="3" customFormat="1" x14ac:dyDescent="0.2">
      <c r="A23" s="4"/>
      <c r="B23" s="4"/>
      <c r="C23" s="4"/>
      <c r="D23" s="4"/>
      <c r="E23" s="4"/>
      <c r="F23" s="4"/>
      <c r="G23" s="4"/>
      <c r="H23" s="4"/>
      <c r="I23" s="1"/>
      <c r="J23" s="6"/>
      <c r="K23" s="5"/>
      <c r="L23" s="5"/>
      <c r="M23" s="5"/>
      <c r="T23" s="2"/>
      <c r="U23" s="1"/>
    </row>
    <row r="24" spans="1:21" s="3" customFormat="1" x14ac:dyDescent="0.2">
      <c r="A24" s="4"/>
      <c r="B24" s="4"/>
      <c r="C24" s="4"/>
      <c r="D24" s="4"/>
      <c r="E24" s="4"/>
      <c r="F24" s="4"/>
      <c r="G24" s="4"/>
      <c r="H24" s="4"/>
      <c r="I24" s="1"/>
      <c r="J24" s="6"/>
      <c r="K24" s="5"/>
      <c r="L24" s="5"/>
      <c r="M24" s="5"/>
      <c r="T24" s="2"/>
      <c r="U24" s="1"/>
    </row>
    <row r="25" spans="1:21" s="3" customFormat="1" x14ac:dyDescent="0.2">
      <c r="A25" s="4"/>
      <c r="B25" s="4"/>
      <c r="C25" s="4"/>
      <c r="D25" s="4"/>
      <c r="E25" s="4"/>
      <c r="F25" s="4"/>
      <c r="G25" s="4"/>
      <c r="H25" s="4"/>
      <c r="I25" s="1"/>
      <c r="J25" s="6"/>
      <c r="K25" s="5"/>
      <c r="L25" s="5"/>
      <c r="M25" s="5"/>
      <c r="T25" s="2"/>
      <c r="U25" s="1"/>
    </row>
    <row r="26" spans="1:21" s="3" customFormat="1" x14ac:dyDescent="0.2">
      <c r="A26" s="4"/>
      <c r="B26" s="4"/>
      <c r="C26" s="4"/>
      <c r="D26" s="4"/>
      <c r="E26" s="4"/>
      <c r="F26" s="4"/>
      <c r="G26" s="4"/>
      <c r="H26" s="4"/>
      <c r="I26" s="1"/>
      <c r="J26" s="6"/>
      <c r="K26" s="5"/>
      <c r="L26" s="5"/>
      <c r="M26" s="5"/>
      <c r="T26" s="2"/>
      <c r="U26" s="1"/>
    </row>
    <row r="27" spans="1:21" s="3" customFormat="1" x14ac:dyDescent="0.2">
      <c r="A27" s="4"/>
      <c r="B27" s="4"/>
      <c r="C27" s="4"/>
      <c r="D27" s="4"/>
      <c r="E27" s="4"/>
      <c r="F27" s="4"/>
      <c r="G27" s="4"/>
      <c r="H27" s="4"/>
      <c r="I27" s="1"/>
      <c r="J27" s="6"/>
      <c r="K27" s="5"/>
      <c r="L27" s="5"/>
      <c r="M27" s="5"/>
      <c r="T27" s="2"/>
      <c r="U27" s="1"/>
    </row>
    <row r="28" spans="1:21" s="3" customFormat="1" x14ac:dyDescent="0.2">
      <c r="A28" s="4"/>
      <c r="B28" s="4"/>
      <c r="C28" s="4"/>
      <c r="D28" s="4"/>
      <c r="E28" s="4"/>
      <c r="F28" s="4"/>
      <c r="G28" s="4"/>
      <c r="H28" s="4"/>
      <c r="I28" s="1"/>
      <c r="J28" s="6"/>
      <c r="K28" s="5"/>
      <c r="L28" s="5"/>
      <c r="M28" s="5"/>
      <c r="T28" s="2"/>
      <c r="U28" s="1"/>
    </row>
    <row r="29" spans="1:21" s="3" customFormat="1" x14ac:dyDescent="0.2">
      <c r="A29" s="4"/>
      <c r="B29" s="4"/>
      <c r="C29" s="4"/>
      <c r="D29" s="4"/>
      <c r="E29" s="4"/>
      <c r="F29" s="4"/>
      <c r="G29" s="4"/>
      <c r="H29" s="4"/>
      <c r="I29" s="1"/>
      <c r="J29" s="6"/>
      <c r="K29" s="5"/>
      <c r="L29" s="5"/>
      <c r="M29" s="5"/>
      <c r="T29" s="2"/>
      <c r="U29" s="1"/>
    </row>
    <row r="30" spans="1:21" s="3" customFormat="1" x14ac:dyDescent="0.2">
      <c r="A30" s="4"/>
      <c r="B30" s="4"/>
      <c r="C30" s="4"/>
      <c r="D30" s="4"/>
      <c r="E30" s="4"/>
      <c r="F30" s="4"/>
      <c r="G30" s="4"/>
      <c r="H30" s="4"/>
      <c r="I30" s="1"/>
      <c r="J30" s="6"/>
      <c r="K30" s="5"/>
      <c r="L30" s="5"/>
      <c r="M30" s="5"/>
      <c r="T30" s="2"/>
      <c r="U30" s="1"/>
    </row>
    <row r="31" spans="1:21" s="3" customFormat="1" x14ac:dyDescent="0.2">
      <c r="A31" s="4"/>
      <c r="B31" s="4"/>
      <c r="C31" s="4"/>
      <c r="D31" s="4"/>
      <c r="E31" s="4"/>
      <c r="F31" s="4"/>
      <c r="G31" s="4"/>
      <c r="H31" s="4"/>
      <c r="I31" s="1"/>
      <c r="J31" s="6"/>
      <c r="K31" s="5"/>
      <c r="L31" s="5"/>
      <c r="M31" s="5"/>
      <c r="T31" s="2"/>
      <c r="U31" s="1"/>
    </row>
    <row r="32" spans="1:21" s="3" customFormat="1" x14ac:dyDescent="0.2">
      <c r="A32" s="4"/>
      <c r="B32" s="4"/>
      <c r="C32" s="4"/>
      <c r="D32" s="4"/>
      <c r="E32" s="4"/>
      <c r="F32" s="4"/>
      <c r="G32" s="4"/>
      <c r="H32" s="4"/>
      <c r="I32" s="1"/>
      <c r="J32" s="4"/>
      <c r="K32" s="5"/>
      <c r="L32" s="5"/>
      <c r="M32" s="5"/>
      <c r="T32" s="2"/>
      <c r="U32" s="1"/>
    </row>
    <row r="33" spans="1:21" s="3" customFormat="1" x14ac:dyDescent="0.2">
      <c r="A33" s="4"/>
      <c r="B33" s="4"/>
      <c r="C33" s="4"/>
      <c r="D33" s="4"/>
      <c r="E33" s="4"/>
      <c r="F33" s="4"/>
      <c r="G33" s="4"/>
      <c r="H33" s="4"/>
      <c r="I33" s="1"/>
      <c r="J33" s="4"/>
      <c r="K33" s="5"/>
      <c r="L33" s="5"/>
      <c r="M33" s="5"/>
      <c r="T33" s="2"/>
      <c r="U33" s="1"/>
    </row>
    <row r="34" spans="1:21" s="3" customFormat="1" x14ac:dyDescent="0.2">
      <c r="A34" s="4"/>
      <c r="B34" s="4"/>
      <c r="C34" s="4"/>
      <c r="D34" s="4"/>
      <c r="E34" s="4"/>
      <c r="F34" s="4"/>
      <c r="G34" s="4"/>
      <c r="H34" s="4"/>
      <c r="I34" s="1"/>
      <c r="J34" s="4"/>
      <c r="K34" s="5"/>
      <c r="L34" s="5"/>
      <c r="M34" s="5"/>
      <c r="T34" s="2"/>
      <c r="U34" s="1"/>
    </row>
    <row r="35" spans="1:21" s="3" customFormat="1" x14ac:dyDescent="0.2">
      <c r="A35" s="4"/>
      <c r="B35" s="4"/>
      <c r="C35" s="4"/>
      <c r="D35" s="4"/>
      <c r="E35" s="4"/>
      <c r="F35" s="4"/>
      <c r="G35" s="4"/>
      <c r="H35" s="4"/>
      <c r="I35" s="1"/>
      <c r="J35" s="4"/>
      <c r="K35" s="5"/>
      <c r="L35" s="5"/>
      <c r="M35" s="5"/>
      <c r="T35" s="2"/>
      <c r="U35" s="1"/>
    </row>
    <row r="36" spans="1:21" s="3" customFormat="1" x14ac:dyDescent="0.2">
      <c r="A36" s="4"/>
      <c r="B36" s="4"/>
      <c r="C36" s="4"/>
      <c r="D36" s="4"/>
      <c r="E36" s="4"/>
      <c r="F36" s="4"/>
      <c r="G36" s="4"/>
      <c r="H36" s="4"/>
      <c r="I36" s="1"/>
      <c r="J36" s="4"/>
      <c r="K36" s="5"/>
      <c r="L36" s="5"/>
      <c r="M36" s="5"/>
      <c r="T36" s="2"/>
      <c r="U36" s="1"/>
    </row>
    <row r="37" spans="1:21" s="3" customFormat="1" x14ac:dyDescent="0.2">
      <c r="A37" s="4"/>
      <c r="B37" s="4"/>
      <c r="C37" s="4"/>
      <c r="D37" s="4"/>
      <c r="E37" s="4"/>
      <c r="F37" s="4"/>
      <c r="G37" s="4"/>
      <c r="H37" s="4"/>
      <c r="I37" s="1"/>
      <c r="J37" s="4"/>
      <c r="K37" s="5"/>
      <c r="L37" s="5"/>
      <c r="M37" s="5"/>
      <c r="T37" s="2"/>
      <c r="U37" s="1"/>
    </row>
    <row r="38" spans="1:21" s="3" customFormat="1" x14ac:dyDescent="0.2">
      <c r="A38" s="4"/>
      <c r="B38" s="4"/>
      <c r="C38" s="4"/>
      <c r="D38" s="4"/>
      <c r="E38" s="4"/>
      <c r="F38" s="4"/>
      <c r="G38" s="4"/>
      <c r="H38" s="4"/>
      <c r="I38" s="1"/>
      <c r="J38" s="4"/>
      <c r="K38" s="5"/>
      <c r="L38" s="5"/>
      <c r="M38" s="5"/>
      <c r="T38" s="2"/>
      <c r="U38" s="1"/>
    </row>
    <row r="39" spans="1:21" s="3" customFormat="1" x14ac:dyDescent="0.2">
      <c r="A39" s="4"/>
      <c r="B39" s="4"/>
      <c r="C39" s="4"/>
      <c r="D39" s="4"/>
      <c r="E39" s="4"/>
      <c r="F39" s="4"/>
      <c r="G39" s="4"/>
      <c r="H39" s="4"/>
      <c r="I39" s="1"/>
      <c r="J39" s="4"/>
      <c r="K39" s="5"/>
      <c r="L39" s="5"/>
      <c r="M39" s="5"/>
      <c r="T39" s="2"/>
      <c r="U39" s="1"/>
    </row>
    <row r="40" spans="1:21" s="3" customFormat="1" x14ac:dyDescent="0.2">
      <c r="A40" s="4"/>
      <c r="B40" s="4"/>
      <c r="C40" s="4"/>
      <c r="D40" s="4"/>
      <c r="E40" s="4"/>
      <c r="F40" s="4"/>
      <c r="G40" s="4"/>
      <c r="H40" s="4"/>
      <c r="I40" s="1"/>
      <c r="J40" s="4"/>
      <c r="K40" s="5"/>
      <c r="L40" s="5"/>
      <c r="M40" s="5"/>
      <c r="T40" s="2"/>
      <c r="U40" s="1"/>
    </row>
    <row r="41" spans="1:21" s="3" customFormat="1" x14ac:dyDescent="0.2">
      <c r="A41" s="4"/>
      <c r="B41" s="4"/>
      <c r="C41" s="4"/>
      <c r="D41" s="4"/>
      <c r="E41" s="4"/>
      <c r="F41" s="4"/>
      <c r="G41" s="4"/>
      <c r="H41" s="4"/>
      <c r="I41" s="1"/>
      <c r="J41" s="4"/>
      <c r="K41" s="5"/>
      <c r="L41" s="5"/>
      <c r="M41" s="5"/>
      <c r="T41" s="2"/>
      <c r="U41" s="1"/>
    </row>
    <row r="42" spans="1:21" s="3" customFormat="1" x14ac:dyDescent="0.2">
      <c r="A42" s="4"/>
      <c r="B42" s="4"/>
      <c r="C42" s="4"/>
      <c r="D42" s="4"/>
      <c r="E42" s="4"/>
      <c r="F42" s="4"/>
      <c r="G42" s="4"/>
      <c r="H42" s="4"/>
      <c r="I42" s="1"/>
      <c r="J42" s="4"/>
      <c r="K42" s="5"/>
      <c r="L42" s="5"/>
      <c r="M42" s="5"/>
      <c r="T42" s="2"/>
      <c r="U42" s="1"/>
    </row>
    <row r="43" spans="1:21" s="3" customFormat="1" x14ac:dyDescent="0.2">
      <c r="A43" s="1"/>
      <c r="B43" s="1"/>
      <c r="C43" s="1"/>
      <c r="D43" s="1"/>
      <c r="E43" s="1"/>
      <c r="F43" s="1"/>
      <c r="G43" s="1"/>
      <c r="H43" s="1"/>
      <c r="I43" s="1"/>
      <c r="J43" s="4"/>
      <c r="K43" s="5"/>
      <c r="L43" s="5"/>
      <c r="M43" s="5"/>
      <c r="T43" s="2"/>
      <c r="U43" s="1"/>
    </row>
    <row r="44" spans="1:21" s="3" customFormat="1" x14ac:dyDescent="0.2">
      <c r="A44" s="1"/>
      <c r="B44" s="1"/>
      <c r="C44" s="1"/>
      <c r="D44" s="1"/>
      <c r="E44" s="1"/>
      <c r="F44" s="1"/>
      <c r="G44" s="1"/>
      <c r="H44" s="1"/>
      <c r="I44" s="1"/>
      <c r="J44" s="4"/>
      <c r="K44" s="5"/>
      <c r="L44" s="5"/>
      <c r="M44" s="5"/>
      <c r="T44" s="2"/>
      <c r="U44" s="1"/>
    </row>
    <row r="45" spans="1:21" s="3" customFormat="1" x14ac:dyDescent="0.2">
      <c r="A45" s="1"/>
      <c r="B45" s="1"/>
      <c r="C45" s="1"/>
      <c r="D45" s="1"/>
      <c r="E45" s="1"/>
      <c r="F45" s="1"/>
      <c r="G45" s="1"/>
      <c r="H45" s="1"/>
      <c r="I45" s="1"/>
      <c r="J45" s="4"/>
      <c r="K45" s="5"/>
      <c r="L45" s="5"/>
      <c r="M45" s="5"/>
      <c r="T45" s="2"/>
      <c r="U45" s="1"/>
    </row>
    <row r="46" spans="1:21" s="3" customFormat="1" x14ac:dyDescent="0.2">
      <c r="A46" s="1"/>
      <c r="B46" s="1"/>
      <c r="C46" s="1"/>
      <c r="D46" s="1"/>
      <c r="E46" s="1"/>
      <c r="F46" s="1"/>
      <c r="G46" s="1"/>
      <c r="H46" s="1"/>
      <c r="I46" s="1"/>
      <c r="J46" s="4"/>
      <c r="K46" s="5"/>
      <c r="L46" s="5"/>
      <c r="M46" s="5"/>
      <c r="T46" s="2"/>
      <c r="U46" s="1"/>
    </row>
    <row r="47" spans="1:21" s="3" customFormat="1" x14ac:dyDescent="0.2">
      <c r="A47" s="1"/>
      <c r="B47" s="1"/>
      <c r="C47" s="1"/>
      <c r="D47" s="1"/>
      <c r="E47" s="1"/>
      <c r="F47" s="1"/>
      <c r="G47" s="1"/>
      <c r="H47" s="1"/>
      <c r="I47" s="1"/>
      <c r="J47" s="4"/>
      <c r="K47" s="5"/>
      <c r="L47" s="5"/>
      <c r="M47" s="5"/>
      <c r="T47" s="2"/>
      <c r="U47" s="1"/>
    </row>
    <row r="48" spans="1:21" s="3" customFormat="1" x14ac:dyDescent="0.2">
      <c r="A48" s="1"/>
      <c r="B48" s="1"/>
      <c r="C48" s="1"/>
      <c r="D48" s="1"/>
      <c r="E48" s="1"/>
      <c r="F48" s="1"/>
      <c r="G48" s="1"/>
      <c r="H48" s="1"/>
      <c r="I48" s="1"/>
      <c r="J48" s="4"/>
      <c r="K48" s="5"/>
      <c r="L48" s="5"/>
      <c r="M48" s="5"/>
      <c r="T48" s="2"/>
      <c r="U48" s="1"/>
    </row>
    <row r="49" spans="1:21" s="3" customFormat="1" x14ac:dyDescent="0.2">
      <c r="A49" s="1"/>
      <c r="B49" s="1"/>
      <c r="C49" s="1"/>
      <c r="D49" s="1"/>
      <c r="E49" s="1"/>
      <c r="F49" s="1"/>
      <c r="G49" s="1"/>
      <c r="H49" s="1"/>
      <c r="I49" s="1"/>
      <c r="J49" s="4"/>
      <c r="K49" s="5"/>
      <c r="L49" s="5"/>
      <c r="M49" s="5"/>
      <c r="T49" s="2"/>
      <c r="U49" s="1"/>
    </row>
    <row r="50" spans="1:21" s="3" customFormat="1" x14ac:dyDescent="0.2">
      <c r="A50" s="1"/>
      <c r="B50" s="1"/>
      <c r="C50" s="1"/>
      <c r="D50" s="1"/>
      <c r="E50" s="1"/>
      <c r="F50" s="1"/>
      <c r="G50" s="1"/>
      <c r="H50" s="1"/>
      <c r="I50" s="1"/>
      <c r="J50" s="4"/>
      <c r="K50" s="5"/>
      <c r="L50" s="5"/>
      <c r="M50" s="5"/>
      <c r="T50" s="2"/>
      <c r="U50" s="1"/>
    </row>
    <row r="51" spans="1:21" s="3" customFormat="1" x14ac:dyDescent="0.2">
      <c r="A51" s="1"/>
      <c r="B51" s="1"/>
      <c r="C51" s="1"/>
      <c r="D51" s="1"/>
      <c r="E51" s="1"/>
      <c r="F51" s="1"/>
      <c r="G51" s="1"/>
      <c r="H51" s="1"/>
      <c r="I51" s="1"/>
      <c r="J51" s="4"/>
      <c r="K51" s="5"/>
      <c r="L51" s="5"/>
      <c r="M51" s="5"/>
      <c r="T51" s="2"/>
      <c r="U51" s="1"/>
    </row>
    <row r="52" spans="1:21" s="3" customFormat="1" x14ac:dyDescent="0.2">
      <c r="A52" s="1"/>
      <c r="B52" s="1"/>
      <c r="C52" s="1"/>
      <c r="D52" s="1"/>
      <c r="E52" s="1"/>
      <c r="F52" s="1"/>
      <c r="G52" s="1"/>
      <c r="H52" s="1"/>
      <c r="I52" s="1"/>
      <c r="J52" s="4"/>
      <c r="K52" s="5"/>
      <c r="L52" s="5"/>
      <c r="M52" s="5"/>
      <c r="T52" s="2"/>
      <c r="U52" s="1"/>
    </row>
    <row r="53" spans="1:21" s="3" customFormat="1" x14ac:dyDescent="0.2">
      <c r="A53" s="1"/>
      <c r="B53" s="1"/>
      <c r="C53" s="1"/>
      <c r="D53" s="1"/>
      <c r="E53" s="1"/>
      <c r="F53" s="1"/>
      <c r="G53" s="1"/>
      <c r="H53" s="1"/>
      <c r="I53" s="1"/>
      <c r="J53" s="4"/>
      <c r="K53" s="5"/>
      <c r="L53" s="5"/>
      <c r="M53" s="5"/>
      <c r="T53" s="2"/>
      <c r="U53" s="1"/>
    </row>
    <row r="54" spans="1:21" s="3" customFormat="1" x14ac:dyDescent="0.2">
      <c r="A54" s="1"/>
      <c r="B54" s="1"/>
      <c r="C54" s="1"/>
      <c r="D54" s="1"/>
      <c r="E54" s="1"/>
      <c r="F54" s="1"/>
      <c r="G54" s="1"/>
      <c r="H54" s="1"/>
      <c r="I54" s="1"/>
      <c r="J54" s="4"/>
      <c r="K54" s="5"/>
      <c r="L54" s="5"/>
      <c r="M54" s="5"/>
      <c r="T54" s="2"/>
      <c r="U54" s="1"/>
    </row>
    <row r="55" spans="1:21" s="3" customFormat="1" x14ac:dyDescent="0.2">
      <c r="A55" s="1"/>
      <c r="B55" s="1"/>
      <c r="C55" s="1"/>
      <c r="D55" s="1"/>
      <c r="E55" s="1"/>
      <c r="F55" s="1"/>
      <c r="G55" s="1"/>
      <c r="H55" s="1"/>
      <c r="I55" s="1"/>
      <c r="J55" s="4"/>
      <c r="K55" s="5"/>
      <c r="L55" s="5"/>
      <c r="M55" s="5"/>
      <c r="T55" s="2"/>
      <c r="U55" s="1"/>
    </row>
    <row r="56" spans="1:21" s="3" customFormat="1" x14ac:dyDescent="0.2">
      <c r="A56" s="1"/>
      <c r="B56" s="1"/>
      <c r="C56" s="1"/>
      <c r="D56" s="1"/>
      <c r="E56" s="1"/>
      <c r="F56" s="1"/>
      <c r="G56" s="1"/>
      <c r="H56" s="1"/>
      <c r="I56" s="1"/>
      <c r="J56" s="4"/>
      <c r="K56" s="5"/>
      <c r="L56" s="5"/>
      <c r="M56" s="5"/>
      <c r="T56" s="2"/>
      <c r="U56" s="1"/>
    </row>
    <row r="57" spans="1:21" s="3" customFormat="1" x14ac:dyDescent="0.2">
      <c r="A57" s="1"/>
      <c r="B57" s="1"/>
      <c r="C57" s="1"/>
      <c r="D57" s="1"/>
      <c r="E57" s="1"/>
      <c r="F57" s="1"/>
      <c r="G57" s="1"/>
      <c r="H57" s="1"/>
      <c r="I57" s="1"/>
      <c r="J57" s="4"/>
      <c r="K57" s="5"/>
      <c r="L57" s="5"/>
      <c r="M57" s="5"/>
      <c r="T57" s="2"/>
      <c r="U57" s="1"/>
    </row>
    <row r="58" spans="1:21" s="3" customFormat="1" x14ac:dyDescent="0.2">
      <c r="A58" s="1"/>
      <c r="B58" s="1"/>
      <c r="C58" s="1"/>
      <c r="D58" s="1"/>
      <c r="E58" s="1"/>
      <c r="F58" s="1"/>
      <c r="G58" s="1"/>
      <c r="H58" s="1"/>
      <c r="I58" s="1"/>
      <c r="J58" s="4"/>
      <c r="K58" s="5"/>
      <c r="L58" s="5"/>
      <c r="M58" s="5"/>
      <c r="T58" s="2"/>
      <c r="U58" s="1"/>
    </row>
    <row r="59" spans="1:21" s="3" customFormat="1" x14ac:dyDescent="0.2">
      <c r="A59" s="1"/>
      <c r="B59" s="1"/>
      <c r="C59" s="1"/>
      <c r="D59" s="1"/>
      <c r="E59" s="1"/>
      <c r="F59" s="1"/>
      <c r="G59" s="1"/>
      <c r="H59" s="1"/>
      <c r="I59" s="1"/>
      <c r="J59" s="4"/>
      <c r="K59" s="5"/>
      <c r="L59" s="5"/>
      <c r="M59" s="5"/>
      <c r="T59" s="2"/>
      <c r="U59" s="1"/>
    </row>
    <row r="60" spans="1:21" s="3" customFormat="1" x14ac:dyDescent="0.2">
      <c r="A60" s="1"/>
      <c r="B60" s="1"/>
      <c r="C60" s="1"/>
      <c r="D60" s="1"/>
      <c r="E60" s="1"/>
      <c r="F60" s="1"/>
      <c r="G60" s="1"/>
      <c r="H60" s="1"/>
      <c r="I60" s="1"/>
      <c r="J60" s="4"/>
      <c r="K60" s="5"/>
      <c r="L60" s="5"/>
      <c r="M60" s="5"/>
      <c r="T60" s="2"/>
      <c r="U60" s="1"/>
    </row>
    <row r="61" spans="1:21" s="3" customFormat="1" x14ac:dyDescent="0.2">
      <c r="A61" s="1"/>
      <c r="B61" s="1"/>
      <c r="C61" s="1"/>
      <c r="D61" s="1"/>
      <c r="E61" s="1"/>
      <c r="F61" s="1"/>
      <c r="G61" s="1"/>
      <c r="H61" s="1"/>
      <c r="I61" s="1"/>
      <c r="J61" s="4"/>
      <c r="K61" s="5"/>
      <c r="L61" s="5"/>
      <c r="M61" s="5"/>
      <c r="T61" s="2"/>
      <c r="U61" s="1"/>
    </row>
    <row r="62" spans="1:21" s="3" customFormat="1" x14ac:dyDescent="0.2">
      <c r="A62" s="1"/>
      <c r="B62" s="1"/>
      <c r="C62" s="1"/>
      <c r="D62" s="1"/>
      <c r="E62" s="1"/>
      <c r="F62" s="1"/>
      <c r="G62" s="1"/>
      <c r="H62" s="1"/>
      <c r="I62" s="1"/>
      <c r="J62" s="4"/>
      <c r="K62" s="5"/>
      <c r="L62" s="5"/>
      <c r="M62" s="5"/>
      <c r="T62" s="2"/>
      <c r="U62" s="1"/>
    </row>
    <row r="63" spans="1:21" s="3" customFormat="1" x14ac:dyDescent="0.2">
      <c r="A63" s="1"/>
      <c r="B63" s="1"/>
      <c r="C63" s="1"/>
      <c r="D63" s="1"/>
      <c r="E63" s="1"/>
      <c r="F63" s="1"/>
      <c r="G63" s="1"/>
      <c r="H63" s="1"/>
      <c r="I63" s="1"/>
      <c r="J63" s="4"/>
      <c r="K63" s="5"/>
      <c r="L63" s="5"/>
      <c r="M63" s="5"/>
      <c r="T63" s="2"/>
      <c r="U63" s="1"/>
    </row>
    <row r="64" spans="1:21" s="3" customFormat="1" x14ac:dyDescent="0.2">
      <c r="A64" s="1"/>
      <c r="B64" s="1"/>
      <c r="C64" s="1"/>
      <c r="D64" s="1"/>
      <c r="E64" s="1"/>
      <c r="F64" s="1"/>
      <c r="G64" s="1"/>
      <c r="H64" s="1"/>
      <c r="I64" s="1"/>
      <c r="J64" s="4"/>
      <c r="K64" s="5"/>
      <c r="L64" s="5"/>
      <c r="M64" s="5"/>
      <c r="T64" s="2"/>
      <c r="U64" s="1"/>
    </row>
    <row r="65" spans="1:21" s="3" customFormat="1" x14ac:dyDescent="0.2">
      <c r="A65" s="1"/>
      <c r="B65" s="1"/>
      <c r="C65" s="1"/>
      <c r="D65" s="1"/>
      <c r="E65" s="1"/>
      <c r="F65" s="1"/>
      <c r="G65" s="1"/>
      <c r="H65" s="1"/>
      <c r="I65" s="1"/>
      <c r="J65" s="4"/>
      <c r="K65" s="5"/>
      <c r="L65" s="5"/>
      <c r="M65" s="5"/>
      <c r="T65" s="2"/>
      <c r="U65" s="1"/>
    </row>
    <row r="66" spans="1:21" s="3" customFormat="1" x14ac:dyDescent="0.2">
      <c r="A66" s="1"/>
      <c r="B66" s="1"/>
      <c r="C66" s="1"/>
      <c r="D66" s="1"/>
      <c r="E66" s="1"/>
      <c r="F66" s="1"/>
      <c r="G66" s="1"/>
      <c r="H66" s="1"/>
      <c r="I66" s="1"/>
      <c r="J66" s="4"/>
      <c r="K66" s="5"/>
      <c r="L66" s="5"/>
      <c r="M66" s="5"/>
      <c r="T66" s="2"/>
      <c r="U66" s="1"/>
    </row>
    <row r="67" spans="1:21" s="3" customFormat="1" x14ac:dyDescent="0.2">
      <c r="A67" s="1"/>
      <c r="B67" s="1"/>
      <c r="C67" s="1"/>
      <c r="D67" s="1"/>
      <c r="E67" s="1"/>
      <c r="F67" s="1"/>
      <c r="G67" s="1"/>
      <c r="H67" s="1"/>
      <c r="I67" s="1"/>
      <c r="J67" s="4"/>
      <c r="K67" s="5"/>
      <c r="L67" s="5"/>
      <c r="M67" s="5"/>
      <c r="T67" s="2"/>
      <c r="U67" s="1"/>
    </row>
    <row r="68" spans="1:21" s="3" customFormat="1" x14ac:dyDescent="0.2">
      <c r="A68" s="1"/>
      <c r="B68" s="1"/>
      <c r="C68" s="1"/>
      <c r="D68" s="1"/>
      <c r="E68" s="1"/>
      <c r="F68" s="1"/>
      <c r="G68" s="1"/>
      <c r="H68" s="1"/>
      <c r="I68" s="1"/>
      <c r="J68" s="4"/>
      <c r="K68" s="5"/>
      <c r="L68" s="5"/>
      <c r="M68" s="5"/>
      <c r="T68" s="2"/>
      <c r="U68" s="1"/>
    </row>
    <row r="69" spans="1:21" s="3" customFormat="1" x14ac:dyDescent="0.2">
      <c r="A69" s="1"/>
      <c r="B69" s="1"/>
      <c r="C69" s="1"/>
      <c r="D69" s="1"/>
      <c r="E69" s="1"/>
      <c r="F69" s="1"/>
      <c r="G69" s="1"/>
      <c r="H69" s="1"/>
      <c r="I69" s="1"/>
      <c r="J69" s="4"/>
      <c r="K69" s="5"/>
      <c r="L69" s="5"/>
      <c r="M69" s="5"/>
      <c r="T69" s="2"/>
      <c r="U69" s="1"/>
    </row>
    <row r="70" spans="1:21" s="3" customFormat="1" x14ac:dyDescent="0.2">
      <c r="A70" s="1"/>
      <c r="B70" s="1"/>
      <c r="C70" s="1"/>
      <c r="D70" s="1"/>
      <c r="E70" s="1"/>
      <c r="F70" s="1"/>
      <c r="G70" s="1"/>
      <c r="H70" s="1"/>
      <c r="I70" s="1"/>
      <c r="J70" s="4"/>
      <c r="K70" s="5"/>
      <c r="L70" s="5"/>
      <c r="M70" s="5"/>
      <c r="T70" s="2"/>
      <c r="U70" s="1"/>
    </row>
    <row r="71" spans="1:21" s="3" customFormat="1" x14ac:dyDescent="0.2">
      <c r="A71" s="1"/>
      <c r="B71" s="1"/>
      <c r="C71" s="1"/>
      <c r="D71" s="1"/>
      <c r="E71" s="1"/>
      <c r="F71" s="1"/>
      <c r="G71" s="1"/>
      <c r="H71" s="1"/>
      <c r="I71" s="1"/>
      <c r="J71" s="4"/>
      <c r="K71" s="5"/>
      <c r="L71" s="5"/>
      <c r="M71" s="5"/>
      <c r="T71" s="2"/>
      <c r="U71" s="1"/>
    </row>
    <row r="72" spans="1:21" s="3" customFormat="1" x14ac:dyDescent="0.2">
      <c r="A72" s="1"/>
      <c r="B72" s="1"/>
      <c r="C72" s="1"/>
      <c r="D72" s="1"/>
      <c r="E72" s="1"/>
      <c r="F72" s="1"/>
      <c r="G72" s="1"/>
      <c r="H72" s="1"/>
      <c r="I72" s="1"/>
      <c r="J72" s="4"/>
      <c r="K72" s="5"/>
      <c r="L72" s="5"/>
      <c r="M72" s="5"/>
      <c r="T72" s="2"/>
      <c r="U72" s="1"/>
    </row>
    <row r="73" spans="1:21" s="3" customFormat="1" x14ac:dyDescent="0.2">
      <c r="A73" s="1"/>
      <c r="B73" s="1"/>
      <c r="C73" s="1"/>
      <c r="D73" s="1"/>
      <c r="E73" s="1"/>
      <c r="F73" s="1"/>
      <c r="G73" s="1"/>
      <c r="H73" s="1"/>
      <c r="I73" s="1"/>
      <c r="J73" s="4"/>
      <c r="K73" s="5"/>
      <c r="L73" s="5"/>
      <c r="M73" s="5"/>
      <c r="T73" s="2"/>
      <c r="U73" s="1"/>
    </row>
    <row r="74" spans="1:21" s="3" customFormat="1" x14ac:dyDescent="0.2">
      <c r="A74" s="1"/>
      <c r="B74" s="1"/>
      <c r="C74" s="1"/>
      <c r="D74" s="1"/>
      <c r="E74" s="1"/>
      <c r="F74" s="1"/>
      <c r="G74" s="1"/>
      <c r="H74" s="1"/>
      <c r="I74" s="1"/>
      <c r="J74" s="4"/>
      <c r="K74" s="5"/>
      <c r="L74" s="5"/>
      <c r="M74" s="5"/>
      <c r="T74" s="2"/>
      <c r="U74" s="1"/>
    </row>
    <row r="75" spans="1:21" s="3" customFormat="1" x14ac:dyDescent="0.2">
      <c r="A75" s="1"/>
      <c r="B75" s="1"/>
      <c r="C75" s="1"/>
      <c r="D75" s="1"/>
      <c r="E75" s="1"/>
      <c r="F75" s="1"/>
      <c r="G75" s="1"/>
      <c r="H75" s="1"/>
      <c r="I75" s="1"/>
      <c r="J75" s="4"/>
      <c r="K75" s="5"/>
      <c r="L75" s="5"/>
      <c r="M75" s="5"/>
      <c r="T75" s="2"/>
      <c r="U75" s="1"/>
    </row>
    <row r="76" spans="1:21" s="3" customFormat="1" x14ac:dyDescent="0.2">
      <c r="A76" s="1"/>
      <c r="B76" s="1"/>
      <c r="C76" s="1"/>
      <c r="D76" s="1"/>
      <c r="E76" s="1"/>
      <c r="F76" s="1"/>
      <c r="G76" s="1"/>
      <c r="H76" s="1"/>
      <c r="I76" s="1"/>
      <c r="J76" s="4"/>
      <c r="K76" s="5"/>
      <c r="L76" s="5"/>
      <c r="M76" s="5"/>
      <c r="T76" s="2"/>
      <c r="U76" s="1"/>
    </row>
    <row r="77" spans="1:21" s="3" customFormat="1" x14ac:dyDescent="0.2">
      <c r="A77" s="1"/>
      <c r="B77" s="1"/>
      <c r="C77" s="1"/>
      <c r="D77" s="1"/>
      <c r="E77" s="1"/>
      <c r="F77" s="1"/>
      <c r="G77" s="1"/>
      <c r="H77" s="1"/>
      <c r="I77" s="1"/>
      <c r="J77" s="4"/>
      <c r="K77" s="5"/>
      <c r="L77" s="5"/>
      <c r="M77" s="5"/>
      <c r="T77" s="2"/>
      <c r="U77" s="1"/>
    </row>
    <row r="78" spans="1:21" s="3" customFormat="1" x14ac:dyDescent="0.2">
      <c r="A78" s="1"/>
      <c r="B78" s="1"/>
      <c r="C78" s="1"/>
      <c r="D78" s="1"/>
      <c r="E78" s="1"/>
      <c r="F78" s="1"/>
      <c r="G78" s="1"/>
      <c r="H78" s="1"/>
      <c r="I78" s="1"/>
      <c r="J78" s="4"/>
      <c r="K78" s="5"/>
      <c r="L78" s="5"/>
      <c r="M78" s="5"/>
      <c r="T78" s="2"/>
      <c r="U78" s="1"/>
    </row>
    <row r="79" spans="1:21" s="3" customFormat="1" x14ac:dyDescent="0.2">
      <c r="A79" s="1"/>
      <c r="B79" s="1"/>
      <c r="C79" s="1"/>
      <c r="D79" s="1"/>
      <c r="E79" s="1"/>
      <c r="F79" s="1"/>
      <c r="G79" s="1"/>
      <c r="H79" s="1"/>
      <c r="I79" s="1"/>
      <c r="J79" s="4"/>
      <c r="K79" s="5"/>
      <c r="L79" s="5"/>
      <c r="M79" s="5"/>
      <c r="T79" s="2"/>
      <c r="U79" s="1"/>
    </row>
    <row r="80" spans="1:21" s="3" customFormat="1" x14ac:dyDescent="0.2">
      <c r="A80" s="1"/>
      <c r="B80" s="1"/>
      <c r="C80" s="1"/>
      <c r="D80" s="1"/>
      <c r="E80" s="1"/>
      <c r="F80" s="1"/>
      <c r="G80" s="1"/>
      <c r="H80" s="1"/>
      <c r="I80" s="1"/>
      <c r="J80" s="4"/>
      <c r="K80" s="5"/>
      <c r="L80" s="5"/>
      <c r="M80" s="5"/>
      <c r="T80" s="2"/>
      <c r="U80" s="1"/>
    </row>
    <row r="81" spans="1:21" s="3" customFormat="1" x14ac:dyDescent="0.2">
      <c r="A81" s="1"/>
      <c r="B81" s="1"/>
      <c r="C81" s="1"/>
      <c r="D81" s="1"/>
      <c r="E81" s="1"/>
      <c r="F81" s="1"/>
      <c r="G81" s="1"/>
      <c r="H81" s="1"/>
      <c r="I81" s="1"/>
      <c r="J81" s="4"/>
      <c r="K81" s="5"/>
      <c r="L81" s="5"/>
      <c r="M81" s="5"/>
      <c r="T81" s="2"/>
      <c r="U81" s="1"/>
    </row>
    <row r="82" spans="1:21" s="3" customFormat="1" x14ac:dyDescent="0.2">
      <c r="A82" s="1"/>
      <c r="B82" s="1"/>
      <c r="C82" s="1"/>
      <c r="D82" s="1"/>
      <c r="E82" s="1"/>
      <c r="F82" s="1"/>
      <c r="G82" s="1"/>
      <c r="H82" s="1"/>
      <c r="I82" s="1"/>
      <c r="J82" s="4"/>
      <c r="K82" s="5"/>
      <c r="L82" s="5"/>
      <c r="M82" s="5"/>
      <c r="T82" s="2"/>
      <c r="U82" s="1"/>
    </row>
    <row r="83" spans="1:21" s="3" customFormat="1" x14ac:dyDescent="0.2">
      <c r="A83" s="1"/>
      <c r="B83" s="1"/>
      <c r="C83" s="1"/>
      <c r="D83" s="1"/>
      <c r="E83" s="1"/>
      <c r="F83" s="1"/>
      <c r="G83" s="1"/>
      <c r="H83" s="1"/>
      <c r="I83" s="1"/>
      <c r="J83" s="4"/>
      <c r="K83" s="5"/>
      <c r="L83" s="5"/>
      <c r="M83" s="5"/>
      <c r="T83" s="2"/>
      <c r="U83" s="1"/>
    </row>
    <row r="84" spans="1:21" s="3" customFormat="1" x14ac:dyDescent="0.2">
      <c r="A84" s="1"/>
      <c r="B84" s="1"/>
      <c r="C84" s="1"/>
      <c r="D84" s="1"/>
      <c r="E84" s="1"/>
      <c r="F84" s="1"/>
      <c r="G84" s="1"/>
      <c r="H84" s="1"/>
      <c r="I84" s="1"/>
      <c r="J84" s="4"/>
      <c r="K84" s="5"/>
      <c r="L84" s="5"/>
      <c r="M84" s="5"/>
      <c r="T84" s="2"/>
      <c r="U84" s="1"/>
    </row>
    <row r="85" spans="1:21" s="3" customFormat="1" x14ac:dyDescent="0.2">
      <c r="A85" s="1"/>
      <c r="B85" s="1"/>
      <c r="C85" s="1"/>
      <c r="D85" s="1"/>
      <c r="E85" s="1"/>
      <c r="F85" s="1"/>
      <c r="G85" s="1"/>
      <c r="H85" s="1"/>
      <c r="I85" s="1"/>
      <c r="J85" s="4"/>
      <c r="K85" s="5"/>
      <c r="L85" s="5"/>
      <c r="M85" s="5"/>
      <c r="T85" s="2"/>
      <c r="U85" s="1"/>
    </row>
    <row r="86" spans="1:21" s="3" customFormat="1" x14ac:dyDescent="0.2">
      <c r="A86" s="1"/>
      <c r="B86" s="1"/>
      <c r="C86" s="1"/>
      <c r="D86" s="1"/>
      <c r="E86" s="1"/>
      <c r="F86" s="1"/>
      <c r="G86" s="1"/>
      <c r="H86" s="1"/>
      <c r="I86" s="1"/>
      <c r="J86" s="4"/>
      <c r="K86" s="5"/>
      <c r="L86" s="5"/>
      <c r="M86" s="5"/>
      <c r="T86" s="2"/>
      <c r="U86" s="1"/>
    </row>
    <row r="87" spans="1:21" s="3" customFormat="1" x14ac:dyDescent="0.2">
      <c r="A87" s="1"/>
      <c r="B87" s="1"/>
      <c r="C87" s="1"/>
      <c r="D87" s="1"/>
      <c r="E87" s="1"/>
      <c r="F87" s="1"/>
      <c r="G87" s="1"/>
      <c r="H87" s="1"/>
      <c r="I87" s="1"/>
      <c r="J87" s="4"/>
      <c r="K87" s="5"/>
      <c r="L87" s="5"/>
      <c r="M87" s="5"/>
      <c r="T87" s="2"/>
      <c r="U87" s="1"/>
    </row>
    <row r="88" spans="1:21" s="3" customFormat="1" x14ac:dyDescent="0.2">
      <c r="A88" s="1"/>
      <c r="B88" s="1"/>
      <c r="C88" s="1"/>
      <c r="D88" s="1"/>
      <c r="E88" s="1"/>
      <c r="F88" s="1"/>
      <c r="G88" s="1"/>
      <c r="H88" s="1"/>
      <c r="I88" s="1"/>
      <c r="J88" s="4"/>
      <c r="K88" s="5"/>
      <c r="L88" s="5"/>
      <c r="M88" s="5"/>
      <c r="T88" s="2"/>
      <c r="U88" s="1"/>
    </row>
    <row r="89" spans="1:21" s="3" customFormat="1" x14ac:dyDescent="0.2">
      <c r="A89" s="1"/>
      <c r="B89" s="1"/>
      <c r="C89" s="1"/>
      <c r="D89" s="1"/>
      <c r="E89" s="1"/>
      <c r="F89" s="1"/>
      <c r="G89" s="1"/>
      <c r="H89" s="1"/>
      <c r="I89" s="1"/>
      <c r="J89" s="4"/>
      <c r="K89" s="5"/>
      <c r="L89" s="5"/>
      <c r="M89" s="5"/>
      <c r="T89" s="2"/>
      <c r="U89" s="1"/>
    </row>
    <row r="90" spans="1:21" s="3" customFormat="1" x14ac:dyDescent="0.2">
      <c r="A90" s="1"/>
      <c r="B90" s="1"/>
      <c r="C90" s="1"/>
      <c r="D90" s="1"/>
      <c r="E90" s="1"/>
      <c r="F90" s="1"/>
      <c r="G90" s="1"/>
      <c r="H90" s="1"/>
      <c r="I90" s="1"/>
      <c r="J90" s="4"/>
      <c r="K90" s="5"/>
      <c r="L90" s="5"/>
      <c r="M90" s="5"/>
      <c r="T90" s="2"/>
      <c r="U90" s="1"/>
    </row>
    <row r="91" spans="1:21" s="3" customFormat="1" x14ac:dyDescent="0.2">
      <c r="A91" s="1"/>
      <c r="B91" s="1"/>
      <c r="C91" s="1"/>
      <c r="D91" s="1"/>
      <c r="E91" s="1"/>
      <c r="F91" s="1"/>
      <c r="G91" s="1"/>
      <c r="H91" s="1"/>
      <c r="I91" s="1"/>
      <c r="J91" s="4"/>
      <c r="K91" s="5"/>
      <c r="L91" s="5"/>
      <c r="M91" s="5"/>
      <c r="T91" s="2"/>
      <c r="U91" s="1"/>
    </row>
    <row r="92" spans="1:21" s="3" customFormat="1" x14ac:dyDescent="0.2">
      <c r="A92" s="1"/>
      <c r="B92" s="1"/>
      <c r="C92" s="1"/>
      <c r="D92" s="1"/>
      <c r="E92" s="1"/>
      <c r="F92" s="1"/>
      <c r="G92" s="1"/>
      <c r="H92" s="1"/>
      <c r="I92" s="1"/>
      <c r="J92" s="4"/>
      <c r="K92" s="5"/>
      <c r="L92" s="5"/>
      <c r="M92" s="5"/>
      <c r="T92" s="2"/>
      <c r="U92" s="1"/>
    </row>
    <row r="93" spans="1:21" s="3" customFormat="1" x14ac:dyDescent="0.2">
      <c r="A93" s="1"/>
      <c r="B93" s="1"/>
      <c r="C93" s="1"/>
      <c r="D93" s="1"/>
      <c r="E93" s="1"/>
      <c r="F93" s="1"/>
      <c r="G93" s="1"/>
      <c r="H93" s="1"/>
      <c r="I93" s="1"/>
      <c r="J93" s="4"/>
      <c r="K93" s="5"/>
      <c r="L93" s="5"/>
      <c r="M93" s="5"/>
      <c r="T93" s="2"/>
      <c r="U93" s="1"/>
    </row>
    <row r="94" spans="1:21" s="3" customFormat="1" x14ac:dyDescent="0.2">
      <c r="A94" s="1"/>
      <c r="B94" s="1"/>
      <c r="C94" s="1"/>
      <c r="D94" s="1"/>
      <c r="E94" s="1"/>
      <c r="F94" s="1"/>
      <c r="G94" s="1"/>
      <c r="H94" s="1"/>
      <c r="I94" s="1"/>
      <c r="J94" s="4"/>
      <c r="K94" s="5"/>
      <c r="L94" s="5"/>
      <c r="M94" s="5"/>
      <c r="T94" s="2"/>
      <c r="U94" s="1"/>
    </row>
  </sheetData>
  <mergeCells count="19">
    <mergeCell ref="T7:T8"/>
    <mergeCell ref="O7:O8"/>
    <mergeCell ref="J7:J8"/>
    <mergeCell ref="K7:K8"/>
    <mergeCell ref="L7:L8"/>
    <mergeCell ref="M7:M8"/>
    <mergeCell ref="N7:N8"/>
    <mergeCell ref="A6:S6"/>
    <mergeCell ref="A7:A8"/>
    <mergeCell ref="B7:B8"/>
    <mergeCell ref="C7:C8"/>
    <mergeCell ref="D7:D8"/>
    <mergeCell ref="E7:E8"/>
    <mergeCell ref="G7:G8"/>
    <mergeCell ref="H7:H8"/>
    <mergeCell ref="I7:I8"/>
    <mergeCell ref="P7:R7"/>
    <mergeCell ref="S7:S8"/>
    <mergeCell ref="F7:F8"/>
  </mergeCells>
  <pageMargins left="0.70866141732283472" right="0.78740157480314965" top="0.6692913385826772" bottom="0.86614173228346458" header="0.27559055118110237" footer="0.39370078740157483"/>
  <pageSetup paperSize="9" scale="47" firstPageNumber="129" fitToHeight="0" orientation="landscape" cellComments="asDisplayed" useFirstPageNumber="1" r:id="rId1"/>
  <headerFooter>
    <oddFooter>&amp;L&amp;"Arial,Kurzíva"Zastupitelstvo Olomouckého kraje 19-12-2016
6. - Rozpočet Olomouckého kraje 2017 - návrh rozpočtu
Příloha č. 5b) Projekty spolufinancované z evropských fondů&amp;R&amp;"Arial,Kurzíva"Strana &amp;P (celkem 137)</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U94"/>
  <sheetViews>
    <sheetView view="pageBreakPreview" zoomScale="60" zoomScaleNormal="70" workbookViewId="0">
      <selection activeCell="M23" sqref="M23"/>
    </sheetView>
  </sheetViews>
  <sheetFormatPr defaultColWidth="9.140625" defaultRowHeight="12.75" outlineLevelCol="1" x14ac:dyDescent="0.2"/>
  <cols>
    <col min="1" max="1" width="5.42578125" style="1" customWidth="1"/>
    <col min="2" max="2" width="9" style="1" customWidth="1"/>
    <col min="3" max="3" width="16" style="1" hidden="1" customWidth="1" outlineLevel="1"/>
    <col min="4" max="4" width="7.7109375" style="1" hidden="1" customWidth="1" outlineLevel="1"/>
    <col min="5" max="5" width="6.5703125" style="1" hidden="1" customWidth="1" outlineLevel="1"/>
    <col min="6" max="6" width="9" style="1" customWidth="1" outlineLevel="1"/>
    <col min="7" max="7" width="41.42578125" style="1" customWidth="1"/>
    <col min="8" max="8" width="40" style="1" customWidth="1"/>
    <col min="9" max="9" width="7.140625" style="1" customWidth="1"/>
    <col min="10" max="10" width="12.85546875" style="4" customWidth="1"/>
    <col min="11" max="19" width="14.7109375" style="3" customWidth="1"/>
    <col min="20" max="20" width="38.5703125" style="2" hidden="1" customWidth="1"/>
    <col min="21" max="16384" width="9.140625" style="1"/>
  </cols>
  <sheetData>
    <row r="1" spans="1:21" ht="18" x14ac:dyDescent="0.25">
      <c r="A1" s="181" t="s">
        <v>232</v>
      </c>
      <c r="B1" s="181"/>
      <c r="C1" s="181"/>
      <c r="D1" s="181"/>
      <c r="E1" s="181"/>
      <c r="F1" s="181"/>
      <c r="G1" s="45"/>
      <c r="H1" s="44"/>
      <c r="I1" s="43"/>
      <c r="N1" s="42"/>
      <c r="O1" s="42"/>
      <c r="Q1" s="42"/>
      <c r="R1" s="42"/>
      <c r="S1" s="42"/>
      <c r="T1" s="41"/>
      <c r="U1" s="33"/>
    </row>
    <row r="2" spans="1:21" ht="18" x14ac:dyDescent="0.25">
      <c r="A2" s="182" t="s">
        <v>233</v>
      </c>
      <c r="B2" s="182"/>
      <c r="C2" s="182" t="s">
        <v>127</v>
      </c>
      <c r="D2" s="182"/>
      <c r="E2" s="182"/>
      <c r="F2" s="182"/>
      <c r="G2" s="182" t="s">
        <v>127</v>
      </c>
      <c r="H2" s="171" t="s">
        <v>216</v>
      </c>
      <c r="I2" s="43"/>
      <c r="N2" s="42"/>
      <c r="O2" s="42"/>
      <c r="Q2" s="42"/>
      <c r="R2" s="42"/>
      <c r="S2" s="42"/>
      <c r="T2" s="34"/>
      <c r="U2" s="33"/>
    </row>
    <row r="3" spans="1:21" ht="18" x14ac:dyDescent="0.25">
      <c r="A3" s="182"/>
      <c r="B3" s="182"/>
      <c r="C3" s="182" t="s">
        <v>26</v>
      </c>
      <c r="D3" s="182"/>
      <c r="E3" s="182"/>
      <c r="F3" s="182"/>
      <c r="G3" s="182" t="s">
        <v>26</v>
      </c>
      <c r="H3" s="171"/>
      <c r="I3" s="43"/>
      <c r="N3" s="42"/>
      <c r="O3" s="42"/>
      <c r="Q3" s="42"/>
      <c r="R3" s="42"/>
      <c r="S3" s="42"/>
      <c r="T3" s="34"/>
      <c r="U3" s="33"/>
    </row>
    <row r="4" spans="1:21" ht="15.75" x14ac:dyDescent="0.25">
      <c r="A4" s="168"/>
      <c r="B4" s="168"/>
      <c r="C4" s="170"/>
      <c r="D4" s="168"/>
      <c r="E4" s="168"/>
      <c r="F4" s="168"/>
      <c r="G4" s="169"/>
      <c r="H4" s="39"/>
      <c r="I4" s="38"/>
      <c r="N4" s="35"/>
      <c r="O4" s="35"/>
      <c r="Q4" s="35"/>
      <c r="R4" s="35"/>
      <c r="S4" s="35"/>
      <c r="T4" s="34"/>
      <c r="U4" s="33"/>
    </row>
    <row r="5" spans="1:21" ht="17.25" customHeight="1" x14ac:dyDescent="0.2">
      <c r="A5" s="36"/>
      <c r="B5" s="36"/>
      <c r="C5" s="36"/>
      <c r="D5" s="36"/>
      <c r="E5" s="36"/>
      <c r="F5" s="36"/>
      <c r="G5" s="36"/>
      <c r="H5" s="37"/>
      <c r="I5" s="36"/>
      <c r="N5" s="35"/>
      <c r="O5" s="35"/>
      <c r="Q5" s="35"/>
      <c r="R5" s="35"/>
      <c r="S5" s="35" t="s">
        <v>102</v>
      </c>
      <c r="T5" s="34"/>
      <c r="U5" s="33"/>
    </row>
    <row r="6" spans="1:21" ht="25.5" customHeight="1" x14ac:dyDescent="0.2">
      <c r="A6" s="302" t="s">
        <v>318</v>
      </c>
      <c r="B6" s="303"/>
      <c r="C6" s="303"/>
      <c r="D6" s="303"/>
      <c r="E6" s="303"/>
      <c r="F6" s="303"/>
      <c r="G6" s="303"/>
      <c r="H6" s="303"/>
      <c r="I6" s="303"/>
      <c r="J6" s="303"/>
      <c r="K6" s="303"/>
      <c r="L6" s="303"/>
      <c r="M6" s="303"/>
      <c r="N6" s="303"/>
      <c r="O6" s="303"/>
      <c r="P6" s="303"/>
      <c r="Q6" s="303"/>
      <c r="R6" s="303"/>
      <c r="S6" s="304"/>
      <c r="T6" s="32"/>
    </row>
    <row r="7" spans="1:21" ht="25.5" customHeight="1" x14ac:dyDescent="0.2">
      <c r="A7" s="305" t="s">
        <v>25</v>
      </c>
      <c r="B7" s="305" t="s">
        <v>24</v>
      </c>
      <c r="C7" s="306" t="s">
        <v>23</v>
      </c>
      <c r="D7" s="306" t="s">
        <v>22</v>
      </c>
      <c r="E7" s="306" t="s">
        <v>21</v>
      </c>
      <c r="F7" s="308" t="s">
        <v>235</v>
      </c>
      <c r="G7" s="306" t="s">
        <v>19</v>
      </c>
      <c r="H7" s="297" t="s">
        <v>18</v>
      </c>
      <c r="I7" s="307" t="s">
        <v>17</v>
      </c>
      <c r="J7" s="297" t="s">
        <v>16</v>
      </c>
      <c r="K7" s="297" t="s">
        <v>15</v>
      </c>
      <c r="L7" s="298" t="s">
        <v>14</v>
      </c>
      <c r="M7" s="298" t="s">
        <v>13</v>
      </c>
      <c r="N7" s="297" t="s">
        <v>12</v>
      </c>
      <c r="O7" s="300" t="s">
        <v>11</v>
      </c>
      <c r="P7" s="301" t="s">
        <v>10</v>
      </c>
      <c r="Q7" s="301"/>
      <c r="R7" s="301"/>
      <c r="S7" s="300" t="s">
        <v>9</v>
      </c>
      <c r="T7" s="296" t="s">
        <v>8</v>
      </c>
    </row>
    <row r="8" spans="1:21" ht="58.7" customHeight="1" x14ac:dyDescent="0.2">
      <c r="A8" s="305"/>
      <c r="B8" s="305"/>
      <c r="C8" s="306"/>
      <c r="D8" s="306"/>
      <c r="E8" s="306"/>
      <c r="F8" s="309"/>
      <c r="G8" s="306"/>
      <c r="H8" s="297"/>
      <c r="I8" s="307"/>
      <c r="J8" s="297"/>
      <c r="K8" s="297"/>
      <c r="L8" s="299"/>
      <c r="M8" s="299"/>
      <c r="N8" s="297"/>
      <c r="O8" s="300"/>
      <c r="P8" s="260" t="s">
        <v>130</v>
      </c>
      <c r="Q8" s="260" t="s">
        <v>6</v>
      </c>
      <c r="R8" s="260" t="s">
        <v>5</v>
      </c>
      <c r="S8" s="300"/>
      <c r="T8" s="296"/>
    </row>
    <row r="9" spans="1:21" ht="53.25" customHeight="1" x14ac:dyDescent="0.2">
      <c r="A9" s="25">
        <v>1</v>
      </c>
      <c r="B9" s="25" t="s">
        <v>35</v>
      </c>
      <c r="C9" s="57">
        <v>60008101119</v>
      </c>
      <c r="D9" s="25">
        <v>5272</v>
      </c>
      <c r="E9" s="25">
        <v>5169</v>
      </c>
      <c r="F9" s="25">
        <v>51</v>
      </c>
      <c r="G9" s="56" t="s">
        <v>139</v>
      </c>
      <c r="H9" s="151" t="s">
        <v>140</v>
      </c>
      <c r="I9" s="54"/>
      <c r="J9" s="54" t="s">
        <v>3</v>
      </c>
      <c r="K9" s="50">
        <v>635</v>
      </c>
      <c r="L9" s="50">
        <v>540</v>
      </c>
      <c r="M9" s="50">
        <f>K9-L9</f>
        <v>95</v>
      </c>
      <c r="N9" s="49">
        <v>2017</v>
      </c>
      <c r="O9" s="47">
        <v>18</v>
      </c>
      <c r="P9" s="48">
        <f>Q9+R9</f>
        <v>77</v>
      </c>
      <c r="Q9" s="47">
        <v>0</v>
      </c>
      <c r="R9" s="46">
        <v>77</v>
      </c>
      <c r="S9" s="46">
        <f>K9-O9-P9</f>
        <v>540</v>
      </c>
      <c r="T9" s="99" t="s">
        <v>141</v>
      </c>
    </row>
    <row r="10" spans="1:21" ht="35.25" customHeight="1" x14ac:dyDescent="0.2">
      <c r="A10" s="265" t="s">
        <v>319</v>
      </c>
      <c r="B10" s="266"/>
      <c r="C10" s="266"/>
      <c r="D10" s="266"/>
      <c r="E10" s="266"/>
      <c r="F10" s="266"/>
      <c r="G10" s="266"/>
      <c r="H10" s="266"/>
      <c r="I10" s="266"/>
      <c r="J10" s="266"/>
      <c r="K10" s="270">
        <f>SUM(K9:K9)</f>
        <v>635</v>
      </c>
      <c r="L10" s="270">
        <f>SUM(L9:L9)</f>
        <v>540</v>
      </c>
      <c r="M10" s="270">
        <f>SUM(M9:M9)</f>
        <v>95</v>
      </c>
      <c r="N10" s="270"/>
      <c r="O10" s="270">
        <f>SUM(O9:O9)</f>
        <v>18</v>
      </c>
      <c r="P10" s="270">
        <f>SUM(P9:P9)</f>
        <v>77</v>
      </c>
      <c r="Q10" s="270">
        <f>SUM(Q9:Q9)</f>
        <v>0</v>
      </c>
      <c r="R10" s="270">
        <f>SUM(R9:R9)</f>
        <v>77</v>
      </c>
      <c r="S10" s="271">
        <f>SUM(S9:S9)</f>
        <v>540</v>
      </c>
      <c r="T10" s="21"/>
    </row>
    <row r="11" spans="1:21" s="3" customFormat="1" x14ac:dyDescent="0.2">
      <c r="A11" s="4"/>
      <c r="B11" s="4"/>
      <c r="C11" s="4"/>
      <c r="D11" s="4"/>
      <c r="E11" s="4"/>
      <c r="F11" s="4"/>
      <c r="G11" s="20"/>
      <c r="H11" s="4"/>
      <c r="I11" s="19"/>
      <c r="J11" s="18"/>
      <c r="K11" s="17"/>
      <c r="L11" s="17"/>
      <c r="M11" s="17"/>
      <c r="N11" s="16"/>
      <c r="O11" s="16"/>
      <c r="T11" s="2"/>
      <c r="U11" s="1"/>
    </row>
    <row r="12" spans="1:21" s="3" customFormat="1" x14ac:dyDescent="0.2">
      <c r="A12" s="4"/>
      <c r="B12" s="4"/>
      <c r="C12" s="4"/>
      <c r="D12" s="4"/>
      <c r="E12" s="4"/>
      <c r="F12" s="4"/>
      <c r="G12" s="4"/>
      <c r="H12" s="4"/>
      <c r="I12" s="15"/>
      <c r="J12" s="6"/>
      <c r="K12" s="5"/>
      <c r="L12" s="5"/>
      <c r="M12" s="5"/>
      <c r="T12" s="2"/>
      <c r="U12" s="1"/>
    </row>
    <row r="13" spans="1:21" s="3" customFormat="1" x14ac:dyDescent="0.2">
      <c r="A13" s="4"/>
      <c r="B13" s="4"/>
      <c r="C13" s="4"/>
      <c r="D13" s="4"/>
      <c r="E13" s="4"/>
      <c r="F13" s="4"/>
      <c r="G13" s="4"/>
      <c r="H13" s="4"/>
      <c r="I13" s="15"/>
      <c r="J13" s="6"/>
      <c r="K13" s="5"/>
      <c r="L13" s="5"/>
      <c r="M13" s="5"/>
      <c r="T13" s="2"/>
      <c r="U13" s="1"/>
    </row>
    <row r="14" spans="1:21" s="7" customFormat="1" ht="15" x14ac:dyDescent="0.2">
      <c r="A14" s="13"/>
      <c r="B14" s="13"/>
      <c r="C14" s="13"/>
      <c r="D14" s="14"/>
      <c r="E14" s="13"/>
      <c r="F14" s="13"/>
      <c r="G14" s="13"/>
      <c r="H14" s="13"/>
      <c r="I14" s="12"/>
      <c r="J14" s="11"/>
      <c r="K14" s="10"/>
      <c r="L14" s="10"/>
      <c r="M14" s="10"/>
      <c r="T14" s="9"/>
      <c r="U14" s="8"/>
    </row>
    <row r="15" spans="1:21" s="3" customFormat="1" x14ac:dyDescent="0.2">
      <c r="A15" s="4"/>
      <c r="B15" s="4"/>
      <c r="C15" s="4"/>
      <c r="D15" s="4"/>
      <c r="E15" s="4"/>
      <c r="F15" s="4"/>
      <c r="G15" s="4"/>
      <c r="H15" s="4"/>
      <c r="I15" s="1"/>
      <c r="J15" s="6"/>
      <c r="K15" s="5"/>
      <c r="L15" s="5"/>
      <c r="M15" s="5"/>
      <c r="T15" s="2"/>
      <c r="U15" s="1"/>
    </row>
    <row r="16" spans="1:21" s="3" customFormat="1" x14ac:dyDescent="0.2">
      <c r="A16" s="4"/>
      <c r="B16" s="4"/>
      <c r="C16" s="4"/>
      <c r="D16" s="4"/>
      <c r="E16" s="4"/>
      <c r="F16" s="4"/>
      <c r="G16" s="4"/>
      <c r="H16" s="4"/>
      <c r="I16" s="1"/>
      <c r="J16" s="6"/>
      <c r="K16" s="5"/>
      <c r="L16" s="5"/>
      <c r="M16" s="5"/>
      <c r="T16" s="2"/>
      <c r="U16" s="1"/>
    </row>
    <row r="17" spans="1:21" s="3" customFormat="1" x14ac:dyDescent="0.2">
      <c r="A17" s="4"/>
      <c r="B17" s="4"/>
      <c r="C17" s="4"/>
      <c r="D17" s="4"/>
      <c r="E17" s="4"/>
      <c r="F17" s="4"/>
      <c r="G17" s="4"/>
      <c r="H17" s="4"/>
      <c r="I17" s="1"/>
      <c r="J17" s="6"/>
      <c r="K17" s="5"/>
      <c r="L17" s="5"/>
      <c r="M17" s="5"/>
      <c r="T17" s="2"/>
      <c r="U17" s="1"/>
    </row>
    <row r="18" spans="1:21" s="3" customFormat="1" x14ac:dyDescent="0.2">
      <c r="A18" s="4"/>
      <c r="B18" s="4"/>
      <c r="C18" s="4"/>
      <c r="D18" s="4"/>
      <c r="E18" s="4"/>
      <c r="F18" s="4"/>
      <c r="G18" s="4"/>
      <c r="H18" s="4"/>
      <c r="I18" s="1"/>
      <c r="J18" s="6"/>
      <c r="K18" s="5"/>
      <c r="L18" s="5"/>
      <c r="M18" s="5"/>
      <c r="T18" s="2"/>
      <c r="U18" s="1"/>
    </row>
    <row r="19" spans="1:21" s="3" customFormat="1" x14ac:dyDescent="0.2">
      <c r="A19" s="4"/>
      <c r="B19" s="4"/>
      <c r="C19" s="4"/>
      <c r="D19" s="4"/>
      <c r="E19" s="4"/>
      <c r="F19" s="4"/>
      <c r="G19" s="4"/>
      <c r="H19" s="4"/>
      <c r="I19" s="1"/>
      <c r="J19" s="6"/>
      <c r="K19" s="5"/>
      <c r="L19" s="5"/>
      <c r="M19" s="5"/>
      <c r="T19" s="2"/>
      <c r="U19" s="1"/>
    </row>
    <row r="20" spans="1:21" s="3" customFormat="1" x14ac:dyDescent="0.2">
      <c r="A20" s="4"/>
      <c r="B20" s="4"/>
      <c r="C20" s="4"/>
      <c r="D20" s="4"/>
      <c r="E20" s="4"/>
      <c r="F20" s="4"/>
      <c r="G20" s="4"/>
      <c r="H20" s="4"/>
      <c r="I20" s="1"/>
      <c r="J20" s="6"/>
      <c r="K20" s="5"/>
      <c r="L20" s="5"/>
      <c r="M20" s="5"/>
      <c r="T20" s="2"/>
      <c r="U20" s="1"/>
    </row>
    <row r="21" spans="1:21" s="3" customFormat="1" x14ac:dyDescent="0.2">
      <c r="A21" s="4"/>
      <c r="B21" s="4"/>
      <c r="C21" s="4"/>
      <c r="D21" s="4"/>
      <c r="E21" s="4"/>
      <c r="F21" s="4"/>
      <c r="G21" s="4"/>
      <c r="H21" s="4"/>
      <c r="I21" s="1"/>
      <c r="J21" s="6"/>
      <c r="K21" s="5"/>
      <c r="L21" s="5"/>
      <c r="M21" s="5"/>
      <c r="T21" s="2"/>
      <c r="U21" s="1"/>
    </row>
    <row r="22" spans="1:21" s="3" customFormat="1" x14ac:dyDescent="0.2">
      <c r="A22" s="4"/>
      <c r="B22" s="4"/>
      <c r="C22" s="4"/>
      <c r="D22" s="4"/>
      <c r="E22" s="4"/>
      <c r="F22" s="4"/>
      <c r="G22" s="4"/>
      <c r="H22" s="4"/>
      <c r="I22" s="1"/>
      <c r="J22" s="6"/>
      <c r="K22" s="5"/>
      <c r="L22" s="5"/>
      <c r="M22" s="5"/>
      <c r="T22" s="2"/>
      <c r="U22" s="1"/>
    </row>
    <row r="23" spans="1:21" s="3" customFormat="1" x14ac:dyDescent="0.2">
      <c r="A23" s="4"/>
      <c r="B23" s="4"/>
      <c r="C23" s="4"/>
      <c r="D23" s="4"/>
      <c r="E23" s="4"/>
      <c r="F23" s="4"/>
      <c r="G23" s="4"/>
      <c r="H23" s="4"/>
      <c r="I23" s="1"/>
      <c r="J23" s="6"/>
      <c r="K23" s="5"/>
      <c r="L23" s="5"/>
      <c r="M23" s="5"/>
      <c r="T23" s="2"/>
      <c r="U23" s="1"/>
    </row>
    <row r="24" spans="1:21" s="3" customFormat="1" x14ac:dyDescent="0.2">
      <c r="A24" s="4"/>
      <c r="B24" s="4"/>
      <c r="C24" s="4"/>
      <c r="D24" s="4"/>
      <c r="E24" s="4"/>
      <c r="F24" s="4"/>
      <c r="G24" s="4"/>
      <c r="H24" s="4"/>
      <c r="I24" s="1"/>
      <c r="J24" s="6"/>
      <c r="K24" s="5"/>
      <c r="L24" s="5"/>
      <c r="M24" s="5"/>
      <c r="T24" s="2"/>
      <c r="U24" s="1"/>
    </row>
    <row r="25" spans="1:21" s="3" customFormat="1" x14ac:dyDescent="0.2">
      <c r="A25" s="4"/>
      <c r="B25" s="4"/>
      <c r="C25" s="4"/>
      <c r="D25" s="4"/>
      <c r="E25" s="4"/>
      <c r="F25" s="4"/>
      <c r="G25" s="4"/>
      <c r="H25" s="4"/>
      <c r="I25" s="1"/>
      <c r="J25" s="6"/>
      <c r="K25" s="5"/>
      <c r="L25" s="5"/>
      <c r="M25" s="5"/>
      <c r="T25" s="2"/>
      <c r="U25" s="1"/>
    </row>
    <row r="26" spans="1:21" s="3" customFormat="1" x14ac:dyDescent="0.2">
      <c r="A26" s="4"/>
      <c r="B26" s="4"/>
      <c r="C26" s="4"/>
      <c r="D26" s="4"/>
      <c r="E26" s="4"/>
      <c r="F26" s="4"/>
      <c r="G26" s="4"/>
      <c r="H26" s="4"/>
      <c r="I26" s="1"/>
      <c r="J26" s="6"/>
      <c r="K26" s="5"/>
      <c r="L26" s="5"/>
      <c r="M26" s="5"/>
      <c r="T26" s="2"/>
      <c r="U26" s="1"/>
    </row>
    <row r="27" spans="1:21" s="3" customFormat="1" x14ac:dyDescent="0.2">
      <c r="A27" s="4"/>
      <c r="B27" s="4"/>
      <c r="C27" s="4"/>
      <c r="D27" s="4"/>
      <c r="E27" s="4"/>
      <c r="F27" s="4"/>
      <c r="G27" s="4"/>
      <c r="H27" s="4"/>
      <c r="I27" s="1"/>
      <c r="J27" s="6"/>
      <c r="K27" s="5"/>
      <c r="L27" s="5"/>
      <c r="M27" s="5"/>
      <c r="T27" s="2"/>
      <c r="U27" s="1"/>
    </row>
    <row r="28" spans="1:21" s="3" customFormat="1" x14ac:dyDescent="0.2">
      <c r="A28" s="4"/>
      <c r="B28" s="4"/>
      <c r="C28" s="4"/>
      <c r="D28" s="4"/>
      <c r="E28" s="4"/>
      <c r="F28" s="4"/>
      <c r="G28" s="4"/>
      <c r="H28" s="4"/>
      <c r="I28" s="1"/>
      <c r="J28" s="6"/>
      <c r="K28" s="5"/>
      <c r="L28" s="5"/>
      <c r="M28" s="5"/>
      <c r="T28" s="2"/>
      <c r="U28" s="1"/>
    </row>
    <row r="29" spans="1:21" s="3" customFormat="1" x14ac:dyDescent="0.2">
      <c r="A29" s="4"/>
      <c r="B29" s="4"/>
      <c r="C29" s="4"/>
      <c r="D29" s="4"/>
      <c r="E29" s="4"/>
      <c r="F29" s="4"/>
      <c r="G29" s="4"/>
      <c r="H29" s="4"/>
      <c r="I29" s="1"/>
      <c r="J29" s="6"/>
      <c r="K29" s="5"/>
      <c r="L29" s="5"/>
      <c r="M29" s="5"/>
      <c r="T29" s="2"/>
      <c r="U29" s="1"/>
    </row>
    <row r="30" spans="1:21" s="3" customFormat="1" x14ac:dyDescent="0.2">
      <c r="A30" s="4"/>
      <c r="B30" s="4"/>
      <c r="C30" s="4"/>
      <c r="D30" s="4"/>
      <c r="E30" s="4"/>
      <c r="F30" s="4"/>
      <c r="G30" s="4"/>
      <c r="H30" s="4"/>
      <c r="I30" s="1"/>
      <c r="J30" s="6"/>
      <c r="K30" s="5"/>
      <c r="L30" s="5"/>
      <c r="M30" s="5"/>
      <c r="T30" s="2"/>
      <c r="U30" s="1"/>
    </row>
    <row r="31" spans="1:21" s="3" customFormat="1" x14ac:dyDescent="0.2">
      <c r="A31" s="4"/>
      <c r="B31" s="4"/>
      <c r="C31" s="4"/>
      <c r="D31" s="4"/>
      <c r="E31" s="4"/>
      <c r="F31" s="4"/>
      <c r="G31" s="4"/>
      <c r="H31" s="4"/>
      <c r="I31" s="1"/>
      <c r="J31" s="6"/>
      <c r="K31" s="5"/>
      <c r="L31" s="5"/>
      <c r="M31" s="5"/>
      <c r="T31" s="2"/>
      <c r="U31" s="1"/>
    </row>
    <row r="32" spans="1:21" s="3" customFormat="1" x14ac:dyDescent="0.2">
      <c r="A32" s="4"/>
      <c r="B32" s="4"/>
      <c r="C32" s="4"/>
      <c r="D32" s="4"/>
      <c r="E32" s="4"/>
      <c r="F32" s="4"/>
      <c r="G32" s="4"/>
      <c r="H32" s="4"/>
      <c r="I32" s="1"/>
      <c r="J32" s="4"/>
      <c r="K32" s="5"/>
      <c r="L32" s="5"/>
      <c r="M32" s="5"/>
      <c r="T32" s="2"/>
      <c r="U32" s="1"/>
    </row>
    <row r="33" spans="1:21" s="3" customFormat="1" x14ac:dyDescent="0.2">
      <c r="A33" s="4"/>
      <c r="B33" s="4"/>
      <c r="C33" s="4"/>
      <c r="D33" s="4"/>
      <c r="E33" s="4"/>
      <c r="F33" s="4"/>
      <c r="G33" s="4"/>
      <c r="H33" s="4"/>
      <c r="I33" s="1"/>
      <c r="J33" s="4"/>
      <c r="K33" s="5"/>
      <c r="L33" s="5"/>
      <c r="M33" s="5"/>
      <c r="T33" s="2"/>
      <c r="U33" s="1"/>
    </row>
    <row r="34" spans="1:21" s="3" customFormat="1" x14ac:dyDescent="0.2">
      <c r="A34" s="4"/>
      <c r="B34" s="4"/>
      <c r="C34" s="4"/>
      <c r="D34" s="4"/>
      <c r="E34" s="4"/>
      <c r="F34" s="4"/>
      <c r="G34" s="4"/>
      <c r="H34" s="4"/>
      <c r="I34" s="1"/>
      <c r="J34" s="4"/>
      <c r="K34" s="5"/>
      <c r="L34" s="5"/>
      <c r="M34" s="5"/>
      <c r="T34" s="2"/>
      <c r="U34" s="1"/>
    </row>
    <row r="35" spans="1:21" s="3" customFormat="1" x14ac:dyDescent="0.2">
      <c r="A35" s="4"/>
      <c r="B35" s="4"/>
      <c r="C35" s="4"/>
      <c r="D35" s="4"/>
      <c r="E35" s="4"/>
      <c r="F35" s="4"/>
      <c r="G35" s="4"/>
      <c r="H35" s="4"/>
      <c r="I35" s="1"/>
      <c r="J35" s="4"/>
      <c r="K35" s="5"/>
      <c r="L35" s="5"/>
      <c r="M35" s="5"/>
      <c r="T35" s="2"/>
      <c r="U35" s="1"/>
    </row>
    <row r="36" spans="1:21" s="3" customFormat="1" x14ac:dyDescent="0.2">
      <c r="A36" s="4"/>
      <c r="B36" s="4"/>
      <c r="C36" s="4"/>
      <c r="D36" s="4"/>
      <c r="E36" s="4"/>
      <c r="F36" s="4"/>
      <c r="G36" s="4"/>
      <c r="H36" s="4"/>
      <c r="I36" s="1"/>
      <c r="J36" s="4"/>
      <c r="K36" s="5"/>
      <c r="L36" s="5"/>
      <c r="M36" s="5"/>
      <c r="T36" s="2"/>
      <c r="U36" s="1"/>
    </row>
    <row r="37" spans="1:21" s="3" customFormat="1" x14ac:dyDescent="0.2">
      <c r="A37" s="4"/>
      <c r="B37" s="4"/>
      <c r="C37" s="4"/>
      <c r="D37" s="4"/>
      <c r="E37" s="4"/>
      <c r="F37" s="4"/>
      <c r="G37" s="4"/>
      <c r="H37" s="4"/>
      <c r="I37" s="1"/>
      <c r="J37" s="4"/>
      <c r="K37" s="5"/>
      <c r="L37" s="5"/>
      <c r="M37" s="5"/>
      <c r="T37" s="2"/>
      <c r="U37" s="1"/>
    </row>
    <row r="38" spans="1:21" s="3" customFormat="1" x14ac:dyDescent="0.2">
      <c r="A38" s="4"/>
      <c r="B38" s="4"/>
      <c r="C38" s="4"/>
      <c r="D38" s="4"/>
      <c r="E38" s="4"/>
      <c r="F38" s="4"/>
      <c r="G38" s="4"/>
      <c r="H38" s="4"/>
      <c r="I38" s="1"/>
      <c r="J38" s="4"/>
      <c r="K38" s="5"/>
      <c r="L38" s="5"/>
      <c r="M38" s="5"/>
      <c r="T38" s="2"/>
      <c r="U38" s="1"/>
    </row>
    <row r="39" spans="1:21" s="3" customFormat="1" x14ac:dyDescent="0.2">
      <c r="A39" s="4"/>
      <c r="B39" s="4"/>
      <c r="C39" s="4"/>
      <c r="D39" s="4"/>
      <c r="E39" s="4"/>
      <c r="F39" s="4"/>
      <c r="G39" s="4"/>
      <c r="H39" s="4"/>
      <c r="I39" s="1"/>
      <c r="J39" s="4"/>
      <c r="K39" s="5"/>
      <c r="L39" s="5"/>
      <c r="M39" s="5"/>
      <c r="T39" s="2"/>
      <c r="U39" s="1"/>
    </row>
    <row r="40" spans="1:21" s="3" customFormat="1" x14ac:dyDescent="0.2">
      <c r="A40" s="4"/>
      <c r="B40" s="4"/>
      <c r="C40" s="4"/>
      <c r="D40" s="4"/>
      <c r="E40" s="4"/>
      <c r="F40" s="4"/>
      <c r="G40" s="4"/>
      <c r="H40" s="4"/>
      <c r="I40" s="1"/>
      <c r="J40" s="4"/>
      <c r="K40" s="5"/>
      <c r="L40" s="5"/>
      <c r="M40" s="5"/>
      <c r="T40" s="2"/>
      <c r="U40" s="1"/>
    </row>
    <row r="41" spans="1:21" s="3" customFormat="1" x14ac:dyDescent="0.2">
      <c r="A41" s="4"/>
      <c r="B41" s="4"/>
      <c r="C41" s="4"/>
      <c r="D41" s="4"/>
      <c r="E41" s="4"/>
      <c r="F41" s="4"/>
      <c r="G41" s="4"/>
      <c r="H41" s="4"/>
      <c r="I41" s="1"/>
      <c r="J41" s="4"/>
      <c r="K41" s="5"/>
      <c r="L41" s="5"/>
      <c r="M41" s="5"/>
      <c r="T41" s="2"/>
      <c r="U41" s="1"/>
    </row>
    <row r="42" spans="1:21" s="3" customFormat="1" x14ac:dyDescent="0.2">
      <c r="A42" s="4"/>
      <c r="B42" s="4"/>
      <c r="C42" s="4"/>
      <c r="D42" s="4"/>
      <c r="E42" s="4"/>
      <c r="F42" s="4"/>
      <c r="G42" s="4"/>
      <c r="H42" s="4"/>
      <c r="I42" s="1"/>
      <c r="J42" s="4"/>
      <c r="K42" s="5"/>
      <c r="L42" s="5"/>
      <c r="M42" s="5"/>
      <c r="T42" s="2"/>
      <c r="U42" s="1"/>
    </row>
    <row r="43" spans="1:21" s="3" customFormat="1" x14ac:dyDescent="0.2">
      <c r="A43" s="1"/>
      <c r="B43" s="1"/>
      <c r="C43" s="1"/>
      <c r="D43" s="1"/>
      <c r="E43" s="1"/>
      <c r="F43" s="1"/>
      <c r="G43" s="1"/>
      <c r="H43" s="1"/>
      <c r="I43" s="1"/>
      <c r="J43" s="4"/>
      <c r="K43" s="5"/>
      <c r="L43" s="5"/>
      <c r="M43" s="5"/>
      <c r="T43" s="2"/>
      <c r="U43" s="1"/>
    </row>
    <row r="44" spans="1:21" s="3" customFormat="1" x14ac:dyDescent="0.2">
      <c r="A44" s="1"/>
      <c r="B44" s="1"/>
      <c r="C44" s="1"/>
      <c r="D44" s="1"/>
      <c r="E44" s="1"/>
      <c r="F44" s="1"/>
      <c r="G44" s="1"/>
      <c r="H44" s="1"/>
      <c r="I44" s="1"/>
      <c r="J44" s="4"/>
      <c r="K44" s="5"/>
      <c r="L44" s="5"/>
      <c r="M44" s="5"/>
      <c r="T44" s="2"/>
      <c r="U44" s="1"/>
    </row>
    <row r="45" spans="1:21" s="3" customFormat="1" x14ac:dyDescent="0.2">
      <c r="A45" s="1"/>
      <c r="B45" s="1"/>
      <c r="C45" s="1"/>
      <c r="D45" s="1"/>
      <c r="E45" s="1"/>
      <c r="F45" s="1"/>
      <c r="G45" s="1"/>
      <c r="H45" s="1"/>
      <c r="I45" s="1"/>
      <c r="J45" s="4"/>
      <c r="K45" s="5"/>
      <c r="L45" s="5"/>
      <c r="M45" s="5"/>
      <c r="T45" s="2"/>
      <c r="U45" s="1"/>
    </row>
    <row r="46" spans="1:21" s="3" customFormat="1" x14ac:dyDescent="0.2">
      <c r="A46" s="1"/>
      <c r="B46" s="1"/>
      <c r="C46" s="1"/>
      <c r="D46" s="1"/>
      <c r="E46" s="1"/>
      <c r="F46" s="1"/>
      <c r="G46" s="1"/>
      <c r="H46" s="1"/>
      <c r="I46" s="1"/>
      <c r="J46" s="4"/>
      <c r="K46" s="5"/>
      <c r="L46" s="5"/>
      <c r="M46" s="5"/>
      <c r="T46" s="2"/>
      <c r="U46" s="1"/>
    </row>
    <row r="47" spans="1:21" s="3" customFormat="1" x14ac:dyDescent="0.2">
      <c r="A47" s="1"/>
      <c r="B47" s="1"/>
      <c r="C47" s="1"/>
      <c r="D47" s="1"/>
      <c r="E47" s="1"/>
      <c r="F47" s="1"/>
      <c r="G47" s="1"/>
      <c r="H47" s="1"/>
      <c r="I47" s="1"/>
      <c r="J47" s="4"/>
      <c r="K47" s="5"/>
      <c r="L47" s="5"/>
      <c r="M47" s="5"/>
      <c r="T47" s="2"/>
      <c r="U47" s="1"/>
    </row>
    <row r="48" spans="1:21" s="3" customFormat="1" x14ac:dyDescent="0.2">
      <c r="A48" s="1"/>
      <c r="B48" s="1"/>
      <c r="C48" s="1"/>
      <c r="D48" s="1"/>
      <c r="E48" s="1"/>
      <c r="F48" s="1"/>
      <c r="G48" s="1"/>
      <c r="H48" s="1"/>
      <c r="I48" s="1"/>
      <c r="J48" s="4"/>
      <c r="K48" s="5"/>
      <c r="L48" s="5"/>
      <c r="M48" s="5"/>
      <c r="T48" s="2"/>
      <c r="U48" s="1"/>
    </row>
    <row r="49" spans="1:21" s="3" customFormat="1" x14ac:dyDescent="0.2">
      <c r="A49" s="1"/>
      <c r="B49" s="1"/>
      <c r="C49" s="1"/>
      <c r="D49" s="1"/>
      <c r="E49" s="1"/>
      <c r="F49" s="1"/>
      <c r="G49" s="1"/>
      <c r="H49" s="1"/>
      <c r="I49" s="1"/>
      <c r="J49" s="4"/>
      <c r="K49" s="5"/>
      <c r="L49" s="5"/>
      <c r="M49" s="5"/>
      <c r="T49" s="2"/>
      <c r="U49" s="1"/>
    </row>
    <row r="50" spans="1:21" s="3" customFormat="1" x14ac:dyDescent="0.2">
      <c r="A50" s="1"/>
      <c r="B50" s="1"/>
      <c r="C50" s="1"/>
      <c r="D50" s="1"/>
      <c r="E50" s="1"/>
      <c r="F50" s="1"/>
      <c r="G50" s="1"/>
      <c r="H50" s="1"/>
      <c r="I50" s="1"/>
      <c r="J50" s="4"/>
      <c r="K50" s="5"/>
      <c r="L50" s="5"/>
      <c r="M50" s="5"/>
      <c r="T50" s="2"/>
      <c r="U50" s="1"/>
    </row>
    <row r="51" spans="1:21" s="3" customFormat="1" x14ac:dyDescent="0.2">
      <c r="A51" s="1"/>
      <c r="B51" s="1"/>
      <c r="C51" s="1"/>
      <c r="D51" s="1"/>
      <c r="E51" s="1"/>
      <c r="F51" s="1"/>
      <c r="G51" s="1"/>
      <c r="H51" s="1"/>
      <c r="I51" s="1"/>
      <c r="J51" s="4"/>
      <c r="K51" s="5"/>
      <c r="L51" s="5"/>
      <c r="M51" s="5"/>
      <c r="T51" s="2"/>
      <c r="U51" s="1"/>
    </row>
    <row r="52" spans="1:21" s="3" customFormat="1" x14ac:dyDescent="0.2">
      <c r="A52" s="1"/>
      <c r="B52" s="1"/>
      <c r="C52" s="1"/>
      <c r="D52" s="1"/>
      <c r="E52" s="1"/>
      <c r="F52" s="1"/>
      <c r="G52" s="1"/>
      <c r="H52" s="1"/>
      <c r="I52" s="1"/>
      <c r="J52" s="4"/>
      <c r="K52" s="5"/>
      <c r="L52" s="5"/>
      <c r="M52" s="5"/>
      <c r="T52" s="2"/>
      <c r="U52" s="1"/>
    </row>
    <row r="53" spans="1:21" s="3" customFormat="1" x14ac:dyDescent="0.2">
      <c r="A53" s="1"/>
      <c r="B53" s="1"/>
      <c r="C53" s="1"/>
      <c r="D53" s="1"/>
      <c r="E53" s="1"/>
      <c r="F53" s="1"/>
      <c r="G53" s="1"/>
      <c r="H53" s="1"/>
      <c r="I53" s="1"/>
      <c r="J53" s="4"/>
      <c r="K53" s="5"/>
      <c r="L53" s="5"/>
      <c r="M53" s="5"/>
      <c r="T53" s="2"/>
      <c r="U53" s="1"/>
    </row>
    <row r="54" spans="1:21" s="3" customFormat="1" x14ac:dyDescent="0.2">
      <c r="A54" s="1"/>
      <c r="B54" s="1"/>
      <c r="C54" s="1"/>
      <c r="D54" s="1"/>
      <c r="E54" s="1"/>
      <c r="F54" s="1"/>
      <c r="G54" s="1"/>
      <c r="H54" s="1"/>
      <c r="I54" s="1"/>
      <c r="J54" s="4"/>
      <c r="K54" s="5"/>
      <c r="L54" s="5"/>
      <c r="M54" s="5"/>
      <c r="T54" s="2"/>
      <c r="U54" s="1"/>
    </row>
    <row r="55" spans="1:21" s="3" customFormat="1" x14ac:dyDescent="0.2">
      <c r="A55" s="1"/>
      <c r="B55" s="1"/>
      <c r="C55" s="1"/>
      <c r="D55" s="1"/>
      <c r="E55" s="1"/>
      <c r="F55" s="1"/>
      <c r="G55" s="1"/>
      <c r="H55" s="1"/>
      <c r="I55" s="1"/>
      <c r="J55" s="4"/>
      <c r="K55" s="5"/>
      <c r="L55" s="5"/>
      <c r="M55" s="5"/>
      <c r="T55" s="2"/>
      <c r="U55" s="1"/>
    </row>
    <row r="56" spans="1:21" s="3" customFormat="1" x14ac:dyDescent="0.2">
      <c r="A56" s="1"/>
      <c r="B56" s="1"/>
      <c r="C56" s="1"/>
      <c r="D56" s="1"/>
      <c r="E56" s="1"/>
      <c r="F56" s="1"/>
      <c r="G56" s="1"/>
      <c r="H56" s="1"/>
      <c r="I56" s="1"/>
      <c r="J56" s="4"/>
      <c r="K56" s="5"/>
      <c r="L56" s="5"/>
      <c r="M56" s="5"/>
      <c r="T56" s="2"/>
      <c r="U56" s="1"/>
    </row>
    <row r="57" spans="1:21" s="3" customFormat="1" x14ac:dyDescent="0.2">
      <c r="A57" s="1"/>
      <c r="B57" s="1"/>
      <c r="C57" s="1"/>
      <c r="D57" s="1"/>
      <c r="E57" s="1"/>
      <c r="F57" s="1"/>
      <c r="G57" s="1"/>
      <c r="H57" s="1"/>
      <c r="I57" s="1"/>
      <c r="J57" s="4"/>
      <c r="K57" s="5"/>
      <c r="L57" s="5"/>
      <c r="M57" s="5"/>
      <c r="T57" s="2"/>
      <c r="U57" s="1"/>
    </row>
    <row r="58" spans="1:21" s="3" customFormat="1" x14ac:dyDescent="0.2">
      <c r="A58" s="1"/>
      <c r="B58" s="1"/>
      <c r="C58" s="1"/>
      <c r="D58" s="1"/>
      <c r="E58" s="1"/>
      <c r="F58" s="1"/>
      <c r="G58" s="1"/>
      <c r="H58" s="1"/>
      <c r="I58" s="1"/>
      <c r="J58" s="4"/>
      <c r="K58" s="5"/>
      <c r="L58" s="5"/>
      <c r="M58" s="5"/>
      <c r="T58" s="2"/>
      <c r="U58" s="1"/>
    </row>
    <row r="59" spans="1:21" s="3" customFormat="1" x14ac:dyDescent="0.2">
      <c r="A59" s="1"/>
      <c r="B59" s="1"/>
      <c r="C59" s="1"/>
      <c r="D59" s="1"/>
      <c r="E59" s="1"/>
      <c r="F59" s="1"/>
      <c r="G59" s="1"/>
      <c r="H59" s="1"/>
      <c r="I59" s="1"/>
      <c r="J59" s="4"/>
      <c r="K59" s="5"/>
      <c r="L59" s="5"/>
      <c r="M59" s="5"/>
      <c r="T59" s="2"/>
      <c r="U59" s="1"/>
    </row>
    <row r="60" spans="1:21" s="3" customFormat="1" x14ac:dyDescent="0.2">
      <c r="A60" s="1"/>
      <c r="B60" s="1"/>
      <c r="C60" s="1"/>
      <c r="D60" s="1"/>
      <c r="E60" s="1"/>
      <c r="F60" s="1"/>
      <c r="G60" s="1"/>
      <c r="H60" s="1"/>
      <c r="I60" s="1"/>
      <c r="J60" s="4"/>
      <c r="K60" s="5"/>
      <c r="L60" s="5"/>
      <c r="M60" s="5"/>
      <c r="T60" s="2"/>
      <c r="U60" s="1"/>
    </row>
    <row r="61" spans="1:21" s="3" customFormat="1" x14ac:dyDescent="0.2">
      <c r="A61" s="1"/>
      <c r="B61" s="1"/>
      <c r="C61" s="1"/>
      <c r="D61" s="1"/>
      <c r="E61" s="1"/>
      <c r="F61" s="1"/>
      <c r="G61" s="1"/>
      <c r="H61" s="1"/>
      <c r="I61" s="1"/>
      <c r="J61" s="4"/>
      <c r="K61" s="5"/>
      <c r="L61" s="5"/>
      <c r="M61" s="5"/>
      <c r="T61" s="2"/>
      <c r="U61" s="1"/>
    </row>
    <row r="62" spans="1:21" s="3" customFormat="1" x14ac:dyDescent="0.2">
      <c r="A62" s="1"/>
      <c r="B62" s="1"/>
      <c r="C62" s="1"/>
      <c r="D62" s="1"/>
      <c r="E62" s="1"/>
      <c r="F62" s="1"/>
      <c r="G62" s="1"/>
      <c r="H62" s="1"/>
      <c r="I62" s="1"/>
      <c r="J62" s="4"/>
      <c r="K62" s="5"/>
      <c r="L62" s="5"/>
      <c r="M62" s="5"/>
      <c r="T62" s="2"/>
      <c r="U62" s="1"/>
    </row>
    <row r="63" spans="1:21" s="3" customFormat="1" x14ac:dyDescent="0.2">
      <c r="A63" s="1"/>
      <c r="B63" s="1"/>
      <c r="C63" s="1"/>
      <c r="D63" s="1"/>
      <c r="E63" s="1"/>
      <c r="F63" s="1"/>
      <c r="G63" s="1"/>
      <c r="H63" s="1"/>
      <c r="I63" s="1"/>
      <c r="J63" s="4"/>
      <c r="K63" s="5"/>
      <c r="L63" s="5"/>
      <c r="M63" s="5"/>
      <c r="T63" s="2"/>
      <c r="U63" s="1"/>
    </row>
    <row r="64" spans="1:21" s="3" customFormat="1" x14ac:dyDescent="0.2">
      <c r="A64" s="1"/>
      <c r="B64" s="1"/>
      <c r="C64" s="1"/>
      <c r="D64" s="1"/>
      <c r="E64" s="1"/>
      <c r="F64" s="1"/>
      <c r="G64" s="1"/>
      <c r="H64" s="1"/>
      <c r="I64" s="1"/>
      <c r="J64" s="4"/>
      <c r="K64" s="5"/>
      <c r="L64" s="5"/>
      <c r="M64" s="5"/>
      <c r="T64" s="2"/>
      <c r="U64" s="1"/>
    </row>
    <row r="65" spans="1:21" s="3" customFormat="1" x14ac:dyDescent="0.2">
      <c r="A65" s="1"/>
      <c r="B65" s="1"/>
      <c r="C65" s="1"/>
      <c r="D65" s="1"/>
      <c r="E65" s="1"/>
      <c r="F65" s="1"/>
      <c r="G65" s="1"/>
      <c r="H65" s="1"/>
      <c r="I65" s="1"/>
      <c r="J65" s="4"/>
      <c r="K65" s="5"/>
      <c r="L65" s="5"/>
      <c r="M65" s="5"/>
      <c r="T65" s="2"/>
      <c r="U65" s="1"/>
    </row>
    <row r="66" spans="1:21" s="3" customFormat="1" x14ac:dyDescent="0.2">
      <c r="A66" s="1"/>
      <c r="B66" s="1"/>
      <c r="C66" s="1"/>
      <c r="D66" s="1"/>
      <c r="E66" s="1"/>
      <c r="F66" s="1"/>
      <c r="G66" s="1"/>
      <c r="H66" s="1"/>
      <c r="I66" s="1"/>
      <c r="J66" s="4"/>
      <c r="K66" s="5"/>
      <c r="L66" s="5"/>
      <c r="M66" s="5"/>
      <c r="T66" s="2"/>
      <c r="U66" s="1"/>
    </row>
    <row r="67" spans="1:21" s="3" customFormat="1" x14ac:dyDescent="0.2">
      <c r="A67" s="1"/>
      <c r="B67" s="1"/>
      <c r="C67" s="1"/>
      <c r="D67" s="1"/>
      <c r="E67" s="1"/>
      <c r="F67" s="1"/>
      <c r="G67" s="1"/>
      <c r="H67" s="1"/>
      <c r="I67" s="1"/>
      <c r="J67" s="4"/>
      <c r="K67" s="5"/>
      <c r="L67" s="5"/>
      <c r="M67" s="5"/>
      <c r="T67" s="2"/>
      <c r="U67" s="1"/>
    </row>
    <row r="68" spans="1:21" s="3" customFormat="1" x14ac:dyDescent="0.2">
      <c r="A68" s="1"/>
      <c r="B68" s="1"/>
      <c r="C68" s="1"/>
      <c r="D68" s="1"/>
      <c r="E68" s="1"/>
      <c r="F68" s="1"/>
      <c r="G68" s="1"/>
      <c r="H68" s="1"/>
      <c r="I68" s="1"/>
      <c r="J68" s="4"/>
      <c r="K68" s="5"/>
      <c r="L68" s="5"/>
      <c r="M68" s="5"/>
      <c r="T68" s="2"/>
      <c r="U68" s="1"/>
    </row>
    <row r="69" spans="1:21" s="3" customFormat="1" x14ac:dyDescent="0.2">
      <c r="A69" s="1"/>
      <c r="B69" s="1"/>
      <c r="C69" s="1"/>
      <c r="D69" s="1"/>
      <c r="E69" s="1"/>
      <c r="F69" s="1"/>
      <c r="G69" s="1"/>
      <c r="H69" s="1"/>
      <c r="I69" s="1"/>
      <c r="J69" s="4"/>
      <c r="K69" s="5"/>
      <c r="L69" s="5"/>
      <c r="M69" s="5"/>
      <c r="T69" s="2"/>
      <c r="U69" s="1"/>
    </row>
    <row r="70" spans="1:21" s="3" customFormat="1" x14ac:dyDescent="0.2">
      <c r="A70" s="1"/>
      <c r="B70" s="1"/>
      <c r="C70" s="1"/>
      <c r="D70" s="1"/>
      <c r="E70" s="1"/>
      <c r="F70" s="1"/>
      <c r="G70" s="1"/>
      <c r="H70" s="1"/>
      <c r="I70" s="1"/>
      <c r="J70" s="4"/>
      <c r="K70" s="5"/>
      <c r="L70" s="5"/>
      <c r="M70" s="5"/>
      <c r="T70" s="2"/>
      <c r="U70" s="1"/>
    </row>
    <row r="71" spans="1:21" s="3" customFormat="1" x14ac:dyDescent="0.2">
      <c r="A71" s="1"/>
      <c r="B71" s="1"/>
      <c r="C71" s="1"/>
      <c r="D71" s="1"/>
      <c r="E71" s="1"/>
      <c r="F71" s="1"/>
      <c r="G71" s="1"/>
      <c r="H71" s="1"/>
      <c r="I71" s="1"/>
      <c r="J71" s="4"/>
      <c r="K71" s="5"/>
      <c r="L71" s="5"/>
      <c r="M71" s="5"/>
      <c r="T71" s="2"/>
      <c r="U71" s="1"/>
    </row>
    <row r="72" spans="1:21" s="3" customFormat="1" x14ac:dyDescent="0.2">
      <c r="A72" s="1"/>
      <c r="B72" s="1"/>
      <c r="C72" s="1"/>
      <c r="D72" s="1"/>
      <c r="E72" s="1"/>
      <c r="F72" s="1"/>
      <c r="G72" s="1"/>
      <c r="H72" s="1"/>
      <c r="I72" s="1"/>
      <c r="J72" s="4"/>
      <c r="K72" s="5"/>
      <c r="L72" s="5"/>
      <c r="M72" s="5"/>
      <c r="T72" s="2"/>
      <c r="U72" s="1"/>
    </row>
    <row r="73" spans="1:21" s="3" customFormat="1" x14ac:dyDescent="0.2">
      <c r="A73" s="1"/>
      <c r="B73" s="1"/>
      <c r="C73" s="1"/>
      <c r="D73" s="1"/>
      <c r="E73" s="1"/>
      <c r="F73" s="1"/>
      <c r="G73" s="1"/>
      <c r="H73" s="1"/>
      <c r="I73" s="1"/>
      <c r="J73" s="4"/>
      <c r="K73" s="5"/>
      <c r="L73" s="5"/>
      <c r="M73" s="5"/>
      <c r="T73" s="2"/>
      <c r="U73" s="1"/>
    </row>
    <row r="74" spans="1:21" s="3" customFormat="1" x14ac:dyDescent="0.2">
      <c r="A74" s="1"/>
      <c r="B74" s="1"/>
      <c r="C74" s="1"/>
      <c r="D74" s="1"/>
      <c r="E74" s="1"/>
      <c r="F74" s="1"/>
      <c r="G74" s="1"/>
      <c r="H74" s="1"/>
      <c r="I74" s="1"/>
      <c r="J74" s="4"/>
      <c r="K74" s="5"/>
      <c r="L74" s="5"/>
      <c r="M74" s="5"/>
      <c r="T74" s="2"/>
      <c r="U74" s="1"/>
    </row>
    <row r="75" spans="1:21" s="3" customFormat="1" x14ac:dyDescent="0.2">
      <c r="A75" s="1"/>
      <c r="B75" s="1"/>
      <c r="C75" s="1"/>
      <c r="D75" s="1"/>
      <c r="E75" s="1"/>
      <c r="F75" s="1"/>
      <c r="G75" s="1"/>
      <c r="H75" s="1"/>
      <c r="I75" s="1"/>
      <c r="J75" s="4"/>
      <c r="K75" s="5"/>
      <c r="L75" s="5"/>
      <c r="M75" s="5"/>
      <c r="T75" s="2"/>
      <c r="U75" s="1"/>
    </row>
    <row r="76" spans="1:21" s="3" customFormat="1" x14ac:dyDescent="0.2">
      <c r="A76" s="1"/>
      <c r="B76" s="1"/>
      <c r="C76" s="1"/>
      <c r="D76" s="1"/>
      <c r="E76" s="1"/>
      <c r="F76" s="1"/>
      <c r="G76" s="1"/>
      <c r="H76" s="1"/>
      <c r="I76" s="1"/>
      <c r="J76" s="4"/>
      <c r="K76" s="5"/>
      <c r="L76" s="5"/>
      <c r="M76" s="5"/>
      <c r="T76" s="2"/>
      <c r="U76" s="1"/>
    </row>
    <row r="77" spans="1:21" s="3" customFormat="1" x14ac:dyDescent="0.2">
      <c r="A77" s="1"/>
      <c r="B77" s="1"/>
      <c r="C77" s="1"/>
      <c r="D77" s="1"/>
      <c r="E77" s="1"/>
      <c r="F77" s="1"/>
      <c r="G77" s="1"/>
      <c r="H77" s="1"/>
      <c r="I77" s="1"/>
      <c r="J77" s="4"/>
      <c r="K77" s="5"/>
      <c r="L77" s="5"/>
      <c r="M77" s="5"/>
      <c r="T77" s="2"/>
      <c r="U77" s="1"/>
    </row>
    <row r="78" spans="1:21" s="3" customFormat="1" x14ac:dyDescent="0.2">
      <c r="A78" s="1"/>
      <c r="B78" s="1"/>
      <c r="C78" s="1"/>
      <c r="D78" s="1"/>
      <c r="E78" s="1"/>
      <c r="F78" s="1"/>
      <c r="G78" s="1"/>
      <c r="H78" s="1"/>
      <c r="I78" s="1"/>
      <c r="J78" s="4"/>
      <c r="K78" s="5"/>
      <c r="L78" s="5"/>
      <c r="M78" s="5"/>
      <c r="T78" s="2"/>
      <c r="U78" s="1"/>
    </row>
    <row r="79" spans="1:21" s="3" customFormat="1" x14ac:dyDescent="0.2">
      <c r="A79" s="1"/>
      <c r="B79" s="1"/>
      <c r="C79" s="1"/>
      <c r="D79" s="1"/>
      <c r="E79" s="1"/>
      <c r="F79" s="1"/>
      <c r="G79" s="1"/>
      <c r="H79" s="1"/>
      <c r="I79" s="1"/>
      <c r="J79" s="4"/>
      <c r="K79" s="5"/>
      <c r="L79" s="5"/>
      <c r="M79" s="5"/>
      <c r="T79" s="2"/>
      <c r="U79" s="1"/>
    </row>
    <row r="80" spans="1:21" s="3" customFormat="1" x14ac:dyDescent="0.2">
      <c r="A80" s="1"/>
      <c r="B80" s="1"/>
      <c r="C80" s="1"/>
      <c r="D80" s="1"/>
      <c r="E80" s="1"/>
      <c r="F80" s="1"/>
      <c r="G80" s="1"/>
      <c r="H80" s="1"/>
      <c r="I80" s="1"/>
      <c r="J80" s="4"/>
      <c r="K80" s="5"/>
      <c r="L80" s="5"/>
      <c r="M80" s="5"/>
      <c r="T80" s="2"/>
      <c r="U80" s="1"/>
    </row>
    <row r="81" spans="1:21" s="3" customFormat="1" x14ac:dyDescent="0.2">
      <c r="A81" s="1"/>
      <c r="B81" s="1"/>
      <c r="C81" s="1"/>
      <c r="D81" s="1"/>
      <c r="E81" s="1"/>
      <c r="F81" s="1"/>
      <c r="G81" s="1"/>
      <c r="H81" s="1"/>
      <c r="I81" s="1"/>
      <c r="J81" s="4"/>
      <c r="K81" s="5"/>
      <c r="L81" s="5"/>
      <c r="M81" s="5"/>
      <c r="T81" s="2"/>
      <c r="U81" s="1"/>
    </row>
    <row r="82" spans="1:21" s="3" customFormat="1" x14ac:dyDescent="0.2">
      <c r="A82" s="1"/>
      <c r="B82" s="1"/>
      <c r="C82" s="1"/>
      <c r="D82" s="1"/>
      <c r="E82" s="1"/>
      <c r="F82" s="1"/>
      <c r="G82" s="1"/>
      <c r="H82" s="1"/>
      <c r="I82" s="1"/>
      <c r="J82" s="4"/>
      <c r="K82" s="5"/>
      <c r="L82" s="5"/>
      <c r="M82" s="5"/>
      <c r="T82" s="2"/>
      <c r="U82" s="1"/>
    </row>
    <row r="83" spans="1:21" s="3" customFormat="1" x14ac:dyDescent="0.2">
      <c r="A83" s="1"/>
      <c r="B83" s="1"/>
      <c r="C83" s="1"/>
      <c r="D83" s="1"/>
      <c r="E83" s="1"/>
      <c r="F83" s="1"/>
      <c r="G83" s="1"/>
      <c r="H83" s="1"/>
      <c r="I83" s="1"/>
      <c r="J83" s="4"/>
      <c r="K83" s="5"/>
      <c r="L83" s="5"/>
      <c r="M83" s="5"/>
      <c r="T83" s="2"/>
      <c r="U83" s="1"/>
    </row>
    <row r="84" spans="1:21" s="3" customFormat="1" x14ac:dyDescent="0.2">
      <c r="A84" s="1"/>
      <c r="B84" s="1"/>
      <c r="C84" s="1"/>
      <c r="D84" s="1"/>
      <c r="E84" s="1"/>
      <c r="F84" s="1"/>
      <c r="G84" s="1"/>
      <c r="H84" s="1"/>
      <c r="I84" s="1"/>
      <c r="J84" s="4"/>
      <c r="K84" s="5"/>
      <c r="L84" s="5"/>
      <c r="M84" s="5"/>
      <c r="T84" s="2"/>
      <c r="U84" s="1"/>
    </row>
    <row r="85" spans="1:21" s="3" customFormat="1" x14ac:dyDescent="0.2">
      <c r="A85" s="1"/>
      <c r="B85" s="1"/>
      <c r="C85" s="1"/>
      <c r="D85" s="1"/>
      <c r="E85" s="1"/>
      <c r="F85" s="1"/>
      <c r="G85" s="1"/>
      <c r="H85" s="1"/>
      <c r="I85" s="1"/>
      <c r="J85" s="4"/>
      <c r="K85" s="5"/>
      <c r="L85" s="5"/>
      <c r="M85" s="5"/>
      <c r="T85" s="2"/>
      <c r="U85" s="1"/>
    </row>
    <row r="86" spans="1:21" s="3" customFormat="1" x14ac:dyDescent="0.2">
      <c r="A86" s="1"/>
      <c r="B86" s="1"/>
      <c r="C86" s="1"/>
      <c r="D86" s="1"/>
      <c r="E86" s="1"/>
      <c r="F86" s="1"/>
      <c r="G86" s="1"/>
      <c r="H86" s="1"/>
      <c r="I86" s="1"/>
      <c r="J86" s="4"/>
      <c r="K86" s="5"/>
      <c r="L86" s="5"/>
      <c r="M86" s="5"/>
      <c r="T86" s="2"/>
      <c r="U86" s="1"/>
    </row>
    <row r="87" spans="1:21" s="3" customFormat="1" x14ac:dyDescent="0.2">
      <c r="A87" s="1"/>
      <c r="B87" s="1"/>
      <c r="C87" s="1"/>
      <c r="D87" s="1"/>
      <c r="E87" s="1"/>
      <c r="F87" s="1"/>
      <c r="G87" s="1"/>
      <c r="H87" s="1"/>
      <c r="I87" s="1"/>
      <c r="J87" s="4"/>
      <c r="K87" s="5"/>
      <c r="L87" s="5"/>
      <c r="M87" s="5"/>
      <c r="T87" s="2"/>
      <c r="U87" s="1"/>
    </row>
    <row r="88" spans="1:21" s="3" customFormat="1" x14ac:dyDescent="0.2">
      <c r="A88" s="1"/>
      <c r="B88" s="1"/>
      <c r="C88" s="1"/>
      <c r="D88" s="1"/>
      <c r="E88" s="1"/>
      <c r="F88" s="1"/>
      <c r="G88" s="1"/>
      <c r="H88" s="1"/>
      <c r="I88" s="1"/>
      <c r="J88" s="4"/>
      <c r="K88" s="5"/>
      <c r="L88" s="5"/>
      <c r="M88" s="5"/>
      <c r="T88" s="2"/>
      <c r="U88" s="1"/>
    </row>
    <row r="89" spans="1:21" s="3" customFormat="1" x14ac:dyDescent="0.2">
      <c r="A89" s="1"/>
      <c r="B89" s="1"/>
      <c r="C89" s="1"/>
      <c r="D89" s="1"/>
      <c r="E89" s="1"/>
      <c r="F89" s="1"/>
      <c r="G89" s="1"/>
      <c r="H89" s="1"/>
      <c r="I89" s="1"/>
      <c r="J89" s="4"/>
      <c r="K89" s="5"/>
      <c r="L89" s="5"/>
      <c r="M89" s="5"/>
      <c r="T89" s="2"/>
      <c r="U89" s="1"/>
    </row>
    <row r="90" spans="1:21" s="3" customFormat="1" x14ac:dyDescent="0.2">
      <c r="A90" s="1"/>
      <c r="B90" s="1"/>
      <c r="C90" s="1"/>
      <c r="D90" s="1"/>
      <c r="E90" s="1"/>
      <c r="F90" s="1"/>
      <c r="G90" s="1"/>
      <c r="H90" s="1"/>
      <c r="I90" s="1"/>
      <c r="J90" s="4"/>
      <c r="K90" s="5"/>
      <c r="L90" s="5"/>
      <c r="M90" s="5"/>
      <c r="T90" s="2"/>
      <c r="U90" s="1"/>
    </row>
    <row r="91" spans="1:21" s="3" customFormat="1" x14ac:dyDescent="0.2">
      <c r="A91" s="1"/>
      <c r="B91" s="1"/>
      <c r="C91" s="1"/>
      <c r="D91" s="1"/>
      <c r="E91" s="1"/>
      <c r="F91" s="1"/>
      <c r="G91" s="1"/>
      <c r="H91" s="1"/>
      <c r="I91" s="1"/>
      <c r="J91" s="4"/>
      <c r="K91" s="5"/>
      <c r="L91" s="5"/>
      <c r="M91" s="5"/>
      <c r="T91" s="2"/>
      <c r="U91" s="1"/>
    </row>
    <row r="92" spans="1:21" s="3" customFormat="1" x14ac:dyDescent="0.2">
      <c r="A92" s="1"/>
      <c r="B92" s="1"/>
      <c r="C92" s="1"/>
      <c r="D92" s="1"/>
      <c r="E92" s="1"/>
      <c r="F92" s="1"/>
      <c r="G92" s="1"/>
      <c r="H92" s="1"/>
      <c r="I92" s="1"/>
      <c r="J92" s="4"/>
      <c r="K92" s="5"/>
      <c r="L92" s="5"/>
      <c r="M92" s="5"/>
      <c r="T92" s="2"/>
      <c r="U92" s="1"/>
    </row>
    <row r="93" spans="1:21" s="3" customFormat="1" x14ac:dyDescent="0.2">
      <c r="A93" s="1"/>
      <c r="B93" s="1"/>
      <c r="C93" s="1"/>
      <c r="D93" s="1"/>
      <c r="E93" s="1"/>
      <c r="F93" s="1"/>
      <c r="G93" s="1"/>
      <c r="H93" s="1"/>
      <c r="I93" s="1"/>
      <c r="J93" s="4"/>
      <c r="K93" s="5"/>
      <c r="L93" s="5"/>
      <c r="M93" s="5"/>
      <c r="T93" s="2"/>
      <c r="U93" s="1"/>
    </row>
    <row r="94" spans="1:21" s="3" customFormat="1" x14ac:dyDescent="0.2">
      <c r="A94" s="1"/>
      <c r="B94" s="1"/>
      <c r="C94" s="1"/>
      <c r="D94" s="1"/>
      <c r="E94" s="1"/>
      <c r="F94" s="1"/>
      <c r="G94" s="1"/>
      <c r="H94" s="1"/>
      <c r="I94" s="1"/>
      <c r="J94" s="4"/>
      <c r="K94" s="5"/>
      <c r="L94" s="5"/>
      <c r="M94" s="5"/>
      <c r="T94" s="2"/>
      <c r="U94" s="1"/>
    </row>
  </sheetData>
  <mergeCells count="19">
    <mergeCell ref="T7:T8"/>
    <mergeCell ref="K7:K8"/>
    <mergeCell ref="L7:L8"/>
    <mergeCell ref="M7:M8"/>
    <mergeCell ref="N7:N8"/>
    <mergeCell ref="O7:O8"/>
    <mergeCell ref="P7:R7"/>
    <mergeCell ref="A6:S6"/>
    <mergeCell ref="A7:A8"/>
    <mergeCell ref="B7:B8"/>
    <mergeCell ref="C7:C8"/>
    <mergeCell ref="D7:D8"/>
    <mergeCell ref="E7:E8"/>
    <mergeCell ref="G7:G8"/>
    <mergeCell ref="H7:H8"/>
    <mergeCell ref="I7:I8"/>
    <mergeCell ref="J7:J8"/>
    <mergeCell ref="S7:S8"/>
    <mergeCell ref="F7:F8"/>
  </mergeCells>
  <pageMargins left="0.70866141732283472" right="0.78740157480314965" top="0.6692913385826772" bottom="0.86614173228346458" header="0.27559055118110237" footer="0.39370078740157483"/>
  <pageSetup paperSize="9" scale="50" firstPageNumber="130" fitToHeight="0" orientation="landscape" cellComments="asDisplayed" useFirstPageNumber="1" r:id="rId1"/>
  <headerFooter>
    <oddFooter>&amp;L&amp;"Arial,Kurzíva"Zastupitelstvo Olomouckého kraje 19-12-2016
6. - Rozpočet Olomouckého kraje 2017 - návrh rozpočtu
Příloha č. 5b) Projekty spolufinancované z evropských fondů&amp;R&amp;"Arial,Kurzíva"Strana &amp;P (celkem 137)</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U94"/>
  <sheetViews>
    <sheetView tabSelected="1" view="pageBreakPreview" zoomScale="60" zoomScaleNormal="70" workbookViewId="0">
      <selection activeCell="L38" sqref="L38"/>
    </sheetView>
  </sheetViews>
  <sheetFormatPr defaultColWidth="9.140625" defaultRowHeight="12.75" outlineLevelCol="1" x14ac:dyDescent="0.2"/>
  <cols>
    <col min="1" max="1" width="5.42578125" style="111" customWidth="1"/>
    <col min="2" max="2" width="9" style="111" customWidth="1"/>
    <col min="3" max="3" width="16" style="111" hidden="1" customWidth="1" outlineLevel="1"/>
    <col min="4" max="4" width="7.7109375" style="111" hidden="1" customWidth="1" outlineLevel="1"/>
    <col min="5" max="5" width="6.5703125" style="111" hidden="1" customWidth="1" outlineLevel="1"/>
    <col min="6" max="6" width="9" style="111" customWidth="1" outlineLevel="1"/>
    <col min="7" max="7" width="41.42578125" style="111" customWidth="1"/>
    <col min="8" max="8" width="45.5703125" style="111" customWidth="1"/>
    <col min="9" max="9" width="7.140625" style="111" customWidth="1"/>
    <col min="10" max="10" width="14.7109375" style="114" customWidth="1"/>
    <col min="11" max="14" width="14.7109375" style="113" customWidth="1"/>
    <col min="15" max="15" width="12" style="113" customWidth="1"/>
    <col min="16" max="19" width="14.7109375" style="113" customWidth="1"/>
    <col min="20" max="20" width="38.5703125" style="112" hidden="1" customWidth="1"/>
    <col min="21" max="16384" width="9.140625" style="111"/>
  </cols>
  <sheetData>
    <row r="1" spans="1:21" ht="18" x14ac:dyDescent="0.25">
      <c r="A1" s="180" t="s">
        <v>232</v>
      </c>
      <c r="B1" s="144"/>
      <c r="C1" s="144"/>
      <c r="D1" s="144"/>
      <c r="E1" s="144"/>
      <c r="F1" s="144"/>
      <c r="G1" s="146"/>
      <c r="H1" s="145"/>
      <c r="I1" s="144"/>
      <c r="N1" s="143"/>
      <c r="O1" s="143"/>
      <c r="Q1" s="143"/>
      <c r="R1" s="143"/>
      <c r="S1" s="143"/>
      <c r="T1" s="142"/>
      <c r="U1" s="134"/>
    </row>
    <row r="2" spans="1:21" ht="15.75" x14ac:dyDescent="0.25">
      <c r="A2" s="137" t="s">
        <v>233</v>
      </c>
      <c r="B2" s="137"/>
      <c r="C2" s="137"/>
      <c r="D2" s="137"/>
      <c r="E2" s="137"/>
      <c r="F2" s="187" t="s">
        <v>127</v>
      </c>
      <c r="G2" s="141"/>
      <c r="H2" s="188" t="s">
        <v>216</v>
      </c>
      <c r="I2" s="139"/>
      <c r="N2" s="136"/>
      <c r="O2" s="136"/>
      <c r="Q2" s="136"/>
      <c r="R2" s="136"/>
      <c r="S2" s="136"/>
      <c r="T2" s="135"/>
      <c r="U2" s="134"/>
    </row>
    <row r="3" spans="1:21" ht="15.75" x14ac:dyDescent="0.25">
      <c r="A3" s="137"/>
      <c r="B3" s="137"/>
      <c r="C3" s="137"/>
      <c r="D3" s="137"/>
      <c r="E3" s="137"/>
      <c r="F3" s="187" t="s">
        <v>26</v>
      </c>
      <c r="G3" s="141"/>
      <c r="H3" s="140"/>
      <c r="I3" s="139"/>
      <c r="N3" s="136"/>
      <c r="O3" s="136"/>
      <c r="Q3" s="136"/>
      <c r="R3" s="136"/>
      <c r="S3" s="136"/>
      <c r="T3" s="135"/>
      <c r="U3" s="134"/>
    </row>
    <row r="4" spans="1:21" ht="17.25" customHeight="1" x14ac:dyDescent="0.2">
      <c r="A4" s="137"/>
      <c r="B4" s="137"/>
      <c r="C4" s="137"/>
      <c r="D4" s="137"/>
      <c r="E4" s="137"/>
      <c r="F4" s="137"/>
      <c r="G4" s="137"/>
      <c r="H4" s="138"/>
      <c r="I4" s="137"/>
      <c r="N4" s="136"/>
      <c r="O4" s="136"/>
      <c r="Q4" s="136"/>
      <c r="R4" s="136"/>
      <c r="S4" s="136" t="s">
        <v>102</v>
      </c>
      <c r="T4" s="135"/>
      <c r="U4" s="134"/>
    </row>
    <row r="5" spans="1:21" ht="25.5" customHeight="1" x14ac:dyDescent="0.2">
      <c r="A5" s="320" t="s">
        <v>320</v>
      </c>
      <c r="B5" s="321"/>
      <c r="C5" s="321"/>
      <c r="D5" s="321"/>
      <c r="E5" s="321"/>
      <c r="F5" s="321"/>
      <c r="G5" s="321"/>
      <c r="H5" s="321"/>
      <c r="I5" s="321"/>
      <c r="J5" s="321"/>
      <c r="K5" s="321"/>
      <c r="L5" s="321"/>
      <c r="M5" s="321"/>
      <c r="N5" s="321"/>
      <c r="O5" s="321"/>
      <c r="P5" s="321"/>
      <c r="Q5" s="321"/>
      <c r="R5" s="321"/>
      <c r="S5" s="322"/>
      <c r="T5" s="133"/>
    </row>
    <row r="6" spans="1:21" ht="25.5" customHeight="1" x14ac:dyDescent="0.2">
      <c r="A6" s="323" t="s">
        <v>25</v>
      </c>
      <c r="B6" s="323" t="s">
        <v>24</v>
      </c>
      <c r="C6" s="324" t="s">
        <v>23</v>
      </c>
      <c r="D6" s="324" t="s">
        <v>22</v>
      </c>
      <c r="E6" s="324" t="s">
        <v>21</v>
      </c>
      <c r="F6" s="326" t="s">
        <v>235</v>
      </c>
      <c r="G6" s="324" t="s">
        <v>19</v>
      </c>
      <c r="H6" s="315" t="s">
        <v>18</v>
      </c>
      <c r="I6" s="325" t="s">
        <v>17</v>
      </c>
      <c r="J6" s="315" t="s">
        <v>16</v>
      </c>
      <c r="K6" s="315" t="s">
        <v>15</v>
      </c>
      <c r="L6" s="316" t="s">
        <v>14</v>
      </c>
      <c r="M6" s="316" t="s">
        <v>13</v>
      </c>
      <c r="N6" s="315" t="s">
        <v>12</v>
      </c>
      <c r="O6" s="318" t="s">
        <v>11</v>
      </c>
      <c r="P6" s="319" t="s">
        <v>10</v>
      </c>
      <c r="Q6" s="319"/>
      <c r="R6" s="319"/>
      <c r="S6" s="318" t="s">
        <v>9</v>
      </c>
      <c r="T6" s="314" t="s">
        <v>8</v>
      </c>
    </row>
    <row r="7" spans="1:21" ht="58.7" customHeight="1" x14ac:dyDescent="0.2">
      <c r="A7" s="323"/>
      <c r="B7" s="323"/>
      <c r="C7" s="324"/>
      <c r="D7" s="324"/>
      <c r="E7" s="324"/>
      <c r="F7" s="327"/>
      <c r="G7" s="324"/>
      <c r="H7" s="315"/>
      <c r="I7" s="325"/>
      <c r="J7" s="315"/>
      <c r="K7" s="315"/>
      <c r="L7" s="317"/>
      <c r="M7" s="317"/>
      <c r="N7" s="315"/>
      <c r="O7" s="318"/>
      <c r="P7" s="272" t="s">
        <v>130</v>
      </c>
      <c r="Q7" s="272" t="s">
        <v>6</v>
      </c>
      <c r="R7" s="272" t="s">
        <v>5</v>
      </c>
      <c r="S7" s="318"/>
      <c r="T7" s="314"/>
    </row>
    <row r="8" spans="1:21" ht="43.5" customHeight="1" x14ac:dyDescent="0.2">
      <c r="A8" s="189">
        <v>1</v>
      </c>
      <c r="B8" s="189" t="s">
        <v>35</v>
      </c>
      <c r="C8" s="190">
        <v>60007101169</v>
      </c>
      <c r="D8" s="189">
        <v>2143</v>
      </c>
      <c r="E8" s="189">
        <v>5169</v>
      </c>
      <c r="F8" s="189">
        <v>51</v>
      </c>
      <c r="G8" s="233" t="s">
        <v>278</v>
      </c>
      <c r="H8" s="192" t="s">
        <v>279</v>
      </c>
      <c r="I8" s="193"/>
      <c r="J8" s="193" t="s">
        <v>3</v>
      </c>
      <c r="K8" s="194">
        <v>1775</v>
      </c>
      <c r="L8" s="194">
        <v>1597</v>
      </c>
      <c r="M8" s="194">
        <v>178</v>
      </c>
      <c r="N8" s="195" t="s">
        <v>280</v>
      </c>
      <c r="O8" s="196">
        <v>0</v>
      </c>
      <c r="P8" s="197">
        <v>1180</v>
      </c>
      <c r="Q8" s="196">
        <v>1000</v>
      </c>
      <c r="R8" s="198">
        <v>180</v>
      </c>
      <c r="S8" s="198">
        <f>K8-O8-P8</f>
        <v>595</v>
      </c>
      <c r="T8" s="243"/>
    </row>
    <row r="9" spans="1:21" ht="52.5" customHeight="1" x14ac:dyDescent="0.2">
      <c r="A9" s="189">
        <v>2</v>
      </c>
      <c r="B9" s="236" t="s">
        <v>35</v>
      </c>
      <c r="C9" s="190">
        <v>60007101170</v>
      </c>
      <c r="D9" s="236">
        <v>2143</v>
      </c>
      <c r="E9" s="236">
        <v>5169</v>
      </c>
      <c r="F9" s="236">
        <v>51</v>
      </c>
      <c r="G9" s="233" t="s">
        <v>281</v>
      </c>
      <c r="H9" s="192" t="s">
        <v>279</v>
      </c>
      <c r="I9" s="237"/>
      <c r="J9" s="237" t="s">
        <v>3</v>
      </c>
      <c r="K9" s="194">
        <v>5333</v>
      </c>
      <c r="L9" s="194">
        <v>4800</v>
      </c>
      <c r="M9" s="194">
        <v>533</v>
      </c>
      <c r="N9" s="195" t="s">
        <v>280</v>
      </c>
      <c r="O9" s="196">
        <v>0</v>
      </c>
      <c r="P9" s="197">
        <v>4400</v>
      </c>
      <c r="Q9" s="196">
        <v>4000</v>
      </c>
      <c r="R9" s="198">
        <v>400</v>
      </c>
      <c r="S9" s="198">
        <f>K9-P9</f>
        <v>933</v>
      </c>
      <c r="T9" s="243"/>
    </row>
    <row r="10" spans="1:21" ht="35.25" customHeight="1" x14ac:dyDescent="0.2">
      <c r="A10" s="273" t="s">
        <v>321</v>
      </c>
      <c r="B10" s="274"/>
      <c r="C10" s="274"/>
      <c r="D10" s="274"/>
      <c r="E10" s="274"/>
      <c r="F10" s="274"/>
      <c r="G10" s="274"/>
      <c r="H10" s="274"/>
      <c r="I10" s="274"/>
      <c r="J10" s="274"/>
      <c r="K10" s="278">
        <f t="shared" ref="K10:O10" si="0">SUM(K8:K9)</f>
        <v>7108</v>
      </c>
      <c r="L10" s="278">
        <f t="shared" si="0"/>
        <v>6397</v>
      </c>
      <c r="M10" s="278">
        <f t="shared" si="0"/>
        <v>711</v>
      </c>
      <c r="N10" s="278"/>
      <c r="O10" s="278">
        <f t="shared" si="0"/>
        <v>0</v>
      </c>
      <c r="P10" s="278">
        <f>SUM(P8:P9)</f>
        <v>5580</v>
      </c>
      <c r="Q10" s="278">
        <f>SUM(Q8:Q9)</f>
        <v>5000</v>
      </c>
      <c r="R10" s="278">
        <f>SUM(R8:R9)</f>
        <v>580</v>
      </c>
      <c r="S10" s="279">
        <f>SUM(S8:S9)</f>
        <v>1528</v>
      </c>
      <c r="T10" s="132"/>
    </row>
    <row r="11" spans="1:21" s="113" customFormat="1" x14ac:dyDescent="0.2">
      <c r="A11" s="114"/>
      <c r="B11" s="114"/>
      <c r="C11" s="114"/>
      <c r="D11" s="114"/>
      <c r="E11" s="114"/>
      <c r="F11" s="114"/>
      <c r="G11" s="131"/>
      <c r="H11" s="114"/>
      <c r="I11" s="130"/>
      <c r="J11" s="129"/>
      <c r="K11" s="128"/>
      <c r="L11" s="128"/>
      <c r="M11" s="128"/>
      <c r="N11" s="127"/>
      <c r="O11" s="127"/>
      <c r="T11" s="112"/>
      <c r="U11" s="111"/>
    </row>
    <row r="12" spans="1:21" s="113" customFormat="1" x14ac:dyDescent="0.2">
      <c r="A12" s="114"/>
      <c r="B12" s="114"/>
      <c r="C12" s="114"/>
      <c r="D12" s="114"/>
      <c r="E12" s="114"/>
      <c r="F12" s="114"/>
      <c r="G12" s="114"/>
      <c r="H12" s="114"/>
      <c r="I12" s="126"/>
      <c r="J12" s="116"/>
      <c r="K12" s="115"/>
      <c r="L12" s="115"/>
      <c r="M12" s="115"/>
      <c r="T12" s="112"/>
      <c r="U12" s="111"/>
    </row>
    <row r="13" spans="1:21" s="113" customFormat="1" x14ac:dyDescent="0.2">
      <c r="A13" s="114"/>
      <c r="B13" s="114"/>
      <c r="C13" s="114"/>
      <c r="D13" s="114"/>
      <c r="E13" s="114"/>
      <c r="F13" s="114"/>
      <c r="G13" s="114"/>
      <c r="H13" s="114"/>
      <c r="I13" s="126"/>
      <c r="J13" s="116"/>
      <c r="K13" s="115"/>
      <c r="L13" s="115"/>
      <c r="M13" s="115"/>
      <c r="T13" s="112"/>
      <c r="U13" s="111"/>
    </row>
    <row r="14" spans="1:21" s="117" customFormat="1" ht="15" x14ac:dyDescent="0.2">
      <c r="A14" s="123"/>
      <c r="B14" s="123"/>
      <c r="C14" s="123"/>
      <c r="D14" s="124"/>
      <c r="E14" s="123"/>
      <c r="F14" s="123"/>
      <c r="G14" s="123"/>
      <c r="H14" s="123"/>
      <c r="I14" s="122"/>
      <c r="J14" s="121"/>
      <c r="K14" s="120"/>
      <c r="L14" s="120"/>
      <c r="M14" s="120"/>
      <c r="T14" s="119"/>
      <c r="U14" s="118"/>
    </row>
    <row r="15" spans="1:21" s="113" customFormat="1" x14ac:dyDescent="0.2">
      <c r="A15" s="114"/>
      <c r="B15" s="114"/>
      <c r="C15" s="114"/>
      <c r="D15" s="114"/>
      <c r="E15" s="114"/>
      <c r="F15" s="114"/>
      <c r="G15" s="114"/>
      <c r="H15" s="114"/>
      <c r="I15" s="111"/>
      <c r="J15" s="116"/>
      <c r="K15" s="115"/>
      <c r="L15" s="115"/>
      <c r="M15" s="115"/>
      <c r="T15" s="112"/>
      <c r="U15" s="111"/>
    </row>
    <row r="16" spans="1:21" s="113" customFormat="1" x14ac:dyDescent="0.2">
      <c r="A16" s="114"/>
      <c r="B16" s="114"/>
      <c r="C16" s="114"/>
      <c r="D16" s="114"/>
      <c r="E16" s="114"/>
      <c r="F16" s="114"/>
      <c r="G16" s="114"/>
      <c r="H16" s="114"/>
      <c r="I16" s="111"/>
      <c r="J16" s="116"/>
      <c r="K16" s="115"/>
      <c r="L16" s="115"/>
      <c r="M16" s="115"/>
      <c r="T16" s="112"/>
      <c r="U16" s="111"/>
    </row>
    <row r="17" spans="1:21" s="113" customFormat="1" x14ac:dyDescent="0.2">
      <c r="A17" s="114"/>
      <c r="B17" s="114"/>
      <c r="C17" s="114"/>
      <c r="D17" s="114"/>
      <c r="E17" s="114"/>
      <c r="F17" s="114"/>
      <c r="G17" s="114"/>
      <c r="H17" s="114"/>
      <c r="I17" s="111"/>
      <c r="J17" s="116"/>
      <c r="K17" s="115"/>
      <c r="L17" s="115"/>
      <c r="M17" s="115"/>
      <c r="T17" s="112"/>
      <c r="U17" s="111"/>
    </row>
    <row r="18" spans="1:21" s="113" customFormat="1" x14ac:dyDescent="0.2">
      <c r="A18" s="114"/>
      <c r="B18" s="114"/>
      <c r="C18" s="114"/>
      <c r="D18" s="114"/>
      <c r="E18" s="114"/>
      <c r="F18" s="114"/>
      <c r="G18" s="114"/>
      <c r="H18" s="114"/>
      <c r="I18" s="111"/>
      <c r="J18" s="116"/>
      <c r="K18" s="115"/>
      <c r="L18" s="115"/>
      <c r="M18" s="115"/>
      <c r="T18" s="112"/>
      <c r="U18" s="111"/>
    </row>
    <row r="19" spans="1:21" s="113" customFormat="1" x14ac:dyDescent="0.2">
      <c r="A19" s="114"/>
      <c r="B19" s="114"/>
      <c r="C19" s="114"/>
      <c r="D19" s="114"/>
      <c r="E19" s="114"/>
      <c r="F19" s="114"/>
      <c r="G19" s="114"/>
      <c r="H19" s="114"/>
      <c r="I19" s="111"/>
      <c r="J19" s="116"/>
      <c r="K19" s="115"/>
      <c r="L19" s="115"/>
      <c r="M19" s="115"/>
      <c r="T19" s="112"/>
      <c r="U19" s="111"/>
    </row>
    <row r="20" spans="1:21" s="113" customFormat="1" x14ac:dyDescent="0.2">
      <c r="A20" s="114"/>
      <c r="B20" s="114"/>
      <c r="C20" s="114"/>
      <c r="D20" s="114"/>
      <c r="E20" s="114"/>
      <c r="F20" s="114"/>
      <c r="G20" s="114"/>
      <c r="H20" s="114"/>
      <c r="I20" s="111"/>
      <c r="J20" s="116"/>
      <c r="K20" s="115"/>
      <c r="L20" s="115"/>
      <c r="M20" s="115"/>
      <c r="T20" s="112"/>
      <c r="U20" s="111"/>
    </row>
    <row r="21" spans="1:21" s="113" customFormat="1" x14ac:dyDescent="0.2">
      <c r="A21" s="114"/>
      <c r="B21" s="114"/>
      <c r="C21" s="114"/>
      <c r="D21" s="114"/>
      <c r="E21" s="114"/>
      <c r="F21" s="114"/>
      <c r="G21" s="114"/>
      <c r="H21" s="114"/>
      <c r="I21" s="111"/>
      <c r="J21" s="116"/>
      <c r="K21" s="115"/>
      <c r="L21" s="115"/>
      <c r="M21" s="115"/>
      <c r="T21" s="112"/>
      <c r="U21" s="111"/>
    </row>
    <row r="22" spans="1:21" s="113" customFormat="1" x14ac:dyDescent="0.2">
      <c r="A22" s="114"/>
      <c r="B22" s="114"/>
      <c r="C22" s="114"/>
      <c r="D22" s="114"/>
      <c r="E22" s="114"/>
      <c r="F22" s="114"/>
      <c r="G22" s="114"/>
      <c r="H22" s="114"/>
      <c r="I22" s="111"/>
      <c r="J22" s="116"/>
      <c r="K22" s="115"/>
      <c r="L22" s="115"/>
      <c r="M22" s="115"/>
      <c r="T22" s="112"/>
      <c r="U22" s="111"/>
    </row>
    <row r="23" spans="1:21" s="113" customFormat="1" x14ac:dyDescent="0.2">
      <c r="A23" s="114"/>
      <c r="B23" s="114"/>
      <c r="C23" s="114"/>
      <c r="D23" s="114"/>
      <c r="E23" s="114"/>
      <c r="F23" s="114"/>
      <c r="G23" s="114"/>
      <c r="H23" s="114"/>
      <c r="I23" s="111"/>
      <c r="J23" s="116"/>
      <c r="K23" s="115"/>
      <c r="L23" s="115"/>
      <c r="M23" s="115"/>
      <c r="T23" s="112"/>
      <c r="U23" s="111"/>
    </row>
    <row r="24" spans="1:21" s="113" customFormat="1" x14ac:dyDescent="0.2">
      <c r="A24" s="114"/>
      <c r="B24" s="114"/>
      <c r="C24" s="114"/>
      <c r="D24" s="114"/>
      <c r="E24" s="114"/>
      <c r="F24" s="114"/>
      <c r="G24" s="114"/>
      <c r="H24" s="114"/>
      <c r="I24" s="111"/>
      <c r="J24" s="116"/>
      <c r="K24" s="115"/>
      <c r="L24" s="115"/>
      <c r="M24" s="115"/>
      <c r="T24" s="112"/>
      <c r="U24" s="111"/>
    </row>
    <row r="25" spans="1:21" s="113" customFormat="1" x14ac:dyDescent="0.2">
      <c r="A25" s="114"/>
      <c r="B25" s="114"/>
      <c r="C25" s="114"/>
      <c r="D25" s="114"/>
      <c r="E25" s="114"/>
      <c r="F25" s="114"/>
      <c r="G25" s="114"/>
      <c r="H25" s="114"/>
      <c r="I25" s="111"/>
      <c r="J25" s="116"/>
      <c r="K25" s="115"/>
      <c r="L25" s="115"/>
      <c r="M25" s="115"/>
      <c r="T25" s="112"/>
      <c r="U25" s="111"/>
    </row>
    <row r="26" spans="1:21" s="113" customFormat="1" x14ac:dyDescent="0.2">
      <c r="A26" s="114"/>
      <c r="B26" s="114"/>
      <c r="C26" s="114"/>
      <c r="D26" s="114"/>
      <c r="E26" s="114"/>
      <c r="F26" s="114"/>
      <c r="G26" s="114"/>
      <c r="H26" s="114"/>
      <c r="I26" s="111"/>
      <c r="J26" s="116"/>
      <c r="K26" s="115"/>
      <c r="L26" s="115"/>
      <c r="M26" s="115"/>
      <c r="T26" s="112"/>
      <c r="U26" s="111"/>
    </row>
    <row r="27" spans="1:21" s="113" customFormat="1" x14ac:dyDescent="0.2">
      <c r="A27" s="114"/>
      <c r="B27" s="114"/>
      <c r="C27" s="114"/>
      <c r="D27" s="114"/>
      <c r="E27" s="114"/>
      <c r="F27" s="114"/>
      <c r="G27" s="114"/>
      <c r="H27" s="114"/>
      <c r="I27" s="111"/>
      <c r="J27" s="116"/>
      <c r="K27" s="115"/>
      <c r="L27" s="115"/>
      <c r="M27" s="115"/>
      <c r="T27" s="112"/>
      <c r="U27" s="111"/>
    </row>
    <row r="28" spans="1:21" s="113" customFormat="1" x14ac:dyDescent="0.2">
      <c r="A28" s="114"/>
      <c r="B28" s="114"/>
      <c r="C28" s="114"/>
      <c r="D28" s="114"/>
      <c r="E28" s="114"/>
      <c r="F28" s="114"/>
      <c r="G28" s="114"/>
      <c r="H28" s="114"/>
      <c r="I28" s="111"/>
      <c r="J28" s="116"/>
      <c r="K28" s="115"/>
      <c r="L28" s="115"/>
      <c r="M28" s="115"/>
      <c r="T28" s="112"/>
      <c r="U28" s="111"/>
    </row>
    <row r="29" spans="1:21" s="113" customFormat="1" x14ac:dyDescent="0.2">
      <c r="A29" s="114"/>
      <c r="B29" s="114"/>
      <c r="C29" s="114"/>
      <c r="D29" s="114"/>
      <c r="E29" s="114"/>
      <c r="F29" s="114"/>
      <c r="G29" s="114"/>
      <c r="H29" s="114"/>
      <c r="I29" s="111"/>
      <c r="J29" s="116"/>
      <c r="K29" s="115"/>
      <c r="L29" s="115"/>
      <c r="M29" s="115"/>
      <c r="T29" s="112"/>
      <c r="U29" s="111"/>
    </row>
    <row r="30" spans="1:21" s="113" customFormat="1" x14ac:dyDescent="0.2">
      <c r="A30" s="114"/>
      <c r="B30" s="114"/>
      <c r="C30" s="114"/>
      <c r="D30" s="114"/>
      <c r="E30" s="114"/>
      <c r="F30" s="114"/>
      <c r="G30" s="114"/>
      <c r="H30" s="114"/>
      <c r="I30" s="111"/>
      <c r="J30" s="116"/>
      <c r="K30" s="115"/>
      <c r="L30" s="115"/>
      <c r="M30" s="115"/>
      <c r="T30" s="112"/>
      <c r="U30" s="111"/>
    </row>
    <row r="31" spans="1:21" s="113" customFormat="1" x14ac:dyDescent="0.2">
      <c r="A31" s="114"/>
      <c r="B31" s="114"/>
      <c r="C31" s="114"/>
      <c r="D31" s="114"/>
      <c r="E31" s="114"/>
      <c r="F31" s="114"/>
      <c r="G31" s="114"/>
      <c r="H31" s="114"/>
      <c r="I31" s="111"/>
      <c r="J31" s="116"/>
      <c r="K31" s="115"/>
      <c r="L31" s="115"/>
      <c r="M31" s="115"/>
      <c r="T31" s="112"/>
      <c r="U31" s="111"/>
    </row>
    <row r="32" spans="1:21" s="113" customFormat="1" x14ac:dyDescent="0.2">
      <c r="A32" s="114"/>
      <c r="B32" s="114"/>
      <c r="C32" s="114"/>
      <c r="D32" s="114"/>
      <c r="E32" s="114"/>
      <c r="F32" s="114"/>
      <c r="G32" s="114"/>
      <c r="H32" s="114"/>
      <c r="I32" s="111"/>
      <c r="J32" s="114"/>
      <c r="K32" s="115"/>
      <c r="L32" s="115"/>
      <c r="M32" s="115"/>
      <c r="T32" s="112"/>
      <c r="U32" s="111"/>
    </row>
    <row r="33" spans="1:21" s="113" customFormat="1" x14ac:dyDescent="0.2">
      <c r="A33" s="114"/>
      <c r="B33" s="114"/>
      <c r="C33" s="114"/>
      <c r="D33" s="114"/>
      <c r="E33" s="114"/>
      <c r="F33" s="114"/>
      <c r="G33" s="114"/>
      <c r="H33" s="114"/>
      <c r="I33" s="111"/>
      <c r="J33" s="114"/>
      <c r="K33" s="115"/>
      <c r="L33" s="115"/>
      <c r="M33" s="115"/>
      <c r="T33" s="112"/>
      <c r="U33" s="111"/>
    </row>
    <row r="34" spans="1:21" s="113" customFormat="1" x14ac:dyDescent="0.2">
      <c r="A34" s="114"/>
      <c r="B34" s="114"/>
      <c r="C34" s="114"/>
      <c r="D34" s="114"/>
      <c r="E34" s="114"/>
      <c r="F34" s="114"/>
      <c r="G34" s="114"/>
      <c r="H34" s="114"/>
      <c r="I34" s="111"/>
      <c r="J34" s="114"/>
      <c r="K34" s="115"/>
      <c r="L34" s="115"/>
      <c r="M34" s="115"/>
      <c r="T34" s="112"/>
      <c r="U34" s="111"/>
    </row>
    <row r="35" spans="1:21" s="113" customFormat="1" x14ac:dyDescent="0.2">
      <c r="A35" s="114"/>
      <c r="B35" s="114"/>
      <c r="C35" s="114"/>
      <c r="D35" s="114"/>
      <c r="E35" s="114"/>
      <c r="F35" s="114"/>
      <c r="G35" s="114"/>
      <c r="H35" s="114"/>
      <c r="I35" s="111"/>
      <c r="J35" s="114"/>
      <c r="K35" s="115"/>
      <c r="L35" s="115"/>
      <c r="M35" s="115"/>
      <c r="T35" s="112"/>
      <c r="U35" s="111"/>
    </row>
    <row r="36" spans="1:21" s="113" customFormat="1" x14ac:dyDescent="0.2">
      <c r="A36" s="114"/>
      <c r="B36" s="114"/>
      <c r="C36" s="114"/>
      <c r="D36" s="114"/>
      <c r="E36" s="114"/>
      <c r="F36" s="114"/>
      <c r="G36" s="114"/>
      <c r="H36" s="114"/>
      <c r="I36" s="111"/>
      <c r="J36" s="114"/>
      <c r="K36" s="115"/>
      <c r="L36" s="115"/>
      <c r="M36" s="115"/>
      <c r="T36" s="112"/>
      <c r="U36" s="111"/>
    </row>
    <row r="37" spans="1:21" s="113" customFormat="1" x14ac:dyDescent="0.2">
      <c r="A37" s="114"/>
      <c r="B37" s="114"/>
      <c r="C37" s="114"/>
      <c r="D37" s="114"/>
      <c r="E37" s="114"/>
      <c r="F37" s="114"/>
      <c r="G37" s="114"/>
      <c r="H37" s="114"/>
      <c r="I37" s="111"/>
      <c r="J37" s="114"/>
      <c r="K37" s="115"/>
      <c r="L37" s="115"/>
      <c r="M37" s="115"/>
      <c r="T37" s="112"/>
      <c r="U37" s="111"/>
    </row>
    <row r="38" spans="1:21" s="113" customFormat="1" x14ac:dyDescent="0.2">
      <c r="A38" s="114"/>
      <c r="B38" s="114"/>
      <c r="C38" s="114"/>
      <c r="D38" s="114"/>
      <c r="E38" s="114"/>
      <c r="F38" s="114"/>
      <c r="G38" s="114"/>
      <c r="H38" s="114"/>
      <c r="I38" s="111"/>
      <c r="J38" s="114"/>
      <c r="K38" s="115"/>
      <c r="L38" s="115"/>
      <c r="M38" s="115"/>
      <c r="T38" s="112"/>
      <c r="U38" s="111"/>
    </row>
    <row r="39" spans="1:21" s="113" customFormat="1" x14ac:dyDescent="0.2">
      <c r="A39" s="114"/>
      <c r="B39" s="114"/>
      <c r="C39" s="114"/>
      <c r="D39" s="114"/>
      <c r="E39" s="114"/>
      <c r="F39" s="114"/>
      <c r="G39" s="114"/>
      <c r="H39" s="114"/>
      <c r="I39" s="111"/>
      <c r="J39" s="114"/>
      <c r="K39" s="115"/>
      <c r="L39" s="115"/>
      <c r="M39" s="115"/>
      <c r="T39" s="112"/>
      <c r="U39" s="111"/>
    </row>
    <row r="40" spans="1:21" s="113" customFormat="1" x14ac:dyDescent="0.2">
      <c r="A40" s="114"/>
      <c r="B40" s="114"/>
      <c r="C40" s="114"/>
      <c r="D40" s="114"/>
      <c r="E40" s="114"/>
      <c r="F40" s="114"/>
      <c r="G40" s="114"/>
      <c r="H40" s="114"/>
      <c r="I40" s="111"/>
      <c r="J40" s="114"/>
      <c r="K40" s="115"/>
      <c r="L40" s="115"/>
      <c r="M40" s="115"/>
      <c r="T40" s="112"/>
      <c r="U40" s="111"/>
    </row>
    <row r="41" spans="1:21" s="113" customFormat="1" x14ac:dyDescent="0.2">
      <c r="A41" s="114"/>
      <c r="B41" s="114"/>
      <c r="C41" s="114"/>
      <c r="D41" s="114"/>
      <c r="E41" s="114"/>
      <c r="F41" s="114"/>
      <c r="G41" s="114"/>
      <c r="H41" s="114"/>
      <c r="I41" s="111"/>
      <c r="J41" s="114"/>
      <c r="K41" s="115"/>
      <c r="L41" s="115"/>
      <c r="M41" s="115"/>
      <c r="T41" s="112"/>
      <c r="U41" s="111"/>
    </row>
    <row r="42" spans="1:21" s="113" customFormat="1" x14ac:dyDescent="0.2">
      <c r="A42" s="114"/>
      <c r="B42" s="114"/>
      <c r="C42" s="114"/>
      <c r="D42" s="114"/>
      <c r="E42" s="114"/>
      <c r="F42" s="114"/>
      <c r="G42" s="114"/>
      <c r="H42" s="114"/>
      <c r="I42" s="111"/>
      <c r="J42" s="114"/>
      <c r="K42" s="115"/>
      <c r="L42" s="115"/>
      <c r="M42" s="115"/>
      <c r="T42" s="112"/>
      <c r="U42" s="111"/>
    </row>
    <row r="43" spans="1:21" s="113" customFormat="1" x14ac:dyDescent="0.2">
      <c r="A43" s="111"/>
      <c r="B43" s="111"/>
      <c r="C43" s="111"/>
      <c r="D43" s="111"/>
      <c r="E43" s="111"/>
      <c r="F43" s="111"/>
      <c r="G43" s="111"/>
      <c r="H43" s="111"/>
      <c r="I43" s="111"/>
      <c r="J43" s="114"/>
      <c r="K43" s="115"/>
      <c r="L43" s="115"/>
      <c r="M43" s="115"/>
      <c r="T43" s="112"/>
      <c r="U43" s="111"/>
    </row>
    <row r="44" spans="1:21" s="113" customFormat="1" x14ac:dyDescent="0.2">
      <c r="A44" s="111"/>
      <c r="B44" s="111"/>
      <c r="C44" s="111"/>
      <c r="D44" s="111"/>
      <c r="E44" s="111"/>
      <c r="F44" s="111"/>
      <c r="G44" s="111"/>
      <c r="H44" s="111"/>
      <c r="I44" s="111"/>
      <c r="J44" s="114"/>
      <c r="K44" s="115"/>
      <c r="L44" s="115"/>
      <c r="M44" s="115"/>
      <c r="T44" s="112"/>
      <c r="U44" s="111"/>
    </row>
    <row r="45" spans="1:21" s="113" customFormat="1" x14ac:dyDescent="0.2">
      <c r="A45" s="111"/>
      <c r="B45" s="111"/>
      <c r="C45" s="111"/>
      <c r="D45" s="111"/>
      <c r="E45" s="111"/>
      <c r="F45" s="111"/>
      <c r="G45" s="111"/>
      <c r="H45" s="111"/>
      <c r="I45" s="111"/>
      <c r="J45" s="114"/>
      <c r="K45" s="115"/>
      <c r="L45" s="115"/>
      <c r="M45" s="115"/>
      <c r="T45" s="112"/>
      <c r="U45" s="111"/>
    </row>
    <row r="46" spans="1:21" s="113" customFormat="1" x14ac:dyDescent="0.2">
      <c r="A46" s="111"/>
      <c r="B46" s="111"/>
      <c r="C46" s="111"/>
      <c r="D46" s="111"/>
      <c r="E46" s="111"/>
      <c r="F46" s="111"/>
      <c r="G46" s="111"/>
      <c r="H46" s="111"/>
      <c r="I46" s="111"/>
      <c r="J46" s="114"/>
      <c r="K46" s="115"/>
      <c r="L46" s="115"/>
      <c r="M46" s="115"/>
      <c r="T46" s="112"/>
      <c r="U46" s="111"/>
    </row>
    <row r="47" spans="1:21" s="113" customFormat="1" x14ac:dyDescent="0.2">
      <c r="A47" s="111"/>
      <c r="B47" s="111"/>
      <c r="C47" s="111"/>
      <c r="D47" s="111"/>
      <c r="E47" s="111"/>
      <c r="F47" s="111"/>
      <c r="G47" s="111"/>
      <c r="H47" s="111"/>
      <c r="I47" s="111"/>
      <c r="J47" s="114"/>
      <c r="K47" s="115"/>
      <c r="L47" s="115"/>
      <c r="M47" s="115"/>
      <c r="T47" s="112"/>
      <c r="U47" s="111"/>
    </row>
    <row r="48" spans="1:21" s="113" customFormat="1" x14ac:dyDescent="0.2">
      <c r="A48" s="111"/>
      <c r="B48" s="111"/>
      <c r="C48" s="111"/>
      <c r="D48" s="111"/>
      <c r="E48" s="111"/>
      <c r="F48" s="111"/>
      <c r="G48" s="111"/>
      <c r="H48" s="111"/>
      <c r="I48" s="111"/>
      <c r="J48" s="114"/>
      <c r="K48" s="115"/>
      <c r="L48" s="115"/>
      <c r="M48" s="115"/>
      <c r="T48" s="112"/>
      <c r="U48" s="111"/>
    </row>
    <row r="49" spans="1:21" s="113" customFormat="1" x14ac:dyDescent="0.2">
      <c r="A49" s="111"/>
      <c r="B49" s="111"/>
      <c r="C49" s="111"/>
      <c r="D49" s="111"/>
      <c r="E49" s="111"/>
      <c r="F49" s="111"/>
      <c r="G49" s="111"/>
      <c r="H49" s="111"/>
      <c r="I49" s="111"/>
      <c r="J49" s="114"/>
      <c r="K49" s="115"/>
      <c r="L49" s="115"/>
      <c r="M49" s="115"/>
      <c r="T49" s="112"/>
      <c r="U49" s="111"/>
    </row>
    <row r="50" spans="1:21" s="113" customFormat="1" x14ac:dyDescent="0.2">
      <c r="A50" s="111"/>
      <c r="B50" s="111"/>
      <c r="C50" s="111"/>
      <c r="D50" s="111"/>
      <c r="E50" s="111"/>
      <c r="F50" s="111"/>
      <c r="G50" s="111"/>
      <c r="H50" s="111"/>
      <c r="I50" s="111"/>
      <c r="J50" s="114"/>
      <c r="K50" s="115"/>
      <c r="L50" s="115"/>
      <c r="M50" s="115"/>
      <c r="T50" s="112"/>
      <c r="U50" s="111"/>
    </row>
    <row r="51" spans="1:21" s="113" customFormat="1" x14ac:dyDescent="0.2">
      <c r="A51" s="111"/>
      <c r="B51" s="111"/>
      <c r="C51" s="111"/>
      <c r="D51" s="111"/>
      <c r="E51" s="111"/>
      <c r="F51" s="111"/>
      <c r="G51" s="111"/>
      <c r="H51" s="111"/>
      <c r="I51" s="111"/>
      <c r="J51" s="114"/>
      <c r="K51" s="115"/>
      <c r="L51" s="115"/>
      <c r="M51" s="115"/>
      <c r="T51" s="112"/>
      <c r="U51" s="111"/>
    </row>
    <row r="52" spans="1:21" s="113" customFormat="1" x14ac:dyDescent="0.2">
      <c r="A52" s="111"/>
      <c r="B52" s="111"/>
      <c r="C52" s="111"/>
      <c r="D52" s="111"/>
      <c r="E52" s="111"/>
      <c r="F52" s="111"/>
      <c r="G52" s="111"/>
      <c r="H52" s="111"/>
      <c r="I52" s="111"/>
      <c r="J52" s="114"/>
      <c r="K52" s="115"/>
      <c r="L52" s="115"/>
      <c r="M52" s="115"/>
      <c r="T52" s="112"/>
      <c r="U52" s="111"/>
    </row>
    <row r="53" spans="1:21" s="113" customFormat="1" x14ac:dyDescent="0.2">
      <c r="A53" s="111"/>
      <c r="B53" s="111"/>
      <c r="C53" s="111"/>
      <c r="D53" s="111"/>
      <c r="E53" s="111"/>
      <c r="F53" s="111"/>
      <c r="G53" s="111"/>
      <c r="H53" s="111"/>
      <c r="I53" s="111"/>
      <c r="J53" s="114"/>
      <c r="K53" s="115"/>
      <c r="L53" s="115"/>
      <c r="M53" s="115"/>
      <c r="T53" s="112"/>
      <c r="U53" s="111"/>
    </row>
    <row r="54" spans="1:21" s="113" customFormat="1" x14ac:dyDescent="0.2">
      <c r="A54" s="111"/>
      <c r="B54" s="111"/>
      <c r="C54" s="111"/>
      <c r="D54" s="111"/>
      <c r="E54" s="111"/>
      <c r="F54" s="111"/>
      <c r="G54" s="111"/>
      <c r="H54" s="111"/>
      <c r="I54" s="111"/>
      <c r="J54" s="114"/>
      <c r="K54" s="115"/>
      <c r="L54" s="115"/>
      <c r="M54" s="115"/>
      <c r="T54" s="112"/>
      <c r="U54" s="111"/>
    </row>
    <row r="55" spans="1:21" s="113" customFormat="1" x14ac:dyDescent="0.2">
      <c r="A55" s="111"/>
      <c r="B55" s="111"/>
      <c r="C55" s="111"/>
      <c r="D55" s="111"/>
      <c r="E55" s="111"/>
      <c r="F55" s="111"/>
      <c r="G55" s="111"/>
      <c r="H55" s="111"/>
      <c r="I55" s="111"/>
      <c r="J55" s="114"/>
      <c r="K55" s="115"/>
      <c r="L55" s="115"/>
      <c r="M55" s="115"/>
      <c r="T55" s="112"/>
      <c r="U55" s="111"/>
    </row>
    <row r="56" spans="1:21" s="113" customFormat="1" x14ac:dyDescent="0.2">
      <c r="A56" s="111"/>
      <c r="B56" s="111"/>
      <c r="C56" s="111"/>
      <c r="D56" s="111"/>
      <c r="E56" s="111"/>
      <c r="F56" s="111"/>
      <c r="G56" s="111"/>
      <c r="H56" s="111"/>
      <c r="I56" s="111"/>
      <c r="J56" s="114"/>
      <c r="K56" s="115"/>
      <c r="L56" s="115"/>
      <c r="M56" s="115"/>
      <c r="T56" s="112"/>
      <c r="U56" s="111"/>
    </row>
    <row r="57" spans="1:21" s="113" customFormat="1" x14ac:dyDescent="0.2">
      <c r="A57" s="111"/>
      <c r="B57" s="111"/>
      <c r="C57" s="111"/>
      <c r="D57" s="111"/>
      <c r="E57" s="111"/>
      <c r="F57" s="111"/>
      <c r="G57" s="111"/>
      <c r="H57" s="111"/>
      <c r="I57" s="111"/>
      <c r="J57" s="114"/>
      <c r="K57" s="115"/>
      <c r="L57" s="115"/>
      <c r="M57" s="115"/>
      <c r="T57" s="112"/>
      <c r="U57" s="111"/>
    </row>
    <row r="58" spans="1:21" s="113" customFormat="1" x14ac:dyDescent="0.2">
      <c r="A58" s="111"/>
      <c r="B58" s="111"/>
      <c r="C58" s="111"/>
      <c r="D58" s="111"/>
      <c r="E58" s="111"/>
      <c r="F58" s="111"/>
      <c r="G58" s="111"/>
      <c r="H58" s="111"/>
      <c r="I58" s="111"/>
      <c r="J58" s="114"/>
      <c r="K58" s="115"/>
      <c r="L58" s="115"/>
      <c r="M58" s="115"/>
      <c r="T58" s="112"/>
      <c r="U58" s="111"/>
    </row>
    <row r="59" spans="1:21" s="113" customFormat="1" x14ac:dyDescent="0.2">
      <c r="A59" s="111"/>
      <c r="B59" s="111"/>
      <c r="C59" s="111"/>
      <c r="D59" s="111"/>
      <c r="E59" s="111"/>
      <c r="F59" s="111"/>
      <c r="G59" s="111"/>
      <c r="H59" s="111"/>
      <c r="I59" s="111"/>
      <c r="J59" s="114"/>
      <c r="K59" s="115"/>
      <c r="L59" s="115"/>
      <c r="M59" s="115"/>
      <c r="T59" s="112"/>
      <c r="U59" s="111"/>
    </row>
    <row r="60" spans="1:21" s="113" customFormat="1" x14ac:dyDescent="0.2">
      <c r="A60" s="111"/>
      <c r="B60" s="111"/>
      <c r="C60" s="111"/>
      <c r="D60" s="111"/>
      <c r="E60" s="111"/>
      <c r="F60" s="111"/>
      <c r="G60" s="111"/>
      <c r="H60" s="111"/>
      <c r="I60" s="111"/>
      <c r="J60" s="114"/>
      <c r="K60" s="115"/>
      <c r="L60" s="115"/>
      <c r="M60" s="115"/>
      <c r="T60" s="112"/>
      <c r="U60" s="111"/>
    </row>
    <row r="61" spans="1:21" s="113" customFormat="1" x14ac:dyDescent="0.2">
      <c r="A61" s="111"/>
      <c r="B61" s="111"/>
      <c r="C61" s="111"/>
      <c r="D61" s="111"/>
      <c r="E61" s="111"/>
      <c r="F61" s="111"/>
      <c r="G61" s="111"/>
      <c r="H61" s="111"/>
      <c r="I61" s="111"/>
      <c r="J61" s="114"/>
      <c r="K61" s="115"/>
      <c r="L61" s="115"/>
      <c r="M61" s="115"/>
      <c r="T61" s="112"/>
      <c r="U61" s="111"/>
    </row>
    <row r="62" spans="1:21" s="113" customFormat="1" x14ac:dyDescent="0.2">
      <c r="A62" s="111"/>
      <c r="B62" s="111"/>
      <c r="C62" s="111"/>
      <c r="D62" s="111"/>
      <c r="E62" s="111"/>
      <c r="F62" s="111"/>
      <c r="G62" s="111"/>
      <c r="H62" s="111"/>
      <c r="I62" s="111"/>
      <c r="J62" s="114"/>
      <c r="K62" s="115"/>
      <c r="L62" s="115"/>
      <c r="M62" s="115"/>
      <c r="T62" s="112"/>
      <c r="U62" s="111"/>
    </row>
    <row r="63" spans="1:21" s="113" customFormat="1" x14ac:dyDescent="0.2">
      <c r="A63" s="111"/>
      <c r="B63" s="111"/>
      <c r="C63" s="111"/>
      <c r="D63" s="111"/>
      <c r="E63" s="111"/>
      <c r="F63" s="111"/>
      <c r="G63" s="111"/>
      <c r="H63" s="111"/>
      <c r="I63" s="111"/>
      <c r="J63" s="114"/>
      <c r="K63" s="115"/>
      <c r="L63" s="115"/>
      <c r="M63" s="115"/>
      <c r="T63" s="112"/>
      <c r="U63" s="111"/>
    </row>
    <row r="64" spans="1:21" s="113" customFormat="1" x14ac:dyDescent="0.2">
      <c r="A64" s="111"/>
      <c r="B64" s="111"/>
      <c r="C64" s="111"/>
      <c r="D64" s="111"/>
      <c r="E64" s="111"/>
      <c r="F64" s="111"/>
      <c r="G64" s="111"/>
      <c r="H64" s="111"/>
      <c r="I64" s="111"/>
      <c r="J64" s="114"/>
      <c r="K64" s="115"/>
      <c r="L64" s="115"/>
      <c r="M64" s="115"/>
      <c r="T64" s="112"/>
      <c r="U64" s="111"/>
    </row>
    <row r="65" spans="1:21" s="113" customFormat="1" x14ac:dyDescent="0.2">
      <c r="A65" s="111"/>
      <c r="B65" s="111"/>
      <c r="C65" s="111"/>
      <c r="D65" s="111"/>
      <c r="E65" s="111"/>
      <c r="F65" s="111"/>
      <c r="G65" s="111"/>
      <c r="H65" s="111"/>
      <c r="I65" s="111"/>
      <c r="J65" s="114"/>
      <c r="K65" s="115"/>
      <c r="L65" s="115"/>
      <c r="M65" s="115"/>
      <c r="T65" s="112"/>
      <c r="U65" s="111"/>
    </row>
    <row r="66" spans="1:21" s="113" customFormat="1" x14ac:dyDescent="0.2">
      <c r="A66" s="111"/>
      <c r="B66" s="111"/>
      <c r="C66" s="111"/>
      <c r="D66" s="111"/>
      <c r="E66" s="111"/>
      <c r="F66" s="111"/>
      <c r="G66" s="111"/>
      <c r="H66" s="111"/>
      <c r="I66" s="111"/>
      <c r="J66" s="114"/>
      <c r="K66" s="115"/>
      <c r="L66" s="115"/>
      <c r="M66" s="115"/>
      <c r="T66" s="112"/>
      <c r="U66" s="111"/>
    </row>
    <row r="67" spans="1:21" s="113" customFormat="1" x14ac:dyDescent="0.2">
      <c r="A67" s="111"/>
      <c r="B67" s="111"/>
      <c r="C67" s="111"/>
      <c r="D67" s="111"/>
      <c r="E67" s="111"/>
      <c r="F67" s="111"/>
      <c r="G67" s="111"/>
      <c r="H67" s="111"/>
      <c r="I67" s="111"/>
      <c r="J67" s="114"/>
      <c r="K67" s="115"/>
      <c r="L67" s="115"/>
      <c r="M67" s="115"/>
      <c r="T67" s="112"/>
      <c r="U67" s="111"/>
    </row>
    <row r="68" spans="1:21" s="113" customFormat="1" x14ac:dyDescent="0.2">
      <c r="A68" s="111"/>
      <c r="B68" s="111"/>
      <c r="C68" s="111"/>
      <c r="D68" s="111"/>
      <c r="E68" s="111"/>
      <c r="F68" s="111"/>
      <c r="G68" s="111"/>
      <c r="H68" s="111"/>
      <c r="I68" s="111"/>
      <c r="J68" s="114"/>
      <c r="K68" s="115"/>
      <c r="L68" s="115"/>
      <c r="M68" s="115"/>
      <c r="T68" s="112"/>
      <c r="U68" s="111"/>
    </row>
    <row r="69" spans="1:21" s="113" customFormat="1" x14ac:dyDescent="0.2">
      <c r="A69" s="111"/>
      <c r="B69" s="111"/>
      <c r="C69" s="111"/>
      <c r="D69" s="111"/>
      <c r="E69" s="111"/>
      <c r="F69" s="111"/>
      <c r="G69" s="111"/>
      <c r="H69" s="111"/>
      <c r="I69" s="111"/>
      <c r="J69" s="114"/>
      <c r="K69" s="115"/>
      <c r="L69" s="115"/>
      <c r="M69" s="115"/>
      <c r="T69" s="112"/>
      <c r="U69" s="111"/>
    </row>
    <row r="70" spans="1:21" s="113" customFormat="1" x14ac:dyDescent="0.2">
      <c r="A70" s="111"/>
      <c r="B70" s="111"/>
      <c r="C70" s="111"/>
      <c r="D70" s="111"/>
      <c r="E70" s="111"/>
      <c r="F70" s="111"/>
      <c r="G70" s="111"/>
      <c r="H70" s="111"/>
      <c r="I70" s="111"/>
      <c r="J70" s="114"/>
      <c r="K70" s="115"/>
      <c r="L70" s="115"/>
      <c r="M70" s="115"/>
      <c r="T70" s="112"/>
      <c r="U70" s="111"/>
    </row>
    <row r="71" spans="1:21" s="113" customFormat="1" x14ac:dyDescent="0.2">
      <c r="A71" s="111"/>
      <c r="B71" s="111"/>
      <c r="C71" s="111"/>
      <c r="D71" s="111"/>
      <c r="E71" s="111"/>
      <c r="F71" s="111"/>
      <c r="G71" s="111"/>
      <c r="H71" s="111"/>
      <c r="I71" s="111"/>
      <c r="J71" s="114"/>
      <c r="K71" s="115"/>
      <c r="L71" s="115"/>
      <c r="M71" s="115"/>
      <c r="T71" s="112"/>
      <c r="U71" s="111"/>
    </row>
    <row r="72" spans="1:21" s="113" customFormat="1" x14ac:dyDescent="0.2">
      <c r="A72" s="111"/>
      <c r="B72" s="111"/>
      <c r="C72" s="111"/>
      <c r="D72" s="111"/>
      <c r="E72" s="111"/>
      <c r="F72" s="111"/>
      <c r="G72" s="111"/>
      <c r="H72" s="111"/>
      <c r="I72" s="111"/>
      <c r="J72" s="114"/>
      <c r="K72" s="115"/>
      <c r="L72" s="115"/>
      <c r="M72" s="115"/>
      <c r="T72" s="112"/>
      <c r="U72" s="111"/>
    </row>
    <row r="73" spans="1:21" s="113" customFormat="1" x14ac:dyDescent="0.2">
      <c r="A73" s="111"/>
      <c r="B73" s="111"/>
      <c r="C73" s="111"/>
      <c r="D73" s="111"/>
      <c r="E73" s="111"/>
      <c r="F73" s="111"/>
      <c r="G73" s="111"/>
      <c r="H73" s="111"/>
      <c r="I73" s="111"/>
      <c r="J73" s="114"/>
      <c r="K73" s="115"/>
      <c r="L73" s="115"/>
      <c r="M73" s="115"/>
      <c r="T73" s="112"/>
      <c r="U73" s="111"/>
    </row>
    <row r="74" spans="1:21" s="113" customFormat="1" x14ac:dyDescent="0.2">
      <c r="A74" s="111"/>
      <c r="B74" s="111"/>
      <c r="C74" s="111"/>
      <c r="D74" s="111"/>
      <c r="E74" s="111"/>
      <c r="F74" s="111"/>
      <c r="G74" s="111"/>
      <c r="H74" s="111"/>
      <c r="I74" s="111"/>
      <c r="J74" s="114"/>
      <c r="K74" s="115"/>
      <c r="L74" s="115"/>
      <c r="M74" s="115"/>
      <c r="T74" s="112"/>
      <c r="U74" s="111"/>
    </row>
    <row r="75" spans="1:21" s="113" customFormat="1" x14ac:dyDescent="0.2">
      <c r="A75" s="111"/>
      <c r="B75" s="111"/>
      <c r="C75" s="111"/>
      <c r="D75" s="111"/>
      <c r="E75" s="111"/>
      <c r="F75" s="111"/>
      <c r="G75" s="111"/>
      <c r="H75" s="111"/>
      <c r="I75" s="111"/>
      <c r="J75" s="114"/>
      <c r="K75" s="115"/>
      <c r="L75" s="115"/>
      <c r="M75" s="115"/>
      <c r="T75" s="112"/>
      <c r="U75" s="111"/>
    </row>
    <row r="76" spans="1:21" s="113" customFormat="1" x14ac:dyDescent="0.2">
      <c r="A76" s="111"/>
      <c r="B76" s="111"/>
      <c r="C76" s="111"/>
      <c r="D76" s="111"/>
      <c r="E76" s="111"/>
      <c r="F76" s="111"/>
      <c r="G76" s="111"/>
      <c r="H76" s="111"/>
      <c r="I76" s="111"/>
      <c r="J76" s="114"/>
      <c r="K76" s="115"/>
      <c r="L76" s="115"/>
      <c r="M76" s="115"/>
      <c r="T76" s="112"/>
      <c r="U76" s="111"/>
    </row>
    <row r="77" spans="1:21" s="113" customFormat="1" x14ac:dyDescent="0.2">
      <c r="A77" s="111"/>
      <c r="B77" s="111"/>
      <c r="C77" s="111"/>
      <c r="D77" s="111"/>
      <c r="E77" s="111"/>
      <c r="F77" s="111"/>
      <c r="G77" s="111"/>
      <c r="H77" s="111"/>
      <c r="I77" s="111"/>
      <c r="J77" s="114"/>
      <c r="K77" s="115"/>
      <c r="L77" s="115"/>
      <c r="M77" s="115"/>
      <c r="T77" s="112"/>
      <c r="U77" s="111"/>
    </row>
    <row r="78" spans="1:21" s="113" customFormat="1" x14ac:dyDescent="0.2">
      <c r="A78" s="111"/>
      <c r="B78" s="111"/>
      <c r="C78" s="111"/>
      <c r="D78" s="111"/>
      <c r="E78" s="111"/>
      <c r="F78" s="111"/>
      <c r="G78" s="111"/>
      <c r="H78" s="111"/>
      <c r="I78" s="111"/>
      <c r="J78" s="114"/>
      <c r="K78" s="115"/>
      <c r="L78" s="115"/>
      <c r="M78" s="115"/>
      <c r="T78" s="112"/>
      <c r="U78" s="111"/>
    </row>
    <row r="79" spans="1:21" s="113" customFormat="1" x14ac:dyDescent="0.2">
      <c r="A79" s="111"/>
      <c r="B79" s="111"/>
      <c r="C79" s="111"/>
      <c r="D79" s="111"/>
      <c r="E79" s="111"/>
      <c r="F79" s="111"/>
      <c r="G79" s="111"/>
      <c r="H79" s="111"/>
      <c r="I79" s="111"/>
      <c r="J79" s="114"/>
      <c r="K79" s="115"/>
      <c r="L79" s="115"/>
      <c r="M79" s="115"/>
      <c r="T79" s="112"/>
      <c r="U79" s="111"/>
    </row>
    <row r="80" spans="1:21" s="113" customFormat="1" x14ac:dyDescent="0.2">
      <c r="A80" s="111"/>
      <c r="B80" s="111"/>
      <c r="C80" s="111"/>
      <c r="D80" s="111"/>
      <c r="E80" s="111"/>
      <c r="F80" s="111"/>
      <c r="G80" s="111"/>
      <c r="H80" s="111"/>
      <c r="I80" s="111"/>
      <c r="J80" s="114"/>
      <c r="K80" s="115"/>
      <c r="L80" s="115"/>
      <c r="M80" s="115"/>
      <c r="T80" s="112"/>
      <c r="U80" s="111"/>
    </row>
    <row r="81" spans="1:21" s="113" customFormat="1" x14ac:dyDescent="0.2">
      <c r="A81" s="111"/>
      <c r="B81" s="111"/>
      <c r="C81" s="111"/>
      <c r="D81" s="111"/>
      <c r="E81" s="111"/>
      <c r="F81" s="111"/>
      <c r="G81" s="111"/>
      <c r="H81" s="111"/>
      <c r="I81" s="111"/>
      <c r="J81" s="114"/>
      <c r="K81" s="115"/>
      <c r="L81" s="115"/>
      <c r="M81" s="115"/>
      <c r="T81" s="112"/>
      <c r="U81" s="111"/>
    </row>
    <row r="82" spans="1:21" s="113" customFormat="1" x14ac:dyDescent="0.2">
      <c r="A82" s="111"/>
      <c r="B82" s="111"/>
      <c r="C82" s="111"/>
      <c r="D82" s="111"/>
      <c r="E82" s="111"/>
      <c r="F82" s="111"/>
      <c r="G82" s="111"/>
      <c r="H82" s="111"/>
      <c r="I82" s="111"/>
      <c r="J82" s="114"/>
      <c r="K82" s="115"/>
      <c r="L82" s="115"/>
      <c r="M82" s="115"/>
      <c r="T82" s="112"/>
      <c r="U82" s="111"/>
    </row>
    <row r="83" spans="1:21" s="113" customFormat="1" x14ac:dyDescent="0.2">
      <c r="A83" s="111"/>
      <c r="B83" s="111"/>
      <c r="C83" s="111"/>
      <c r="D83" s="111"/>
      <c r="E83" s="111"/>
      <c r="F83" s="111"/>
      <c r="G83" s="111"/>
      <c r="H83" s="111"/>
      <c r="I83" s="111"/>
      <c r="J83" s="114"/>
      <c r="K83" s="115"/>
      <c r="L83" s="115"/>
      <c r="M83" s="115"/>
      <c r="T83" s="112"/>
      <c r="U83" s="111"/>
    </row>
    <row r="84" spans="1:21" s="113" customFormat="1" x14ac:dyDescent="0.2">
      <c r="A84" s="111"/>
      <c r="B84" s="111"/>
      <c r="C84" s="111"/>
      <c r="D84" s="111"/>
      <c r="E84" s="111"/>
      <c r="F84" s="111"/>
      <c r="G84" s="111"/>
      <c r="H84" s="111"/>
      <c r="I84" s="111"/>
      <c r="J84" s="114"/>
      <c r="K84" s="115"/>
      <c r="L84" s="115"/>
      <c r="M84" s="115"/>
      <c r="T84" s="112"/>
      <c r="U84" s="111"/>
    </row>
    <row r="85" spans="1:21" s="113" customFormat="1" x14ac:dyDescent="0.2">
      <c r="A85" s="111"/>
      <c r="B85" s="111"/>
      <c r="C85" s="111"/>
      <c r="D85" s="111"/>
      <c r="E85" s="111"/>
      <c r="F85" s="111"/>
      <c r="G85" s="111"/>
      <c r="H85" s="111"/>
      <c r="I85" s="111"/>
      <c r="J85" s="114"/>
      <c r="K85" s="115"/>
      <c r="L85" s="115"/>
      <c r="M85" s="115"/>
      <c r="T85" s="112"/>
      <c r="U85" s="111"/>
    </row>
    <row r="86" spans="1:21" s="113" customFormat="1" x14ac:dyDescent="0.2">
      <c r="A86" s="111"/>
      <c r="B86" s="111"/>
      <c r="C86" s="111"/>
      <c r="D86" s="111"/>
      <c r="E86" s="111"/>
      <c r="F86" s="111"/>
      <c r="G86" s="111"/>
      <c r="H86" s="111"/>
      <c r="I86" s="111"/>
      <c r="J86" s="114"/>
      <c r="K86" s="115"/>
      <c r="L86" s="115"/>
      <c r="M86" s="115"/>
      <c r="T86" s="112"/>
      <c r="U86" s="111"/>
    </row>
    <row r="87" spans="1:21" s="113" customFormat="1" x14ac:dyDescent="0.2">
      <c r="A87" s="111"/>
      <c r="B87" s="111"/>
      <c r="C87" s="111"/>
      <c r="D87" s="111"/>
      <c r="E87" s="111"/>
      <c r="F87" s="111"/>
      <c r="G87" s="111"/>
      <c r="H87" s="111"/>
      <c r="I87" s="111"/>
      <c r="J87" s="114"/>
      <c r="K87" s="115"/>
      <c r="L87" s="115"/>
      <c r="M87" s="115"/>
      <c r="T87" s="112"/>
      <c r="U87" s="111"/>
    </row>
    <row r="88" spans="1:21" s="113" customFormat="1" x14ac:dyDescent="0.2">
      <c r="A88" s="111"/>
      <c r="B88" s="111"/>
      <c r="C88" s="111"/>
      <c r="D88" s="111"/>
      <c r="E88" s="111"/>
      <c r="F88" s="111"/>
      <c r="G88" s="111"/>
      <c r="H88" s="111"/>
      <c r="I88" s="111"/>
      <c r="J88" s="114"/>
      <c r="K88" s="115"/>
      <c r="L88" s="115"/>
      <c r="M88" s="115"/>
      <c r="T88" s="112"/>
      <c r="U88" s="111"/>
    </row>
    <row r="89" spans="1:21" s="113" customFormat="1" x14ac:dyDescent="0.2">
      <c r="A89" s="111"/>
      <c r="B89" s="111"/>
      <c r="C89" s="111"/>
      <c r="D89" s="111"/>
      <c r="E89" s="111"/>
      <c r="F89" s="111"/>
      <c r="G89" s="111"/>
      <c r="H89" s="111"/>
      <c r="I89" s="111"/>
      <c r="J89" s="114"/>
      <c r="K89" s="115"/>
      <c r="L89" s="115"/>
      <c r="M89" s="115"/>
      <c r="T89" s="112"/>
      <c r="U89" s="111"/>
    </row>
    <row r="90" spans="1:21" s="113" customFormat="1" x14ac:dyDescent="0.2">
      <c r="A90" s="111"/>
      <c r="B90" s="111"/>
      <c r="C90" s="111"/>
      <c r="D90" s="111"/>
      <c r="E90" s="111"/>
      <c r="F90" s="111"/>
      <c r="G90" s="111"/>
      <c r="H90" s="111"/>
      <c r="I90" s="111"/>
      <c r="J90" s="114"/>
      <c r="K90" s="115"/>
      <c r="L90" s="115"/>
      <c r="M90" s="115"/>
      <c r="T90" s="112"/>
      <c r="U90" s="111"/>
    </row>
    <row r="91" spans="1:21" s="113" customFormat="1" x14ac:dyDescent="0.2">
      <c r="A91" s="111"/>
      <c r="B91" s="111"/>
      <c r="C91" s="111"/>
      <c r="D91" s="111"/>
      <c r="E91" s="111"/>
      <c r="F91" s="111"/>
      <c r="G91" s="111"/>
      <c r="H91" s="111"/>
      <c r="I91" s="111"/>
      <c r="J91" s="114"/>
      <c r="K91" s="115"/>
      <c r="L91" s="115"/>
      <c r="M91" s="115"/>
      <c r="T91" s="112"/>
      <c r="U91" s="111"/>
    </row>
    <row r="92" spans="1:21" s="113" customFormat="1" x14ac:dyDescent="0.2">
      <c r="A92" s="111"/>
      <c r="B92" s="111"/>
      <c r="C92" s="111"/>
      <c r="D92" s="111"/>
      <c r="E92" s="111"/>
      <c r="F92" s="111"/>
      <c r="G92" s="111"/>
      <c r="H92" s="111"/>
      <c r="I92" s="111"/>
      <c r="J92" s="114"/>
      <c r="K92" s="115"/>
      <c r="L92" s="115"/>
      <c r="M92" s="115"/>
      <c r="T92" s="112"/>
      <c r="U92" s="111"/>
    </row>
    <row r="93" spans="1:21" s="113" customFormat="1" x14ac:dyDescent="0.2">
      <c r="A93" s="111"/>
      <c r="B93" s="111"/>
      <c r="C93" s="111"/>
      <c r="D93" s="111"/>
      <c r="E93" s="111"/>
      <c r="F93" s="111"/>
      <c r="G93" s="111"/>
      <c r="H93" s="111"/>
      <c r="I93" s="111"/>
      <c r="J93" s="114"/>
      <c r="K93" s="115"/>
      <c r="L93" s="115"/>
      <c r="M93" s="115"/>
      <c r="T93" s="112"/>
      <c r="U93" s="111"/>
    </row>
    <row r="94" spans="1:21" s="113" customFormat="1" x14ac:dyDescent="0.2">
      <c r="A94" s="111"/>
      <c r="B94" s="111"/>
      <c r="C94" s="111"/>
      <c r="D94" s="111"/>
      <c r="E94" s="111"/>
      <c r="F94" s="111"/>
      <c r="G94" s="111"/>
      <c r="H94" s="111"/>
      <c r="I94" s="111"/>
      <c r="J94" s="114"/>
      <c r="K94" s="115"/>
      <c r="L94" s="115"/>
      <c r="M94" s="115"/>
      <c r="T94" s="112"/>
      <c r="U94" s="111"/>
    </row>
  </sheetData>
  <mergeCells count="19">
    <mergeCell ref="A5:S5"/>
    <mergeCell ref="A6:A7"/>
    <mergeCell ref="B6:B7"/>
    <mergeCell ref="C6:C7"/>
    <mergeCell ref="D6:D7"/>
    <mergeCell ref="E6:E7"/>
    <mergeCell ref="F6:F7"/>
    <mergeCell ref="G6:G7"/>
    <mergeCell ref="H6:H7"/>
    <mergeCell ref="I6:I7"/>
    <mergeCell ref="P6:R6"/>
    <mergeCell ref="S6:S7"/>
    <mergeCell ref="T6:T7"/>
    <mergeCell ref="J6:J7"/>
    <mergeCell ref="K6:K7"/>
    <mergeCell ref="L6:L7"/>
    <mergeCell ref="M6:M7"/>
    <mergeCell ref="N6:N7"/>
    <mergeCell ref="O6:O7"/>
  </mergeCells>
  <pageMargins left="0.70866141732283472" right="0.78740157480314965" top="0.6692913385826772" bottom="0.86614173228346458" header="0.27559055118110237" footer="0.39370078740157483"/>
  <pageSetup paperSize="9" scale="49" firstPageNumber="131" fitToHeight="0" orientation="landscape" cellComments="asDisplayed" useFirstPageNumber="1" r:id="rId1"/>
  <headerFooter alignWithMargins="0">
    <oddFooter>&amp;L&amp;"-,Kurzíva"Zastupitelstvo Olomouckého kraje 19-12-2016
6. - Rozpočet Olomouckého kraje 2017 - návrh rozpočtu
Příloha č. 5b) Projekty spolufinancované z evropských fondů&amp;R&amp;"Arial,Kurzíva"Strana &amp;P (celkem 137)</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W117"/>
  <sheetViews>
    <sheetView zoomScale="66" zoomScaleNormal="66" workbookViewId="0">
      <pane ySplit="8" topLeftCell="A9" activePane="bottomLeft" state="frozenSplit"/>
      <selection activeCell="M23" sqref="M23"/>
      <selection pane="bottomLeft" activeCell="M23" sqref="M23"/>
    </sheetView>
  </sheetViews>
  <sheetFormatPr defaultColWidth="9.140625" defaultRowHeight="12.75" outlineLevelCol="1" x14ac:dyDescent="0.2"/>
  <cols>
    <col min="1" max="1" width="5.42578125" style="1" customWidth="1"/>
    <col min="2" max="2" width="5.7109375" style="1" customWidth="1"/>
    <col min="3" max="3" width="17.85546875" style="1" hidden="1" customWidth="1" outlineLevel="1"/>
    <col min="4" max="4" width="7.7109375" style="1" hidden="1" customWidth="1" outlineLevel="1"/>
    <col min="5" max="5" width="6.5703125" style="1" hidden="1" customWidth="1" outlineLevel="1"/>
    <col min="6" max="6" width="7.7109375" style="1" customWidth="1" outlineLevel="1"/>
    <col min="7" max="7" width="41.42578125" style="1" customWidth="1"/>
    <col min="8" max="8" width="60.42578125" style="1" customWidth="1"/>
    <col min="9" max="9" width="7.140625" style="1" customWidth="1"/>
    <col min="10" max="10" width="14.7109375" style="4" customWidth="1"/>
    <col min="11" max="13" width="13.5703125" style="3" customWidth="1"/>
    <col min="14" max="14" width="13.7109375" style="3" customWidth="1"/>
    <col min="15" max="15" width="14.7109375" style="3" customWidth="1"/>
    <col min="16" max="16" width="14.85546875" style="3" customWidth="1"/>
    <col min="17" max="17" width="13.140625" style="3" customWidth="1"/>
    <col min="18" max="18" width="14.85546875" style="3" customWidth="1"/>
    <col min="19" max="19" width="14.42578125" style="3" customWidth="1"/>
    <col min="20" max="20" width="25" style="2" hidden="1" customWidth="1"/>
    <col min="21" max="22" width="9.140625" style="1"/>
    <col min="23" max="23" width="15.42578125" style="1" hidden="1" customWidth="1"/>
    <col min="24" max="16384" width="9.140625" style="1"/>
  </cols>
  <sheetData>
    <row r="1" spans="1:23" ht="18" x14ac:dyDescent="0.25">
      <c r="A1" s="180" t="s">
        <v>230</v>
      </c>
      <c r="B1" s="144"/>
      <c r="C1" s="144"/>
      <c r="D1" s="144"/>
      <c r="E1" s="144"/>
      <c r="F1" s="144"/>
      <c r="G1" s="146"/>
      <c r="H1" s="153"/>
      <c r="I1" s="153"/>
      <c r="J1" s="153"/>
      <c r="K1" s="153"/>
      <c r="L1" s="153"/>
      <c r="M1" s="153"/>
      <c r="N1" s="153"/>
      <c r="O1" s="153"/>
      <c r="P1" s="153"/>
      <c r="Q1" s="153"/>
      <c r="R1" s="153"/>
      <c r="S1" s="153"/>
      <c r="T1" s="153"/>
    </row>
    <row r="2" spans="1:23" ht="23.25" x14ac:dyDescent="0.2">
      <c r="A2" s="137" t="s">
        <v>231</v>
      </c>
      <c r="B2" s="137"/>
      <c r="C2" s="137"/>
      <c r="D2" s="137"/>
      <c r="E2" s="137"/>
      <c r="F2" s="137"/>
      <c r="G2" s="182" t="s">
        <v>27</v>
      </c>
      <c r="H2" s="156" t="s">
        <v>203</v>
      </c>
      <c r="I2" s="156"/>
      <c r="J2" s="156"/>
      <c r="K2" s="155"/>
      <c r="L2" s="155"/>
      <c r="M2" s="155"/>
      <c r="N2" s="155"/>
      <c r="O2" s="155"/>
      <c r="P2" s="155"/>
      <c r="Q2" s="155"/>
      <c r="R2" s="155"/>
      <c r="S2" s="155"/>
      <c r="T2" s="155"/>
    </row>
    <row r="3" spans="1:23" ht="23.25" x14ac:dyDescent="0.2">
      <c r="A3" s="137"/>
      <c r="B3" s="137"/>
      <c r="C3" s="137"/>
      <c r="D3" s="137"/>
      <c r="E3" s="137"/>
      <c r="F3" s="137"/>
      <c r="G3" s="182" t="s">
        <v>26</v>
      </c>
      <c r="H3" s="156"/>
      <c r="I3" s="156"/>
      <c r="J3" s="156"/>
      <c r="K3" s="155"/>
      <c r="L3" s="155"/>
      <c r="M3" s="155"/>
      <c r="N3" s="155"/>
      <c r="O3" s="155"/>
      <c r="P3" s="155"/>
      <c r="Q3" s="155"/>
      <c r="R3" s="155"/>
      <c r="S3" s="155"/>
      <c r="T3" s="155"/>
    </row>
    <row r="4" spans="1:23" ht="15.75" x14ac:dyDescent="0.2">
      <c r="A4" s="157"/>
      <c r="B4" s="157"/>
      <c r="C4" s="154"/>
      <c r="D4" s="158"/>
      <c r="E4" s="158"/>
      <c r="F4" s="158"/>
      <c r="G4" s="158"/>
      <c r="H4" s="158"/>
      <c r="I4" s="158"/>
      <c r="J4" s="158"/>
      <c r="K4" s="158"/>
      <c r="L4" s="159"/>
      <c r="M4" s="158"/>
      <c r="N4" s="159"/>
      <c r="O4" s="158"/>
      <c r="P4" s="158"/>
      <c r="Q4" s="158"/>
      <c r="R4" s="158"/>
      <c r="S4" s="158"/>
      <c r="T4" s="160"/>
    </row>
    <row r="5" spans="1:23" ht="17.25" customHeight="1" x14ac:dyDescent="0.2">
      <c r="A5" s="158"/>
      <c r="B5" s="158"/>
      <c r="C5" s="158"/>
      <c r="D5" s="158"/>
      <c r="E5" s="158"/>
      <c r="F5" s="158"/>
      <c r="G5" s="158"/>
      <c r="H5" s="158"/>
      <c r="I5" s="158"/>
      <c r="J5" s="158"/>
      <c r="K5" s="158"/>
      <c r="L5" s="159"/>
      <c r="M5" s="158"/>
      <c r="N5" s="159"/>
      <c r="O5" s="158"/>
      <c r="P5" s="158"/>
      <c r="Q5" s="158"/>
      <c r="R5" s="158"/>
      <c r="S5" s="161" t="s">
        <v>102</v>
      </c>
      <c r="T5" s="161" t="s">
        <v>102</v>
      </c>
    </row>
    <row r="6" spans="1:23" ht="25.5" customHeight="1" x14ac:dyDescent="0.2">
      <c r="A6" s="302" t="s">
        <v>294</v>
      </c>
      <c r="B6" s="303"/>
      <c r="C6" s="303"/>
      <c r="D6" s="303"/>
      <c r="E6" s="303"/>
      <c r="F6" s="303"/>
      <c r="G6" s="303"/>
      <c r="H6" s="303"/>
      <c r="I6" s="303"/>
      <c r="J6" s="303"/>
      <c r="K6" s="303"/>
      <c r="L6" s="303"/>
      <c r="M6" s="303"/>
      <c r="N6" s="303"/>
      <c r="O6" s="303"/>
      <c r="P6" s="303"/>
      <c r="Q6" s="303"/>
      <c r="R6" s="303"/>
      <c r="S6" s="304"/>
      <c r="T6" s="32"/>
    </row>
    <row r="7" spans="1:23" ht="25.5" customHeight="1" x14ac:dyDescent="0.2">
      <c r="A7" s="305" t="s">
        <v>25</v>
      </c>
      <c r="B7" s="305" t="s">
        <v>24</v>
      </c>
      <c r="C7" s="306" t="s">
        <v>23</v>
      </c>
      <c r="D7" s="306" t="s">
        <v>22</v>
      </c>
      <c r="E7" s="306" t="s">
        <v>21</v>
      </c>
      <c r="F7" s="308" t="s">
        <v>235</v>
      </c>
      <c r="G7" s="306" t="s">
        <v>19</v>
      </c>
      <c r="H7" s="297" t="s">
        <v>18</v>
      </c>
      <c r="I7" s="307" t="s">
        <v>17</v>
      </c>
      <c r="J7" s="297" t="s">
        <v>16</v>
      </c>
      <c r="K7" s="297" t="s">
        <v>15</v>
      </c>
      <c r="L7" s="298" t="s">
        <v>14</v>
      </c>
      <c r="M7" s="298" t="s">
        <v>13</v>
      </c>
      <c r="N7" s="297" t="s">
        <v>12</v>
      </c>
      <c r="O7" s="300" t="s">
        <v>11</v>
      </c>
      <c r="P7" s="301" t="s">
        <v>10</v>
      </c>
      <c r="Q7" s="301"/>
      <c r="R7" s="301"/>
      <c r="S7" s="300" t="s">
        <v>9</v>
      </c>
      <c r="T7" s="296" t="s">
        <v>8</v>
      </c>
    </row>
    <row r="8" spans="1:23" ht="58.7" customHeight="1" x14ac:dyDescent="0.2">
      <c r="A8" s="305"/>
      <c r="B8" s="305"/>
      <c r="C8" s="306"/>
      <c r="D8" s="306"/>
      <c r="E8" s="306"/>
      <c r="F8" s="309"/>
      <c r="G8" s="306"/>
      <c r="H8" s="297"/>
      <c r="I8" s="307"/>
      <c r="J8" s="297"/>
      <c r="K8" s="297"/>
      <c r="L8" s="299"/>
      <c r="M8" s="299"/>
      <c r="N8" s="297"/>
      <c r="O8" s="300"/>
      <c r="P8" s="260" t="s">
        <v>7</v>
      </c>
      <c r="Q8" s="260" t="s">
        <v>6</v>
      </c>
      <c r="R8" s="260" t="s">
        <v>5</v>
      </c>
      <c r="S8" s="300"/>
      <c r="T8" s="296"/>
    </row>
    <row r="9" spans="1:23" s="30" customFormat="1" ht="25.5" customHeight="1" x14ac:dyDescent="0.3">
      <c r="A9" s="261" t="s">
        <v>4</v>
      </c>
      <c r="B9" s="262"/>
      <c r="C9" s="262"/>
      <c r="D9" s="262"/>
      <c r="E9" s="262"/>
      <c r="F9" s="262"/>
      <c r="G9" s="262"/>
      <c r="H9" s="262"/>
      <c r="I9" s="262"/>
      <c r="J9" s="262"/>
      <c r="K9" s="263">
        <f>SUM(K10:K33)</f>
        <v>570534</v>
      </c>
      <c r="L9" s="263">
        <f>SUM(L10:L33)</f>
        <v>298922</v>
      </c>
      <c r="M9" s="263">
        <f>SUM(M10:M33)</f>
        <v>266612</v>
      </c>
      <c r="N9" s="263"/>
      <c r="O9" s="263">
        <f>SUM(O10:O33)</f>
        <v>8052</v>
      </c>
      <c r="P9" s="264">
        <f>SUM(P10:P33)</f>
        <v>78075</v>
      </c>
      <c r="Q9" s="264">
        <f>SUM(Q10:Q33)</f>
        <v>10804</v>
      </c>
      <c r="R9" s="264">
        <f>SUM(R10:R33)</f>
        <v>67271</v>
      </c>
      <c r="S9" s="263">
        <f>SUM(S10:S33)</f>
        <v>484407</v>
      </c>
      <c r="T9" s="68"/>
    </row>
    <row r="10" spans="1:23" ht="60" x14ac:dyDescent="0.2">
      <c r="A10" s="25">
        <v>1</v>
      </c>
      <c r="B10" s="25" t="s">
        <v>41</v>
      </c>
      <c r="C10" s="57">
        <v>60001100876</v>
      </c>
      <c r="D10" s="25">
        <v>3123</v>
      </c>
      <c r="E10" s="25">
        <v>6121</v>
      </c>
      <c r="F10" s="25">
        <v>61</v>
      </c>
      <c r="G10" s="56" t="s">
        <v>69</v>
      </c>
      <c r="H10" s="151" t="s">
        <v>68</v>
      </c>
      <c r="I10" s="54" t="s">
        <v>29</v>
      </c>
      <c r="J10" s="54" t="s">
        <v>3</v>
      </c>
      <c r="K10" s="62">
        <f t="shared" ref="K10:K20" si="0">SUM(L10:M10)</f>
        <v>43545</v>
      </c>
      <c r="L10" s="62">
        <v>14755</v>
      </c>
      <c r="M10" s="62">
        <f>28329+461</f>
        <v>28790</v>
      </c>
      <c r="N10" s="60" t="s">
        <v>28</v>
      </c>
      <c r="O10" s="47">
        <v>461</v>
      </c>
      <c r="P10" s="48">
        <f t="shared" ref="P10:P19" si="1">Q10+R10</f>
        <v>34231</v>
      </c>
      <c r="Q10" s="245">
        <f>W10*0.4</f>
        <v>5902</v>
      </c>
      <c r="R10" s="246">
        <v>28329</v>
      </c>
      <c r="S10" s="46">
        <f>K10-O10-P10</f>
        <v>8853</v>
      </c>
      <c r="T10" s="27"/>
      <c r="W10" s="178">
        <v>14755</v>
      </c>
    </row>
    <row r="11" spans="1:23" ht="57" customHeight="1" x14ac:dyDescent="0.2">
      <c r="A11" s="25">
        <v>2</v>
      </c>
      <c r="B11" s="29" t="s">
        <v>36</v>
      </c>
      <c r="C11" s="52">
        <v>60001101113</v>
      </c>
      <c r="D11" s="29">
        <v>3122</v>
      </c>
      <c r="E11" s="29">
        <v>6121</v>
      </c>
      <c r="F11" s="184">
        <v>61</v>
      </c>
      <c r="G11" s="56" t="s">
        <v>57</v>
      </c>
      <c r="H11" s="150" t="s">
        <v>56</v>
      </c>
      <c r="I11" s="28" t="s">
        <v>39</v>
      </c>
      <c r="J11" s="28" t="s">
        <v>3</v>
      </c>
      <c r="K11" s="50">
        <f>SUM(L11:M11)</f>
        <v>36184</v>
      </c>
      <c r="L11" s="50">
        <v>11896</v>
      </c>
      <c r="M11" s="50">
        <f>23978+310</f>
        <v>24288</v>
      </c>
      <c r="N11" s="60" t="s">
        <v>28</v>
      </c>
      <c r="O11" s="47">
        <v>310</v>
      </c>
      <c r="P11" s="48">
        <f>Q11+R11</f>
        <v>200</v>
      </c>
      <c r="Q11" s="245">
        <v>0</v>
      </c>
      <c r="R11" s="246">
        <v>200</v>
      </c>
      <c r="S11" s="46">
        <f>K11-O11-P11</f>
        <v>35674</v>
      </c>
      <c r="T11" s="27" t="s">
        <v>222</v>
      </c>
      <c r="W11" s="178">
        <v>11896</v>
      </c>
    </row>
    <row r="12" spans="1:23" ht="63" x14ac:dyDescent="0.2">
      <c r="A12" s="25">
        <v>3</v>
      </c>
      <c r="B12" s="29" t="s">
        <v>32</v>
      </c>
      <c r="C12" s="52">
        <v>60001101114</v>
      </c>
      <c r="D12" s="29">
        <v>3121</v>
      </c>
      <c r="E12" s="29">
        <v>6121</v>
      </c>
      <c r="F12" s="186">
        <v>61</v>
      </c>
      <c r="G12" s="56" t="s">
        <v>55</v>
      </c>
      <c r="H12" s="150" t="s">
        <v>200</v>
      </c>
      <c r="I12" s="28" t="s">
        <v>29</v>
      </c>
      <c r="J12" s="28" t="s">
        <v>3</v>
      </c>
      <c r="K12" s="50">
        <f>SUM(L12:M12)</f>
        <v>34583</v>
      </c>
      <c r="L12" s="50">
        <v>8918</v>
      </c>
      <c r="M12" s="50">
        <v>25665</v>
      </c>
      <c r="N12" s="60" t="s">
        <v>28</v>
      </c>
      <c r="O12" s="47">
        <v>0</v>
      </c>
      <c r="P12" s="48">
        <f>Q12+R12</f>
        <v>29232.2</v>
      </c>
      <c r="Q12" s="245">
        <f t="shared" ref="Q12:Q13" si="2">W12*0.4</f>
        <v>3567.2000000000003</v>
      </c>
      <c r="R12" s="246">
        <f>13376+12289</f>
        <v>25665</v>
      </c>
      <c r="S12" s="46">
        <f>K12-O12-P12</f>
        <v>5350.7999999999993</v>
      </c>
      <c r="T12" s="27"/>
      <c r="W12" s="178">
        <v>8918</v>
      </c>
    </row>
    <row r="13" spans="1:23" ht="45" x14ac:dyDescent="0.2">
      <c r="A13" s="25">
        <v>4</v>
      </c>
      <c r="B13" s="29" t="s">
        <v>35</v>
      </c>
      <c r="C13" s="52">
        <v>60001101115</v>
      </c>
      <c r="D13" s="29">
        <v>3122</v>
      </c>
      <c r="E13" s="29">
        <v>6121</v>
      </c>
      <c r="F13" s="25">
        <v>61</v>
      </c>
      <c r="G13" s="56" t="s">
        <v>54</v>
      </c>
      <c r="H13" s="150" t="s">
        <v>53</v>
      </c>
      <c r="I13" s="28" t="s">
        <v>42</v>
      </c>
      <c r="J13" s="28" t="s">
        <v>3</v>
      </c>
      <c r="K13" s="50">
        <f>SUM(L13:M13)</f>
        <v>10004</v>
      </c>
      <c r="L13" s="50">
        <v>3337</v>
      </c>
      <c r="M13" s="50">
        <f>5006+1661</f>
        <v>6667</v>
      </c>
      <c r="N13" s="60" t="s">
        <v>28</v>
      </c>
      <c r="O13" s="47">
        <v>1661</v>
      </c>
      <c r="P13" s="48">
        <f>Q13+R13</f>
        <v>6340.8</v>
      </c>
      <c r="Q13" s="245">
        <f t="shared" si="2"/>
        <v>1334.8000000000002</v>
      </c>
      <c r="R13" s="246">
        <v>5006</v>
      </c>
      <c r="S13" s="46">
        <f>K13-O13-P13</f>
        <v>2002.1999999999998</v>
      </c>
      <c r="T13" s="27"/>
      <c r="W13" s="178">
        <v>3337</v>
      </c>
    </row>
    <row r="14" spans="1:23" ht="73.5" customHeight="1" x14ac:dyDescent="0.2">
      <c r="A14" s="25">
        <v>5</v>
      </c>
      <c r="B14" s="25" t="s">
        <v>32</v>
      </c>
      <c r="C14" s="57">
        <v>60001100661</v>
      </c>
      <c r="D14" s="25">
        <v>3122</v>
      </c>
      <c r="E14" s="25">
        <v>6121</v>
      </c>
      <c r="F14" s="185">
        <v>61</v>
      </c>
      <c r="G14" s="56" t="s">
        <v>71</v>
      </c>
      <c r="H14" s="151" t="s">
        <v>70</v>
      </c>
      <c r="I14" s="54" t="s">
        <v>42</v>
      </c>
      <c r="J14" s="54" t="s">
        <v>118</v>
      </c>
      <c r="K14" s="62">
        <f>SUM(L14:M14)</f>
        <v>95439</v>
      </c>
      <c r="L14" s="62">
        <v>38000</v>
      </c>
      <c r="M14" s="62">
        <f>57000+439</f>
        <v>57439</v>
      </c>
      <c r="N14" s="60" t="s">
        <v>28</v>
      </c>
      <c r="O14" s="47">
        <v>439</v>
      </c>
      <c r="P14" s="48">
        <f>Q14+R14</f>
        <v>200</v>
      </c>
      <c r="Q14" s="47"/>
      <c r="R14" s="46">
        <v>200</v>
      </c>
      <c r="S14" s="46">
        <f>K14-O14-P14</f>
        <v>94800</v>
      </c>
      <c r="T14" s="27"/>
    </row>
    <row r="15" spans="1:23" ht="78.75" x14ac:dyDescent="0.2">
      <c r="A15" s="25">
        <v>6</v>
      </c>
      <c r="B15" s="29" t="s">
        <v>35</v>
      </c>
      <c r="C15" s="52">
        <v>60001100700</v>
      </c>
      <c r="D15" s="29"/>
      <c r="E15" s="29">
        <v>6121</v>
      </c>
      <c r="F15" s="25">
        <v>61</v>
      </c>
      <c r="G15" s="56" t="s">
        <v>190</v>
      </c>
      <c r="H15" s="150" t="s">
        <v>191</v>
      </c>
      <c r="I15" s="28" t="s">
        <v>125</v>
      </c>
      <c r="J15" s="54" t="s">
        <v>118</v>
      </c>
      <c r="K15" s="50">
        <f>SUM(L15:M15)</f>
        <v>20136</v>
      </c>
      <c r="L15" s="50">
        <v>8000</v>
      </c>
      <c r="M15" s="50">
        <f>12000+136</f>
        <v>12136</v>
      </c>
      <c r="N15" s="60">
        <v>2018</v>
      </c>
      <c r="O15" s="47">
        <v>36</v>
      </c>
      <c r="P15" s="48">
        <f>Q15+R15</f>
        <v>100</v>
      </c>
      <c r="Q15" s="47"/>
      <c r="R15" s="46">
        <v>100</v>
      </c>
      <c r="S15" s="46">
        <f t="shared" ref="S15:S17" si="3">K15-O15-P15</f>
        <v>20000</v>
      </c>
      <c r="T15" s="27"/>
    </row>
    <row r="16" spans="1:23" ht="47.25" x14ac:dyDescent="0.2">
      <c r="A16" s="25">
        <v>7</v>
      </c>
      <c r="B16" s="29" t="s">
        <v>41</v>
      </c>
      <c r="C16" s="52">
        <v>60001101018</v>
      </c>
      <c r="D16" s="29">
        <v>3122</v>
      </c>
      <c r="E16" s="29">
        <v>6121</v>
      </c>
      <c r="F16" s="25">
        <v>61</v>
      </c>
      <c r="G16" s="56" t="s">
        <v>67</v>
      </c>
      <c r="H16" s="150" t="s">
        <v>66</v>
      </c>
      <c r="I16" s="28"/>
      <c r="J16" s="28" t="s">
        <v>118</v>
      </c>
      <c r="K16" s="50">
        <f t="shared" si="0"/>
        <v>15218</v>
      </c>
      <c r="L16" s="50">
        <v>6000</v>
      </c>
      <c r="M16" s="50">
        <f>9000+218</f>
        <v>9218</v>
      </c>
      <c r="N16" s="60">
        <v>2018</v>
      </c>
      <c r="O16" s="47">
        <v>218</v>
      </c>
      <c r="P16" s="48">
        <f t="shared" si="1"/>
        <v>200</v>
      </c>
      <c r="Q16" s="47"/>
      <c r="R16" s="46">
        <v>200</v>
      </c>
      <c r="S16" s="46">
        <f t="shared" si="3"/>
        <v>14800</v>
      </c>
      <c r="T16" s="27"/>
    </row>
    <row r="17" spans="1:20" ht="42.75" customHeight="1" x14ac:dyDescent="0.2">
      <c r="A17" s="25">
        <v>8</v>
      </c>
      <c r="B17" s="25" t="s">
        <v>41</v>
      </c>
      <c r="C17" s="57">
        <v>60001101019</v>
      </c>
      <c r="D17" s="25">
        <v>3122</v>
      </c>
      <c r="E17" s="25">
        <v>6121</v>
      </c>
      <c r="F17" s="25">
        <v>61</v>
      </c>
      <c r="G17" s="56" t="s">
        <v>192</v>
      </c>
      <c r="H17" s="151" t="s">
        <v>193</v>
      </c>
      <c r="I17" s="54"/>
      <c r="J17" s="28" t="s">
        <v>118</v>
      </c>
      <c r="K17" s="62">
        <f t="shared" si="0"/>
        <v>24341</v>
      </c>
      <c r="L17" s="62">
        <v>8000</v>
      </c>
      <c r="M17" s="62">
        <f>16000+100+241</f>
        <v>16341</v>
      </c>
      <c r="N17" s="60">
        <v>2018</v>
      </c>
      <c r="O17" s="47">
        <v>241</v>
      </c>
      <c r="P17" s="48">
        <f t="shared" si="1"/>
        <v>100</v>
      </c>
      <c r="Q17" s="47"/>
      <c r="R17" s="46">
        <v>100</v>
      </c>
      <c r="S17" s="46">
        <f t="shared" si="3"/>
        <v>24000</v>
      </c>
      <c r="T17" s="27"/>
    </row>
    <row r="18" spans="1:20" ht="86.25" customHeight="1" x14ac:dyDescent="0.2">
      <c r="A18" s="25">
        <v>9</v>
      </c>
      <c r="B18" s="29" t="s">
        <v>35</v>
      </c>
      <c r="C18" s="52">
        <v>60001101022</v>
      </c>
      <c r="D18" s="29">
        <v>3122</v>
      </c>
      <c r="E18" s="29">
        <v>6121</v>
      </c>
      <c r="F18" s="25">
        <v>61</v>
      </c>
      <c r="G18" s="56" t="s">
        <v>65</v>
      </c>
      <c r="H18" s="150" t="s">
        <v>64</v>
      </c>
      <c r="I18" s="28" t="s">
        <v>29</v>
      </c>
      <c r="J18" s="28" t="s">
        <v>118</v>
      </c>
      <c r="K18" s="50">
        <f t="shared" si="0"/>
        <v>20568</v>
      </c>
      <c r="L18" s="50">
        <v>8000</v>
      </c>
      <c r="M18" s="50">
        <f>12000+368+200</f>
        <v>12568</v>
      </c>
      <c r="N18" s="60">
        <v>2018</v>
      </c>
      <c r="O18" s="47">
        <v>368</v>
      </c>
      <c r="P18" s="48">
        <f t="shared" si="1"/>
        <v>200</v>
      </c>
      <c r="Q18" s="47"/>
      <c r="R18" s="46">
        <v>200</v>
      </c>
      <c r="S18" s="46">
        <f t="shared" ref="S18:S31" si="4">K18-O18-P18</f>
        <v>20000</v>
      </c>
      <c r="T18" s="27"/>
    </row>
    <row r="19" spans="1:20" ht="105.75" customHeight="1" x14ac:dyDescent="0.2">
      <c r="A19" s="25">
        <v>10</v>
      </c>
      <c r="B19" s="29" t="s">
        <v>35</v>
      </c>
      <c r="C19" s="52">
        <v>60001101050</v>
      </c>
      <c r="D19" s="29" t="s">
        <v>63</v>
      </c>
      <c r="E19" s="29" t="s">
        <v>47</v>
      </c>
      <c r="F19" s="25">
        <v>61</v>
      </c>
      <c r="G19" s="51" t="s">
        <v>62</v>
      </c>
      <c r="H19" s="149" t="s">
        <v>61</v>
      </c>
      <c r="I19" s="28"/>
      <c r="J19" s="28" t="s">
        <v>118</v>
      </c>
      <c r="K19" s="50">
        <f t="shared" si="0"/>
        <v>20384</v>
      </c>
      <c r="L19" s="50">
        <v>8000</v>
      </c>
      <c r="M19" s="50">
        <f>12000+184+200</f>
        <v>12384</v>
      </c>
      <c r="N19" s="60">
        <v>2018</v>
      </c>
      <c r="O19" s="47">
        <v>184</v>
      </c>
      <c r="P19" s="48">
        <f t="shared" si="1"/>
        <v>200</v>
      </c>
      <c r="Q19" s="47"/>
      <c r="R19" s="46">
        <v>200</v>
      </c>
      <c r="S19" s="46">
        <f t="shared" si="4"/>
        <v>20000</v>
      </c>
      <c r="T19" s="27"/>
    </row>
    <row r="20" spans="1:20" ht="74.25" customHeight="1" x14ac:dyDescent="0.2">
      <c r="A20" s="25">
        <v>11</v>
      </c>
      <c r="B20" s="29" t="s">
        <v>35</v>
      </c>
      <c r="C20" s="52">
        <v>60001101056</v>
      </c>
      <c r="D20" s="29">
        <v>3114</v>
      </c>
      <c r="E20" s="29" t="s">
        <v>47</v>
      </c>
      <c r="F20" s="25">
        <v>61</v>
      </c>
      <c r="G20" s="51" t="s">
        <v>59</v>
      </c>
      <c r="H20" s="149" t="s">
        <v>58</v>
      </c>
      <c r="I20" s="28" t="s">
        <v>42</v>
      </c>
      <c r="J20" s="28" t="s">
        <v>118</v>
      </c>
      <c r="K20" s="50">
        <f t="shared" si="0"/>
        <v>8198</v>
      </c>
      <c r="L20" s="50">
        <v>3200</v>
      </c>
      <c r="M20" s="50">
        <f>4800+98+100</f>
        <v>4998</v>
      </c>
      <c r="N20" s="60">
        <v>2018</v>
      </c>
      <c r="O20" s="47">
        <v>98</v>
      </c>
      <c r="P20" s="48">
        <f t="shared" ref="P20:P33" si="5">Q20+R20</f>
        <v>100</v>
      </c>
      <c r="Q20" s="47"/>
      <c r="R20" s="46">
        <v>100</v>
      </c>
      <c r="S20" s="46">
        <f t="shared" si="4"/>
        <v>8000</v>
      </c>
      <c r="T20" s="100"/>
    </row>
    <row r="21" spans="1:20" s="108" customFormat="1" ht="47.25" x14ac:dyDescent="0.2">
      <c r="A21" s="25">
        <v>12</v>
      </c>
      <c r="B21" s="29" t="s">
        <v>36</v>
      </c>
      <c r="C21" s="52">
        <v>60001101120</v>
      </c>
      <c r="D21" s="29">
        <v>3122</v>
      </c>
      <c r="E21" s="29">
        <v>6121</v>
      </c>
      <c r="F21" s="25">
        <v>61</v>
      </c>
      <c r="G21" s="56" t="s">
        <v>52</v>
      </c>
      <c r="H21" s="150" t="s">
        <v>51</v>
      </c>
      <c r="I21" s="28" t="s">
        <v>39</v>
      </c>
      <c r="J21" s="28" t="s">
        <v>118</v>
      </c>
      <c r="K21" s="50">
        <f t="shared" ref="K21:K32" si="6">SUM(L21:M21)</f>
        <v>18907</v>
      </c>
      <c r="L21" s="50">
        <v>7200</v>
      </c>
      <c r="M21" s="50">
        <f>10800+707+200</f>
        <v>11707</v>
      </c>
      <c r="N21" s="60">
        <v>2018</v>
      </c>
      <c r="O21" s="47">
        <v>707</v>
      </c>
      <c r="P21" s="48">
        <f t="shared" si="5"/>
        <v>200</v>
      </c>
      <c r="Q21" s="47"/>
      <c r="R21" s="46">
        <v>200</v>
      </c>
      <c r="S21" s="46">
        <f t="shared" si="4"/>
        <v>18000</v>
      </c>
      <c r="T21" s="27"/>
    </row>
    <row r="22" spans="1:20" s="108" customFormat="1" ht="47.25" x14ac:dyDescent="0.2">
      <c r="A22" s="25">
        <v>13</v>
      </c>
      <c r="B22" s="29" t="s">
        <v>36</v>
      </c>
      <c r="C22" s="52">
        <v>60001101130</v>
      </c>
      <c r="D22" s="29">
        <v>3122</v>
      </c>
      <c r="E22" s="29">
        <v>6121</v>
      </c>
      <c r="F22" s="25">
        <v>61</v>
      </c>
      <c r="G22" s="56" t="s">
        <v>50</v>
      </c>
      <c r="H22" s="150" t="s">
        <v>72</v>
      </c>
      <c r="I22" s="28"/>
      <c r="J22" s="28" t="s">
        <v>101</v>
      </c>
      <c r="K22" s="50">
        <f t="shared" si="6"/>
        <v>15433</v>
      </c>
      <c r="L22" s="50">
        <v>6000</v>
      </c>
      <c r="M22" s="50">
        <f>9000+233+200</f>
        <v>9433</v>
      </c>
      <c r="N22" s="60">
        <v>2018</v>
      </c>
      <c r="O22" s="47">
        <v>233</v>
      </c>
      <c r="P22" s="48">
        <f t="shared" si="5"/>
        <v>200</v>
      </c>
      <c r="Q22" s="47"/>
      <c r="R22" s="46">
        <v>200</v>
      </c>
      <c r="S22" s="46">
        <f t="shared" si="4"/>
        <v>15000</v>
      </c>
      <c r="T22" s="27"/>
    </row>
    <row r="23" spans="1:20" s="108" customFormat="1" ht="47.25" x14ac:dyDescent="0.2">
      <c r="A23" s="25">
        <v>14</v>
      </c>
      <c r="B23" s="29" t="s">
        <v>88</v>
      </c>
      <c r="C23" s="52">
        <v>60001101131</v>
      </c>
      <c r="D23" s="29">
        <v>3111</v>
      </c>
      <c r="E23" s="29">
        <v>6121</v>
      </c>
      <c r="F23" s="25">
        <v>61</v>
      </c>
      <c r="G23" s="56" t="s">
        <v>49</v>
      </c>
      <c r="H23" s="150" t="s">
        <v>73</v>
      </c>
      <c r="I23" s="28"/>
      <c r="J23" s="28" t="s">
        <v>101</v>
      </c>
      <c r="K23" s="50">
        <f t="shared" si="6"/>
        <v>10411</v>
      </c>
      <c r="L23" s="50">
        <v>4000</v>
      </c>
      <c r="M23" s="50">
        <f>6000+411</f>
        <v>6411</v>
      </c>
      <c r="N23" s="60">
        <v>2018</v>
      </c>
      <c r="O23" s="47">
        <v>300</v>
      </c>
      <c r="P23" s="48">
        <f t="shared" si="5"/>
        <v>111</v>
      </c>
      <c r="Q23" s="47"/>
      <c r="R23" s="46">
        <v>111</v>
      </c>
      <c r="S23" s="46">
        <f t="shared" si="4"/>
        <v>10000</v>
      </c>
      <c r="T23" s="27"/>
    </row>
    <row r="24" spans="1:20" s="26" customFormat="1" ht="51.75" customHeight="1" x14ac:dyDescent="0.2">
      <c r="A24" s="25">
        <v>15</v>
      </c>
      <c r="B24" s="29" t="s">
        <v>35</v>
      </c>
      <c r="C24" s="52">
        <v>60001101141</v>
      </c>
      <c r="D24" s="29">
        <v>3122</v>
      </c>
      <c r="E24" s="29">
        <v>6121</v>
      </c>
      <c r="F24" s="25">
        <v>61</v>
      </c>
      <c r="G24" s="56" t="s">
        <v>44</v>
      </c>
      <c r="H24" s="150" t="s">
        <v>43</v>
      </c>
      <c r="I24" s="28" t="s">
        <v>42</v>
      </c>
      <c r="J24" s="28" t="s">
        <v>118</v>
      </c>
      <c r="K24" s="50">
        <f>SUM(L24:M24)</f>
        <v>12327</v>
      </c>
      <c r="L24" s="50">
        <v>4800</v>
      </c>
      <c r="M24" s="50">
        <f>7200+127+200</f>
        <v>7527</v>
      </c>
      <c r="N24" s="60">
        <v>2018</v>
      </c>
      <c r="O24" s="47">
        <v>127</v>
      </c>
      <c r="P24" s="48">
        <f>Q24+R24</f>
        <v>200</v>
      </c>
      <c r="Q24" s="47"/>
      <c r="R24" s="46">
        <v>200</v>
      </c>
      <c r="S24" s="46">
        <f>K24-O24-P24</f>
        <v>12000</v>
      </c>
      <c r="T24" s="27"/>
    </row>
    <row r="25" spans="1:20" ht="70.5" customHeight="1" x14ac:dyDescent="0.2">
      <c r="A25" s="25">
        <v>16</v>
      </c>
      <c r="B25" s="29" t="s">
        <v>35</v>
      </c>
      <c r="C25" s="52">
        <v>60001101133</v>
      </c>
      <c r="D25" s="29" t="s">
        <v>48</v>
      </c>
      <c r="E25" s="29" t="s">
        <v>47</v>
      </c>
      <c r="F25" s="25">
        <v>61</v>
      </c>
      <c r="G25" s="56" t="s">
        <v>46</v>
      </c>
      <c r="H25" s="150" t="s">
        <v>45</v>
      </c>
      <c r="I25" s="28" t="s">
        <v>29</v>
      </c>
      <c r="J25" s="28" t="s">
        <v>118</v>
      </c>
      <c r="K25" s="50">
        <f t="shared" si="6"/>
        <v>91677</v>
      </c>
      <c r="L25" s="50">
        <v>81715</v>
      </c>
      <c r="M25" s="50">
        <f>9080+882</f>
        <v>9962</v>
      </c>
      <c r="N25" s="60" t="s">
        <v>119</v>
      </c>
      <c r="O25" s="47">
        <v>782</v>
      </c>
      <c r="P25" s="48">
        <f t="shared" si="5"/>
        <v>120</v>
      </c>
      <c r="Q25" s="47"/>
      <c r="R25" s="46">
        <v>120</v>
      </c>
      <c r="S25" s="46">
        <f t="shared" si="4"/>
        <v>90775</v>
      </c>
      <c r="T25" s="27"/>
    </row>
    <row r="26" spans="1:20" s="26" customFormat="1" ht="63" x14ac:dyDescent="0.2">
      <c r="A26" s="25">
        <v>17</v>
      </c>
      <c r="B26" s="29" t="s">
        <v>35</v>
      </c>
      <c r="C26" s="52">
        <v>60001101144</v>
      </c>
      <c r="D26" s="29">
        <v>3122</v>
      </c>
      <c r="E26" s="29">
        <v>6121</v>
      </c>
      <c r="F26" s="25">
        <v>61</v>
      </c>
      <c r="G26" s="56" t="s">
        <v>99</v>
      </c>
      <c r="H26" s="150" t="s">
        <v>189</v>
      </c>
      <c r="I26" s="28"/>
      <c r="J26" s="28" t="s">
        <v>118</v>
      </c>
      <c r="K26" s="50">
        <f t="shared" si="6"/>
        <v>8093</v>
      </c>
      <c r="L26" s="50">
        <v>7063</v>
      </c>
      <c r="M26" s="50">
        <v>1030</v>
      </c>
      <c r="N26" s="60">
        <v>2018</v>
      </c>
      <c r="O26" s="47">
        <v>121</v>
      </c>
      <c r="P26" s="48">
        <f t="shared" si="5"/>
        <v>100</v>
      </c>
      <c r="Q26" s="47"/>
      <c r="R26" s="46">
        <v>100</v>
      </c>
      <c r="S26" s="46">
        <f t="shared" si="4"/>
        <v>7872</v>
      </c>
      <c r="T26" s="27"/>
    </row>
    <row r="27" spans="1:20" s="26" customFormat="1" ht="78.75" x14ac:dyDescent="0.2">
      <c r="A27" s="25">
        <v>18</v>
      </c>
      <c r="B27" s="29" t="s">
        <v>32</v>
      </c>
      <c r="C27" s="52">
        <v>60001101148</v>
      </c>
      <c r="D27" s="29">
        <v>3122</v>
      </c>
      <c r="E27" s="29">
        <v>6121</v>
      </c>
      <c r="F27" s="25">
        <v>61</v>
      </c>
      <c r="G27" s="56" t="s">
        <v>126</v>
      </c>
      <c r="H27" s="150" t="s">
        <v>196</v>
      </c>
      <c r="I27" s="28"/>
      <c r="J27" s="28" t="s">
        <v>118</v>
      </c>
      <c r="K27" s="50">
        <f t="shared" si="6"/>
        <v>10674</v>
      </c>
      <c r="L27" s="50">
        <v>9237</v>
      </c>
      <c r="M27" s="50">
        <f>1026+411</f>
        <v>1437</v>
      </c>
      <c r="N27" s="60">
        <v>2018</v>
      </c>
      <c r="O27" s="47">
        <v>311</v>
      </c>
      <c r="P27" s="48">
        <f t="shared" si="5"/>
        <v>225</v>
      </c>
      <c r="Q27" s="47"/>
      <c r="R27" s="46">
        <v>225</v>
      </c>
      <c r="S27" s="46">
        <f t="shared" si="4"/>
        <v>10138</v>
      </c>
      <c r="T27" s="27"/>
    </row>
    <row r="28" spans="1:20" s="26" customFormat="1" ht="127.5" customHeight="1" x14ac:dyDescent="0.2">
      <c r="A28" s="25">
        <v>19</v>
      </c>
      <c r="B28" s="29" t="s">
        <v>32</v>
      </c>
      <c r="C28" s="52">
        <v>60001101149</v>
      </c>
      <c r="D28" s="29">
        <v>3122</v>
      </c>
      <c r="E28" s="29">
        <v>6121</v>
      </c>
      <c r="F28" s="25">
        <v>61</v>
      </c>
      <c r="G28" s="56" t="s">
        <v>122</v>
      </c>
      <c r="H28" s="150" t="s">
        <v>121</v>
      </c>
      <c r="I28" s="28" t="s">
        <v>42</v>
      </c>
      <c r="J28" s="28" t="s">
        <v>118</v>
      </c>
      <c r="K28" s="50">
        <f t="shared" si="6"/>
        <v>25497</v>
      </c>
      <c r="L28" s="50">
        <v>22542</v>
      </c>
      <c r="M28" s="50">
        <f>2505+450</f>
        <v>2955</v>
      </c>
      <c r="N28" s="60">
        <v>2018</v>
      </c>
      <c r="O28" s="47">
        <v>350</v>
      </c>
      <c r="P28" s="48">
        <f t="shared" si="5"/>
        <v>415</v>
      </c>
      <c r="Q28" s="47"/>
      <c r="R28" s="46">
        <v>415</v>
      </c>
      <c r="S28" s="46">
        <f t="shared" si="4"/>
        <v>24732</v>
      </c>
      <c r="T28" s="27"/>
    </row>
    <row r="29" spans="1:20" s="26" customFormat="1" ht="82.5" customHeight="1" x14ac:dyDescent="0.2">
      <c r="A29" s="25">
        <v>20</v>
      </c>
      <c r="B29" s="29" t="s">
        <v>41</v>
      </c>
      <c r="C29" s="52">
        <v>60001101150</v>
      </c>
      <c r="D29" s="29">
        <v>3122</v>
      </c>
      <c r="E29" s="29">
        <v>6121</v>
      </c>
      <c r="F29" s="25">
        <v>61</v>
      </c>
      <c r="G29" s="65" t="s">
        <v>221</v>
      </c>
      <c r="H29" s="150" t="s">
        <v>40</v>
      </c>
      <c r="I29" s="28" t="s">
        <v>39</v>
      </c>
      <c r="J29" s="28" t="s">
        <v>118</v>
      </c>
      <c r="K29" s="50">
        <f t="shared" si="6"/>
        <v>23170</v>
      </c>
      <c r="L29" s="50">
        <v>20700</v>
      </c>
      <c r="M29" s="50">
        <f>2300+170</f>
        <v>2470</v>
      </c>
      <c r="N29" s="60">
        <v>2018</v>
      </c>
      <c r="O29" s="47">
        <v>170</v>
      </c>
      <c r="P29" s="48">
        <f t="shared" si="5"/>
        <v>100</v>
      </c>
      <c r="Q29" s="47"/>
      <c r="R29" s="46">
        <v>100</v>
      </c>
      <c r="S29" s="46">
        <f t="shared" si="4"/>
        <v>22900</v>
      </c>
      <c r="T29" s="27"/>
    </row>
    <row r="30" spans="1:20" s="26" customFormat="1" ht="78.75" x14ac:dyDescent="0.2">
      <c r="A30" s="25">
        <v>21</v>
      </c>
      <c r="B30" s="29" t="s">
        <v>35</v>
      </c>
      <c r="C30" s="52">
        <v>60001101151</v>
      </c>
      <c r="D30" s="29">
        <v>3122</v>
      </c>
      <c r="E30" s="29">
        <v>6121</v>
      </c>
      <c r="F30" s="25">
        <v>61</v>
      </c>
      <c r="G30" s="51" t="s">
        <v>100</v>
      </c>
      <c r="H30" s="149" t="s">
        <v>38</v>
      </c>
      <c r="I30" s="28" t="s">
        <v>29</v>
      </c>
      <c r="J30" s="28" t="s">
        <v>118</v>
      </c>
      <c r="K30" s="50">
        <f t="shared" si="6"/>
        <v>5410</v>
      </c>
      <c r="L30" s="50">
        <v>4500</v>
      </c>
      <c r="M30" s="50">
        <f>500+410</f>
        <v>910</v>
      </c>
      <c r="N30" s="60">
        <v>2018</v>
      </c>
      <c r="O30" s="47">
        <v>310</v>
      </c>
      <c r="P30" s="48">
        <f t="shared" si="5"/>
        <v>100</v>
      </c>
      <c r="Q30" s="47"/>
      <c r="R30" s="46">
        <v>100</v>
      </c>
      <c r="S30" s="46">
        <f t="shared" si="4"/>
        <v>5000</v>
      </c>
      <c r="T30" s="27"/>
    </row>
    <row r="31" spans="1:20" s="26" customFormat="1" ht="47.25" x14ac:dyDescent="0.2">
      <c r="A31" s="25">
        <v>22</v>
      </c>
      <c r="B31" s="29" t="s">
        <v>35</v>
      </c>
      <c r="C31" s="52">
        <v>60001101152</v>
      </c>
      <c r="D31" s="29">
        <v>3122</v>
      </c>
      <c r="E31" s="29">
        <v>6121</v>
      </c>
      <c r="F31" s="25">
        <v>61</v>
      </c>
      <c r="G31" s="51" t="s">
        <v>37</v>
      </c>
      <c r="H31" s="149" t="s">
        <v>197</v>
      </c>
      <c r="I31" s="28" t="s">
        <v>125</v>
      </c>
      <c r="J31" s="28" t="s">
        <v>118</v>
      </c>
      <c r="K31" s="50">
        <f t="shared" si="6"/>
        <v>10600</v>
      </c>
      <c r="L31" s="50">
        <v>9000</v>
      </c>
      <c r="M31" s="50">
        <f>1000+600</f>
        <v>1600</v>
      </c>
      <c r="N31" s="60">
        <v>2018</v>
      </c>
      <c r="O31" s="47">
        <v>500</v>
      </c>
      <c r="P31" s="48">
        <f t="shared" si="5"/>
        <v>100</v>
      </c>
      <c r="Q31" s="47"/>
      <c r="R31" s="46">
        <v>100</v>
      </c>
      <c r="S31" s="46">
        <f t="shared" si="4"/>
        <v>10000</v>
      </c>
      <c r="T31" s="27"/>
    </row>
    <row r="32" spans="1:20" s="26" customFormat="1" ht="110.25" x14ac:dyDescent="0.2">
      <c r="A32" s="25">
        <v>23</v>
      </c>
      <c r="B32" s="29" t="s">
        <v>36</v>
      </c>
      <c r="C32" s="52">
        <v>60001101155</v>
      </c>
      <c r="D32" s="29">
        <v>3122</v>
      </c>
      <c r="E32" s="29">
        <v>6121</v>
      </c>
      <c r="F32" s="25">
        <v>61</v>
      </c>
      <c r="G32" s="51" t="s">
        <v>98</v>
      </c>
      <c r="H32" s="149" t="s">
        <v>123</v>
      </c>
      <c r="I32" s="28" t="s">
        <v>124</v>
      </c>
      <c r="J32" s="28" t="s">
        <v>118</v>
      </c>
      <c r="K32" s="50">
        <f t="shared" si="6"/>
        <v>4735</v>
      </c>
      <c r="L32" s="50">
        <v>4059</v>
      </c>
      <c r="M32" s="50">
        <f>451+225</f>
        <v>676</v>
      </c>
      <c r="N32" s="60">
        <v>2018</v>
      </c>
      <c r="O32" s="47">
        <v>125</v>
      </c>
      <c r="P32" s="48">
        <f t="shared" si="5"/>
        <v>100</v>
      </c>
      <c r="Q32" s="47"/>
      <c r="R32" s="46">
        <v>100</v>
      </c>
      <c r="S32" s="46">
        <f>K32-O32-P32</f>
        <v>4510</v>
      </c>
      <c r="T32" s="27"/>
    </row>
    <row r="33" spans="1:20" s="26" customFormat="1" ht="33" customHeight="1" x14ac:dyDescent="0.2">
      <c r="A33" s="25">
        <v>24</v>
      </c>
      <c r="B33" s="29"/>
      <c r="C33" s="52"/>
      <c r="D33" s="29">
        <v>6409</v>
      </c>
      <c r="E33" s="29">
        <v>5901</v>
      </c>
      <c r="F33" s="29">
        <v>59</v>
      </c>
      <c r="G33" s="51" t="s">
        <v>188</v>
      </c>
      <c r="H33" s="149" t="s">
        <v>194</v>
      </c>
      <c r="I33" s="28"/>
      <c r="J33" s="28"/>
      <c r="K33" s="252">
        <v>5000</v>
      </c>
      <c r="L33" s="50"/>
      <c r="M33" s="50"/>
      <c r="N33" s="60"/>
      <c r="O33" s="47"/>
      <c r="P33" s="48">
        <f t="shared" si="5"/>
        <v>5000</v>
      </c>
      <c r="Q33" s="47"/>
      <c r="R33" s="46">
        <v>5000</v>
      </c>
      <c r="S33" s="46"/>
      <c r="T33" s="27"/>
    </row>
    <row r="34" spans="1:20" ht="35.25" customHeight="1" x14ac:dyDescent="0.2">
      <c r="A34" s="265" t="s">
        <v>295</v>
      </c>
      <c r="B34" s="266"/>
      <c r="C34" s="266"/>
      <c r="D34" s="266"/>
      <c r="E34" s="266"/>
      <c r="F34" s="266"/>
      <c r="G34" s="266"/>
      <c r="H34" s="266"/>
      <c r="I34" s="266"/>
      <c r="J34" s="266"/>
      <c r="K34" s="267">
        <f t="shared" ref="K34:M34" si="7">+K9</f>
        <v>570534</v>
      </c>
      <c r="L34" s="267">
        <f t="shared" si="7"/>
        <v>298922</v>
      </c>
      <c r="M34" s="267">
        <f t="shared" si="7"/>
        <v>266612</v>
      </c>
      <c r="N34" s="267"/>
      <c r="O34" s="267">
        <f>+O9</f>
        <v>8052</v>
      </c>
      <c r="P34" s="267">
        <f>+P9</f>
        <v>78075</v>
      </c>
      <c r="Q34" s="267">
        <f>+Q9</f>
        <v>10804</v>
      </c>
      <c r="R34" s="267">
        <f>+R9</f>
        <v>67271</v>
      </c>
      <c r="S34" s="268">
        <f>+S9</f>
        <v>484407</v>
      </c>
      <c r="T34" s="21"/>
    </row>
    <row r="35" spans="1:20" s="3" customFormat="1" x14ac:dyDescent="0.2">
      <c r="A35" s="4"/>
      <c r="B35" s="4"/>
      <c r="C35" s="4"/>
      <c r="D35" s="4"/>
      <c r="E35" s="4"/>
      <c r="F35" s="4"/>
      <c r="G35" s="20"/>
      <c r="H35" s="4"/>
      <c r="I35" s="19"/>
      <c r="J35" s="18"/>
      <c r="K35" s="17"/>
      <c r="L35" s="17"/>
      <c r="M35" s="17"/>
      <c r="N35" s="16"/>
      <c r="O35" s="16"/>
      <c r="T35" s="2"/>
    </row>
    <row r="36" spans="1:20" s="3" customFormat="1" x14ac:dyDescent="0.2">
      <c r="A36" s="4"/>
      <c r="B36" s="4"/>
      <c r="C36" s="4"/>
      <c r="D36" s="4"/>
      <c r="E36" s="4"/>
      <c r="F36" s="4"/>
      <c r="G36" s="4"/>
      <c r="H36" s="4"/>
      <c r="I36" s="15"/>
      <c r="J36" s="6"/>
      <c r="K36" s="5"/>
      <c r="L36" s="5"/>
      <c r="M36" s="5"/>
      <c r="T36" s="2"/>
    </row>
    <row r="37" spans="1:20" s="3" customFormat="1" x14ac:dyDescent="0.2">
      <c r="A37" s="4"/>
      <c r="B37" s="4"/>
      <c r="C37" s="4"/>
      <c r="D37" s="4"/>
      <c r="E37" s="4"/>
      <c r="F37" s="4"/>
      <c r="G37" s="4"/>
      <c r="H37" s="4"/>
      <c r="I37" s="15"/>
      <c r="J37" s="6"/>
      <c r="K37" s="5"/>
      <c r="L37" s="5"/>
      <c r="M37" s="5"/>
      <c r="T37" s="2"/>
    </row>
    <row r="38" spans="1:20" s="3" customFormat="1" x14ac:dyDescent="0.2">
      <c r="A38" s="4"/>
      <c r="B38" s="4"/>
      <c r="C38" s="4"/>
      <c r="D38" s="4"/>
      <c r="E38" s="4"/>
      <c r="F38" s="4"/>
      <c r="G38" s="4"/>
      <c r="H38" s="4"/>
      <c r="I38" s="1"/>
      <c r="J38" s="6"/>
      <c r="K38" s="5"/>
      <c r="L38" s="5"/>
      <c r="M38" s="5"/>
      <c r="T38" s="2"/>
    </row>
    <row r="39" spans="1:20" s="3" customFormat="1" x14ac:dyDescent="0.2">
      <c r="A39" s="4"/>
      <c r="B39" s="4"/>
      <c r="C39" s="4"/>
      <c r="D39" s="4"/>
      <c r="E39" s="4"/>
      <c r="F39" s="4"/>
      <c r="G39" s="4"/>
      <c r="H39" s="4"/>
      <c r="I39" s="1"/>
      <c r="J39" s="6"/>
      <c r="K39" s="5"/>
      <c r="L39" s="5"/>
      <c r="M39" s="5"/>
      <c r="T39" s="2"/>
    </row>
    <row r="40" spans="1:20" s="3" customFormat="1" x14ac:dyDescent="0.2">
      <c r="A40" s="4"/>
      <c r="B40" s="4"/>
      <c r="C40" s="4"/>
      <c r="D40" s="4"/>
      <c r="E40" s="4"/>
      <c r="F40" s="4"/>
      <c r="G40" s="4"/>
      <c r="H40" s="4"/>
      <c r="I40" s="1"/>
      <c r="J40" s="6"/>
      <c r="K40" s="5"/>
      <c r="L40" s="5"/>
      <c r="M40" s="5"/>
      <c r="T40" s="2"/>
    </row>
    <row r="41" spans="1:20" s="3" customFormat="1" x14ac:dyDescent="0.2">
      <c r="A41" s="4"/>
      <c r="B41" s="4"/>
      <c r="C41" s="4"/>
      <c r="D41" s="4"/>
      <c r="E41" s="4"/>
      <c r="F41" s="4"/>
      <c r="G41" s="4"/>
      <c r="H41" s="4"/>
      <c r="I41" s="1"/>
      <c r="J41" s="6"/>
      <c r="K41" s="5"/>
      <c r="L41" s="5"/>
      <c r="M41" s="5"/>
      <c r="T41" s="2"/>
    </row>
    <row r="42" spans="1:20" s="3" customFormat="1" x14ac:dyDescent="0.2">
      <c r="A42" s="4"/>
      <c r="B42" s="4"/>
      <c r="C42" s="4"/>
      <c r="D42" s="4"/>
      <c r="E42" s="4"/>
      <c r="F42" s="4"/>
      <c r="G42" s="4"/>
      <c r="H42" s="4"/>
      <c r="I42" s="1"/>
      <c r="J42" s="6"/>
      <c r="K42" s="5"/>
      <c r="L42" s="5"/>
      <c r="M42" s="5"/>
      <c r="T42" s="2"/>
    </row>
    <row r="43" spans="1:20" s="3" customFormat="1" x14ac:dyDescent="0.2">
      <c r="A43" s="4"/>
      <c r="B43" s="4"/>
      <c r="C43" s="4"/>
      <c r="D43" s="4"/>
      <c r="E43" s="4"/>
      <c r="F43" s="4"/>
      <c r="G43" s="4"/>
      <c r="H43" s="4"/>
      <c r="I43" s="1"/>
      <c r="J43" s="6"/>
      <c r="K43" s="5"/>
      <c r="L43" s="5"/>
      <c r="M43" s="5"/>
      <c r="T43" s="2"/>
    </row>
    <row r="44" spans="1:20" s="3" customFormat="1" x14ac:dyDescent="0.2">
      <c r="A44" s="4"/>
      <c r="B44" s="4"/>
      <c r="C44" s="4"/>
      <c r="D44" s="4"/>
      <c r="E44" s="4"/>
      <c r="F44" s="4"/>
      <c r="G44" s="4"/>
      <c r="H44" s="4"/>
      <c r="I44" s="1"/>
      <c r="J44" s="6"/>
      <c r="K44" s="5"/>
      <c r="L44" s="5"/>
      <c r="M44" s="5"/>
      <c r="T44" s="2"/>
    </row>
    <row r="45" spans="1:20" s="3" customFormat="1" x14ac:dyDescent="0.2">
      <c r="A45" s="4"/>
      <c r="B45" s="4"/>
      <c r="C45" s="4"/>
      <c r="D45" s="4"/>
      <c r="E45" s="4"/>
      <c r="F45" s="4"/>
      <c r="G45" s="4"/>
      <c r="H45" s="4"/>
      <c r="I45" s="1"/>
      <c r="J45" s="6"/>
      <c r="K45" s="5"/>
      <c r="L45" s="5"/>
      <c r="M45" s="5"/>
      <c r="T45" s="2"/>
    </row>
    <row r="46" spans="1:20" s="3" customFormat="1" x14ac:dyDescent="0.2">
      <c r="A46" s="4"/>
      <c r="B46" s="4"/>
      <c r="C46" s="4"/>
      <c r="D46" s="4"/>
      <c r="E46" s="4"/>
      <c r="F46" s="4"/>
      <c r="G46" s="4"/>
      <c r="H46" s="4"/>
      <c r="I46" s="1"/>
      <c r="J46" s="6"/>
      <c r="K46" s="5"/>
      <c r="L46" s="5"/>
      <c r="M46" s="5"/>
      <c r="T46" s="2"/>
    </row>
    <row r="47" spans="1:20" s="3" customFormat="1" x14ac:dyDescent="0.2">
      <c r="A47" s="4"/>
      <c r="B47" s="4"/>
      <c r="C47" s="4"/>
      <c r="D47" s="4"/>
      <c r="E47" s="4"/>
      <c r="F47" s="4"/>
      <c r="G47" s="4"/>
      <c r="H47" s="4"/>
      <c r="I47" s="1"/>
      <c r="J47" s="6"/>
      <c r="K47" s="5"/>
      <c r="L47" s="5"/>
      <c r="M47" s="5"/>
      <c r="T47" s="2"/>
    </row>
    <row r="48" spans="1:20" s="3" customFormat="1" x14ac:dyDescent="0.2">
      <c r="A48" s="4"/>
      <c r="B48" s="4"/>
      <c r="C48" s="4"/>
      <c r="D48" s="4"/>
      <c r="E48" s="4"/>
      <c r="F48" s="4"/>
      <c r="G48" s="4"/>
      <c r="H48" s="4"/>
      <c r="I48" s="1"/>
      <c r="J48" s="6"/>
      <c r="K48" s="5"/>
      <c r="L48" s="5"/>
      <c r="M48" s="5"/>
      <c r="T48" s="2"/>
    </row>
    <row r="49" spans="1:20" s="3" customFormat="1" x14ac:dyDescent="0.2">
      <c r="A49" s="4"/>
      <c r="B49" s="4"/>
      <c r="C49" s="4"/>
      <c r="D49" s="4"/>
      <c r="E49" s="4"/>
      <c r="F49" s="4"/>
      <c r="G49" s="4"/>
      <c r="H49" s="4"/>
      <c r="I49" s="1"/>
      <c r="J49" s="6"/>
      <c r="K49" s="5"/>
      <c r="L49" s="5"/>
      <c r="M49" s="5"/>
      <c r="T49" s="2"/>
    </row>
    <row r="50" spans="1:20" s="3" customFormat="1" x14ac:dyDescent="0.2">
      <c r="A50" s="4"/>
      <c r="B50" s="4"/>
      <c r="C50" s="4"/>
      <c r="D50" s="4"/>
      <c r="E50" s="4"/>
      <c r="F50" s="4"/>
      <c r="G50" s="4"/>
      <c r="H50" s="4"/>
      <c r="I50" s="1"/>
      <c r="J50" s="6"/>
      <c r="K50" s="5"/>
      <c r="L50" s="5"/>
      <c r="M50" s="5"/>
      <c r="T50" s="2"/>
    </row>
    <row r="51" spans="1:20" s="3" customFormat="1" x14ac:dyDescent="0.2">
      <c r="A51" s="4"/>
      <c r="B51" s="4"/>
      <c r="C51" s="4"/>
      <c r="D51" s="4"/>
      <c r="E51" s="4"/>
      <c r="F51" s="4"/>
      <c r="G51" s="4"/>
      <c r="H51" s="4"/>
      <c r="I51" s="1"/>
      <c r="J51" s="6"/>
      <c r="K51" s="5"/>
      <c r="L51" s="5"/>
      <c r="M51" s="5"/>
      <c r="T51" s="2"/>
    </row>
    <row r="52" spans="1:20" s="3" customFormat="1" x14ac:dyDescent="0.2">
      <c r="A52" s="4"/>
      <c r="B52" s="4"/>
      <c r="C52" s="4"/>
      <c r="D52" s="4"/>
      <c r="E52" s="4"/>
      <c r="F52" s="4"/>
      <c r="G52" s="4"/>
      <c r="H52" s="4"/>
      <c r="I52" s="1"/>
      <c r="J52" s="6"/>
      <c r="K52" s="5"/>
      <c r="L52" s="5"/>
      <c r="M52" s="5"/>
      <c r="T52" s="2"/>
    </row>
    <row r="53" spans="1:20" s="3" customFormat="1" x14ac:dyDescent="0.2">
      <c r="A53" s="4"/>
      <c r="B53" s="4"/>
      <c r="C53" s="4"/>
      <c r="D53" s="4"/>
      <c r="E53" s="4"/>
      <c r="F53" s="4"/>
      <c r="G53" s="4"/>
      <c r="H53" s="4"/>
      <c r="I53" s="1"/>
      <c r="J53" s="6"/>
      <c r="K53" s="5"/>
      <c r="L53" s="5"/>
      <c r="M53" s="5"/>
      <c r="T53" s="2"/>
    </row>
    <row r="54" spans="1:20" s="3" customFormat="1" x14ac:dyDescent="0.2">
      <c r="A54" s="4"/>
      <c r="B54" s="4"/>
      <c r="C54" s="4"/>
      <c r="D54" s="4"/>
      <c r="E54" s="4"/>
      <c r="F54" s="4"/>
      <c r="G54" s="4"/>
      <c r="H54" s="4"/>
      <c r="I54" s="1"/>
      <c r="J54" s="6"/>
      <c r="K54" s="5"/>
      <c r="L54" s="5"/>
      <c r="M54" s="5"/>
      <c r="T54" s="2"/>
    </row>
    <row r="55" spans="1:20" s="3" customFormat="1" x14ac:dyDescent="0.2">
      <c r="A55" s="4"/>
      <c r="B55" s="4"/>
      <c r="C55" s="4"/>
      <c r="D55" s="4"/>
      <c r="E55" s="4"/>
      <c r="F55" s="4"/>
      <c r="G55" s="4"/>
      <c r="H55" s="4"/>
      <c r="I55" s="1"/>
      <c r="J55" s="4"/>
      <c r="K55" s="5"/>
      <c r="L55" s="5"/>
      <c r="M55" s="5"/>
      <c r="T55" s="2"/>
    </row>
    <row r="56" spans="1:20" s="3" customFormat="1" x14ac:dyDescent="0.2">
      <c r="A56" s="4"/>
      <c r="B56" s="4"/>
      <c r="C56" s="4"/>
      <c r="D56" s="4"/>
      <c r="E56" s="4"/>
      <c r="F56" s="4"/>
      <c r="G56" s="4"/>
      <c r="H56" s="4"/>
      <c r="I56" s="1"/>
      <c r="J56" s="4"/>
      <c r="K56" s="5"/>
      <c r="L56" s="5"/>
      <c r="M56" s="5"/>
      <c r="T56" s="2"/>
    </row>
    <row r="57" spans="1:20" s="3" customFormat="1" x14ac:dyDescent="0.2">
      <c r="A57" s="4"/>
      <c r="B57" s="4"/>
      <c r="C57" s="4"/>
      <c r="D57" s="4"/>
      <c r="E57" s="4"/>
      <c r="F57" s="4"/>
      <c r="G57" s="4"/>
      <c r="H57" s="4"/>
      <c r="I57" s="1"/>
      <c r="J57" s="4"/>
      <c r="K57" s="5"/>
      <c r="L57" s="5"/>
      <c r="M57" s="5"/>
      <c r="T57" s="2"/>
    </row>
    <row r="58" spans="1:20" s="3" customFormat="1" x14ac:dyDescent="0.2">
      <c r="A58" s="4"/>
      <c r="B58" s="4"/>
      <c r="C58" s="4"/>
      <c r="D58" s="4"/>
      <c r="E58" s="4"/>
      <c r="F58" s="4"/>
      <c r="G58" s="4"/>
      <c r="H58" s="4"/>
      <c r="I58" s="1"/>
      <c r="J58" s="4"/>
      <c r="K58" s="5"/>
      <c r="L58" s="5"/>
      <c r="M58" s="5"/>
      <c r="T58" s="2"/>
    </row>
    <row r="59" spans="1:20" s="3" customFormat="1" x14ac:dyDescent="0.2">
      <c r="A59" s="4"/>
      <c r="B59" s="4"/>
      <c r="C59" s="4"/>
      <c r="D59" s="4"/>
      <c r="E59" s="4"/>
      <c r="F59" s="4"/>
      <c r="G59" s="4"/>
      <c r="H59" s="4"/>
      <c r="I59" s="1"/>
      <c r="J59" s="4"/>
      <c r="K59" s="5"/>
      <c r="L59" s="5"/>
      <c r="M59" s="5"/>
      <c r="T59" s="2"/>
    </row>
    <row r="60" spans="1:20" s="3" customFormat="1" x14ac:dyDescent="0.2">
      <c r="A60" s="4"/>
      <c r="B60" s="4"/>
      <c r="C60" s="4"/>
      <c r="D60" s="4"/>
      <c r="E60" s="4"/>
      <c r="F60" s="4"/>
      <c r="G60" s="4"/>
      <c r="H60" s="4"/>
      <c r="I60" s="1"/>
      <c r="J60" s="4"/>
      <c r="K60" s="5"/>
      <c r="L60" s="5"/>
      <c r="M60" s="5"/>
      <c r="T60" s="2"/>
    </row>
    <row r="61" spans="1:20" s="3" customFormat="1" x14ac:dyDescent="0.2">
      <c r="A61" s="4"/>
      <c r="B61" s="4"/>
      <c r="C61" s="4"/>
      <c r="D61" s="4"/>
      <c r="E61" s="4"/>
      <c r="F61" s="4"/>
      <c r="G61" s="4"/>
      <c r="H61" s="4"/>
      <c r="I61" s="1"/>
      <c r="J61" s="4"/>
      <c r="K61" s="5"/>
      <c r="L61" s="5"/>
      <c r="M61" s="5"/>
      <c r="T61" s="2"/>
    </row>
    <row r="62" spans="1:20" s="3" customFormat="1" x14ac:dyDescent="0.2">
      <c r="A62" s="4"/>
      <c r="B62" s="4"/>
      <c r="C62" s="4"/>
      <c r="D62" s="4"/>
      <c r="E62" s="4"/>
      <c r="F62" s="4"/>
      <c r="G62" s="4"/>
      <c r="H62" s="4"/>
      <c r="I62" s="1"/>
      <c r="J62" s="4"/>
      <c r="K62" s="5"/>
      <c r="L62" s="5"/>
      <c r="M62" s="5"/>
      <c r="T62" s="2"/>
    </row>
    <row r="63" spans="1:20" s="3" customFormat="1" x14ac:dyDescent="0.2">
      <c r="A63" s="4"/>
      <c r="B63" s="4"/>
      <c r="C63" s="4"/>
      <c r="D63" s="4"/>
      <c r="E63" s="4"/>
      <c r="F63" s="4"/>
      <c r="G63" s="4"/>
      <c r="H63" s="4"/>
      <c r="I63" s="1"/>
      <c r="J63" s="4"/>
      <c r="K63" s="5"/>
      <c r="L63" s="5"/>
      <c r="M63" s="5"/>
      <c r="T63" s="2"/>
    </row>
    <row r="64" spans="1:20" s="3" customFormat="1" x14ac:dyDescent="0.2">
      <c r="A64" s="4"/>
      <c r="B64" s="4"/>
      <c r="C64" s="4"/>
      <c r="D64" s="4"/>
      <c r="E64" s="4"/>
      <c r="F64" s="4"/>
      <c r="G64" s="4"/>
      <c r="H64" s="4"/>
      <c r="I64" s="1"/>
      <c r="J64" s="4"/>
      <c r="K64" s="5"/>
      <c r="L64" s="5"/>
      <c r="M64" s="5"/>
      <c r="T64" s="2"/>
    </row>
    <row r="65" spans="1:20" s="3" customFormat="1" x14ac:dyDescent="0.2">
      <c r="A65" s="4"/>
      <c r="B65" s="4"/>
      <c r="C65" s="4"/>
      <c r="D65" s="4"/>
      <c r="E65" s="4"/>
      <c r="F65" s="4"/>
      <c r="G65" s="4"/>
      <c r="H65" s="4"/>
      <c r="I65" s="1"/>
      <c r="J65" s="4"/>
      <c r="K65" s="5"/>
      <c r="L65" s="5"/>
      <c r="M65" s="5"/>
      <c r="T65" s="2"/>
    </row>
    <row r="66" spans="1:20" s="3" customFormat="1" x14ac:dyDescent="0.2">
      <c r="A66" s="1"/>
      <c r="B66" s="1"/>
      <c r="C66" s="1"/>
      <c r="D66" s="1"/>
      <c r="E66" s="1"/>
      <c r="F66" s="1"/>
      <c r="G66" s="1"/>
      <c r="H66" s="1"/>
      <c r="I66" s="1"/>
      <c r="J66" s="4"/>
      <c r="K66" s="5"/>
      <c r="L66" s="5"/>
      <c r="M66" s="5"/>
      <c r="T66" s="2"/>
    </row>
    <row r="67" spans="1:20" s="3" customFormat="1" x14ac:dyDescent="0.2">
      <c r="A67" s="1"/>
      <c r="B67" s="1"/>
      <c r="C67" s="1"/>
      <c r="D67" s="1"/>
      <c r="E67" s="1"/>
      <c r="F67" s="1"/>
      <c r="G67" s="1"/>
      <c r="H67" s="1"/>
      <c r="I67" s="1"/>
      <c r="J67" s="4"/>
      <c r="K67" s="5"/>
      <c r="L67" s="5"/>
      <c r="M67" s="5"/>
      <c r="T67" s="2"/>
    </row>
    <row r="68" spans="1:20" s="3" customFormat="1" x14ac:dyDescent="0.2">
      <c r="A68" s="1"/>
      <c r="B68" s="1"/>
      <c r="C68" s="1"/>
      <c r="D68" s="1"/>
      <c r="E68" s="1"/>
      <c r="F68" s="1"/>
      <c r="G68" s="1"/>
      <c r="H68" s="1"/>
      <c r="I68" s="1"/>
      <c r="J68" s="4"/>
      <c r="K68" s="5"/>
      <c r="L68" s="5"/>
      <c r="M68" s="5"/>
      <c r="T68" s="2"/>
    </row>
    <row r="69" spans="1:20" s="3" customFormat="1" x14ac:dyDescent="0.2">
      <c r="A69" s="1"/>
      <c r="B69" s="1"/>
      <c r="C69" s="1"/>
      <c r="D69" s="1"/>
      <c r="E69" s="1"/>
      <c r="F69" s="1"/>
      <c r="G69" s="1"/>
      <c r="H69" s="1"/>
      <c r="I69" s="1"/>
      <c r="J69" s="4"/>
      <c r="K69" s="5"/>
      <c r="L69" s="5"/>
      <c r="M69" s="5"/>
      <c r="T69" s="2"/>
    </row>
    <row r="70" spans="1:20" s="3" customFormat="1" x14ac:dyDescent="0.2">
      <c r="A70" s="1"/>
      <c r="B70" s="1"/>
      <c r="C70" s="1"/>
      <c r="D70" s="1"/>
      <c r="E70" s="1"/>
      <c r="F70" s="1"/>
      <c r="G70" s="1"/>
      <c r="H70" s="1"/>
      <c r="I70" s="1"/>
      <c r="J70" s="4"/>
      <c r="K70" s="5"/>
      <c r="L70" s="5"/>
      <c r="M70" s="5"/>
      <c r="T70" s="2"/>
    </row>
    <row r="71" spans="1:20" s="3" customFormat="1" x14ac:dyDescent="0.2">
      <c r="A71" s="1"/>
      <c r="B71" s="1"/>
      <c r="C71" s="1"/>
      <c r="D71" s="1"/>
      <c r="E71" s="1"/>
      <c r="F71" s="1"/>
      <c r="G71" s="1"/>
      <c r="H71" s="1"/>
      <c r="I71" s="1"/>
      <c r="J71" s="4"/>
      <c r="K71" s="5"/>
      <c r="L71" s="5"/>
      <c r="M71" s="5"/>
      <c r="T71" s="2"/>
    </row>
    <row r="72" spans="1:20" s="3" customFormat="1" x14ac:dyDescent="0.2">
      <c r="A72" s="1"/>
      <c r="B72" s="1"/>
      <c r="C72" s="1"/>
      <c r="D72" s="1"/>
      <c r="E72" s="1"/>
      <c r="F72" s="1"/>
      <c r="G72" s="1"/>
      <c r="H72" s="1"/>
      <c r="I72" s="1"/>
      <c r="J72" s="4"/>
      <c r="K72" s="5"/>
      <c r="L72" s="5"/>
      <c r="M72" s="5"/>
      <c r="T72" s="2"/>
    </row>
    <row r="73" spans="1:20" s="3" customFormat="1" x14ac:dyDescent="0.2">
      <c r="A73" s="1"/>
      <c r="B73" s="1"/>
      <c r="C73" s="1"/>
      <c r="D73" s="1"/>
      <c r="E73" s="1"/>
      <c r="F73" s="1"/>
      <c r="G73" s="1"/>
      <c r="H73" s="1"/>
      <c r="I73" s="1"/>
      <c r="J73" s="4"/>
      <c r="K73" s="5"/>
      <c r="L73" s="5"/>
      <c r="M73" s="5"/>
      <c r="T73" s="2"/>
    </row>
    <row r="74" spans="1:20" s="3" customFormat="1" x14ac:dyDescent="0.2">
      <c r="A74" s="1"/>
      <c r="B74" s="1"/>
      <c r="C74" s="1"/>
      <c r="D74" s="1"/>
      <c r="E74" s="1"/>
      <c r="F74" s="1"/>
      <c r="G74" s="1"/>
      <c r="H74" s="1"/>
      <c r="I74" s="1"/>
      <c r="J74" s="4"/>
      <c r="K74" s="5"/>
      <c r="L74" s="5"/>
      <c r="M74" s="5"/>
      <c r="T74" s="2"/>
    </row>
    <row r="75" spans="1:20" s="3" customFormat="1" x14ac:dyDescent="0.2">
      <c r="A75" s="1"/>
      <c r="B75" s="1"/>
      <c r="C75" s="1"/>
      <c r="D75" s="1"/>
      <c r="E75" s="1"/>
      <c r="F75" s="1"/>
      <c r="G75" s="1"/>
      <c r="H75" s="1"/>
      <c r="I75" s="1"/>
      <c r="J75" s="4"/>
      <c r="K75" s="5"/>
      <c r="L75" s="5"/>
      <c r="M75" s="5"/>
      <c r="T75" s="2"/>
    </row>
    <row r="76" spans="1:20" s="3" customFormat="1" x14ac:dyDescent="0.2">
      <c r="A76" s="1"/>
      <c r="B76" s="1"/>
      <c r="C76" s="1"/>
      <c r="D76" s="1"/>
      <c r="E76" s="1"/>
      <c r="F76" s="1"/>
      <c r="G76" s="1"/>
      <c r="H76" s="1"/>
      <c r="I76" s="1"/>
      <c r="J76" s="4"/>
      <c r="K76" s="5"/>
      <c r="L76" s="5"/>
      <c r="M76" s="5"/>
      <c r="T76" s="2"/>
    </row>
    <row r="77" spans="1:20" s="3" customFormat="1" x14ac:dyDescent="0.2">
      <c r="A77" s="1"/>
      <c r="B77" s="1"/>
      <c r="C77" s="1"/>
      <c r="D77" s="1"/>
      <c r="E77" s="1"/>
      <c r="F77" s="1"/>
      <c r="G77" s="1"/>
      <c r="H77" s="1"/>
      <c r="I77" s="1"/>
      <c r="J77" s="4"/>
      <c r="K77" s="5"/>
      <c r="L77" s="5"/>
      <c r="M77" s="5"/>
      <c r="T77" s="2"/>
    </row>
    <row r="78" spans="1:20" s="3" customFormat="1" x14ac:dyDescent="0.2">
      <c r="A78" s="1"/>
      <c r="B78" s="1"/>
      <c r="C78" s="1"/>
      <c r="D78" s="1"/>
      <c r="E78" s="1"/>
      <c r="F78" s="1"/>
      <c r="G78" s="1"/>
      <c r="H78" s="1"/>
      <c r="I78" s="1"/>
      <c r="J78" s="4"/>
      <c r="K78" s="5"/>
      <c r="L78" s="5"/>
      <c r="M78" s="5"/>
      <c r="T78" s="2"/>
    </row>
    <row r="79" spans="1:20" s="3" customFormat="1" x14ac:dyDescent="0.2">
      <c r="A79" s="1"/>
      <c r="B79" s="1"/>
      <c r="C79" s="1"/>
      <c r="D79" s="1"/>
      <c r="E79" s="1"/>
      <c r="F79" s="1"/>
      <c r="G79" s="1"/>
      <c r="H79" s="1"/>
      <c r="I79" s="1"/>
      <c r="J79" s="4"/>
      <c r="K79" s="5"/>
      <c r="L79" s="5"/>
      <c r="M79" s="5"/>
      <c r="T79" s="2"/>
    </row>
    <row r="80" spans="1:20" s="3" customFormat="1" x14ac:dyDescent="0.2">
      <c r="A80" s="1"/>
      <c r="B80" s="1"/>
      <c r="C80" s="1"/>
      <c r="D80" s="1"/>
      <c r="E80" s="1"/>
      <c r="F80" s="1"/>
      <c r="G80" s="1"/>
      <c r="H80" s="1"/>
      <c r="I80" s="1"/>
      <c r="J80" s="4"/>
      <c r="K80" s="5"/>
      <c r="L80" s="5"/>
      <c r="M80" s="5"/>
      <c r="T80" s="2"/>
    </row>
    <row r="81" spans="1:20" s="3" customFormat="1" x14ac:dyDescent="0.2">
      <c r="A81" s="1"/>
      <c r="B81" s="1"/>
      <c r="C81" s="1"/>
      <c r="D81" s="1"/>
      <c r="E81" s="1"/>
      <c r="F81" s="1"/>
      <c r="G81" s="1"/>
      <c r="H81" s="1"/>
      <c r="I81" s="1"/>
      <c r="J81" s="4"/>
      <c r="K81" s="5"/>
      <c r="L81" s="5"/>
      <c r="M81" s="5"/>
      <c r="T81" s="2"/>
    </row>
    <row r="82" spans="1:20" s="3" customFormat="1" x14ac:dyDescent="0.2">
      <c r="A82" s="1"/>
      <c r="B82" s="1"/>
      <c r="C82" s="1"/>
      <c r="D82" s="1"/>
      <c r="E82" s="1"/>
      <c r="F82" s="1"/>
      <c r="G82" s="1"/>
      <c r="H82" s="1"/>
      <c r="I82" s="1"/>
      <c r="J82" s="4"/>
      <c r="K82" s="5"/>
      <c r="L82" s="5"/>
      <c r="M82" s="5"/>
      <c r="T82" s="2"/>
    </row>
    <row r="83" spans="1:20" s="3" customFormat="1" x14ac:dyDescent="0.2">
      <c r="A83" s="1"/>
      <c r="B83" s="1"/>
      <c r="C83" s="1"/>
      <c r="D83" s="1"/>
      <c r="E83" s="1"/>
      <c r="F83" s="1"/>
      <c r="G83" s="1"/>
      <c r="H83" s="1"/>
      <c r="I83" s="1"/>
      <c r="J83" s="4"/>
      <c r="K83" s="5"/>
      <c r="L83" s="5"/>
      <c r="M83" s="5"/>
      <c r="T83" s="2"/>
    </row>
    <row r="84" spans="1:20" s="3" customFormat="1" x14ac:dyDescent="0.2">
      <c r="A84" s="1"/>
      <c r="B84" s="1"/>
      <c r="C84" s="1"/>
      <c r="D84" s="1"/>
      <c r="E84" s="1"/>
      <c r="F84" s="1"/>
      <c r="G84" s="1"/>
      <c r="H84" s="1"/>
      <c r="I84" s="1"/>
      <c r="J84" s="4"/>
      <c r="K84" s="5"/>
      <c r="L84" s="5"/>
      <c r="M84" s="5"/>
      <c r="T84" s="2"/>
    </row>
    <row r="85" spans="1:20" s="3" customFormat="1" x14ac:dyDescent="0.2">
      <c r="A85" s="1"/>
      <c r="B85" s="1"/>
      <c r="C85" s="1"/>
      <c r="D85" s="1"/>
      <c r="E85" s="1"/>
      <c r="F85" s="1"/>
      <c r="G85" s="1"/>
      <c r="H85" s="1"/>
      <c r="I85" s="1"/>
      <c r="J85" s="4"/>
      <c r="K85" s="5"/>
      <c r="L85" s="5"/>
      <c r="M85" s="5"/>
      <c r="T85" s="2"/>
    </row>
    <row r="86" spans="1:20" s="3" customFormat="1" x14ac:dyDescent="0.2">
      <c r="A86" s="1"/>
      <c r="B86" s="1"/>
      <c r="C86" s="1"/>
      <c r="D86" s="1"/>
      <c r="E86" s="1"/>
      <c r="F86" s="1"/>
      <c r="G86" s="1"/>
      <c r="H86" s="1"/>
      <c r="I86" s="1"/>
      <c r="J86" s="4"/>
      <c r="K86" s="5"/>
      <c r="L86" s="5"/>
      <c r="M86" s="5"/>
      <c r="T86" s="2"/>
    </row>
    <row r="87" spans="1:20" s="3" customFormat="1" x14ac:dyDescent="0.2">
      <c r="A87" s="1"/>
      <c r="B87" s="1"/>
      <c r="C87" s="1"/>
      <c r="D87" s="1"/>
      <c r="E87" s="1"/>
      <c r="F87" s="1"/>
      <c r="G87" s="1"/>
      <c r="H87" s="1"/>
      <c r="I87" s="1"/>
      <c r="J87" s="4"/>
      <c r="K87" s="5"/>
      <c r="L87" s="5"/>
      <c r="M87" s="5"/>
      <c r="T87" s="2"/>
    </row>
    <row r="88" spans="1:20" s="3" customFormat="1" x14ac:dyDescent="0.2">
      <c r="A88" s="1"/>
      <c r="B88" s="1"/>
      <c r="C88" s="1"/>
      <c r="D88" s="1"/>
      <c r="E88" s="1"/>
      <c r="F88" s="1"/>
      <c r="G88" s="1"/>
      <c r="H88" s="1"/>
      <c r="I88" s="1"/>
      <c r="J88" s="4"/>
      <c r="K88" s="5"/>
      <c r="L88" s="5"/>
      <c r="M88" s="5"/>
      <c r="T88" s="2"/>
    </row>
    <row r="89" spans="1:20" s="3" customFormat="1" x14ac:dyDescent="0.2">
      <c r="A89" s="1"/>
      <c r="B89" s="1"/>
      <c r="C89" s="1"/>
      <c r="D89" s="1"/>
      <c r="E89" s="1"/>
      <c r="F89" s="1"/>
      <c r="G89" s="1"/>
      <c r="H89" s="1"/>
      <c r="I89" s="1"/>
      <c r="J89" s="4"/>
      <c r="K89" s="5"/>
      <c r="L89" s="5"/>
      <c r="M89" s="5"/>
      <c r="T89" s="2"/>
    </row>
    <row r="90" spans="1:20" s="3" customFormat="1" x14ac:dyDescent="0.2">
      <c r="A90" s="1"/>
      <c r="B90" s="1"/>
      <c r="C90" s="1"/>
      <c r="D90" s="1"/>
      <c r="E90" s="1"/>
      <c r="F90" s="1"/>
      <c r="G90" s="1"/>
      <c r="H90" s="1"/>
      <c r="I90" s="1"/>
      <c r="J90" s="4"/>
      <c r="K90" s="5"/>
      <c r="L90" s="5"/>
      <c r="M90" s="5"/>
      <c r="T90" s="2"/>
    </row>
    <row r="91" spans="1:20" s="3" customFormat="1" x14ac:dyDescent="0.2">
      <c r="A91" s="1"/>
      <c r="B91" s="1"/>
      <c r="C91" s="1"/>
      <c r="D91" s="1"/>
      <c r="E91" s="1"/>
      <c r="F91" s="1"/>
      <c r="G91" s="1"/>
      <c r="H91" s="1"/>
      <c r="I91" s="1"/>
      <c r="J91" s="4"/>
      <c r="K91" s="5"/>
      <c r="L91" s="5"/>
      <c r="M91" s="5"/>
      <c r="T91" s="2"/>
    </row>
    <row r="92" spans="1:20" s="3" customFormat="1" x14ac:dyDescent="0.2">
      <c r="A92" s="1"/>
      <c r="B92" s="1"/>
      <c r="C92" s="1"/>
      <c r="D92" s="1"/>
      <c r="E92" s="1"/>
      <c r="F92" s="1"/>
      <c r="G92" s="1"/>
      <c r="H92" s="1"/>
      <c r="I92" s="1"/>
      <c r="J92" s="4"/>
      <c r="K92" s="5"/>
      <c r="L92" s="5"/>
      <c r="M92" s="5"/>
      <c r="T92" s="2"/>
    </row>
    <row r="93" spans="1:20" s="3" customFormat="1" x14ac:dyDescent="0.2">
      <c r="A93" s="1"/>
      <c r="B93" s="1"/>
      <c r="C93" s="1"/>
      <c r="D93" s="1"/>
      <c r="E93" s="1"/>
      <c r="F93" s="1"/>
      <c r="G93" s="1"/>
      <c r="H93" s="1"/>
      <c r="I93" s="1"/>
      <c r="J93" s="4"/>
      <c r="K93" s="5"/>
      <c r="L93" s="5"/>
      <c r="M93" s="5"/>
      <c r="T93" s="2"/>
    </row>
    <row r="94" spans="1:20" s="3" customFormat="1" x14ac:dyDescent="0.2">
      <c r="A94" s="1"/>
      <c r="B94" s="1"/>
      <c r="C94" s="1"/>
      <c r="D94" s="1"/>
      <c r="E94" s="1"/>
      <c r="F94" s="1"/>
      <c r="G94" s="1"/>
      <c r="H94" s="1"/>
      <c r="I94" s="1"/>
      <c r="J94" s="4"/>
      <c r="K94" s="5"/>
      <c r="L94" s="5"/>
      <c r="M94" s="5"/>
      <c r="T94" s="2"/>
    </row>
    <row r="95" spans="1:20" s="3" customFormat="1" x14ac:dyDescent="0.2">
      <c r="A95" s="1"/>
      <c r="B95" s="1"/>
      <c r="C95" s="1"/>
      <c r="D95" s="1"/>
      <c r="E95" s="1"/>
      <c r="F95" s="1"/>
      <c r="G95" s="1"/>
      <c r="H95" s="1"/>
      <c r="I95" s="1"/>
      <c r="J95" s="4"/>
      <c r="K95" s="5"/>
      <c r="L95" s="5"/>
      <c r="M95" s="5"/>
      <c r="T95" s="2"/>
    </row>
    <row r="96" spans="1:20" s="3" customFormat="1" x14ac:dyDescent="0.2">
      <c r="A96" s="1"/>
      <c r="B96" s="1"/>
      <c r="C96" s="1"/>
      <c r="D96" s="1"/>
      <c r="E96" s="1"/>
      <c r="F96" s="1"/>
      <c r="G96" s="1"/>
      <c r="H96" s="1"/>
      <c r="I96" s="1"/>
      <c r="J96" s="4"/>
      <c r="K96" s="5"/>
      <c r="L96" s="5"/>
      <c r="M96" s="5"/>
      <c r="T96" s="2"/>
    </row>
    <row r="97" spans="1:20" s="3" customFormat="1" x14ac:dyDescent="0.2">
      <c r="A97" s="1"/>
      <c r="B97" s="1"/>
      <c r="C97" s="1"/>
      <c r="D97" s="1"/>
      <c r="E97" s="1"/>
      <c r="F97" s="1"/>
      <c r="G97" s="1"/>
      <c r="H97" s="1"/>
      <c r="I97" s="1"/>
      <c r="J97" s="4"/>
      <c r="K97" s="5"/>
      <c r="L97" s="5"/>
      <c r="M97" s="5"/>
      <c r="T97" s="2"/>
    </row>
    <row r="98" spans="1:20" s="3" customFormat="1" x14ac:dyDescent="0.2">
      <c r="A98" s="1"/>
      <c r="B98" s="1"/>
      <c r="C98" s="1"/>
      <c r="D98" s="1"/>
      <c r="E98" s="1"/>
      <c r="F98" s="1"/>
      <c r="G98" s="1"/>
      <c r="H98" s="1"/>
      <c r="I98" s="1"/>
      <c r="J98" s="4"/>
      <c r="K98" s="5"/>
      <c r="L98" s="5"/>
      <c r="M98" s="5"/>
      <c r="T98" s="2"/>
    </row>
    <row r="99" spans="1:20" s="3" customFormat="1" x14ac:dyDescent="0.2">
      <c r="A99" s="1"/>
      <c r="B99" s="1"/>
      <c r="C99" s="1"/>
      <c r="D99" s="1"/>
      <c r="E99" s="1"/>
      <c r="F99" s="1"/>
      <c r="G99" s="1"/>
      <c r="H99" s="1"/>
      <c r="I99" s="1"/>
      <c r="J99" s="4"/>
      <c r="K99" s="5"/>
      <c r="L99" s="5"/>
      <c r="M99" s="5"/>
      <c r="T99" s="2"/>
    </row>
    <row r="100" spans="1:20" s="3" customFormat="1" x14ac:dyDescent="0.2">
      <c r="A100" s="1"/>
      <c r="B100" s="1"/>
      <c r="C100" s="1"/>
      <c r="D100" s="1"/>
      <c r="E100" s="1"/>
      <c r="F100" s="1"/>
      <c r="G100" s="1"/>
      <c r="H100" s="1"/>
      <c r="I100" s="1"/>
      <c r="J100" s="4"/>
      <c r="K100" s="5"/>
      <c r="L100" s="5"/>
      <c r="M100" s="5"/>
      <c r="T100" s="2"/>
    </row>
    <row r="101" spans="1:20" s="3" customFormat="1" x14ac:dyDescent="0.2">
      <c r="A101" s="1"/>
      <c r="B101" s="1"/>
      <c r="C101" s="1"/>
      <c r="D101" s="1"/>
      <c r="E101" s="1"/>
      <c r="F101" s="1"/>
      <c r="G101" s="1"/>
      <c r="H101" s="1"/>
      <c r="I101" s="1"/>
      <c r="J101" s="4"/>
      <c r="K101" s="5"/>
      <c r="L101" s="5"/>
      <c r="M101" s="5"/>
      <c r="T101" s="2"/>
    </row>
    <row r="102" spans="1:20" s="3" customFormat="1" x14ac:dyDescent="0.2">
      <c r="A102" s="1"/>
      <c r="B102" s="1"/>
      <c r="C102" s="1"/>
      <c r="D102" s="1"/>
      <c r="E102" s="1"/>
      <c r="F102" s="1"/>
      <c r="G102" s="1"/>
      <c r="H102" s="1"/>
      <c r="I102" s="1"/>
      <c r="J102" s="4"/>
      <c r="K102" s="5"/>
      <c r="L102" s="5"/>
      <c r="M102" s="5"/>
      <c r="T102" s="2"/>
    </row>
    <row r="103" spans="1:20" s="3" customFormat="1" x14ac:dyDescent="0.2">
      <c r="A103" s="1"/>
      <c r="B103" s="1"/>
      <c r="C103" s="1"/>
      <c r="D103" s="1"/>
      <c r="E103" s="1"/>
      <c r="F103" s="1"/>
      <c r="G103" s="1"/>
      <c r="H103" s="1"/>
      <c r="I103" s="1"/>
      <c r="J103" s="4"/>
      <c r="K103" s="5"/>
      <c r="L103" s="5"/>
      <c r="M103" s="5"/>
      <c r="T103" s="2"/>
    </row>
    <row r="104" spans="1:20" s="3" customFormat="1" x14ac:dyDescent="0.2">
      <c r="A104" s="1"/>
      <c r="B104" s="1"/>
      <c r="C104" s="1"/>
      <c r="D104" s="1"/>
      <c r="E104" s="1"/>
      <c r="F104" s="1"/>
      <c r="G104" s="1"/>
      <c r="H104" s="1"/>
      <c r="I104" s="1"/>
      <c r="J104" s="4"/>
      <c r="K104" s="5"/>
      <c r="L104" s="5"/>
      <c r="M104" s="5"/>
      <c r="T104" s="2"/>
    </row>
    <row r="105" spans="1:20" s="3" customFormat="1" x14ac:dyDescent="0.2">
      <c r="A105" s="1"/>
      <c r="B105" s="1"/>
      <c r="C105" s="1"/>
      <c r="D105" s="1"/>
      <c r="E105" s="1"/>
      <c r="F105" s="1"/>
      <c r="G105" s="1"/>
      <c r="H105" s="1"/>
      <c r="I105" s="1"/>
      <c r="J105" s="4"/>
      <c r="K105" s="5"/>
      <c r="L105" s="5"/>
      <c r="M105" s="5"/>
      <c r="T105" s="2"/>
    </row>
    <row r="106" spans="1:20" s="3" customFormat="1" x14ac:dyDescent="0.2">
      <c r="A106" s="1"/>
      <c r="B106" s="1"/>
      <c r="C106" s="1"/>
      <c r="D106" s="1"/>
      <c r="E106" s="1"/>
      <c r="F106" s="1"/>
      <c r="G106" s="1"/>
      <c r="H106" s="1"/>
      <c r="I106" s="1"/>
      <c r="J106" s="4"/>
      <c r="K106" s="5"/>
      <c r="L106" s="5"/>
      <c r="M106" s="5"/>
      <c r="T106" s="2"/>
    </row>
    <row r="107" spans="1:20" s="3" customFormat="1" x14ac:dyDescent="0.2">
      <c r="A107" s="1"/>
      <c r="B107" s="1"/>
      <c r="C107" s="1"/>
      <c r="D107" s="1"/>
      <c r="E107" s="1"/>
      <c r="F107" s="1"/>
      <c r="G107" s="1"/>
      <c r="H107" s="1"/>
      <c r="I107" s="1"/>
      <c r="J107" s="4"/>
      <c r="K107" s="5"/>
      <c r="L107" s="5"/>
      <c r="M107" s="5"/>
      <c r="T107" s="2"/>
    </row>
    <row r="108" spans="1:20" s="3" customFormat="1" x14ac:dyDescent="0.2">
      <c r="A108" s="1"/>
      <c r="B108" s="1"/>
      <c r="C108" s="1"/>
      <c r="D108" s="1"/>
      <c r="E108" s="1"/>
      <c r="F108" s="1"/>
      <c r="G108" s="1"/>
      <c r="H108" s="1"/>
      <c r="I108" s="1"/>
      <c r="J108" s="4"/>
      <c r="K108" s="5"/>
      <c r="L108" s="5"/>
      <c r="M108" s="5"/>
      <c r="T108" s="2"/>
    </row>
    <row r="109" spans="1:20" s="3" customFormat="1" x14ac:dyDescent="0.2">
      <c r="A109" s="1"/>
      <c r="B109" s="1"/>
      <c r="C109" s="1"/>
      <c r="D109" s="1"/>
      <c r="E109" s="1"/>
      <c r="F109" s="1"/>
      <c r="G109" s="1"/>
      <c r="H109" s="1"/>
      <c r="I109" s="1"/>
      <c r="J109" s="4"/>
      <c r="K109" s="5"/>
      <c r="L109" s="5"/>
      <c r="M109" s="5"/>
      <c r="T109" s="2"/>
    </row>
    <row r="110" spans="1:20" s="3" customFormat="1" x14ac:dyDescent="0.2">
      <c r="A110" s="1"/>
      <c r="B110" s="1"/>
      <c r="C110" s="1"/>
      <c r="D110" s="1"/>
      <c r="E110" s="1"/>
      <c r="F110" s="1"/>
      <c r="G110" s="1"/>
      <c r="H110" s="1"/>
      <c r="I110" s="1"/>
      <c r="J110" s="4"/>
      <c r="K110" s="5"/>
      <c r="L110" s="5"/>
      <c r="M110" s="5"/>
      <c r="T110" s="2"/>
    </row>
    <row r="111" spans="1:20" s="3" customFormat="1" x14ac:dyDescent="0.2">
      <c r="A111" s="1"/>
      <c r="B111" s="1"/>
      <c r="C111" s="1"/>
      <c r="D111" s="1"/>
      <c r="E111" s="1"/>
      <c r="F111" s="1"/>
      <c r="G111" s="1"/>
      <c r="H111" s="1"/>
      <c r="I111" s="1"/>
      <c r="J111" s="4"/>
      <c r="K111" s="5"/>
      <c r="L111" s="5"/>
      <c r="M111" s="5"/>
      <c r="T111" s="2"/>
    </row>
    <row r="112" spans="1:20" s="3" customFormat="1" x14ac:dyDescent="0.2">
      <c r="A112" s="1"/>
      <c r="B112" s="1"/>
      <c r="C112" s="1"/>
      <c r="D112" s="1"/>
      <c r="E112" s="1"/>
      <c r="F112" s="1"/>
      <c r="G112" s="1"/>
      <c r="H112" s="1"/>
      <c r="I112" s="1"/>
      <c r="J112" s="4"/>
      <c r="K112" s="5"/>
      <c r="L112" s="5"/>
      <c r="M112" s="5"/>
      <c r="T112" s="2"/>
    </row>
    <row r="113" spans="1:20" s="3" customFormat="1" x14ac:dyDescent="0.2">
      <c r="A113" s="1"/>
      <c r="B113" s="1"/>
      <c r="C113" s="1"/>
      <c r="D113" s="1"/>
      <c r="E113" s="1"/>
      <c r="F113" s="1"/>
      <c r="G113" s="1"/>
      <c r="H113" s="1"/>
      <c r="I113" s="1"/>
      <c r="J113" s="4"/>
      <c r="K113" s="5"/>
      <c r="L113" s="5"/>
      <c r="M113" s="5"/>
      <c r="T113" s="2"/>
    </row>
    <row r="114" spans="1:20" s="3" customFormat="1" x14ac:dyDescent="0.2">
      <c r="A114" s="1"/>
      <c r="B114" s="1"/>
      <c r="C114" s="1"/>
      <c r="D114" s="1"/>
      <c r="E114" s="1"/>
      <c r="F114" s="1"/>
      <c r="G114" s="1"/>
      <c r="H114" s="1"/>
      <c r="I114" s="1"/>
      <c r="J114" s="4"/>
      <c r="K114" s="5"/>
      <c r="L114" s="5"/>
      <c r="M114" s="5"/>
      <c r="T114" s="2"/>
    </row>
    <row r="115" spans="1:20" s="3" customFormat="1" x14ac:dyDescent="0.2">
      <c r="A115" s="1"/>
      <c r="B115" s="1"/>
      <c r="C115" s="1"/>
      <c r="D115" s="1"/>
      <c r="E115" s="1"/>
      <c r="F115" s="1"/>
      <c r="G115" s="1"/>
      <c r="H115" s="1"/>
      <c r="I115" s="1"/>
      <c r="J115" s="4"/>
      <c r="K115" s="5"/>
      <c r="L115" s="5"/>
      <c r="M115" s="5"/>
      <c r="T115" s="2"/>
    </row>
    <row r="116" spans="1:20" s="3" customFormat="1" x14ac:dyDescent="0.2">
      <c r="A116" s="1"/>
      <c r="B116" s="1"/>
      <c r="C116" s="1"/>
      <c r="D116" s="1"/>
      <c r="E116" s="1"/>
      <c r="F116" s="1"/>
      <c r="G116" s="1"/>
      <c r="H116" s="1"/>
      <c r="I116" s="1"/>
      <c r="J116" s="4"/>
      <c r="K116" s="5"/>
      <c r="L116" s="5"/>
      <c r="M116" s="5"/>
      <c r="T116" s="2"/>
    </row>
    <row r="117" spans="1:20" s="3" customFormat="1" x14ac:dyDescent="0.2">
      <c r="A117" s="1"/>
      <c r="B117" s="1"/>
      <c r="C117" s="1"/>
      <c r="D117" s="1"/>
      <c r="E117" s="1"/>
      <c r="F117" s="1"/>
      <c r="G117" s="1"/>
      <c r="H117" s="1"/>
      <c r="I117" s="1"/>
      <c r="J117" s="4"/>
      <c r="K117" s="5"/>
      <c r="L117" s="5"/>
      <c r="M117" s="5"/>
      <c r="T117" s="2"/>
    </row>
  </sheetData>
  <sortState ref="C9:S31">
    <sortCondition ref="C8"/>
  </sortState>
  <mergeCells count="19">
    <mergeCell ref="A6:S6"/>
    <mergeCell ref="A7:A8"/>
    <mergeCell ref="B7:B8"/>
    <mergeCell ref="C7:C8"/>
    <mergeCell ref="D7:D8"/>
    <mergeCell ref="E7:E8"/>
    <mergeCell ref="G7:G8"/>
    <mergeCell ref="H7:H8"/>
    <mergeCell ref="I7:I8"/>
    <mergeCell ref="F7:F8"/>
    <mergeCell ref="T7:T8"/>
    <mergeCell ref="J7:J8"/>
    <mergeCell ref="K7:K8"/>
    <mergeCell ref="L7:L8"/>
    <mergeCell ref="M7:M8"/>
    <mergeCell ref="N7:N8"/>
    <mergeCell ref="O7:O8"/>
    <mergeCell ref="P7:R7"/>
    <mergeCell ref="S7:S8"/>
  </mergeCells>
  <pageMargins left="0.70866141732283472" right="0.78740157480314965" top="0.6692913385826772" bottom="0.86614173228346458" header="0.27559055118110237" footer="0.39370078740157483"/>
  <pageSetup paperSize="9" scale="46" firstPageNumber="115" fitToHeight="2" orientation="landscape" useFirstPageNumber="1" r:id="rId1"/>
  <headerFooter alignWithMargins="0">
    <oddFooter>&amp;L&amp;"Arial,Kurzíva"Zastupitelstvo Olomouckého kraje 19-12-2016
6. - Rozpočet Olomouckého kraje 2017 - návrh rozpočtu
Příloha č. 5b) Projekty spolufinancované z evropských fondů&amp;R&amp;"Arial,Kurzíva"Strana &amp;P (celkem 137)</oddFooter>
  </headerFooter>
  <colBreaks count="1" manualBreakCount="1">
    <brk id="20" max="36"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U100"/>
  <sheetViews>
    <sheetView view="pageBreakPreview" zoomScale="60" zoomScaleNormal="68" workbookViewId="0">
      <selection activeCell="M23" sqref="M23"/>
    </sheetView>
  </sheetViews>
  <sheetFormatPr defaultColWidth="9.140625" defaultRowHeight="12.75" outlineLevelCol="1" x14ac:dyDescent="0.2"/>
  <cols>
    <col min="1" max="1" width="5.42578125" style="1" customWidth="1"/>
    <col min="2" max="2" width="9" style="1" customWidth="1"/>
    <col min="3" max="3" width="17.7109375" style="1" hidden="1" customWidth="1" outlineLevel="1"/>
    <col min="4" max="4" width="7.7109375" style="1" hidden="1" customWidth="1" outlineLevel="1"/>
    <col min="5" max="5" width="6.42578125" style="1" bestFit="1" customWidth="1" outlineLevel="1"/>
    <col min="6" max="6" width="9" style="1" customWidth="1" outlineLevel="1"/>
    <col min="7" max="7" width="50.5703125" style="1" customWidth="1"/>
    <col min="8" max="8" width="45.140625" style="1" customWidth="1"/>
    <col min="9" max="9" width="7.140625" style="1" customWidth="1"/>
    <col min="10" max="10" width="16.42578125" style="4" customWidth="1"/>
    <col min="11" max="18" width="14.7109375" style="3" customWidth="1"/>
    <col min="19" max="19" width="19.28515625" style="3" customWidth="1"/>
    <col min="20" max="20" width="21" style="2" hidden="1" customWidth="1"/>
    <col min="21" max="16384" width="9.140625" style="1"/>
  </cols>
  <sheetData>
    <row r="1" spans="1:21" ht="18" x14ac:dyDescent="0.25">
      <c r="A1" s="181" t="s">
        <v>232</v>
      </c>
      <c r="B1" s="181"/>
      <c r="C1" s="181"/>
      <c r="D1" s="181"/>
      <c r="E1" s="181"/>
      <c r="F1" s="181"/>
      <c r="G1" s="45"/>
      <c r="H1" s="44"/>
      <c r="I1" s="43"/>
      <c r="N1" s="42"/>
      <c r="O1" s="42"/>
      <c r="Q1" s="42"/>
      <c r="R1" s="42"/>
      <c r="S1" s="42"/>
      <c r="T1" s="41"/>
      <c r="U1" s="33"/>
    </row>
    <row r="2" spans="1:21" ht="18" x14ac:dyDescent="0.25">
      <c r="A2" s="182" t="s">
        <v>233</v>
      </c>
      <c r="B2" s="182"/>
      <c r="C2" s="182"/>
      <c r="D2" s="182"/>
      <c r="E2" s="182"/>
      <c r="F2" s="182"/>
      <c r="G2" s="182" t="s">
        <v>127</v>
      </c>
      <c r="H2" s="162" t="s">
        <v>216</v>
      </c>
      <c r="I2" s="38"/>
      <c r="N2" s="35"/>
      <c r="O2" s="35"/>
      <c r="Q2" s="35"/>
      <c r="R2" s="35"/>
      <c r="S2" s="35"/>
      <c r="T2" s="34"/>
      <c r="U2" s="33"/>
    </row>
    <row r="3" spans="1:21" ht="18" x14ac:dyDescent="0.25">
      <c r="A3" s="182"/>
      <c r="B3" s="182"/>
      <c r="C3" s="182"/>
      <c r="D3" s="182"/>
      <c r="E3" s="182"/>
      <c r="F3" s="182"/>
      <c r="G3" s="182" t="s">
        <v>26</v>
      </c>
      <c r="H3" s="162"/>
      <c r="I3" s="38"/>
      <c r="N3" s="35"/>
      <c r="O3" s="35"/>
      <c r="Q3" s="35"/>
      <c r="R3" s="35"/>
      <c r="S3" s="35"/>
      <c r="T3" s="34"/>
      <c r="U3" s="33"/>
    </row>
    <row r="4" spans="1:21" ht="15.75" x14ac:dyDescent="0.25">
      <c r="A4" s="36"/>
      <c r="B4" s="36"/>
      <c r="C4" s="36"/>
      <c r="D4" s="36"/>
      <c r="E4" s="36"/>
      <c r="F4" s="36"/>
      <c r="G4" s="40"/>
      <c r="H4" s="39"/>
      <c r="I4" s="38"/>
      <c r="N4" s="35"/>
      <c r="O4" s="35"/>
      <c r="Q4" s="35"/>
      <c r="R4" s="35"/>
      <c r="S4" s="35"/>
      <c r="T4" s="34"/>
      <c r="U4" s="33"/>
    </row>
    <row r="5" spans="1:21" ht="17.25" customHeight="1" x14ac:dyDescent="0.2">
      <c r="A5" s="36"/>
      <c r="B5" s="36"/>
      <c r="C5" s="36"/>
      <c r="D5" s="36"/>
      <c r="E5" s="36"/>
      <c r="F5" s="36"/>
      <c r="G5" s="36"/>
      <c r="H5" s="37"/>
      <c r="I5" s="36"/>
      <c r="N5" s="35"/>
      <c r="O5" s="35"/>
      <c r="Q5" s="35"/>
      <c r="R5" s="35"/>
      <c r="S5" s="35" t="s">
        <v>102</v>
      </c>
      <c r="T5" s="34"/>
      <c r="U5" s="33"/>
    </row>
    <row r="6" spans="1:21" ht="25.5" customHeight="1" x14ac:dyDescent="0.2">
      <c r="A6" s="302" t="s">
        <v>298</v>
      </c>
      <c r="B6" s="303"/>
      <c r="C6" s="303"/>
      <c r="D6" s="303"/>
      <c r="E6" s="303"/>
      <c r="F6" s="303"/>
      <c r="G6" s="303"/>
      <c r="H6" s="303"/>
      <c r="I6" s="303"/>
      <c r="J6" s="303"/>
      <c r="K6" s="303"/>
      <c r="L6" s="303"/>
      <c r="M6" s="303"/>
      <c r="N6" s="303"/>
      <c r="O6" s="303"/>
      <c r="P6" s="303"/>
      <c r="Q6" s="303"/>
      <c r="R6" s="303"/>
      <c r="S6" s="304"/>
      <c r="T6" s="32"/>
    </row>
    <row r="7" spans="1:21" ht="25.5" customHeight="1" x14ac:dyDescent="0.2">
      <c r="A7" s="305" t="s">
        <v>25</v>
      </c>
      <c r="B7" s="305" t="s">
        <v>24</v>
      </c>
      <c r="C7" s="306" t="s">
        <v>23</v>
      </c>
      <c r="D7" s="306" t="s">
        <v>22</v>
      </c>
      <c r="E7" s="306" t="s">
        <v>21</v>
      </c>
      <c r="F7" s="308" t="s">
        <v>235</v>
      </c>
      <c r="G7" s="306" t="s">
        <v>19</v>
      </c>
      <c r="H7" s="297" t="s">
        <v>18</v>
      </c>
      <c r="I7" s="307" t="s">
        <v>17</v>
      </c>
      <c r="J7" s="297" t="s">
        <v>16</v>
      </c>
      <c r="K7" s="297" t="s">
        <v>128</v>
      </c>
      <c r="L7" s="298" t="s">
        <v>14</v>
      </c>
      <c r="M7" s="298" t="s">
        <v>13</v>
      </c>
      <c r="N7" s="297" t="s">
        <v>12</v>
      </c>
      <c r="O7" s="300" t="s">
        <v>129</v>
      </c>
      <c r="P7" s="301" t="s">
        <v>10</v>
      </c>
      <c r="Q7" s="301"/>
      <c r="R7" s="301"/>
      <c r="S7" s="300" t="s">
        <v>9</v>
      </c>
      <c r="T7" s="296" t="s">
        <v>8</v>
      </c>
    </row>
    <row r="8" spans="1:21" ht="58.7" customHeight="1" x14ac:dyDescent="0.2">
      <c r="A8" s="305"/>
      <c r="B8" s="305"/>
      <c r="C8" s="306"/>
      <c r="D8" s="306"/>
      <c r="E8" s="306"/>
      <c r="F8" s="309"/>
      <c r="G8" s="306"/>
      <c r="H8" s="297"/>
      <c r="I8" s="307"/>
      <c r="J8" s="297"/>
      <c r="K8" s="297"/>
      <c r="L8" s="299"/>
      <c r="M8" s="299"/>
      <c r="N8" s="297"/>
      <c r="O8" s="300"/>
      <c r="P8" s="260" t="s">
        <v>130</v>
      </c>
      <c r="Q8" s="260" t="s">
        <v>6</v>
      </c>
      <c r="R8" s="260" t="s">
        <v>5</v>
      </c>
      <c r="S8" s="300"/>
      <c r="T8" s="296"/>
    </row>
    <row r="9" spans="1:21" ht="40.5" customHeight="1" x14ac:dyDescent="0.2">
      <c r="A9" s="25">
        <v>1</v>
      </c>
      <c r="B9" s="25" t="s">
        <v>36</v>
      </c>
      <c r="C9" s="57">
        <v>60001101012</v>
      </c>
      <c r="D9" s="25">
        <v>3147</v>
      </c>
      <c r="E9" s="25">
        <v>5169</v>
      </c>
      <c r="F9" s="25">
        <v>51</v>
      </c>
      <c r="G9" s="56" t="s">
        <v>131</v>
      </c>
      <c r="H9" s="151" t="s">
        <v>132</v>
      </c>
      <c r="I9" s="54"/>
      <c r="J9" s="54" t="s">
        <v>3</v>
      </c>
      <c r="K9" s="50">
        <v>984</v>
      </c>
      <c r="L9" s="50">
        <v>590</v>
      </c>
      <c r="M9" s="50">
        <v>394</v>
      </c>
      <c r="N9" s="97" t="s">
        <v>28</v>
      </c>
      <c r="O9" s="98">
        <v>41</v>
      </c>
      <c r="P9" s="48">
        <v>350</v>
      </c>
      <c r="Q9" s="46">
        <v>0</v>
      </c>
      <c r="R9" s="46">
        <v>350</v>
      </c>
      <c r="S9" s="46">
        <f>K9-O9-P9</f>
        <v>593</v>
      </c>
      <c r="T9" s="99"/>
    </row>
    <row r="10" spans="1:21" ht="58.5" customHeight="1" x14ac:dyDescent="0.2">
      <c r="A10" s="25">
        <v>2</v>
      </c>
      <c r="B10" s="25" t="s">
        <v>36</v>
      </c>
      <c r="C10" s="57">
        <v>60001101159</v>
      </c>
      <c r="D10" s="25">
        <v>3122</v>
      </c>
      <c r="E10" s="25">
        <v>6121</v>
      </c>
      <c r="F10" s="25">
        <v>61</v>
      </c>
      <c r="G10" s="61" t="s">
        <v>133</v>
      </c>
      <c r="H10" s="151" t="s">
        <v>134</v>
      </c>
      <c r="I10" s="54"/>
      <c r="J10" s="54" t="s">
        <v>282</v>
      </c>
      <c r="K10" s="50">
        <v>8786</v>
      </c>
      <c r="L10" s="50">
        <v>7650</v>
      </c>
      <c r="M10" s="50">
        <v>1136</v>
      </c>
      <c r="N10" s="49">
        <v>2018</v>
      </c>
      <c r="O10" s="47">
        <v>165</v>
      </c>
      <c r="P10" s="48">
        <v>120</v>
      </c>
      <c r="Q10" s="46">
        <v>0</v>
      </c>
      <c r="R10" s="46">
        <v>120</v>
      </c>
      <c r="S10" s="46">
        <f>K10-O10-P10</f>
        <v>8501</v>
      </c>
      <c r="T10" s="99"/>
    </row>
    <row r="11" spans="1:21" ht="58.5" customHeight="1" x14ac:dyDescent="0.2">
      <c r="A11" s="175">
        <v>3</v>
      </c>
      <c r="B11" s="25" t="s">
        <v>32</v>
      </c>
      <c r="C11" s="57">
        <v>60001101154</v>
      </c>
      <c r="D11" s="25">
        <v>3122</v>
      </c>
      <c r="E11" s="25">
        <v>6121</v>
      </c>
      <c r="F11" s="25">
        <v>61</v>
      </c>
      <c r="G11" s="61" t="s">
        <v>135</v>
      </c>
      <c r="H11" s="151" t="s">
        <v>134</v>
      </c>
      <c r="I11" s="54"/>
      <c r="J11" s="54" t="s">
        <v>282</v>
      </c>
      <c r="K11" s="46">
        <v>13620</v>
      </c>
      <c r="L11" s="46">
        <v>11700</v>
      </c>
      <c r="M11" s="46">
        <v>1920</v>
      </c>
      <c r="N11" s="49">
        <v>2018</v>
      </c>
      <c r="O11" s="47">
        <v>500</v>
      </c>
      <c r="P11" s="48">
        <v>120</v>
      </c>
      <c r="Q11" s="47">
        <v>0</v>
      </c>
      <c r="R11" s="46">
        <v>120</v>
      </c>
      <c r="S11" s="46">
        <f>K11-O11-P11</f>
        <v>13000</v>
      </c>
      <c r="T11" s="99"/>
    </row>
    <row r="12" spans="1:21" ht="62.25" customHeight="1" x14ac:dyDescent="0.2">
      <c r="A12" s="175">
        <v>4</v>
      </c>
      <c r="B12" s="25" t="s">
        <v>41</v>
      </c>
      <c r="C12" s="57">
        <v>60001101156</v>
      </c>
      <c r="D12" s="25">
        <v>3121</v>
      </c>
      <c r="E12" s="25">
        <v>6121</v>
      </c>
      <c r="F12" s="25">
        <v>61</v>
      </c>
      <c r="G12" s="61" t="s">
        <v>136</v>
      </c>
      <c r="H12" s="151" t="s">
        <v>134</v>
      </c>
      <c r="I12" s="54"/>
      <c r="J12" s="54" t="s">
        <v>282</v>
      </c>
      <c r="K12" s="46">
        <v>9290</v>
      </c>
      <c r="L12" s="46">
        <v>7740</v>
      </c>
      <c r="M12" s="46">
        <v>1550</v>
      </c>
      <c r="N12" s="49">
        <v>2018</v>
      </c>
      <c r="O12" s="47">
        <v>570</v>
      </c>
      <c r="P12" s="48">
        <v>120</v>
      </c>
      <c r="Q12" s="47">
        <v>0</v>
      </c>
      <c r="R12" s="46">
        <v>120</v>
      </c>
      <c r="S12" s="46">
        <f>K12-O12-P12</f>
        <v>8600</v>
      </c>
      <c r="T12" s="99"/>
    </row>
    <row r="13" spans="1:21" ht="138.75" customHeight="1" x14ac:dyDescent="0.2">
      <c r="A13" s="175">
        <v>5</v>
      </c>
      <c r="B13" s="25" t="s">
        <v>36</v>
      </c>
      <c r="C13" s="57">
        <v>60001101157</v>
      </c>
      <c r="D13" s="25">
        <v>3122</v>
      </c>
      <c r="E13" s="25">
        <v>6121</v>
      </c>
      <c r="F13" s="25">
        <v>61</v>
      </c>
      <c r="G13" s="61" t="s">
        <v>137</v>
      </c>
      <c r="H13" s="151" t="s">
        <v>134</v>
      </c>
      <c r="I13" s="54"/>
      <c r="J13" s="54" t="s">
        <v>282</v>
      </c>
      <c r="K13" s="46">
        <v>15981</v>
      </c>
      <c r="L13" s="46">
        <v>13850</v>
      </c>
      <c r="M13" s="46">
        <v>2131</v>
      </c>
      <c r="N13" s="49">
        <v>2018</v>
      </c>
      <c r="O13" s="46">
        <v>361</v>
      </c>
      <c r="P13" s="48">
        <v>120</v>
      </c>
      <c r="Q13" s="47">
        <v>0</v>
      </c>
      <c r="R13" s="46">
        <v>120</v>
      </c>
      <c r="S13" s="46">
        <f>K13-O13-P13</f>
        <v>15500</v>
      </c>
      <c r="T13" s="99"/>
    </row>
    <row r="14" spans="1:21" ht="77.25" customHeight="1" x14ac:dyDescent="0.2">
      <c r="A14" s="175">
        <v>6</v>
      </c>
      <c r="B14" s="189" t="s">
        <v>32</v>
      </c>
      <c r="C14" s="190">
        <v>60001101160</v>
      </c>
      <c r="D14" s="189">
        <v>3122</v>
      </c>
      <c r="E14" s="189">
        <v>6121</v>
      </c>
      <c r="F14" s="189">
        <v>61</v>
      </c>
      <c r="G14" s="191" t="s">
        <v>237</v>
      </c>
      <c r="H14" s="192" t="s">
        <v>238</v>
      </c>
      <c r="I14" s="193"/>
      <c r="J14" s="193" t="s">
        <v>282</v>
      </c>
      <c r="K14" s="194">
        <v>27331</v>
      </c>
      <c r="L14" s="194">
        <v>23985</v>
      </c>
      <c r="M14" s="194">
        <v>3346</v>
      </c>
      <c r="N14" s="195" t="s">
        <v>239</v>
      </c>
      <c r="O14" s="196">
        <v>0</v>
      </c>
      <c r="P14" s="197">
        <v>681</v>
      </c>
      <c r="Q14" s="198">
        <v>0</v>
      </c>
      <c r="R14" s="198">
        <v>681</v>
      </c>
      <c r="S14" s="46">
        <f t="shared" ref="S14:S15" si="0">K14-O14-P14</f>
        <v>26650</v>
      </c>
      <c r="T14" s="99"/>
    </row>
    <row r="15" spans="1:21" ht="71.25" customHeight="1" x14ac:dyDescent="0.2">
      <c r="A15" s="175">
        <v>7</v>
      </c>
      <c r="B15" s="189" t="s">
        <v>35</v>
      </c>
      <c r="C15" s="190">
        <v>60001101124</v>
      </c>
      <c r="D15" s="189">
        <v>3121</v>
      </c>
      <c r="E15" s="189">
        <v>6121</v>
      </c>
      <c r="F15" s="189">
        <v>61</v>
      </c>
      <c r="G15" s="191" t="s">
        <v>240</v>
      </c>
      <c r="H15" s="192" t="s">
        <v>238</v>
      </c>
      <c r="I15" s="193"/>
      <c r="J15" s="193" t="s">
        <v>282</v>
      </c>
      <c r="K15" s="198">
        <v>24860</v>
      </c>
      <c r="L15" s="198">
        <v>21510</v>
      </c>
      <c r="M15" s="198">
        <v>3350</v>
      </c>
      <c r="N15" s="195">
        <v>2018</v>
      </c>
      <c r="O15" s="196">
        <v>0</v>
      </c>
      <c r="P15" s="197">
        <v>960</v>
      </c>
      <c r="Q15" s="196">
        <v>0</v>
      </c>
      <c r="R15" s="198">
        <v>960</v>
      </c>
      <c r="S15" s="46">
        <f t="shared" si="0"/>
        <v>23900</v>
      </c>
      <c r="T15" s="99"/>
    </row>
    <row r="16" spans="1:21" ht="35.25" customHeight="1" x14ac:dyDescent="0.2">
      <c r="A16" s="265" t="s">
        <v>299</v>
      </c>
      <c r="B16" s="266"/>
      <c r="C16" s="266"/>
      <c r="D16" s="266"/>
      <c r="E16" s="266"/>
      <c r="F16" s="266"/>
      <c r="G16" s="266"/>
      <c r="H16" s="266"/>
      <c r="I16" s="266"/>
      <c r="J16" s="266"/>
      <c r="K16" s="267">
        <f>SUM(K9:K15)</f>
        <v>100852</v>
      </c>
      <c r="L16" s="267">
        <f>SUM(L9:L15)</f>
        <v>87025</v>
      </c>
      <c r="M16" s="267">
        <f>SUM(M9:M15)</f>
        <v>13827</v>
      </c>
      <c r="N16" s="267"/>
      <c r="O16" s="267">
        <f>SUM(O9:O15)</f>
        <v>1637</v>
      </c>
      <c r="P16" s="267">
        <f t="shared" ref="P16:S16" si="1">SUM(P9:P15)</f>
        <v>2471</v>
      </c>
      <c r="Q16" s="267">
        <f t="shared" si="1"/>
        <v>0</v>
      </c>
      <c r="R16" s="267">
        <f t="shared" si="1"/>
        <v>2471</v>
      </c>
      <c r="S16" s="267">
        <f t="shared" si="1"/>
        <v>96744</v>
      </c>
      <c r="T16" s="21"/>
    </row>
    <row r="17" spans="1:21" s="3" customFormat="1" x14ac:dyDescent="0.2">
      <c r="A17" s="4"/>
      <c r="B17" s="4"/>
      <c r="C17" s="4"/>
      <c r="D17" s="4"/>
      <c r="E17" s="4"/>
      <c r="F17" s="4"/>
      <c r="G17" s="20"/>
      <c r="H17" s="4"/>
      <c r="I17" s="19"/>
      <c r="J17" s="18"/>
      <c r="K17" s="17"/>
      <c r="L17" s="17"/>
      <c r="M17" s="17"/>
      <c r="N17" s="16"/>
      <c r="O17" s="16"/>
      <c r="T17" s="2"/>
      <c r="U17" s="1"/>
    </row>
    <row r="18" spans="1:21" s="3" customFormat="1" x14ac:dyDescent="0.2">
      <c r="A18" s="4"/>
      <c r="B18" s="4"/>
      <c r="C18" s="4"/>
      <c r="D18" s="4"/>
      <c r="E18" s="4"/>
      <c r="F18" s="4"/>
      <c r="G18" s="4"/>
      <c r="H18" s="4"/>
      <c r="I18" s="15"/>
      <c r="J18" s="6"/>
      <c r="K18" s="5"/>
      <c r="L18" s="5"/>
      <c r="M18" s="5"/>
      <c r="T18" s="2"/>
      <c r="U18" s="1"/>
    </row>
    <row r="19" spans="1:21" s="3" customFormat="1" x14ac:dyDescent="0.2">
      <c r="A19" s="4"/>
      <c r="B19" s="4"/>
      <c r="C19" s="4"/>
      <c r="D19" s="4"/>
      <c r="E19" s="4"/>
      <c r="F19" s="4"/>
      <c r="G19" s="4"/>
      <c r="H19" s="4"/>
      <c r="I19" s="15"/>
      <c r="J19" s="6"/>
      <c r="K19" s="5"/>
      <c r="L19" s="101"/>
      <c r="M19" s="5"/>
      <c r="T19" s="2"/>
      <c r="U19" s="1"/>
    </row>
    <row r="20" spans="1:21" s="7" customFormat="1" ht="15" x14ac:dyDescent="0.2">
      <c r="A20" s="13"/>
      <c r="B20" s="13"/>
      <c r="C20" s="13"/>
      <c r="D20" s="14"/>
      <c r="E20" s="13"/>
      <c r="F20" s="13"/>
      <c r="G20" s="13"/>
      <c r="H20" s="13"/>
      <c r="I20" s="12"/>
      <c r="J20" s="11"/>
      <c r="K20" s="10"/>
      <c r="L20" s="10"/>
      <c r="M20" s="10"/>
      <c r="T20" s="9"/>
      <c r="U20" s="8"/>
    </row>
    <row r="21" spans="1:21" s="3" customFormat="1" x14ac:dyDescent="0.2">
      <c r="A21" s="4"/>
      <c r="B21" s="4"/>
      <c r="C21" s="4"/>
      <c r="D21" s="4"/>
      <c r="E21" s="4"/>
      <c r="F21" s="4"/>
      <c r="G21" s="4"/>
      <c r="H21" s="4"/>
      <c r="I21" s="1"/>
      <c r="J21" s="6"/>
      <c r="K21" s="5"/>
      <c r="L21" s="5"/>
      <c r="M21" s="5"/>
      <c r="T21" s="2"/>
      <c r="U21" s="1"/>
    </row>
    <row r="22" spans="1:21" s="3" customFormat="1" x14ac:dyDescent="0.2">
      <c r="A22" s="4"/>
      <c r="B22" s="4"/>
      <c r="C22" s="4"/>
      <c r="D22" s="4"/>
      <c r="E22" s="4"/>
      <c r="F22" s="4"/>
      <c r="G22" s="4"/>
      <c r="H22" s="4"/>
      <c r="I22" s="1"/>
      <c r="J22" s="6"/>
      <c r="K22" s="5"/>
      <c r="L22" s="5"/>
      <c r="M22" s="5"/>
      <c r="T22" s="2"/>
      <c r="U22" s="1"/>
    </row>
    <row r="23" spans="1:21" s="3" customFormat="1" x14ac:dyDescent="0.2">
      <c r="A23" s="4"/>
      <c r="B23" s="4"/>
      <c r="C23" s="4"/>
      <c r="D23" s="4"/>
      <c r="E23" s="4"/>
      <c r="F23" s="4"/>
      <c r="G23" s="4"/>
      <c r="H23" s="4"/>
      <c r="I23" s="1"/>
      <c r="J23" s="6"/>
      <c r="K23" s="5"/>
      <c r="L23" s="5"/>
      <c r="M23" s="5"/>
      <c r="T23" s="2"/>
      <c r="U23" s="1"/>
    </row>
    <row r="24" spans="1:21" s="3" customFormat="1" x14ac:dyDescent="0.2">
      <c r="A24" s="4"/>
      <c r="B24" s="4"/>
      <c r="C24" s="4"/>
      <c r="D24" s="4"/>
      <c r="E24" s="4"/>
      <c r="F24" s="4"/>
      <c r="G24" s="4"/>
      <c r="H24" s="4"/>
      <c r="I24" s="1"/>
      <c r="J24" s="6"/>
      <c r="K24" s="5"/>
      <c r="L24" s="5"/>
      <c r="M24" s="5"/>
      <c r="T24" s="2"/>
      <c r="U24" s="1"/>
    </row>
    <row r="25" spans="1:21" s="3" customFormat="1" x14ac:dyDescent="0.2">
      <c r="A25" s="4"/>
      <c r="B25" s="4"/>
      <c r="C25" s="4"/>
      <c r="D25" s="4"/>
      <c r="E25" s="4"/>
      <c r="F25" s="4"/>
      <c r="G25" s="4"/>
      <c r="H25" s="4"/>
      <c r="I25" s="1"/>
      <c r="J25" s="6"/>
      <c r="K25" s="5"/>
      <c r="L25" s="5"/>
      <c r="M25" s="5"/>
      <c r="T25" s="2"/>
      <c r="U25" s="1"/>
    </row>
    <row r="26" spans="1:21" s="3" customFormat="1" x14ac:dyDescent="0.2">
      <c r="A26" s="4"/>
      <c r="B26" s="4"/>
      <c r="C26" s="4"/>
      <c r="D26" s="4"/>
      <c r="E26" s="4"/>
      <c r="F26" s="4"/>
      <c r="G26" s="4"/>
      <c r="H26" s="4"/>
      <c r="I26" s="1"/>
      <c r="J26" s="6"/>
      <c r="K26" s="5"/>
      <c r="L26" s="5"/>
      <c r="M26" s="5"/>
      <c r="T26" s="2"/>
      <c r="U26" s="1"/>
    </row>
    <row r="27" spans="1:21" s="3" customFormat="1" x14ac:dyDescent="0.2">
      <c r="A27" s="4"/>
      <c r="B27" s="4"/>
      <c r="C27" s="4"/>
      <c r="D27" s="4"/>
      <c r="E27" s="4"/>
      <c r="F27" s="4"/>
      <c r="G27" s="4"/>
      <c r="H27" s="4"/>
      <c r="I27" s="1"/>
      <c r="J27" s="6"/>
      <c r="K27" s="5"/>
      <c r="L27" s="5"/>
      <c r="M27" s="5"/>
      <c r="T27" s="2"/>
      <c r="U27" s="1"/>
    </row>
    <row r="28" spans="1:21" s="3" customFormat="1" x14ac:dyDescent="0.2">
      <c r="A28" s="4"/>
      <c r="B28" s="4"/>
      <c r="C28" s="4"/>
      <c r="D28" s="4"/>
      <c r="E28" s="4"/>
      <c r="F28" s="4"/>
      <c r="G28" s="4"/>
      <c r="H28" s="4"/>
      <c r="I28" s="1"/>
      <c r="J28" s="6"/>
      <c r="K28" s="5"/>
      <c r="L28" s="5"/>
      <c r="M28" s="5"/>
      <c r="T28" s="2"/>
      <c r="U28" s="1"/>
    </row>
    <row r="29" spans="1:21" s="3" customFormat="1" x14ac:dyDescent="0.2">
      <c r="A29" s="4"/>
      <c r="B29" s="4"/>
      <c r="C29" s="4"/>
      <c r="D29" s="4"/>
      <c r="E29" s="4"/>
      <c r="F29" s="4"/>
      <c r="G29" s="4"/>
      <c r="H29" s="4"/>
      <c r="I29" s="1"/>
      <c r="J29" s="6"/>
      <c r="K29" s="5"/>
      <c r="L29" s="5"/>
      <c r="M29" s="5"/>
      <c r="T29" s="2"/>
      <c r="U29" s="1"/>
    </row>
    <row r="30" spans="1:21" s="3" customFormat="1" x14ac:dyDescent="0.2">
      <c r="A30" s="4"/>
      <c r="B30" s="4"/>
      <c r="C30" s="4"/>
      <c r="D30" s="4"/>
      <c r="E30" s="4"/>
      <c r="F30" s="4"/>
      <c r="G30" s="4"/>
      <c r="H30" s="4"/>
      <c r="I30" s="1"/>
      <c r="J30" s="6"/>
      <c r="K30" s="5"/>
      <c r="L30" s="5"/>
      <c r="M30" s="5"/>
      <c r="T30" s="2"/>
      <c r="U30" s="1"/>
    </row>
    <row r="31" spans="1:21" s="3" customFormat="1" x14ac:dyDescent="0.2">
      <c r="A31" s="4"/>
      <c r="B31" s="4"/>
      <c r="C31" s="4"/>
      <c r="D31" s="4"/>
      <c r="E31" s="4"/>
      <c r="F31" s="4"/>
      <c r="G31" s="4"/>
      <c r="H31" s="4"/>
      <c r="I31" s="1"/>
      <c r="J31" s="6"/>
      <c r="K31" s="5"/>
      <c r="L31" s="5"/>
      <c r="M31" s="5"/>
      <c r="T31" s="2"/>
      <c r="U31" s="1"/>
    </row>
    <row r="32" spans="1:21" s="3" customFormat="1" x14ac:dyDescent="0.2">
      <c r="A32" s="4"/>
      <c r="B32" s="4"/>
      <c r="C32" s="4"/>
      <c r="D32" s="4"/>
      <c r="E32" s="4"/>
      <c r="F32" s="4"/>
      <c r="G32" s="4"/>
      <c r="H32" s="4"/>
      <c r="I32" s="1"/>
      <c r="J32" s="6"/>
      <c r="K32" s="5"/>
      <c r="L32" s="5"/>
      <c r="M32" s="5"/>
      <c r="T32" s="2"/>
      <c r="U32" s="1"/>
    </row>
    <row r="33" spans="1:21" s="3" customFormat="1" x14ac:dyDescent="0.2">
      <c r="A33" s="4"/>
      <c r="B33" s="4"/>
      <c r="C33" s="4"/>
      <c r="D33" s="4"/>
      <c r="E33" s="4"/>
      <c r="F33" s="4"/>
      <c r="G33" s="4"/>
      <c r="H33" s="4"/>
      <c r="I33" s="1"/>
      <c r="J33" s="6"/>
      <c r="K33" s="5"/>
      <c r="L33" s="5"/>
      <c r="M33" s="5"/>
      <c r="T33" s="2"/>
      <c r="U33" s="1"/>
    </row>
    <row r="34" spans="1:21" s="3" customFormat="1" x14ac:dyDescent="0.2">
      <c r="A34" s="4"/>
      <c r="B34" s="4"/>
      <c r="C34" s="4"/>
      <c r="D34" s="4"/>
      <c r="E34" s="4"/>
      <c r="F34" s="4"/>
      <c r="G34" s="4"/>
      <c r="H34" s="4"/>
      <c r="I34" s="1"/>
      <c r="J34" s="6"/>
      <c r="K34" s="5"/>
      <c r="L34" s="5"/>
      <c r="M34" s="5"/>
      <c r="T34" s="2"/>
      <c r="U34" s="1"/>
    </row>
    <row r="35" spans="1:21" s="3" customFormat="1" x14ac:dyDescent="0.2">
      <c r="A35" s="4"/>
      <c r="B35" s="4"/>
      <c r="C35" s="4"/>
      <c r="D35" s="4"/>
      <c r="E35" s="4"/>
      <c r="F35" s="4"/>
      <c r="G35" s="4"/>
      <c r="H35" s="4"/>
      <c r="I35" s="1"/>
      <c r="J35" s="6"/>
      <c r="K35" s="5"/>
      <c r="L35" s="5"/>
      <c r="M35" s="5"/>
      <c r="T35" s="2"/>
      <c r="U35" s="1"/>
    </row>
    <row r="36" spans="1:21" s="3" customFormat="1" x14ac:dyDescent="0.2">
      <c r="A36" s="4"/>
      <c r="B36" s="4"/>
      <c r="C36" s="4"/>
      <c r="D36" s="4"/>
      <c r="E36" s="4"/>
      <c r="F36" s="4"/>
      <c r="G36" s="4"/>
      <c r="H36" s="4"/>
      <c r="I36" s="1"/>
      <c r="J36" s="6"/>
      <c r="K36" s="5"/>
      <c r="L36" s="5"/>
      <c r="M36" s="5"/>
      <c r="T36" s="2"/>
      <c r="U36" s="1"/>
    </row>
    <row r="37" spans="1:21" s="3" customFormat="1" x14ac:dyDescent="0.2">
      <c r="A37" s="4"/>
      <c r="B37" s="4"/>
      <c r="C37" s="4"/>
      <c r="D37" s="4"/>
      <c r="E37" s="4"/>
      <c r="F37" s="4"/>
      <c r="G37" s="4"/>
      <c r="H37" s="4"/>
      <c r="I37" s="1"/>
      <c r="J37" s="6"/>
      <c r="K37" s="5"/>
      <c r="L37" s="5"/>
      <c r="M37" s="5"/>
      <c r="T37" s="2"/>
      <c r="U37" s="1"/>
    </row>
    <row r="38" spans="1:21" s="3" customFormat="1" x14ac:dyDescent="0.2">
      <c r="A38" s="4"/>
      <c r="B38" s="4"/>
      <c r="C38" s="4"/>
      <c r="D38" s="4"/>
      <c r="E38" s="4"/>
      <c r="F38" s="4"/>
      <c r="G38" s="4"/>
      <c r="H38" s="4"/>
      <c r="I38" s="1"/>
      <c r="J38" s="4"/>
      <c r="K38" s="5"/>
      <c r="L38" s="5"/>
      <c r="M38" s="5"/>
      <c r="T38" s="2"/>
      <c r="U38" s="1"/>
    </row>
    <row r="39" spans="1:21" s="3" customFormat="1" x14ac:dyDescent="0.2">
      <c r="A39" s="4"/>
      <c r="B39" s="4"/>
      <c r="C39" s="4"/>
      <c r="D39" s="4"/>
      <c r="E39" s="4"/>
      <c r="F39" s="4"/>
      <c r="G39" s="4"/>
      <c r="H39" s="4"/>
      <c r="I39" s="1"/>
      <c r="J39" s="4"/>
      <c r="K39" s="5"/>
      <c r="L39" s="5"/>
      <c r="M39" s="5"/>
      <c r="T39" s="2"/>
      <c r="U39" s="1"/>
    </row>
    <row r="40" spans="1:21" s="3" customFormat="1" x14ac:dyDescent="0.2">
      <c r="A40" s="4"/>
      <c r="B40" s="4"/>
      <c r="C40" s="4"/>
      <c r="D40" s="4"/>
      <c r="E40" s="4"/>
      <c r="F40" s="4"/>
      <c r="G40" s="4"/>
      <c r="H40" s="4"/>
      <c r="I40" s="1"/>
      <c r="J40" s="4"/>
      <c r="K40" s="5"/>
      <c r="L40" s="5"/>
      <c r="M40" s="5"/>
      <c r="T40" s="2"/>
      <c r="U40" s="1"/>
    </row>
    <row r="41" spans="1:21" s="3" customFormat="1" x14ac:dyDescent="0.2">
      <c r="A41" s="4"/>
      <c r="B41" s="4"/>
      <c r="C41" s="4"/>
      <c r="D41" s="4"/>
      <c r="E41" s="4"/>
      <c r="F41" s="4"/>
      <c r="G41" s="4"/>
      <c r="H41" s="4"/>
      <c r="I41" s="1"/>
      <c r="J41" s="4"/>
      <c r="K41" s="5"/>
      <c r="L41" s="5"/>
      <c r="M41" s="5"/>
      <c r="T41" s="2"/>
      <c r="U41" s="1"/>
    </row>
    <row r="42" spans="1:21" s="3" customFormat="1" x14ac:dyDescent="0.2">
      <c r="A42" s="4"/>
      <c r="B42" s="4"/>
      <c r="C42" s="4"/>
      <c r="D42" s="4"/>
      <c r="E42" s="4"/>
      <c r="F42" s="4"/>
      <c r="G42" s="4"/>
      <c r="H42" s="4"/>
      <c r="I42" s="1"/>
      <c r="J42" s="4"/>
      <c r="K42" s="5"/>
      <c r="L42" s="5"/>
      <c r="M42" s="5"/>
      <c r="T42" s="2"/>
      <c r="U42" s="1"/>
    </row>
    <row r="43" spans="1:21" s="3" customFormat="1" x14ac:dyDescent="0.2">
      <c r="A43" s="4"/>
      <c r="B43" s="4"/>
      <c r="C43" s="4"/>
      <c r="D43" s="4"/>
      <c r="E43" s="4"/>
      <c r="F43" s="4"/>
      <c r="G43" s="4"/>
      <c r="H43" s="4"/>
      <c r="I43" s="1"/>
      <c r="J43" s="4"/>
      <c r="K43" s="5"/>
      <c r="L43" s="5"/>
      <c r="M43" s="5"/>
      <c r="T43" s="2"/>
      <c r="U43" s="1"/>
    </row>
    <row r="44" spans="1:21" s="3" customFormat="1" x14ac:dyDescent="0.2">
      <c r="A44" s="4"/>
      <c r="B44" s="4"/>
      <c r="C44" s="4"/>
      <c r="D44" s="4"/>
      <c r="E44" s="4"/>
      <c r="F44" s="4"/>
      <c r="G44" s="4"/>
      <c r="H44" s="4"/>
      <c r="I44" s="1"/>
      <c r="J44" s="4"/>
      <c r="K44" s="5"/>
      <c r="L44" s="5"/>
      <c r="M44" s="5"/>
      <c r="T44" s="2"/>
      <c r="U44" s="1"/>
    </row>
    <row r="45" spans="1:21" s="3" customFormat="1" x14ac:dyDescent="0.2">
      <c r="A45" s="4"/>
      <c r="B45" s="4"/>
      <c r="C45" s="4"/>
      <c r="D45" s="4"/>
      <c r="E45" s="4"/>
      <c r="F45" s="4"/>
      <c r="G45" s="4"/>
      <c r="H45" s="4"/>
      <c r="I45" s="1"/>
      <c r="J45" s="4"/>
      <c r="K45" s="5"/>
      <c r="L45" s="5"/>
      <c r="M45" s="5"/>
      <c r="T45" s="2"/>
      <c r="U45" s="1"/>
    </row>
    <row r="46" spans="1:21" s="3" customFormat="1" x14ac:dyDescent="0.2">
      <c r="A46" s="4"/>
      <c r="B46" s="4"/>
      <c r="C46" s="4"/>
      <c r="D46" s="4"/>
      <c r="E46" s="4"/>
      <c r="F46" s="4"/>
      <c r="G46" s="4"/>
      <c r="H46" s="4"/>
      <c r="I46" s="1"/>
      <c r="J46" s="4"/>
      <c r="K46" s="5"/>
      <c r="L46" s="5"/>
      <c r="M46" s="5"/>
      <c r="T46" s="2"/>
      <c r="U46" s="1"/>
    </row>
    <row r="47" spans="1:21" s="3" customFormat="1" x14ac:dyDescent="0.2">
      <c r="A47" s="4"/>
      <c r="B47" s="4"/>
      <c r="C47" s="4"/>
      <c r="D47" s="4"/>
      <c r="E47" s="4"/>
      <c r="F47" s="4"/>
      <c r="G47" s="4"/>
      <c r="H47" s="4"/>
      <c r="I47" s="1"/>
      <c r="J47" s="4"/>
      <c r="K47" s="5"/>
      <c r="L47" s="5"/>
      <c r="M47" s="5"/>
      <c r="T47" s="2"/>
      <c r="U47" s="1"/>
    </row>
    <row r="48" spans="1:21" s="3" customFormat="1" x14ac:dyDescent="0.2">
      <c r="A48" s="4"/>
      <c r="B48" s="4"/>
      <c r="C48" s="4"/>
      <c r="D48" s="4"/>
      <c r="E48" s="4"/>
      <c r="F48" s="4"/>
      <c r="G48" s="4"/>
      <c r="H48" s="4"/>
      <c r="I48" s="1"/>
      <c r="J48" s="4"/>
      <c r="K48" s="5"/>
      <c r="L48" s="5"/>
      <c r="M48" s="5"/>
      <c r="T48" s="2"/>
      <c r="U48" s="1"/>
    </row>
    <row r="49" spans="1:21" s="3" customFormat="1" x14ac:dyDescent="0.2">
      <c r="A49" s="1"/>
      <c r="B49" s="1"/>
      <c r="C49" s="1"/>
      <c r="D49" s="1"/>
      <c r="E49" s="1"/>
      <c r="F49" s="1"/>
      <c r="G49" s="1"/>
      <c r="H49" s="1"/>
      <c r="I49" s="1"/>
      <c r="J49" s="4"/>
      <c r="K49" s="5"/>
      <c r="L49" s="5"/>
      <c r="M49" s="5"/>
      <c r="T49" s="2"/>
      <c r="U49" s="1"/>
    </row>
    <row r="50" spans="1:21" s="3" customFormat="1" x14ac:dyDescent="0.2">
      <c r="A50" s="1"/>
      <c r="B50" s="1"/>
      <c r="C50" s="1"/>
      <c r="D50" s="1"/>
      <c r="E50" s="1"/>
      <c r="F50" s="1"/>
      <c r="G50" s="1"/>
      <c r="H50" s="1"/>
      <c r="I50" s="1"/>
      <c r="J50" s="4"/>
      <c r="K50" s="5"/>
      <c r="L50" s="5"/>
      <c r="M50" s="5"/>
      <c r="T50" s="2"/>
      <c r="U50" s="1"/>
    </row>
    <row r="51" spans="1:21" s="3" customFormat="1" x14ac:dyDescent="0.2">
      <c r="A51" s="1"/>
      <c r="B51" s="1"/>
      <c r="C51" s="1"/>
      <c r="D51" s="1"/>
      <c r="E51" s="1"/>
      <c r="F51" s="1"/>
      <c r="G51" s="1"/>
      <c r="H51" s="1"/>
      <c r="I51" s="1"/>
      <c r="J51" s="4"/>
      <c r="K51" s="5"/>
      <c r="L51" s="5"/>
      <c r="M51" s="5"/>
      <c r="T51" s="2"/>
      <c r="U51" s="1"/>
    </row>
    <row r="52" spans="1:21" s="3" customFormat="1" x14ac:dyDescent="0.2">
      <c r="A52" s="1"/>
      <c r="B52" s="1"/>
      <c r="C52" s="1"/>
      <c r="D52" s="1"/>
      <c r="E52" s="1"/>
      <c r="F52" s="1"/>
      <c r="G52" s="1"/>
      <c r="H52" s="1"/>
      <c r="I52" s="1"/>
      <c r="J52" s="4"/>
      <c r="K52" s="5"/>
      <c r="L52" s="5"/>
      <c r="M52" s="5"/>
      <c r="T52" s="2"/>
      <c r="U52" s="1"/>
    </row>
    <row r="53" spans="1:21" s="3" customFormat="1" x14ac:dyDescent="0.2">
      <c r="A53" s="1"/>
      <c r="B53" s="1"/>
      <c r="C53" s="1"/>
      <c r="D53" s="1"/>
      <c r="E53" s="1"/>
      <c r="F53" s="1"/>
      <c r="G53" s="1"/>
      <c r="H53" s="1"/>
      <c r="I53" s="1"/>
      <c r="J53" s="4"/>
      <c r="K53" s="5"/>
      <c r="L53" s="5"/>
      <c r="M53" s="5"/>
      <c r="T53" s="2"/>
      <c r="U53" s="1"/>
    </row>
    <row r="54" spans="1:21" s="3" customFormat="1" x14ac:dyDescent="0.2">
      <c r="A54" s="1"/>
      <c r="B54" s="1"/>
      <c r="C54" s="1"/>
      <c r="D54" s="1"/>
      <c r="E54" s="1"/>
      <c r="F54" s="1"/>
      <c r="G54" s="1"/>
      <c r="H54" s="1"/>
      <c r="I54" s="1"/>
      <c r="J54" s="4"/>
      <c r="K54" s="5"/>
      <c r="L54" s="5"/>
      <c r="M54" s="5"/>
      <c r="T54" s="2"/>
      <c r="U54" s="1"/>
    </row>
    <row r="55" spans="1:21" s="3" customFormat="1" x14ac:dyDescent="0.2">
      <c r="A55" s="1"/>
      <c r="B55" s="1"/>
      <c r="C55" s="1"/>
      <c r="D55" s="1"/>
      <c r="E55" s="1"/>
      <c r="F55" s="1"/>
      <c r="G55" s="1"/>
      <c r="H55" s="1"/>
      <c r="I55" s="1"/>
      <c r="J55" s="4"/>
      <c r="K55" s="5"/>
      <c r="L55" s="5"/>
      <c r="M55" s="5"/>
      <c r="T55" s="2"/>
      <c r="U55" s="1"/>
    </row>
    <row r="56" spans="1:21" s="3" customFormat="1" x14ac:dyDescent="0.2">
      <c r="A56" s="1"/>
      <c r="B56" s="1"/>
      <c r="C56" s="1"/>
      <c r="D56" s="1"/>
      <c r="E56" s="1"/>
      <c r="F56" s="1"/>
      <c r="G56" s="1"/>
      <c r="H56" s="1"/>
      <c r="I56" s="1"/>
      <c r="J56" s="4"/>
      <c r="K56" s="5"/>
      <c r="L56" s="5"/>
      <c r="M56" s="5"/>
      <c r="T56" s="2"/>
      <c r="U56" s="1"/>
    </row>
    <row r="57" spans="1:21" s="3" customFormat="1" x14ac:dyDescent="0.2">
      <c r="A57" s="1"/>
      <c r="B57" s="1"/>
      <c r="C57" s="1"/>
      <c r="D57" s="1"/>
      <c r="E57" s="1"/>
      <c r="F57" s="1"/>
      <c r="G57" s="1"/>
      <c r="H57" s="1"/>
      <c r="I57" s="1"/>
      <c r="J57" s="4"/>
      <c r="K57" s="5"/>
      <c r="L57" s="5"/>
      <c r="M57" s="5"/>
      <c r="T57" s="2"/>
      <c r="U57" s="1"/>
    </row>
    <row r="58" spans="1:21" s="3" customFormat="1" x14ac:dyDescent="0.2">
      <c r="A58" s="1"/>
      <c r="B58" s="1"/>
      <c r="C58" s="1"/>
      <c r="D58" s="1"/>
      <c r="E58" s="1"/>
      <c r="F58" s="1"/>
      <c r="G58" s="1"/>
      <c r="H58" s="1"/>
      <c r="I58" s="1"/>
      <c r="J58" s="4"/>
      <c r="K58" s="5"/>
      <c r="L58" s="5"/>
      <c r="M58" s="5"/>
      <c r="T58" s="2"/>
      <c r="U58" s="1"/>
    </row>
    <row r="59" spans="1:21" s="3" customFormat="1" x14ac:dyDescent="0.2">
      <c r="A59" s="1"/>
      <c r="B59" s="1"/>
      <c r="C59" s="1"/>
      <c r="D59" s="1"/>
      <c r="E59" s="1"/>
      <c r="F59" s="1"/>
      <c r="G59" s="1"/>
      <c r="H59" s="1"/>
      <c r="I59" s="1"/>
      <c r="J59" s="4"/>
      <c r="K59" s="5"/>
      <c r="L59" s="5"/>
      <c r="M59" s="5"/>
      <c r="T59" s="2"/>
      <c r="U59" s="1"/>
    </row>
    <row r="60" spans="1:21" s="3" customFormat="1" x14ac:dyDescent="0.2">
      <c r="A60" s="1"/>
      <c r="B60" s="1"/>
      <c r="C60" s="1"/>
      <c r="D60" s="1"/>
      <c r="E60" s="1"/>
      <c r="F60" s="1"/>
      <c r="G60" s="1"/>
      <c r="H60" s="1"/>
      <c r="I60" s="1"/>
      <c r="J60" s="4"/>
      <c r="K60" s="5"/>
      <c r="L60" s="5"/>
      <c r="M60" s="5"/>
      <c r="T60" s="2"/>
      <c r="U60" s="1"/>
    </row>
    <row r="61" spans="1:21" s="3" customFormat="1" x14ac:dyDescent="0.2">
      <c r="A61" s="1"/>
      <c r="B61" s="1"/>
      <c r="C61" s="1"/>
      <c r="D61" s="1"/>
      <c r="E61" s="1"/>
      <c r="F61" s="1"/>
      <c r="G61" s="1"/>
      <c r="H61" s="1"/>
      <c r="I61" s="1"/>
      <c r="J61" s="4"/>
      <c r="K61" s="5"/>
      <c r="L61" s="5"/>
      <c r="M61" s="5"/>
      <c r="T61" s="2"/>
      <c r="U61" s="1"/>
    </row>
    <row r="62" spans="1:21" s="3" customFormat="1" x14ac:dyDescent="0.2">
      <c r="A62" s="1"/>
      <c r="B62" s="1"/>
      <c r="C62" s="1"/>
      <c r="D62" s="1"/>
      <c r="E62" s="1"/>
      <c r="F62" s="1"/>
      <c r="G62" s="1"/>
      <c r="H62" s="1"/>
      <c r="I62" s="1"/>
      <c r="J62" s="4"/>
      <c r="K62" s="5"/>
      <c r="L62" s="5"/>
      <c r="M62" s="5"/>
      <c r="T62" s="2"/>
      <c r="U62" s="1"/>
    </row>
    <row r="63" spans="1:21" s="3" customFormat="1" x14ac:dyDescent="0.2">
      <c r="A63" s="1"/>
      <c r="B63" s="1"/>
      <c r="C63" s="1"/>
      <c r="D63" s="1"/>
      <c r="E63" s="1"/>
      <c r="F63" s="1"/>
      <c r="G63" s="1"/>
      <c r="H63" s="1"/>
      <c r="I63" s="1"/>
      <c r="J63" s="4"/>
      <c r="K63" s="5"/>
      <c r="L63" s="5"/>
      <c r="M63" s="5"/>
      <c r="T63" s="2"/>
      <c r="U63" s="1"/>
    </row>
    <row r="64" spans="1:21" s="3" customFormat="1" x14ac:dyDescent="0.2">
      <c r="A64" s="1"/>
      <c r="B64" s="1"/>
      <c r="C64" s="1"/>
      <c r="D64" s="1"/>
      <c r="E64" s="1"/>
      <c r="F64" s="1"/>
      <c r="G64" s="1"/>
      <c r="H64" s="1"/>
      <c r="I64" s="1"/>
      <c r="J64" s="4"/>
      <c r="K64" s="5"/>
      <c r="L64" s="5"/>
      <c r="M64" s="5"/>
      <c r="T64" s="2"/>
      <c r="U64" s="1"/>
    </row>
    <row r="65" spans="1:21" s="3" customFormat="1" x14ac:dyDescent="0.2">
      <c r="A65" s="1"/>
      <c r="B65" s="1"/>
      <c r="C65" s="1"/>
      <c r="D65" s="1"/>
      <c r="E65" s="1"/>
      <c r="F65" s="1"/>
      <c r="G65" s="1"/>
      <c r="H65" s="1"/>
      <c r="I65" s="1"/>
      <c r="J65" s="4"/>
      <c r="K65" s="5"/>
      <c r="L65" s="5"/>
      <c r="M65" s="5"/>
      <c r="T65" s="2"/>
      <c r="U65" s="1"/>
    </row>
    <row r="66" spans="1:21" s="3" customFormat="1" x14ac:dyDescent="0.2">
      <c r="A66" s="1"/>
      <c r="B66" s="1"/>
      <c r="C66" s="1"/>
      <c r="D66" s="1"/>
      <c r="E66" s="1"/>
      <c r="F66" s="1"/>
      <c r="G66" s="1"/>
      <c r="H66" s="1"/>
      <c r="I66" s="1"/>
      <c r="J66" s="4"/>
      <c r="K66" s="5"/>
      <c r="L66" s="5"/>
      <c r="M66" s="5"/>
      <c r="T66" s="2"/>
      <c r="U66" s="1"/>
    </row>
    <row r="67" spans="1:21" s="3" customFormat="1" x14ac:dyDescent="0.2">
      <c r="A67" s="1"/>
      <c r="B67" s="1"/>
      <c r="C67" s="1"/>
      <c r="D67" s="1"/>
      <c r="E67" s="1"/>
      <c r="F67" s="1"/>
      <c r="G67" s="1"/>
      <c r="H67" s="1"/>
      <c r="I67" s="1"/>
      <c r="J67" s="4"/>
      <c r="K67" s="5"/>
      <c r="L67" s="5"/>
      <c r="M67" s="5"/>
      <c r="T67" s="2"/>
      <c r="U67" s="1"/>
    </row>
    <row r="68" spans="1:21" s="3" customFormat="1" x14ac:dyDescent="0.2">
      <c r="A68" s="1"/>
      <c r="B68" s="1"/>
      <c r="C68" s="1"/>
      <c r="D68" s="1"/>
      <c r="E68" s="1"/>
      <c r="F68" s="1"/>
      <c r="G68" s="1"/>
      <c r="H68" s="1"/>
      <c r="I68" s="1"/>
      <c r="J68" s="4"/>
      <c r="K68" s="5"/>
      <c r="L68" s="5"/>
      <c r="M68" s="5"/>
      <c r="T68" s="2"/>
      <c r="U68" s="1"/>
    </row>
    <row r="69" spans="1:21" s="3" customFormat="1" x14ac:dyDescent="0.2">
      <c r="A69" s="1"/>
      <c r="B69" s="1"/>
      <c r="C69" s="1"/>
      <c r="D69" s="1"/>
      <c r="E69" s="1"/>
      <c r="F69" s="1"/>
      <c r="G69" s="1"/>
      <c r="H69" s="1"/>
      <c r="I69" s="1"/>
      <c r="J69" s="4"/>
      <c r="K69" s="5"/>
      <c r="L69" s="5"/>
      <c r="M69" s="5"/>
      <c r="T69" s="2"/>
      <c r="U69" s="1"/>
    </row>
    <row r="70" spans="1:21" s="3" customFormat="1" x14ac:dyDescent="0.2">
      <c r="A70" s="1"/>
      <c r="B70" s="1"/>
      <c r="C70" s="1"/>
      <c r="D70" s="1"/>
      <c r="E70" s="1"/>
      <c r="F70" s="1"/>
      <c r="G70" s="1"/>
      <c r="H70" s="1"/>
      <c r="I70" s="1"/>
      <c r="J70" s="4"/>
      <c r="K70" s="5"/>
      <c r="L70" s="5"/>
      <c r="M70" s="5"/>
      <c r="T70" s="2"/>
      <c r="U70" s="1"/>
    </row>
    <row r="71" spans="1:21" s="3" customFormat="1" x14ac:dyDescent="0.2">
      <c r="A71" s="1"/>
      <c r="B71" s="1"/>
      <c r="C71" s="1"/>
      <c r="D71" s="1"/>
      <c r="E71" s="1"/>
      <c r="F71" s="1"/>
      <c r="G71" s="1"/>
      <c r="H71" s="1"/>
      <c r="I71" s="1"/>
      <c r="J71" s="4"/>
      <c r="K71" s="5"/>
      <c r="L71" s="5"/>
      <c r="M71" s="5"/>
      <c r="T71" s="2"/>
      <c r="U71" s="1"/>
    </row>
    <row r="72" spans="1:21" s="3" customFormat="1" x14ac:dyDescent="0.2">
      <c r="A72" s="1"/>
      <c r="B72" s="1"/>
      <c r="C72" s="1"/>
      <c r="D72" s="1"/>
      <c r="E72" s="1"/>
      <c r="F72" s="1"/>
      <c r="G72" s="1"/>
      <c r="H72" s="1"/>
      <c r="I72" s="1"/>
      <c r="J72" s="4"/>
      <c r="K72" s="5"/>
      <c r="L72" s="5"/>
      <c r="M72" s="5"/>
      <c r="T72" s="2"/>
      <c r="U72" s="1"/>
    </row>
    <row r="73" spans="1:21" s="3" customFormat="1" x14ac:dyDescent="0.2">
      <c r="A73" s="1"/>
      <c r="B73" s="1"/>
      <c r="C73" s="1"/>
      <c r="D73" s="1"/>
      <c r="E73" s="1"/>
      <c r="F73" s="1"/>
      <c r="G73" s="1"/>
      <c r="H73" s="1"/>
      <c r="I73" s="1"/>
      <c r="J73" s="4"/>
      <c r="K73" s="5"/>
      <c r="L73" s="5"/>
      <c r="M73" s="5"/>
      <c r="T73" s="2"/>
      <c r="U73" s="1"/>
    </row>
    <row r="74" spans="1:21" s="3" customFormat="1" x14ac:dyDescent="0.2">
      <c r="A74" s="1"/>
      <c r="B74" s="1"/>
      <c r="C74" s="1"/>
      <c r="D74" s="1"/>
      <c r="E74" s="1"/>
      <c r="F74" s="1"/>
      <c r="G74" s="1"/>
      <c r="H74" s="1"/>
      <c r="I74" s="1"/>
      <c r="J74" s="4"/>
      <c r="K74" s="5"/>
      <c r="L74" s="5"/>
      <c r="M74" s="5"/>
      <c r="T74" s="2"/>
      <c r="U74" s="1"/>
    </row>
    <row r="75" spans="1:21" s="3" customFormat="1" x14ac:dyDescent="0.2">
      <c r="A75" s="1"/>
      <c r="B75" s="1"/>
      <c r="C75" s="1"/>
      <c r="D75" s="1"/>
      <c r="E75" s="1"/>
      <c r="F75" s="1"/>
      <c r="G75" s="1"/>
      <c r="H75" s="1"/>
      <c r="I75" s="1"/>
      <c r="J75" s="4"/>
      <c r="K75" s="5"/>
      <c r="L75" s="5"/>
      <c r="M75" s="5"/>
      <c r="T75" s="2"/>
      <c r="U75" s="1"/>
    </row>
    <row r="76" spans="1:21" s="3" customFormat="1" x14ac:dyDescent="0.2">
      <c r="A76" s="1"/>
      <c r="B76" s="1"/>
      <c r="C76" s="1"/>
      <c r="D76" s="1"/>
      <c r="E76" s="1"/>
      <c r="F76" s="1"/>
      <c r="G76" s="1"/>
      <c r="H76" s="1"/>
      <c r="I76" s="1"/>
      <c r="J76" s="4"/>
      <c r="K76" s="5"/>
      <c r="L76" s="5"/>
      <c r="M76" s="5"/>
      <c r="T76" s="2"/>
      <c r="U76" s="1"/>
    </row>
    <row r="77" spans="1:21" s="3" customFormat="1" x14ac:dyDescent="0.2">
      <c r="A77" s="1"/>
      <c r="B77" s="1"/>
      <c r="C77" s="1"/>
      <c r="D77" s="1"/>
      <c r="E77" s="1"/>
      <c r="F77" s="1"/>
      <c r="G77" s="1"/>
      <c r="H77" s="1"/>
      <c r="I77" s="1"/>
      <c r="J77" s="4"/>
      <c r="K77" s="5"/>
      <c r="L77" s="5"/>
      <c r="M77" s="5"/>
      <c r="T77" s="2"/>
      <c r="U77" s="1"/>
    </row>
    <row r="78" spans="1:21" s="3" customFormat="1" x14ac:dyDescent="0.2">
      <c r="A78" s="1"/>
      <c r="B78" s="1"/>
      <c r="C78" s="1"/>
      <c r="D78" s="1"/>
      <c r="E78" s="1"/>
      <c r="F78" s="1"/>
      <c r="G78" s="1"/>
      <c r="H78" s="1"/>
      <c r="I78" s="1"/>
      <c r="J78" s="4"/>
      <c r="K78" s="5"/>
      <c r="L78" s="5"/>
      <c r="M78" s="5"/>
      <c r="T78" s="2"/>
      <c r="U78" s="1"/>
    </row>
    <row r="79" spans="1:21" s="3" customFormat="1" x14ac:dyDescent="0.2">
      <c r="A79" s="1"/>
      <c r="B79" s="1"/>
      <c r="C79" s="1"/>
      <c r="D79" s="1"/>
      <c r="E79" s="1"/>
      <c r="F79" s="1"/>
      <c r="G79" s="1"/>
      <c r="H79" s="1"/>
      <c r="I79" s="1"/>
      <c r="J79" s="4"/>
      <c r="K79" s="5"/>
      <c r="L79" s="5"/>
      <c r="M79" s="5"/>
      <c r="T79" s="2"/>
      <c r="U79" s="1"/>
    </row>
    <row r="80" spans="1:21" s="3" customFormat="1" x14ac:dyDescent="0.2">
      <c r="A80" s="1"/>
      <c r="B80" s="1"/>
      <c r="C80" s="1"/>
      <c r="D80" s="1"/>
      <c r="E80" s="1"/>
      <c r="F80" s="1"/>
      <c r="G80" s="1"/>
      <c r="H80" s="1"/>
      <c r="I80" s="1"/>
      <c r="J80" s="4"/>
      <c r="K80" s="5"/>
      <c r="L80" s="5"/>
      <c r="M80" s="5"/>
      <c r="T80" s="2"/>
      <c r="U80" s="1"/>
    </row>
    <row r="81" spans="1:21" s="3" customFormat="1" x14ac:dyDescent="0.2">
      <c r="A81" s="1"/>
      <c r="B81" s="1"/>
      <c r="C81" s="1"/>
      <c r="D81" s="1"/>
      <c r="E81" s="1"/>
      <c r="F81" s="1"/>
      <c r="G81" s="1"/>
      <c r="H81" s="1"/>
      <c r="I81" s="1"/>
      <c r="J81" s="4"/>
      <c r="K81" s="5"/>
      <c r="L81" s="5"/>
      <c r="M81" s="5"/>
      <c r="T81" s="2"/>
      <c r="U81" s="1"/>
    </row>
    <row r="82" spans="1:21" s="3" customFormat="1" x14ac:dyDescent="0.2">
      <c r="A82" s="1"/>
      <c r="B82" s="1"/>
      <c r="C82" s="1"/>
      <c r="D82" s="1"/>
      <c r="E82" s="1"/>
      <c r="F82" s="1"/>
      <c r="G82" s="1"/>
      <c r="H82" s="1"/>
      <c r="I82" s="1"/>
      <c r="J82" s="4"/>
      <c r="K82" s="5"/>
      <c r="L82" s="5"/>
      <c r="M82" s="5"/>
      <c r="T82" s="2"/>
      <c r="U82" s="1"/>
    </row>
    <row r="83" spans="1:21" s="3" customFormat="1" x14ac:dyDescent="0.2">
      <c r="A83" s="1"/>
      <c r="B83" s="1"/>
      <c r="C83" s="1"/>
      <c r="D83" s="1"/>
      <c r="E83" s="1"/>
      <c r="F83" s="1"/>
      <c r="G83" s="1"/>
      <c r="H83" s="1"/>
      <c r="I83" s="1"/>
      <c r="J83" s="4"/>
      <c r="K83" s="5"/>
      <c r="L83" s="5"/>
      <c r="M83" s="5"/>
      <c r="T83" s="2"/>
      <c r="U83" s="1"/>
    </row>
    <row r="84" spans="1:21" s="3" customFormat="1" x14ac:dyDescent="0.2">
      <c r="A84" s="1"/>
      <c r="B84" s="1"/>
      <c r="C84" s="1"/>
      <c r="D84" s="1"/>
      <c r="E84" s="1"/>
      <c r="F84" s="1"/>
      <c r="G84" s="1"/>
      <c r="H84" s="1"/>
      <c r="I84" s="1"/>
      <c r="J84" s="4"/>
      <c r="K84" s="5"/>
      <c r="L84" s="5"/>
      <c r="M84" s="5"/>
      <c r="T84" s="2"/>
      <c r="U84" s="1"/>
    </row>
    <row r="85" spans="1:21" s="3" customFormat="1" x14ac:dyDescent="0.2">
      <c r="A85" s="1"/>
      <c r="B85" s="1"/>
      <c r="C85" s="1"/>
      <c r="D85" s="1"/>
      <c r="E85" s="1"/>
      <c r="F85" s="1"/>
      <c r="G85" s="1"/>
      <c r="H85" s="1"/>
      <c r="I85" s="1"/>
      <c r="J85" s="4"/>
      <c r="K85" s="5"/>
      <c r="L85" s="5"/>
      <c r="M85" s="5"/>
      <c r="T85" s="2"/>
      <c r="U85" s="1"/>
    </row>
    <row r="86" spans="1:21" s="3" customFormat="1" x14ac:dyDescent="0.2">
      <c r="A86" s="1"/>
      <c r="B86" s="1"/>
      <c r="C86" s="1"/>
      <c r="D86" s="1"/>
      <c r="E86" s="1"/>
      <c r="F86" s="1"/>
      <c r="G86" s="1"/>
      <c r="H86" s="1"/>
      <c r="I86" s="1"/>
      <c r="J86" s="4"/>
      <c r="K86" s="5"/>
      <c r="L86" s="5"/>
      <c r="M86" s="5"/>
      <c r="T86" s="2"/>
      <c r="U86" s="1"/>
    </row>
    <row r="87" spans="1:21" s="3" customFormat="1" x14ac:dyDescent="0.2">
      <c r="A87" s="1"/>
      <c r="B87" s="1"/>
      <c r="C87" s="1"/>
      <c r="D87" s="1"/>
      <c r="E87" s="1"/>
      <c r="F87" s="1"/>
      <c r="G87" s="1"/>
      <c r="H87" s="1"/>
      <c r="I87" s="1"/>
      <c r="J87" s="4"/>
      <c r="K87" s="5"/>
      <c r="L87" s="5"/>
      <c r="M87" s="5"/>
      <c r="T87" s="2"/>
      <c r="U87" s="1"/>
    </row>
    <row r="88" spans="1:21" s="3" customFormat="1" x14ac:dyDescent="0.2">
      <c r="A88" s="1"/>
      <c r="B88" s="1"/>
      <c r="C88" s="1"/>
      <c r="D88" s="1"/>
      <c r="E88" s="1"/>
      <c r="F88" s="1"/>
      <c r="G88" s="1"/>
      <c r="H88" s="1"/>
      <c r="I88" s="1"/>
      <c r="J88" s="4"/>
      <c r="K88" s="5"/>
      <c r="L88" s="5"/>
      <c r="M88" s="5"/>
      <c r="T88" s="2"/>
      <c r="U88" s="1"/>
    </row>
    <row r="89" spans="1:21" s="3" customFormat="1" x14ac:dyDescent="0.2">
      <c r="A89" s="1"/>
      <c r="B89" s="1"/>
      <c r="C89" s="1"/>
      <c r="D89" s="1"/>
      <c r="E89" s="1"/>
      <c r="F89" s="1"/>
      <c r="G89" s="1"/>
      <c r="H89" s="1"/>
      <c r="I89" s="1"/>
      <c r="J89" s="4"/>
      <c r="K89" s="5"/>
      <c r="L89" s="5"/>
      <c r="M89" s="5"/>
      <c r="T89" s="2"/>
      <c r="U89" s="1"/>
    </row>
    <row r="90" spans="1:21" s="3" customFormat="1" x14ac:dyDescent="0.2">
      <c r="A90" s="1"/>
      <c r="B90" s="1"/>
      <c r="C90" s="1"/>
      <c r="D90" s="1"/>
      <c r="E90" s="1"/>
      <c r="F90" s="1"/>
      <c r="G90" s="1"/>
      <c r="H90" s="1"/>
      <c r="I90" s="1"/>
      <c r="J90" s="4"/>
      <c r="K90" s="5"/>
      <c r="L90" s="5"/>
      <c r="M90" s="5"/>
      <c r="T90" s="2"/>
      <c r="U90" s="1"/>
    </row>
    <row r="91" spans="1:21" s="3" customFormat="1" x14ac:dyDescent="0.2">
      <c r="A91" s="1"/>
      <c r="B91" s="1"/>
      <c r="C91" s="1"/>
      <c r="D91" s="1"/>
      <c r="E91" s="1"/>
      <c r="F91" s="1"/>
      <c r="G91" s="1"/>
      <c r="H91" s="1"/>
      <c r="I91" s="1"/>
      <c r="J91" s="4"/>
      <c r="K91" s="5"/>
      <c r="L91" s="5"/>
      <c r="M91" s="5"/>
      <c r="T91" s="2"/>
      <c r="U91" s="1"/>
    </row>
    <row r="92" spans="1:21" s="3" customFormat="1" x14ac:dyDescent="0.2">
      <c r="A92" s="1"/>
      <c r="B92" s="1"/>
      <c r="C92" s="1"/>
      <c r="D92" s="1"/>
      <c r="E92" s="1"/>
      <c r="F92" s="1"/>
      <c r="G92" s="1"/>
      <c r="H92" s="1"/>
      <c r="I92" s="1"/>
      <c r="J92" s="4"/>
      <c r="K92" s="5"/>
      <c r="L92" s="5"/>
      <c r="M92" s="5"/>
      <c r="T92" s="2"/>
      <c r="U92" s="1"/>
    </row>
    <row r="93" spans="1:21" s="3" customFormat="1" x14ac:dyDescent="0.2">
      <c r="A93" s="1"/>
      <c r="B93" s="1"/>
      <c r="C93" s="1"/>
      <c r="D93" s="1"/>
      <c r="E93" s="1"/>
      <c r="F93" s="1"/>
      <c r="G93" s="1"/>
      <c r="H93" s="1"/>
      <c r="I93" s="1"/>
      <c r="J93" s="4"/>
      <c r="K93" s="5"/>
      <c r="L93" s="5"/>
      <c r="M93" s="5"/>
      <c r="T93" s="2"/>
      <c r="U93" s="1"/>
    </row>
    <row r="94" spans="1:21" s="3" customFormat="1" x14ac:dyDescent="0.2">
      <c r="A94" s="1"/>
      <c r="B94" s="1"/>
      <c r="C94" s="1"/>
      <c r="D94" s="1"/>
      <c r="E94" s="1"/>
      <c r="F94" s="1"/>
      <c r="G94" s="1"/>
      <c r="H94" s="1"/>
      <c r="I94" s="1"/>
      <c r="J94" s="4"/>
      <c r="K94" s="5"/>
      <c r="L94" s="5"/>
      <c r="M94" s="5"/>
      <c r="T94" s="2"/>
      <c r="U94" s="1"/>
    </row>
    <row r="95" spans="1:21" s="3" customFormat="1" x14ac:dyDescent="0.2">
      <c r="A95" s="1"/>
      <c r="B95" s="1"/>
      <c r="C95" s="1"/>
      <c r="D95" s="1"/>
      <c r="E95" s="1"/>
      <c r="F95" s="1"/>
      <c r="G95" s="1"/>
      <c r="H95" s="1"/>
      <c r="I95" s="1"/>
      <c r="J95" s="4"/>
      <c r="K95" s="5"/>
      <c r="L95" s="5"/>
      <c r="M95" s="5"/>
      <c r="T95" s="2"/>
      <c r="U95" s="1"/>
    </row>
    <row r="96" spans="1:21" s="3" customFormat="1" x14ac:dyDescent="0.2">
      <c r="A96" s="1"/>
      <c r="B96" s="1"/>
      <c r="C96" s="1"/>
      <c r="D96" s="1"/>
      <c r="E96" s="1"/>
      <c r="F96" s="1"/>
      <c r="G96" s="1"/>
      <c r="H96" s="1"/>
      <c r="I96" s="1"/>
      <c r="J96" s="4"/>
      <c r="K96" s="5"/>
      <c r="L96" s="5"/>
      <c r="M96" s="5"/>
      <c r="T96" s="2"/>
      <c r="U96" s="1"/>
    </row>
    <row r="97" spans="1:21" s="3" customFormat="1" x14ac:dyDescent="0.2">
      <c r="A97" s="1"/>
      <c r="B97" s="1"/>
      <c r="C97" s="1"/>
      <c r="D97" s="1"/>
      <c r="E97" s="1"/>
      <c r="F97" s="1"/>
      <c r="G97" s="1"/>
      <c r="H97" s="1"/>
      <c r="I97" s="1"/>
      <c r="J97" s="4"/>
      <c r="K97" s="5"/>
      <c r="L97" s="5"/>
      <c r="M97" s="5"/>
      <c r="T97" s="2"/>
      <c r="U97" s="1"/>
    </row>
    <row r="98" spans="1:21" s="3" customFormat="1" x14ac:dyDescent="0.2">
      <c r="A98" s="1"/>
      <c r="B98" s="1"/>
      <c r="C98" s="1"/>
      <c r="D98" s="1"/>
      <c r="E98" s="1"/>
      <c r="F98" s="1"/>
      <c r="G98" s="1"/>
      <c r="H98" s="1"/>
      <c r="I98" s="1"/>
      <c r="J98" s="4"/>
      <c r="K98" s="5"/>
      <c r="L98" s="5"/>
      <c r="M98" s="5"/>
      <c r="T98" s="2"/>
      <c r="U98" s="1"/>
    </row>
    <row r="99" spans="1:21" s="3" customFormat="1" x14ac:dyDescent="0.2">
      <c r="A99" s="1"/>
      <c r="B99" s="1"/>
      <c r="C99" s="1"/>
      <c r="D99" s="1"/>
      <c r="E99" s="1"/>
      <c r="F99" s="1"/>
      <c r="G99" s="1"/>
      <c r="H99" s="1"/>
      <c r="I99" s="1"/>
      <c r="J99" s="4"/>
      <c r="K99" s="5"/>
      <c r="L99" s="5"/>
      <c r="M99" s="5"/>
      <c r="T99" s="2"/>
      <c r="U99" s="1"/>
    </row>
    <row r="100" spans="1:21" s="3" customFormat="1" x14ac:dyDescent="0.2">
      <c r="A100" s="1"/>
      <c r="B100" s="1"/>
      <c r="C100" s="1"/>
      <c r="D100" s="1"/>
      <c r="E100" s="1"/>
      <c r="F100" s="1"/>
      <c r="G100" s="1"/>
      <c r="H100" s="1"/>
      <c r="I100" s="1"/>
      <c r="J100" s="4"/>
      <c r="K100" s="5"/>
      <c r="L100" s="5"/>
      <c r="M100" s="5"/>
      <c r="T100" s="2"/>
      <c r="U100" s="1"/>
    </row>
  </sheetData>
  <mergeCells count="19">
    <mergeCell ref="A6:S6"/>
    <mergeCell ref="A7:A8"/>
    <mergeCell ref="B7:B8"/>
    <mergeCell ref="C7:C8"/>
    <mergeCell ref="D7:D8"/>
    <mergeCell ref="E7:E8"/>
    <mergeCell ref="G7:G8"/>
    <mergeCell ref="H7:H8"/>
    <mergeCell ref="I7:I8"/>
    <mergeCell ref="J7:J8"/>
    <mergeCell ref="S7:S8"/>
    <mergeCell ref="F7:F8"/>
    <mergeCell ref="T7:T8"/>
    <mergeCell ref="K7:K8"/>
    <mergeCell ref="L7:L8"/>
    <mergeCell ref="M7:M8"/>
    <mergeCell ref="N7:N8"/>
    <mergeCell ref="O7:O8"/>
    <mergeCell ref="P7:R7"/>
  </mergeCells>
  <pageMargins left="0.70866141732283472" right="0.78740157480314965" top="0.6692913385826772" bottom="0.86614173228346458" header="0.27559055118110237" footer="0.39370078740157483"/>
  <pageSetup paperSize="9" scale="46" firstPageNumber="117" fitToHeight="0" orientation="landscape" cellComments="asDisplayed" useFirstPageNumber="1" r:id="rId1"/>
  <headerFooter alignWithMargins="0">
    <oddFooter>&amp;L&amp;"Arial,Kurzíva"Zastupitelstvo Olomouckého kraje 19-12-2016
6. - Rozpočet Olomouckého kraje 2017 - návrh rozpočtu
Příloha č. 5b) Projekty spolufinancované z evropských fondů&amp;R&amp;"Arial,Kurzíva"Strana &amp;P (celkem 137)</oddFooter>
  </headerFooter>
  <colBreaks count="1" manualBreakCount="1">
    <brk id="19" max="15"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U101"/>
  <sheetViews>
    <sheetView view="pageBreakPreview" zoomScale="60" zoomScaleNormal="75" workbookViewId="0">
      <selection activeCell="M23" sqref="M23"/>
    </sheetView>
  </sheetViews>
  <sheetFormatPr defaultColWidth="9.140625" defaultRowHeight="12.75" outlineLevelCol="1" x14ac:dyDescent="0.2"/>
  <cols>
    <col min="1" max="1" width="5.42578125" style="1" customWidth="1"/>
    <col min="2" max="2" width="6" style="1" customWidth="1"/>
    <col min="3" max="3" width="16.140625" style="1" hidden="1" customWidth="1" outlineLevel="1"/>
    <col min="4" max="4" width="6.5703125" style="1" hidden="1" customWidth="1" outlineLevel="1"/>
    <col min="5" max="5" width="7.7109375" style="1" hidden="1" customWidth="1" outlineLevel="1"/>
    <col min="6" max="6" width="8.7109375" style="1" customWidth="1" outlineLevel="1"/>
    <col min="7" max="7" width="41.42578125" style="1" customWidth="1"/>
    <col min="8" max="8" width="60.42578125" style="1" customWidth="1"/>
    <col min="9" max="9" width="7.140625" style="1" customWidth="1"/>
    <col min="10" max="10" width="14.7109375" style="4" customWidth="1"/>
    <col min="11" max="13" width="13.5703125" style="3" customWidth="1"/>
    <col min="14" max="14" width="13.7109375" style="3" customWidth="1"/>
    <col min="15" max="15" width="14.7109375" style="3" customWidth="1"/>
    <col min="16" max="16" width="14.85546875" style="3" customWidth="1"/>
    <col min="17" max="17" width="13.140625" style="3" customWidth="1"/>
    <col min="18" max="18" width="14.85546875" style="3" customWidth="1"/>
    <col min="19" max="19" width="14.42578125" style="3" customWidth="1"/>
    <col min="20" max="20" width="24.85546875" style="2" hidden="1" customWidth="1"/>
    <col min="21" max="16384" width="9.140625" style="1"/>
  </cols>
  <sheetData>
    <row r="1" spans="1:21" ht="18" x14ac:dyDescent="0.25">
      <c r="A1" s="181" t="s">
        <v>230</v>
      </c>
      <c r="B1" s="181"/>
      <c r="C1" s="181"/>
      <c r="D1" s="181"/>
      <c r="E1" s="181"/>
      <c r="F1" s="181"/>
      <c r="G1" s="181"/>
      <c r="H1" s="153"/>
      <c r="I1" s="153"/>
      <c r="J1" s="153"/>
      <c r="K1" s="153"/>
      <c r="L1" s="153"/>
      <c r="M1" s="153"/>
      <c r="N1" s="153"/>
      <c r="O1" s="153"/>
      <c r="P1" s="153"/>
      <c r="Q1" s="153"/>
      <c r="R1" s="153"/>
      <c r="S1" s="153"/>
      <c r="T1" s="153"/>
      <c r="U1" s="33"/>
    </row>
    <row r="2" spans="1:21" ht="23.25" x14ac:dyDescent="0.2">
      <c r="A2" s="182" t="s">
        <v>231</v>
      </c>
      <c r="B2" s="182"/>
      <c r="C2" s="182"/>
      <c r="D2" s="182"/>
      <c r="E2" s="182"/>
      <c r="F2" s="182"/>
      <c r="G2" s="182" t="s">
        <v>27</v>
      </c>
      <c r="H2" s="156" t="s">
        <v>203</v>
      </c>
      <c r="I2" s="155"/>
      <c r="J2" s="156"/>
      <c r="K2" s="155"/>
      <c r="L2" s="155"/>
      <c r="M2" s="155"/>
      <c r="N2" s="155"/>
      <c r="O2" s="155"/>
      <c r="P2" s="155"/>
      <c r="Q2" s="155"/>
      <c r="R2" s="155"/>
      <c r="S2" s="155"/>
      <c r="T2" s="155"/>
      <c r="U2" s="33"/>
    </row>
    <row r="3" spans="1:21" ht="23.25" x14ac:dyDescent="0.2">
      <c r="A3" s="182"/>
      <c r="B3" s="182"/>
      <c r="C3" s="182"/>
      <c r="D3" s="182"/>
      <c r="E3" s="182"/>
      <c r="F3" s="182"/>
      <c r="G3" s="182" t="s">
        <v>26</v>
      </c>
      <c r="H3" s="156"/>
      <c r="I3" s="155"/>
      <c r="J3" s="156"/>
      <c r="K3" s="155"/>
      <c r="L3" s="155"/>
      <c r="M3" s="155"/>
      <c r="N3" s="155"/>
      <c r="O3" s="155"/>
      <c r="P3" s="155"/>
      <c r="Q3" s="155"/>
      <c r="R3" s="155"/>
      <c r="S3" s="155"/>
      <c r="T3" s="155"/>
      <c r="U3" s="33"/>
    </row>
    <row r="4" spans="1:21" ht="15.75" x14ac:dyDescent="0.2">
      <c r="A4" s="157"/>
      <c r="B4" s="157"/>
      <c r="C4" s="154"/>
      <c r="D4" s="158"/>
      <c r="E4" s="158"/>
      <c r="F4" s="158"/>
      <c r="G4" s="158"/>
      <c r="H4" s="158"/>
      <c r="I4" s="158"/>
      <c r="J4" s="158"/>
      <c r="K4" s="158"/>
      <c r="L4" s="159"/>
      <c r="M4" s="158"/>
      <c r="N4" s="159"/>
      <c r="O4" s="158"/>
      <c r="P4" s="158"/>
      <c r="Q4" s="158"/>
      <c r="R4" s="158"/>
      <c r="S4" s="158"/>
      <c r="T4" s="160"/>
      <c r="U4" s="33"/>
    </row>
    <row r="5" spans="1:21" ht="17.25" customHeight="1" x14ac:dyDescent="0.2">
      <c r="A5" s="158"/>
      <c r="B5" s="158"/>
      <c r="C5" s="158"/>
      <c r="D5" s="158"/>
      <c r="E5" s="158"/>
      <c r="F5" s="158"/>
      <c r="G5" s="158"/>
      <c r="H5" s="158"/>
      <c r="I5" s="158"/>
      <c r="J5" s="158"/>
      <c r="K5" s="158"/>
      <c r="L5" s="159"/>
      <c r="M5" s="158"/>
      <c r="N5" s="159"/>
      <c r="O5" s="158"/>
      <c r="P5" s="158"/>
      <c r="Q5" s="158"/>
      <c r="R5" s="158"/>
      <c r="S5" s="161" t="s">
        <v>102</v>
      </c>
      <c r="T5" s="161"/>
      <c r="U5" s="33"/>
    </row>
    <row r="6" spans="1:21" ht="25.5" customHeight="1" x14ac:dyDescent="0.2">
      <c r="A6" s="302" t="s">
        <v>300</v>
      </c>
      <c r="B6" s="303"/>
      <c r="C6" s="303"/>
      <c r="D6" s="303"/>
      <c r="E6" s="303"/>
      <c r="F6" s="303"/>
      <c r="G6" s="303"/>
      <c r="H6" s="303"/>
      <c r="I6" s="303"/>
      <c r="J6" s="303"/>
      <c r="K6" s="303"/>
      <c r="L6" s="303"/>
      <c r="M6" s="303"/>
      <c r="N6" s="303"/>
      <c r="O6" s="303"/>
      <c r="P6" s="303"/>
      <c r="Q6" s="303"/>
      <c r="R6" s="303"/>
      <c r="S6" s="304"/>
      <c r="T6" s="32"/>
    </row>
    <row r="7" spans="1:21" ht="25.5" customHeight="1" x14ac:dyDescent="0.2">
      <c r="A7" s="305" t="s">
        <v>25</v>
      </c>
      <c r="B7" s="305" t="s">
        <v>24</v>
      </c>
      <c r="C7" s="306" t="s">
        <v>23</v>
      </c>
      <c r="D7" s="306" t="s">
        <v>22</v>
      </c>
      <c r="E7" s="306" t="s">
        <v>21</v>
      </c>
      <c r="F7" s="308" t="s">
        <v>235</v>
      </c>
      <c r="G7" s="306" t="s">
        <v>19</v>
      </c>
      <c r="H7" s="297" t="s">
        <v>18</v>
      </c>
      <c r="I7" s="307" t="s">
        <v>17</v>
      </c>
      <c r="J7" s="297" t="s">
        <v>16</v>
      </c>
      <c r="K7" s="297" t="s">
        <v>15</v>
      </c>
      <c r="L7" s="298" t="s">
        <v>14</v>
      </c>
      <c r="M7" s="298" t="s">
        <v>13</v>
      </c>
      <c r="N7" s="297" t="s">
        <v>12</v>
      </c>
      <c r="O7" s="300" t="s">
        <v>11</v>
      </c>
      <c r="P7" s="301" t="s">
        <v>10</v>
      </c>
      <c r="Q7" s="301"/>
      <c r="R7" s="301"/>
      <c r="S7" s="300" t="s">
        <v>9</v>
      </c>
      <c r="T7" s="296" t="s">
        <v>8</v>
      </c>
    </row>
    <row r="8" spans="1:21" ht="58.7" customHeight="1" x14ac:dyDescent="0.2">
      <c r="A8" s="305"/>
      <c r="B8" s="305"/>
      <c r="C8" s="306"/>
      <c r="D8" s="306"/>
      <c r="E8" s="306"/>
      <c r="F8" s="309"/>
      <c r="G8" s="306"/>
      <c r="H8" s="297"/>
      <c r="I8" s="307"/>
      <c r="J8" s="297"/>
      <c r="K8" s="297"/>
      <c r="L8" s="299"/>
      <c r="M8" s="299"/>
      <c r="N8" s="297"/>
      <c r="O8" s="300"/>
      <c r="P8" s="260" t="s">
        <v>7</v>
      </c>
      <c r="Q8" s="260" t="s">
        <v>6</v>
      </c>
      <c r="R8" s="260" t="s">
        <v>5</v>
      </c>
      <c r="S8" s="300"/>
      <c r="T8" s="296"/>
    </row>
    <row r="9" spans="1:21" s="30" customFormat="1" ht="25.5" customHeight="1" x14ac:dyDescent="0.3">
      <c r="A9" s="311" t="s">
        <v>4</v>
      </c>
      <c r="B9" s="312"/>
      <c r="C9" s="312"/>
      <c r="D9" s="312"/>
      <c r="E9" s="312"/>
      <c r="F9" s="312"/>
      <c r="G9" s="312"/>
      <c r="H9" s="312"/>
      <c r="I9" s="312"/>
      <c r="J9" s="312"/>
      <c r="K9" s="312"/>
      <c r="L9" s="312"/>
      <c r="M9" s="312"/>
      <c r="N9" s="313"/>
      <c r="O9" s="269">
        <f>SUM(O10:O16)</f>
        <v>18311</v>
      </c>
      <c r="P9" s="269">
        <f t="shared" ref="P9:S9" si="0">SUM(P10:P16)</f>
        <v>30739</v>
      </c>
      <c r="Q9" s="269">
        <f t="shared" si="0"/>
        <v>21518</v>
      </c>
      <c r="R9" s="269">
        <f t="shared" si="0"/>
        <v>9221</v>
      </c>
      <c r="S9" s="269">
        <f t="shared" si="0"/>
        <v>246497</v>
      </c>
      <c r="T9" s="31"/>
    </row>
    <row r="10" spans="1:21" s="26" customFormat="1" ht="69" customHeight="1" x14ac:dyDescent="0.2">
      <c r="A10" s="25">
        <v>1</v>
      </c>
      <c r="B10" s="25" t="s">
        <v>35</v>
      </c>
      <c r="C10" s="57">
        <v>60002101009</v>
      </c>
      <c r="D10" s="25">
        <v>4356</v>
      </c>
      <c r="E10" s="25">
        <v>6121</v>
      </c>
      <c r="F10" s="25">
        <v>61</v>
      </c>
      <c r="G10" s="65" t="s">
        <v>80</v>
      </c>
      <c r="H10" s="151" t="s">
        <v>81</v>
      </c>
      <c r="I10" s="54"/>
      <c r="J10" s="54" t="s">
        <v>3</v>
      </c>
      <c r="K10" s="62">
        <f>SUM(L10:M10)</f>
        <v>51240</v>
      </c>
      <c r="L10" s="62">
        <v>44631</v>
      </c>
      <c r="M10" s="62">
        <f>4959+1650</f>
        <v>6609</v>
      </c>
      <c r="N10" s="49" t="s">
        <v>28</v>
      </c>
      <c r="O10" s="47">
        <v>1299</v>
      </c>
      <c r="P10" s="48">
        <f t="shared" ref="P10:P16" si="1">Q10+R10</f>
        <v>200</v>
      </c>
      <c r="Q10" s="47"/>
      <c r="R10" s="46">
        <v>200</v>
      </c>
      <c r="S10" s="46">
        <f t="shared" ref="S10:S12" si="2">K10-O10-P10</f>
        <v>49741</v>
      </c>
      <c r="T10" s="179" t="s">
        <v>223</v>
      </c>
    </row>
    <row r="11" spans="1:21" s="26" customFormat="1" ht="74.25" customHeight="1" x14ac:dyDescent="0.2">
      <c r="A11" s="25">
        <v>2</v>
      </c>
      <c r="B11" s="23" t="s">
        <v>36</v>
      </c>
      <c r="C11" s="57">
        <v>60002101137</v>
      </c>
      <c r="D11" s="29">
        <v>4357</v>
      </c>
      <c r="E11" s="29">
        <v>6121</v>
      </c>
      <c r="F11" s="25">
        <v>61</v>
      </c>
      <c r="G11" s="51" t="s">
        <v>82</v>
      </c>
      <c r="H11" s="149" t="s">
        <v>83</v>
      </c>
      <c r="I11" s="28" t="s">
        <v>29</v>
      </c>
      <c r="J11" s="28" t="s">
        <v>3</v>
      </c>
      <c r="K11" s="50">
        <f t="shared" ref="K11" si="3">SUM(L11:M11)</f>
        <v>20136</v>
      </c>
      <c r="L11" s="50">
        <v>17550</v>
      </c>
      <c r="M11" s="50">
        <f>1950+150+486</f>
        <v>2586</v>
      </c>
      <c r="N11" s="49" t="s">
        <v>28</v>
      </c>
      <c r="O11" s="47">
        <v>485</v>
      </c>
      <c r="P11" s="48">
        <f t="shared" si="1"/>
        <v>200</v>
      </c>
      <c r="Q11" s="47"/>
      <c r="R11" s="46">
        <v>200</v>
      </c>
      <c r="S11" s="46">
        <f t="shared" si="2"/>
        <v>19451</v>
      </c>
      <c r="T11" s="179" t="s">
        <v>223</v>
      </c>
    </row>
    <row r="12" spans="1:21" s="26" customFormat="1" ht="79.5" customHeight="1" x14ac:dyDescent="0.2">
      <c r="A12" s="25">
        <v>3</v>
      </c>
      <c r="B12" s="25" t="s">
        <v>32</v>
      </c>
      <c r="C12" s="24">
        <v>60002101139</v>
      </c>
      <c r="D12" s="63">
        <v>4357</v>
      </c>
      <c r="E12" s="63">
        <v>6121</v>
      </c>
      <c r="F12" s="25">
        <v>61</v>
      </c>
      <c r="G12" s="65" t="s">
        <v>84</v>
      </c>
      <c r="H12" s="152" t="s">
        <v>85</v>
      </c>
      <c r="I12" s="64"/>
      <c r="J12" s="64" t="s">
        <v>3</v>
      </c>
      <c r="K12" s="50">
        <f>SUM(L12:M12)</f>
        <v>12555</v>
      </c>
      <c r="L12" s="50">
        <v>9810</v>
      </c>
      <c r="M12" s="50">
        <f>1090+1585+70</f>
        <v>2745</v>
      </c>
      <c r="N12" s="49" t="s">
        <v>28</v>
      </c>
      <c r="O12" s="47">
        <v>1300</v>
      </c>
      <c r="P12" s="48">
        <f t="shared" si="1"/>
        <v>200</v>
      </c>
      <c r="Q12" s="47"/>
      <c r="R12" s="46">
        <v>200</v>
      </c>
      <c r="S12" s="46">
        <f t="shared" si="2"/>
        <v>11055</v>
      </c>
      <c r="T12" s="179" t="s">
        <v>223</v>
      </c>
    </row>
    <row r="13" spans="1:21" s="26" customFormat="1" ht="69" customHeight="1" x14ac:dyDescent="0.2">
      <c r="A13" s="25">
        <v>4</v>
      </c>
      <c r="B13" s="29" t="s">
        <v>35</v>
      </c>
      <c r="C13" s="52">
        <v>60002101167</v>
      </c>
      <c r="D13" s="29">
        <v>4357</v>
      </c>
      <c r="E13" s="29">
        <v>6130</v>
      </c>
      <c r="F13" s="25">
        <v>61</v>
      </c>
      <c r="G13" s="65" t="s">
        <v>2</v>
      </c>
      <c r="H13" s="149" t="s">
        <v>87</v>
      </c>
      <c r="I13" s="28"/>
      <c r="J13" s="28" t="s">
        <v>86</v>
      </c>
      <c r="K13" s="50">
        <f>SUM(L13:M13)</f>
        <v>68028</v>
      </c>
      <c r="L13" s="50">
        <v>58100</v>
      </c>
      <c r="M13" s="50">
        <v>9928</v>
      </c>
      <c r="N13" s="49" t="s">
        <v>1</v>
      </c>
      <c r="O13" s="47">
        <v>0</v>
      </c>
      <c r="P13" s="48">
        <f t="shared" si="1"/>
        <v>6003</v>
      </c>
      <c r="Q13" s="47">
        <v>1885</v>
      </c>
      <c r="R13" s="46">
        <v>4118</v>
      </c>
      <c r="S13" s="46">
        <f t="shared" ref="S13:S16" si="4">K13-O13-P13</f>
        <v>62025</v>
      </c>
      <c r="T13" s="179" t="s">
        <v>224</v>
      </c>
    </row>
    <row r="14" spans="1:21" s="26" customFormat="1" ht="81" customHeight="1" x14ac:dyDescent="0.2">
      <c r="A14" s="25">
        <v>5</v>
      </c>
      <c r="B14" s="29" t="s">
        <v>35</v>
      </c>
      <c r="C14" s="109">
        <v>60002101178</v>
      </c>
      <c r="D14" s="23">
        <v>4357</v>
      </c>
      <c r="E14" s="282" t="s">
        <v>329</v>
      </c>
      <c r="F14" s="25">
        <v>61</v>
      </c>
      <c r="G14" s="65" t="s">
        <v>0</v>
      </c>
      <c r="H14" s="149" t="s">
        <v>332</v>
      </c>
      <c r="I14" s="110"/>
      <c r="J14" s="28" t="s">
        <v>86</v>
      </c>
      <c r="K14" s="50">
        <f>SUM(L14:M14)</f>
        <v>81594</v>
      </c>
      <c r="L14" s="50">
        <v>70812</v>
      </c>
      <c r="M14" s="50">
        <v>10782</v>
      </c>
      <c r="N14" s="49" t="s">
        <v>1</v>
      </c>
      <c r="O14" s="47">
        <v>0</v>
      </c>
      <c r="P14" s="48">
        <f t="shared" si="1"/>
        <v>19706</v>
      </c>
      <c r="Q14" s="47">
        <f>2588+14204</f>
        <v>16792</v>
      </c>
      <c r="R14" s="46">
        <f>265+80+2569</f>
        <v>2914</v>
      </c>
      <c r="S14" s="46">
        <f t="shared" si="4"/>
        <v>61888</v>
      </c>
      <c r="T14" s="179" t="s">
        <v>225</v>
      </c>
    </row>
    <row r="15" spans="1:21" s="26" customFormat="1" ht="81" customHeight="1" x14ac:dyDescent="0.2">
      <c r="A15" s="25">
        <v>6</v>
      </c>
      <c r="B15" s="29" t="s">
        <v>35</v>
      </c>
      <c r="C15" s="109">
        <v>60002101112</v>
      </c>
      <c r="D15" s="23">
        <v>4357</v>
      </c>
      <c r="E15" s="23">
        <v>6122</v>
      </c>
      <c r="F15" s="25">
        <v>61</v>
      </c>
      <c r="G15" s="65" t="s">
        <v>326</v>
      </c>
      <c r="H15" s="149" t="s">
        <v>331</v>
      </c>
      <c r="I15" s="110"/>
      <c r="J15" s="28" t="s">
        <v>3</v>
      </c>
      <c r="K15" s="50">
        <f>SUM(L15:M15)</f>
        <v>16416</v>
      </c>
      <c r="L15" s="50">
        <v>13832</v>
      </c>
      <c r="M15" s="50">
        <v>2584</v>
      </c>
      <c r="N15" s="49" t="s">
        <v>327</v>
      </c>
      <c r="O15" s="47">
        <v>15227</v>
      </c>
      <c r="P15" s="48">
        <f t="shared" si="1"/>
        <v>1189</v>
      </c>
      <c r="Q15" s="47">
        <v>1070</v>
      </c>
      <c r="R15" s="46">
        <v>119</v>
      </c>
      <c r="S15" s="46">
        <f t="shared" si="4"/>
        <v>0</v>
      </c>
      <c r="T15" s="179"/>
    </row>
    <row r="16" spans="1:21" s="26" customFormat="1" ht="81" customHeight="1" x14ac:dyDescent="0.2">
      <c r="A16" s="25">
        <v>7</v>
      </c>
      <c r="B16" s="29" t="s">
        <v>35</v>
      </c>
      <c r="C16" s="109">
        <v>60002101181</v>
      </c>
      <c r="D16" s="23">
        <v>4357</v>
      </c>
      <c r="E16" s="282">
        <v>6130</v>
      </c>
      <c r="F16" s="25">
        <v>61</v>
      </c>
      <c r="G16" s="65" t="s">
        <v>328</v>
      </c>
      <c r="H16" s="149" t="s">
        <v>330</v>
      </c>
      <c r="I16" s="110"/>
      <c r="J16" s="28" t="s">
        <v>86</v>
      </c>
      <c r="K16" s="50">
        <f>SUM(L16:M16)</f>
        <v>45578</v>
      </c>
      <c r="L16" s="50">
        <v>39697</v>
      </c>
      <c r="M16" s="50">
        <v>5881</v>
      </c>
      <c r="N16" s="49" t="s">
        <v>119</v>
      </c>
      <c r="O16" s="47">
        <v>0</v>
      </c>
      <c r="P16" s="48">
        <f t="shared" si="1"/>
        <v>3241</v>
      </c>
      <c r="Q16" s="47">
        <v>1771</v>
      </c>
      <c r="R16" s="46">
        <f>80+1290+100</f>
        <v>1470</v>
      </c>
      <c r="S16" s="46">
        <f t="shared" si="4"/>
        <v>42337</v>
      </c>
      <c r="T16" s="179"/>
    </row>
    <row r="17" spans="1:21" ht="35.25" customHeight="1" x14ac:dyDescent="0.2">
      <c r="A17" s="265" t="s">
        <v>301</v>
      </c>
      <c r="B17" s="266"/>
      <c r="C17" s="266"/>
      <c r="D17" s="266"/>
      <c r="E17" s="266"/>
      <c r="F17" s="266"/>
      <c r="G17" s="266"/>
      <c r="H17" s="266"/>
      <c r="I17" s="266"/>
      <c r="J17" s="266"/>
      <c r="K17" s="269">
        <f>SUM(K10:K16)</f>
        <v>295547</v>
      </c>
      <c r="L17" s="269">
        <f t="shared" ref="L17:M17" si="5">SUM(L10:L16)</f>
        <v>254432</v>
      </c>
      <c r="M17" s="269">
        <f t="shared" si="5"/>
        <v>41115</v>
      </c>
      <c r="N17" s="269"/>
      <c r="O17" s="269">
        <f>SUM(O10:O16)</f>
        <v>18311</v>
      </c>
      <c r="P17" s="269">
        <f t="shared" ref="P17:S17" si="6">SUM(P10:P16)</f>
        <v>30739</v>
      </c>
      <c r="Q17" s="269">
        <f t="shared" si="6"/>
        <v>21518</v>
      </c>
      <c r="R17" s="269">
        <f t="shared" si="6"/>
        <v>9221</v>
      </c>
      <c r="S17" s="269">
        <f t="shared" si="6"/>
        <v>246497</v>
      </c>
      <c r="T17" s="21"/>
    </row>
    <row r="18" spans="1:21" s="3" customFormat="1" x14ac:dyDescent="0.2">
      <c r="A18" s="4"/>
      <c r="B18" s="4"/>
      <c r="C18" s="4"/>
      <c r="D18" s="4"/>
      <c r="E18" s="4"/>
      <c r="F18" s="4"/>
      <c r="G18" s="20"/>
      <c r="H18" s="4"/>
      <c r="I18" s="19"/>
      <c r="J18" s="18"/>
      <c r="K18" s="17"/>
      <c r="L18" s="17"/>
      <c r="M18" s="17"/>
      <c r="N18" s="16"/>
      <c r="O18" s="16"/>
      <c r="T18" s="2"/>
      <c r="U18" s="1"/>
    </row>
    <row r="19" spans="1:21" s="3" customFormat="1" x14ac:dyDescent="0.2">
      <c r="A19" s="4"/>
      <c r="B19" s="4"/>
      <c r="C19" s="4"/>
      <c r="D19" s="4"/>
      <c r="E19" s="4"/>
      <c r="F19" s="4"/>
      <c r="G19" s="4"/>
      <c r="H19" s="4"/>
      <c r="I19" s="15"/>
      <c r="J19" s="6"/>
      <c r="K19" s="5"/>
      <c r="L19" s="5"/>
      <c r="M19" s="5"/>
      <c r="T19" s="2"/>
      <c r="U19" s="1"/>
    </row>
    <row r="20" spans="1:21" s="3" customFormat="1" ht="18" x14ac:dyDescent="0.2">
      <c r="A20" s="310"/>
      <c r="B20" s="310"/>
      <c r="C20" s="310"/>
      <c r="D20" s="310"/>
      <c r="E20" s="310"/>
      <c r="F20" s="310"/>
      <c r="G20" s="310"/>
      <c r="H20" s="310"/>
      <c r="I20" s="310"/>
      <c r="J20" s="310"/>
      <c r="K20" s="310"/>
      <c r="L20" s="310"/>
      <c r="M20" s="310"/>
      <c r="N20" s="310"/>
      <c r="O20" s="310"/>
      <c r="P20" s="310"/>
      <c r="T20" s="2"/>
      <c r="U20" s="1"/>
    </row>
    <row r="21" spans="1:21" s="7" customFormat="1" ht="15" x14ac:dyDescent="0.2">
      <c r="A21" s="14"/>
      <c r="B21" s="13"/>
      <c r="C21" s="13"/>
      <c r="D21" s="14"/>
      <c r="E21" s="13"/>
      <c r="F21" s="13"/>
      <c r="G21" s="13"/>
      <c r="H21" s="13"/>
      <c r="I21" s="12"/>
      <c r="J21" s="11"/>
      <c r="K21" s="10"/>
      <c r="L21" s="10"/>
      <c r="M21" s="10"/>
      <c r="T21" s="9"/>
      <c r="U21" s="8"/>
    </row>
    <row r="22" spans="1:21" s="3" customFormat="1" x14ac:dyDescent="0.2">
      <c r="A22" s="4"/>
      <c r="B22" s="4"/>
      <c r="C22" s="4"/>
      <c r="D22" s="4"/>
      <c r="E22" s="4"/>
      <c r="F22" s="4"/>
      <c r="G22" s="4"/>
      <c r="H22" s="4"/>
      <c r="I22" s="1"/>
      <c r="J22" s="6"/>
      <c r="K22" s="5"/>
      <c r="L22" s="5"/>
      <c r="M22" s="5"/>
      <c r="T22" s="2"/>
      <c r="U22" s="1"/>
    </row>
    <row r="23" spans="1:21" s="3" customFormat="1" x14ac:dyDescent="0.2">
      <c r="A23" s="4"/>
      <c r="B23" s="4"/>
      <c r="C23" s="4"/>
      <c r="D23" s="4"/>
      <c r="E23" s="4"/>
      <c r="F23" s="4"/>
      <c r="G23" s="4"/>
      <c r="H23" s="4"/>
      <c r="I23" s="1"/>
      <c r="J23" s="6"/>
      <c r="K23" s="5"/>
      <c r="L23" s="5"/>
      <c r="M23" s="5"/>
      <c r="T23" s="2"/>
      <c r="U23" s="1"/>
    </row>
    <row r="24" spans="1:21" s="3" customFormat="1" x14ac:dyDescent="0.2">
      <c r="A24" s="4"/>
      <c r="B24" s="4"/>
      <c r="C24" s="4"/>
      <c r="D24" s="4"/>
      <c r="E24" s="4"/>
      <c r="F24" s="4"/>
      <c r="G24" s="4"/>
      <c r="H24" s="4"/>
      <c r="I24" s="1"/>
      <c r="J24" s="6"/>
      <c r="K24" s="5"/>
      <c r="L24" s="5"/>
      <c r="M24" s="5"/>
      <c r="T24" s="2"/>
      <c r="U24" s="1"/>
    </row>
    <row r="25" spans="1:21" s="3" customFormat="1" x14ac:dyDescent="0.2">
      <c r="A25" s="4"/>
      <c r="B25" s="4"/>
      <c r="C25" s="4"/>
      <c r="D25" s="4"/>
      <c r="E25" s="4"/>
      <c r="F25" s="4"/>
      <c r="G25" s="4"/>
      <c r="H25" s="4"/>
      <c r="I25" s="1"/>
      <c r="J25" s="6"/>
      <c r="K25" s="5"/>
      <c r="L25" s="5"/>
      <c r="M25" s="5"/>
      <c r="T25" s="2"/>
      <c r="U25" s="1"/>
    </row>
    <row r="26" spans="1:21" s="3" customFormat="1" x14ac:dyDescent="0.2">
      <c r="A26" s="4"/>
      <c r="B26" s="4"/>
      <c r="C26" s="4"/>
      <c r="D26" s="4"/>
      <c r="E26" s="4"/>
      <c r="F26" s="4"/>
      <c r="G26" s="4"/>
      <c r="H26" s="4"/>
      <c r="I26" s="1"/>
      <c r="J26" s="6"/>
      <c r="K26" s="5"/>
      <c r="L26" s="5"/>
      <c r="M26" s="5"/>
      <c r="T26" s="2"/>
      <c r="U26" s="1"/>
    </row>
    <row r="27" spans="1:21" s="3" customFormat="1" x14ac:dyDescent="0.2">
      <c r="A27" s="4"/>
      <c r="B27" s="4"/>
      <c r="C27" s="4"/>
      <c r="D27" s="4"/>
      <c r="E27" s="4"/>
      <c r="F27" s="4"/>
      <c r="G27" s="4"/>
      <c r="H27" s="4"/>
      <c r="I27" s="1"/>
      <c r="J27" s="6"/>
      <c r="K27" s="5"/>
      <c r="L27" s="5"/>
      <c r="M27" s="5"/>
      <c r="T27" s="2"/>
      <c r="U27" s="1"/>
    </row>
    <row r="28" spans="1:21" s="3" customFormat="1" x14ac:dyDescent="0.2">
      <c r="A28" s="4"/>
      <c r="B28" s="4"/>
      <c r="C28" s="4"/>
      <c r="D28" s="4"/>
      <c r="E28" s="4"/>
      <c r="F28" s="4"/>
      <c r="G28" s="4"/>
      <c r="H28" s="4"/>
      <c r="I28" s="1"/>
      <c r="J28" s="6"/>
      <c r="K28" s="5"/>
      <c r="L28" s="5"/>
      <c r="M28" s="5"/>
      <c r="T28" s="2"/>
      <c r="U28" s="1"/>
    </row>
    <row r="29" spans="1:21" s="3" customFormat="1" x14ac:dyDescent="0.2">
      <c r="A29" s="4"/>
      <c r="B29" s="4"/>
      <c r="C29" s="4"/>
      <c r="D29" s="4"/>
      <c r="E29" s="4"/>
      <c r="F29" s="4"/>
      <c r="G29" s="4"/>
      <c r="H29" s="4"/>
      <c r="I29" s="1"/>
      <c r="J29" s="6"/>
      <c r="K29" s="5"/>
      <c r="L29" s="5"/>
      <c r="M29" s="5"/>
      <c r="T29" s="2"/>
      <c r="U29" s="1"/>
    </row>
    <row r="30" spans="1:21" s="3" customFormat="1" x14ac:dyDescent="0.2">
      <c r="A30" s="4"/>
      <c r="B30" s="4"/>
      <c r="C30" s="4"/>
      <c r="D30" s="4"/>
      <c r="E30" s="4"/>
      <c r="F30" s="4"/>
      <c r="G30" s="4"/>
      <c r="H30" s="4"/>
      <c r="I30" s="1"/>
      <c r="J30" s="6"/>
      <c r="K30" s="5"/>
      <c r="L30" s="5"/>
      <c r="M30" s="5"/>
      <c r="T30" s="2"/>
      <c r="U30" s="1"/>
    </row>
    <row r="31" spans="1:21" s="3" customFormat="1" x14ac:dyDescent="0.2">
      <c r="A31" s="4"/>
      <c r="B31" s="4"/>
      <c r="C31" s="4"/>
      <c r="D31" s="4"/>
      <c r="E31" s="4"/>
      <c r="F31" s="4"/>
      <c r="G31" s="4"/>
      <c r="H31" s="4"/>
      <c r="I31" s="1"/>
      <c r="J31" s="6"/>
      <c r="K31" s="5"/>
      <c r="L31" s="5"/>
      <c r="M31" s="5"/>
      <c r="T31" s="2"/>
      <c r="U31" s="1"/>
    </row>
    <row r="32" spans="1:21" s="3" customFormat="1" x14ac:dyDescent="0.2">
      <c r="A32" s="4"/>
      <c r="B32" s="4"/>
      <c r="C32" s="4"/>
      <c r="D32" s="4"/>
      <c r="E32" s="4"/>
      <c r="F32" s="4"/>
      <c r="G32" s="4"/>
      <c r="H32" s="4"/>
      <c r="I32" s="1"/>
      <c r="J32" s="6"/>
      <c r="K32" s="5"/>
      <c r="L32" s="5"/>
      <c r="M32" s="5"/>
      <c r="T32" s="2"/>
      <c r="U32" s="1"/>
    </row>
    <row r="33" spans="1:21" s="3" customFormat="1" x14ac:dyDescent="0.2">
      <c r="A33" s="4"/>
      <c r="B33" s="4"/>
      <c r="C33" s="4"/>
      <c r="D33" s="4"/>
      <c r="E33" s="4"/>
      <c r="F33" s="4"/>
      <c r="G33" s="4"/>
      <c r="H33" s="4"/>
      <c r="I33" s="1"/>
      <c r="J33" s="6"/>
      <c r="K33" s="5"/>
      <c r="L33" s="5"/>
      <c r="M33" s="5"/>
      <c r="T33" s="2"/>
      <c r="U33" s="1"/>
    </row>
    <row r="34" spans="1:21" s="3" customFormat="1" x14ac:dyDescent="0.2">
      <c r="A34" s="4"/>
      <c r="B34" s="4"/>
      <c r="C34" s="4"/>
      <c r="D34" s="4"/>
      <c r="E34" s="4"/>
      <c r="F34" s="4"/>
      <c r="G34" s="4"/>
      <c r="H34" s="4"/>
      <c r="I34" s="1"/>
      <c r="J34" s="6"/>
      <c r="K34" s="5"/>
      <c r="L34" s="5"/>
      <c r="M34" s="5"/>
      <c r="T34" s="2"/>
      <c r="U34" s="1"/>
    </row>
    <row r="35" spans="1:21" s="3" customFormat="1" x14ac:dyDescent="0.2">
      <c r="A35" s="4"/>
      <c r="B35" s="4"/>
      <c r="C35" s="4"/>
      <c r="D35" s="4"/>
      <c r="E35" s="4"/>
      <c r="F35" s="4"/>
      <c r="G35" s="4"/>
      <c r="H35" s="4"/>
      <c r="I35" s="1"/>
      <c r="J35" s="6"/>
      <c r="K35" s="5"/>
      <c r="L35" s="5"/>
      <c r="M35" s="5"/>
      <c r="T35" s="2"/>
      <c r="U35" s="1"/>
    </row>
    <row r="36" spans="1:21" s="3" customFormat="1" x14ac:dyDescent="0.2">
      <c r="A36" s="4"/>
      <c r="B36" s="4"/>
      <c r="C36" s="4"/>
      <c r="D36" s="4"/>
      <c r="E36" s="4"/>
      <c r="F36" s="4"/>
      <c r="G36" s="4"/>
      <c r="H36" s="4"/>
      <c r="I36" s="1"/>
      <c r="J36" s="6"/>
      <c r="K36" s="5"/>
      <c r="L36" s="5"/>
      <c r="M36" s="5"/>
      <c r="T36" s="2"/>
      <c r="U36" s="1"/>
    </row>
    <row r="37" spans="1:21" s="3" customFormat="1" x14ac:dyDescent="0.2">
      <c r="A37" s="4"/>
      <c r="B37" s="4"/>
      <c r="C37" s="4"/>
      <c r="D37" s="4"/>
      <c r="E37" s="4"/>
      <c r="F37" s="4"/>
      <c r="G37" s="4"/>
      <c r="H37" s="4"/>
      <c r="I37" s="1"/>
      <c r="J37" s="6"/>
      <c r="K37" s="5"/>
      <c r="L37" s="5"/>
      <c r="M37" s="5"/>
      <c r="T37" s="2"/>
      <c r="U37" s="1"/>
    </row>
    <row r="38" spans="1:21" s="3" customFormat="1" x14ac:dyDescent="0.2">
      <c r="A38" s="4"/>
      <c r="B38" s="4"/>
      <c r="C38" s="4"/>
      <c r="D38" s="4"/>
      <c r="E38" s="4"/>
      <c r="F38" s="4"/>
      <c r="G38" s="4"/>
      <c r="H38" s="4"/>
      <c r="I38" s="1"/>
      <c r="J38" s="6"/>
      <c r="K38" s="5"/>
      <c r="L38" s="5"/>
      <c r="M38" s="5"/>
      <c r="T38" s="2"/>
      <c r="U38" s="1"/>
    </row>
    <row r="39" spans="1:21" s="3" customFormat="1" x14ac:dyDescent="0.2">
      <c r="A39" s="4"/>
      <c r="B39" s="4"/>
      <c r="C39" s="4"/>
      <c r="D39" s="4"/>
      <c r="E39" s="4"/>
      <c r="F39" s="4"/>
      <c r="G39" s="4"/>
      <c r="H39" s="4"/>
      <c r="I39" s="1"/>
      <c r="J39" s="4"/>
      <c r="K39" s="5"/>
      <c r="L39" s="5"/>
      <c r="M39" s="5"/>
      <c r="T39" s="2"/>
      <c r="U39" s="1"/>
    </row>
    <row r="40" spans="1:21" s="3" customFormat="1" x14ac:dyDescent="0.2">
      <c r="A40" s="4"/>
      <c r="B40" s="4"/>
      <c r="C40" s="4"/>
      <c r="D40" s="4"/>
      <c r="E40" s="4"/>
      <c r="F40" s="4"/>
      <c r="G40" s="4"/>
      <c r="H40" s="4"/>
      <c r="I40" s="1"/>
      <c r="J40" s="4"/>
      <c r="K40" s="5"/>
      <c r="L40" s="5"/>
      <c r="M40" s="5"/>
      <c r="T40" s="2"/>
      <c r="U40" s="1"/>
    </row>
    <row r="41" spans="1:21" s="3" customFormat="1" x14ac:dyDescent="0.2">
      <c r="A41" s="4"/>
      <c r="B41" s="4"/>
      <c r="C41" s="4"/>
      <c r="D41" s="4"/>
      <c r="E41" s="4"/>
      <c r="F41" s="4"/>
      <c r="G41" s="4"/>
      <c r="H41" s="4"/>
      <c r="I41" s="1"/>
      <c r="J41" s="4"/>
      <c r="K41" s="5"/>
      <c r="L41" s="5"/>
      <c r="M41" s="5"/>
      <c r="T41" s="2"/>
      <c r="U41" s="1"/>
    </row>
    <row r="42" spans="1:21" s="3" customFormat="1" x14ac:dyDescent="0.2">
      <c r="A42" s="4"/>
      <c r="B42" s="4"/>
      <c r="C42" s="4"/>
      <c r="D42" s="4"/>
      <c r="E42" s="4"/>
      <c r="F42" s="4"/>
      <c r="G42" s="4"/>
      <c r="H42" s="4"/>
      <c r="I42" s="1"/>
      <c r="J42" s="4"/>
      <c r="K42" s="5"/>
      <c r="L42" s="5"/>
      <c r="M42" s="5"/>
      <c r="T42" s="2"/>
      <c r="U42" s="1"/>
    </row>
    <row r="43" spans="1:21" s="3" customFormat="1" x14ac:dyDescent="0.2">
      <c r="A43" s="4"/>
      <c r="B43" s="4"/>
      <c r="C43" s="4"/>
      <c r="D43" s="4"/>
      <c r="E43" s="4"/>
      <c r="F43" s="4"/>
      <c r="G43" s="4"/>
      <c r="H43" s="4"/>
      <c r="I43" s="1"/>
      <c r="J43" s="4"/>
      <c r="K43" s="5"/>
      <c r="L43" s="5"/>
      <c r="M43" s="5"/>
      <c r="T43" s="2"/>
      <c r="U43" s="1"/>
    </row>
    <row r="44" spans="1:21" s="3" customFormat="1" x14ac:dyDescent="0.2">
      <c r="A44" s="4"/>
      <c r="B44" s="4"/>
      <c r="C44" s="4"/>
      <c r="D44" s="4"/>
      <c r="E44" s="4"/>
      <c r="F44" s="4"/>
      <c r="G44" s="4"/>
      <c r="H44" s="4"/>
      <c r="I44" s="1"/>
      <c r="J44" s="4"/>
      <c r="K44" s="5"/>
      <c r="L44" s="5"/>
      <c r="M44" s="5"/>
      <c r="T44" s="2"/>
      <c r="U44" s="1"/>
    </row>
    <row r="45" spans="1:21" s="3" customFormat="1" x14ac:dyDescent="0.2">
      <c r="A45" s="4"/>
      <c r="B45" s="4"/>
      <c r="C45" s="4"/>
      <c r="D45" s="4"/>
      <c r="E45" s="4"/>
      <c r="F45" s="4"/>
      <c r="G45" s="4"/>
      <c r="H45" s="4"/>
      <c r="I45" s="1"/>
      <c r="J45" s="4"/>
      <c r="K45" s="5"/>
      <c r="L45" s="5"/>
      <c r="M45" s="5"/>
      <c r="T45" s="2"/>
      <c r="U45" s="1"/>
    </row>
    <row r="46" spans="1:21" s="3" customFormat="1" x14ac:dyDescent="0.2">
      <c r="A46" s="4"/>
      <c r="B46" s="4"/>
      <c r="C46" s="4"/>
      <c r="D46" s="4"/>
      <c r="E46" s="4"/>
      <c r="F46" s="4"/>
      <c r="G46" s="4"/>
      <c r="H46" s="4"/>
      <c r="I46" s="1"/>
      <c r="J46" s="4"/>
      <c r="K46" s="5"/>
      <c r="L46" s="5"/>
      <c r="M46" s="5"/>
      <c r="T46" s="2"/>
      <c r="U46" s="1"/>
    </row>
    <row r="47" spans="1:21" s="3" customFormat="1" x14ac:dyDescent="0.2">
      <c r="A47" s="4"/>
      <c r="B47" s="4"/>
      <c r="C47" s="4"/>
      <c r="D47" s="4"/>
      <c r="E47" s="4"/>
      <c r="F47" s="4"/>
      <c r="G47" s="4"/>
      <c r="H47" s="4"/>
      <c r="I47" s="1"/>
      <c r="J47" s="4"/>
      <c r="K47" s="5"/>
      <c r="L47" s="5"/>
      <c r="M47" s="5"/>
      <c r="T47" s="2"/>
      <c r="U47" s="1"/>
    </row>
    <row r="48" spans="1:21" s="3" customFormat="1" x14ac:dyDescent="0.2">
      <c r="A48" s="4"/>
      <c r="B48" s="4"/>
      <c r="C48" s="4"/>
      <c r="D48" s="4"/>
      <c r="E48" s="4"/>
      <c r="F48" s="4"/>
      <c r="G48" s="4"/>
      <c r="H48" s="4"/>
      <c r="I48" s="1"/>
      <c r="J48" s="4"/>
      <c r="K48" s="5"/>
      <c r="L48" s="5"/>
      <c r="M48" s="5"/>
      <c r="T48" s="2"/>
      <c r="U48" s="1"/>
    </row>
    <row r="49" spans="1:21" s="3" customFormat="1" x14ac:dyDescent="0.2">
      <c r="A49" s="4"/>
      <c r="B49" s="4"/>
      <c r="C49" s="4"/>
      <c r="D49" s="4"/>
      <c r="E49" s="4"/>
      <c r="F49" s="4"/>
      <c r="G49" s="4"/>
      <c r="H49" s="4"/>
      <c r="I49" s="1"/>
      <c r="J49" s="4"/>
      <c r="K49" s="5"/>
      <c r="L49" s="5"/>
      <c r="M49" s="5"/>
      <c r="T49" s="2"/>
      <c r="U49" s="1"/>
    </row>
    <row r="50" spans="1:21" s="3" customFormat="1" x14ac:dyDescent="0.2">
      <c r="A50" s="1"/>
      <c r="B50" s="1"/>
      <c r="C50" s="1"/>
      <c r="D50" s="1"/>
      <c r="E50" s="1"/>
      <c r="F50" s="1"/>
      <c r="G50" s="1"/>
      <c r="H50" s="1"/>
      <c r="I50" s="1"/>
      <c r="J50" s="4"/>
      <c r="K50" s="5"/>
      <c r="L50" s="5"/>
      <c r="M50" s="5"/>
      <c r="T50" s="2"/>
      <c r="U50" s="1"/>
    </row>
    <row r="51" spans="1:21" s="3" customFormat="1" x14ac:dyDescent="0.2">
      <c r="A51" s="1"/>
      <c r="B51" s="1"/>
      <c r="C51" s="1"/>
      <c r="D51" s="1"/>
      <c r="E51" s="1"/>
      <c r="F51" s="1"/>
      <c r="G51" s="1"/>
      <c r="H51" s="1"/>
      <c r="I51" s="1"/>
      <c r="J51" s="4"/>
      <c r="K51" s="5"/>
      <c r="L51" s="5"/>
      <c r="M51" s="5"/>
      <c r="T51" s="2"/>
      <c r="U51" s="1"/>
    </row>
    <row r="52" spans="1:21" s="3" customFormat="1" x14ac:dyDescent="0.2">
      <c r="A52" s="1"/>
      <c r="B52" s="1"/>
      <c r="C52" s="1"/>
      <c r="D52" s="1"/>
      <c r="E52" s="1"/>
      <c r="F52" s="1"/>
      <c r="G52" s="1"/>
      <c r="H52" s="1"/>
      <c r="I52" s="1"/>
      <c r="J52" s="4"/>
      <c r="K52" s="5"/>
      <c r="L52" s="5"/>
      <c r="M52" s="5"/>
      <c r="T52" s="2"/>
      <c r="U52" s="1"/>
    </row>
    <row r="53" spans="1:21" s="3" customFormat="1" x14ac:dyDescent="0.2">
      <c r="A53" s="1"/>
      <c r="B53" s="1"/>
      <c r="C53" s="1"/>
      <c r="D53" s="1"/>
      <c r="E53" s="1"/>
      <c r="F53" s="1"/>
      <c r="G53" s="1"/>
      <c r="H53" s="1"/>
      <c r="I53" s="1"/>
      <c r="J53" s="4"/>
      <c r="K53" s="5"/>
      <c r="L53" s="5"/>
      <c r="M53" s="5"/>
      <c r="T53" s="2"/>
      <c r="U53" s="1"/>
    </row>
    <row r="54" spans="1:21" s="3" customFormat="1" x14ac:dyDescent="0.2">
      <c r="A54" s="1"/>
      <c r="B54" s="1"/>
      <c r="C54" s="1"/>
      <c r="D54" s="1"/>
      <c r="E54" s="1"/>
      <c r="F54" s="1"/>
      <c r="G54" s="1"/>
      <c r="H54" s="1"/>
      <c r="I54" s="1"/>
      <c r="J54" s="4"/>
      <c r="K54" s="5"/>
      <c r="L54" s="5"/>
      <c r="M54" s="5"/>
      <c r="T54" s="2"/>
      <c r="U54" s="1"/>
    </row>
    <row r="55" spans="1:21" s="3" customFormat="1" x14ac:dyDescent="0.2">
      <c r="A55" s="1"/>
      <c r="B55" s="1"/>
      <c r="C55" s="1"/>
      <c r="D55" s="1"/>
      <c r="E55" s="1"/>
      <c r="F55" s="1"/>
      <c r="G55" s="1"/>
      <c r="H55" s="1"/>
      <c r="I55" s="1"/>
      <c r="J55" s="4"/>
      <c r="K55" s="5"/>
      <c r="L55" s="5"/>
      <c r="M55" s="5"/>
      <c r="T55" s="2"/>
      <c r="U55" s="1"/>
    </row>
    <row r="56" spans="1:21" s="3" customFormat="1" x14ac:dyDescent="0.2">
      <c r="A56" s="1"/>
      <c r="B56" s="1"/>
      <c r="C56" s="1"/>
      <c r="D56" s="1"/>
      <c r="E56" s="1"/>
      <c r="F56" s="1"/>
      <c r="G56" s="1"/>
      <c r="H56" s="1"/>
      <c r="I56" s="1"/>
      <c r="J56" s="4"/>
      <c r="K56" s="5"/>
      <c r="L56" s="5"/>
      <c r="M56" s="5"/>
      <c r="T56" s="2"/>
      <c r="U56" s="1"/>
    </row>
    <row r="57" spans="1:21" s="3" customFormat="1" x14ac:dyDescent="0.2">
      <c r="A57" s="1"/>
      <c r="B57" s="1"/>
      <c r="C57" s="1"/>
      <c r="D57" s="1"/>
      <c r="E57" s="1"/>
      <c r="F57" s="1"/>
      <c r="G57" s="1"/>
      <c r="H57" s="1"/>
      <c r="I57" s="1"/>
      <c r="J57" s="4"/>
      <c r="K57" s="5"/>
      <c r="L57" s="5"/>
      <c r="M57" s="5"/>
      <c r="T57" s="2"/>
      <c r="U57" s="1"/>
    </row>
    <row r="58" spans="1:21" s="3" customFormat="1" x14ac:dyDescent="0.2">
      <c r="A58" s="1"/>
      <c r="B58" s="1"/>
      <c r="C58" s="1"/>
      <c r="D58" s="1"/>
      <c r="E58" s="1"/>
      <c r="F58" s="1"/>
      <c r="G58" s="1"/>
      <c r="H58" s="1"/>
      <c r="I58" s="1"/>
      <c r="J58" s="4"/>
      <c r="K58" s="5"/>
      <c r="L58" s="5"/>
      <c r="M58" s="5"/>
      <c r="T58" s="2"/>
      <c r="U58" s="1"/>
    </row>
    <row r="59" spans="1:21" s="3" customFormat="1" x14ac:dyDescent="0.2">
      <c r="A59" s="1"/>
      <c r="B59" s="1"/>
      <c r="C59" s="1"/>
      <c r="D59" s="1"/>
      <c r="E59" s="1"/>
      <c r="F59" s="1"/>
      <c r="G59" s="1"/>
      <c r="H59" s="1"/>
      <c r="I59" s="1"/>
      <c r="J59" s="4"/>
      <c r="K59" s="5"/>
      <c r="L59" s="5"/>
      <c r="M59" s="5"/>
      <c r="T59" s="2"/>
      <c r="U59" s="1"/>
    </row>
    <row r="60" spans="1:21" s="3" customFormat="1" x14ac:dyDescent="0.2">
      <c r="A60" s="1"/>
      <c r="B60" s="1"/>
      <c r="C60" s="1"/>
      <c r="D60" s="1"/>
      <c r="E60" s="1"/>
      <c r="F60" s="1"/>
      <c r="G60" s="1"/>
      <c r="H60" s="1"/>
      <c r="I60" s="1"/>
      <c r="J60" s="4"/>
      <c r="K60" s="5"/>
      <c r="L60" s="5"/>
      <c r="M60" s="5"/>
      <c r="T60" s="2"/>
      <c r="U60" s="1"/>
    </row>
    <row r="61" spans="1:21" s="3" customFormat="1" x14ac:dyDescent="0.2">
      <c r="A61" s="1"/>
      <c r="B61" s="1"/>
      <c r="C61" s="1"/>
      <c r="D61" s="1"/>
      <c r="E61" s="1"/>
      <c r="F61" s="1"/>
      <c r="G61" s="1"/>
      <c r="H61" s="1"/>
      <c r="I61" s="1"/>
      <c r="J61" s="4"/>
      <c r="K61" s="5"/>
      <c r="L61" s="5"/>
      <c r="M61" s="5"/>
      <c r="T61" s="2"/>
      <c r="U61" s="1"/>
    </row>
    <row r="62" spans="1:21" s="3" customFormat="1" x14ac:dyDescent="0.2">
      <c r="A62" s="1"/>
      <c r="B62" s="1"/>
      <c r="C62" s="1"/>
      <c r="D62" s="1"/>
      <c r="E62" s="1"/>
      <c r="F62" s="1"/>
      <c r="G62" s="1"/>
      <c r="H62" s="1"/>
      <c r="I62" s="1"/>
      <c r="J62" s="4"/>
      <c r="K62" s="5"/>
      <c r="L62" s="5"/>
      <c r="M62" s="5"/>
      <c r="T62" s="2"/>
      <c r="U62" s="1"/>
    </row>
    <row r="63" spans="1:21" s="3" customFormat="1" x14ac:dyDescent="0.2">
      <c r="A63" s="1"/>
      <c r="B63" s="1"/>
      <c r="C63" s="1"/>
      <c r="D63" s="1"/>
      <c r="E63" s="1"/>
      <c r="F63" s="1"/>
      <c r="G63" s="1"/>
      <c r="H63" s="1"/>
      <c r="I63" s="1"/>
      <c r="J63" s="4"/>
      <c r="K63" s="5"/>
      <c r="L63" s="5"/>
      <c r="M63" s="5"/>
      <c r="T63" s="2"/>
      <c r="U63" s="1"/>
    </row>
    <row r="64" spans="1:21" s="3" customFormat="1" x14ac:dyDescent="0.2">
      <c r="A64" s="1"/>
      <c r="B64" s="1"/>
      <c r="C64" s="1"/>
      <c r="D64" s="1"/>
      <c r="E64" s="1"/>
      <c r="F64" s="1"/>
      <c r="G64" s="1"/>
      <c r="H64" s="1"/>
      <c r="I64" s="1"/>
      <c r="J64" s="4"/>
      <c r="K64" s="5"/>
      <c r="L64" s="5"/>
      <c r="M64" s="5"/>
      <c r="T64" s="2"/>
      <c r="U64" s="1"/>
    </row>
    <row r="65" spans="1:21" s="3" customFormat="1" x14ac:dyDescent="0.2">
      <c r="A65" s="1"/>
      <c r="B65" s="1"/>
      <c r="C65" s="1"/>
      <c r="D65" s="1"/>
      <c r="E65" s="1"/>
      <c r="F65" s="1"/>
      <c r="G65" s="1"/>
      <c r="H65" s="1"/>
      <c r="I65" s="1"/>
      <c r="J65" s="4"/>
      <c r="K65" s="5"/>
      <c r="L65" s="5"/>
      <c r="M65" s="5"/>
      <c r="T65" s="2"/>
      <c r="U65" s="1"/>
    </row>
    <row r="66" spans="1:21" s="3" customFormat="1" x14ac:dyDescent="0.2">
      <c r="A66" s="1"/>
      <c r="B66" s="1"/>
      <c r="C66" s="1"/>
      <c r="D66" s="1"/>
      <c r="E66" s="1"/>
      <c r="F66" s="1"/>
      <c r="G66" s="1"/>
      <c r="H66" s="1"/>
      <c r="I66" s="1"/>
      <c r="J66" s="4"/>
      <c r="K66" s="5"/>
      <c r="L66" s="5"/>
      <c r="M66" s="5"/>
      <c r="T66" s="2"/>
      <c r="U66" s="1"/>
    </row>
    <row r="67" spans="1:21" s="3" customFormat="1" x14ac:dyDescent="0.2">
      <c r="A67" s="1"/>
      <c r="B67" s="1"/>
      <c r="C67" s="1"/>
      <c r="D67" s="1"/>
      <c r="E67" s="1"/>
      <c r="F67" s="1"/>
      <c r="G67" s="1"/>
      <c r="H67" s="1"/>
      <c r="I67" s="1"/>
      <c r="J67" s="4"/>
      <c r="K67" s="5"/>
      <c r="L67" s="5"/>
      <c r="M67" s="5"/>
      <c r="T67" s="2"/>
      <c r="U67" s="1"/>
    </row>
    <row r="68" spans="1:21" s="3" customFormat="1" x14ac:dyDescent="0.2">
      <c r="A68" s="1"/>
      <c r="B68" s="1"/>
      <c r="C68" s="1"/>
      <c r="D68" s="1"/>
      <c r="E68" s="1"/>
      <c r="F68" s="1"/>
      <c r="G68" s="1"/>
      <c r="H68" s="1"/>
      <c r="I68" s="1"/>
      <c r="J68" s="4"/>
      <c r="K68" s="5"/>
      <c r="L68" s="5"/>
      <c r="M68" s="5"/>
      <c r="T68" s="2"/>
      <c r="U68" s="1"/>
    </row>
    <row r="69" spans="1:21" s="3" customFormat="1" x14ac:dyDescent="0.2">
      <c r="A69" s="1"/>
      <c r="B69" s="1"/>
      <c r="C69" s="1"/>
      <c r="D69" s="1"/>
      <c r="E69" s="1"/>
      <c r="F69" s="1"/>
      <c r="G69" s="1"/>
      <c r="H69" s="1"/>
      <c r="I69" s="1"/>
      <c r="J69" s="4"/>
      <c r="K69" s="5"/>
      <c r="L69" s="5"/>
      <c r="M69" s="5"/>
      <c r="T69" s="2"/>
      <c r="U69" s="1"/>
    </row>
    <row r="70" spans="1:21" s="3" customFormat="1" x14ac:dyDescent="0.2">
      <c r="A70" s="1"/>
      <c r="B70" s="1"/>
      <c r="C70" s="1"/>
      <c r="D70" s="1"/>
      <c r="E70" s="1"/>
      <c r="F70" s="1"/>
      <c r="G70" s="1"/>
      <c r="H70" s="1"/>
      <c r="I70" s="1"/>
      <c r="J70" s="4"/>
      <c r="K70" s="5"/>
      <c r="L70" s="5"/>
      <c r="M70" s="5"/>
      <c r="T70" s="2"/>
      <c r="U70" s="1"/>
    </row>
    <row r="71" spans="1:21" s="3" customFormat="1" x14ac:dyDescent="0.2">
      <c r="A71" s="1"/>
      <c r="B71" s="1"/>
      <c r="C71" s="1"/>
      <c r="D71" s="1"/>
      <c r="E71" s="1"/>
      <c r="F71" s="1"/>
      <c r="G71" s="1"/>
      <c r="H71" s="1"/>
      <c r="I71" s="1"/>
      <c r="J71" s="4"/>
      <c r="K71" s="5"/>
      <c r="L71" s="5"/>
      <c r="M71" s="5"/>
      <c r="T71" s="2"/>
      <c r="U71" s="1"/>
    </row>
    <row r="72" spans="1:21" s="3" customFormat="1" x14ac:dyDescent="0.2">
      <c r="A72" s="1"/>
      <c r="B72" s="1"/>
      <c r="C72" s="1"/>
      <c r="D72" s="1"/>
      <c r="E72" s="1"/>
      <c r="F72" s="1"/>
      <c r="G72" s="1"/>
      <c r="H72" s="1"/>
      <c r="I72" s="1"/>
      <c r="J72" s="4"/>
      <c r="K72" s="5"/>
      <c r="L72" s="5"/>
      <c r="M72" s="5"/>
      <c r="T72" s="2"/>
      <c r="U72" s="1"/>
    </row>
    <row r="73" spans="1:21" s="3" customFormat="1" x14ac:dyDescent="0.2">
      <c r="A73" s="1"/>
      <c r="B73" s="1"/>
      <c r="C73" s="1"/>
      <c r="D73" s="1"/>
      <c r="E73" s="1"/>
      <c r="F73" s="1"/>
      <c r="G73" s="1"/>
      <c r="H73" s="1"/>
      <c r="I73" s="1"/>
      <c r="J73" s="4"/>
      <c r="K73" s="5"/>
      <c r="L73" s="5"/>
      <c r="M73" s="5"/>
      <c r="T73" s="2"/>
      <c r="U73" s="1"/>
    </row>
    <row r="74" spans="1:21" s="3" customFormat="1" x14ac:dyDescent="0.2">
      <c r="A74" s="1"/>
      <c r="B74" s="1"/>
      <c r="C74" s="1"/>
      <c r="D74" s="1"/>
      <c r="E74" s="1"/>
      <c r="F74" s="1"/>
      <c r="G74" s="1"/>
      <c r="H74" s="1"/>
      <c r="I74" s="1"/>
      <c r="J74" s="4"/>
      <c r="K74" s="5"/>
      <c r="L74" s="5"/>
      <c r="M74" s="5"/>
      <c r="T74" s="2"/>
      <c r="U74" s="1"/>
    </row>
    <row r="75" spans="1:21" s="3" customFormat="1" x14ac:dyDescent="0.2">
      <c r="A75" s="1"/>
      <c r="B75" s="1"/>
      <c r="C75" s="1"/>
      <c r="D75" s="1"/>
      <c r="E75" s="1"/>
      <c r="F75" s="1"/>
      <c r="G75" s="1"/>
      <c r="H75" s="1"/>
      <c r="I75" s="1"/>
      <c r="J75" s="4"/>
      <c r="K75" s="5"/>
      <c r="L75" s="5"/>
      <c r="M75" s="5"/>
      <c r="T75" s="2"/>
      <c r="U75" s="1"/>
    </row>
    <row r="76" spans="1:21" s="3" customFormat="1" x14ac:dyDescent="0.2">
      <c r="A76" s="1"/>
      <c r="B76" s="1"/>
      <c r="C76" s="1"/>
      <c r="D76" s="1"/>
      <c r="E76" s="1"/>
      <c r="F76" s="1"/>
      <c r="G76" s="1"/>
      <c r="H76" s="1"/>
      <c r="I76" s="1"/>
      <c r="J76" s="4"/>
      <c r="K76" s="5"/>
      <c r="L76" s="5"/>
      <c r="M76" s="5"/>
      <c r="T76" s="2"/>
      <c r="U76" s="1"/>
    </row>
    <row r="77" spans="1:21" s="3" customFormat="1" x14ac:dyDescent="0.2">
      <c r="A77" s="1"/>
      <c r="B77" s="1"/>
      <c r="C77" s="1"/>
      <c r="D77" s="1"/>
      <c r="E77" s="1"/>
      <c r="F77" s="1"/>
      <c r="G77" s="1"/>
      <c r="H77" s="1"/>
      <c r="I77" s="1"/>
      <c r="J77" s="4"/>
      <c r="K77" s="5"/>
      <c r="L77" s="5"/>
      <c r="M77" s="5"/>
      <c r="T77" s="2"/>
      <c r="U77" s="1"/>
    </row>
    <row r="78" spans="1:21" s="3" customFormat="1" x14ac:dyDescent="0.2">
      <c r="A78" s="1"/>
      <c r="B78" s="1"/>
      <c r="C78" s="1"/>
      <c r="D78" s="1"/>
      <c r="E78" s="1"/>
      <c r="F78" s="1"/>
      <c r="G78" s="1"/>
      <c r="H78" s="1"/>
      <c r="I78" s="1"/>
      <c r="J78" s="4"/>
      <c r="K78" s="5"/>
      <c r="L78" s="5"/>
      <c r="M78" s="5"/>
      <c r="T78" s="2"/>
      <c r="U78" s="1"/>
    </row>
    <row r="79" spans="1:21" s="3" customFormat="1" x14ac:dyDescent="0.2">
      <c r="A79" s="1"/>
      <c r="B79" s="1"/>
      <c r="C79" s="1"/>
      <c r="D79" s="1"/>
      <c r="E79" s="1"/>
      <c r="F79" s="1"/>
      <c r="G79" s="1"/>
      <c r="H79" s="1"/>
      <c r="I79" s="1"/>
      <c r="J79" s="4"/>
      <c r="K79" s="5"/>
      <c r="L79" s="5"/>
      <c r="M79" s="5"/>
      <c r="T79" s="2"/>
      <c r="U79" s="1"/>
    </row>
    <row r="80" spans="1:21" s="3" customFormat="1" x14ac:dyDescent="0.2">
      <c r="A80" s="1"/>
      <c r="B80" s="1"/>
      <c r="C80" s="1"/>
      <c r="D80" s="1"/>
      <c r="E80" s="1"/>
      <c r="F80" s="1"/>
      <c r="G80" s="1"/>
      <c r="H80" s="1"/>
      <c r="I80" s="1"/>
      <c r="J80" s="4"/>
      <c r="K80" s="5"/>
      <c r="L80" s="5"/>
      <c r="M80" s="5"/>
      <c r="T80" s="2"/>
      <c r="U80" s="1"/>
    </row>
    <row r="81" spans="1:21" s="3" customFormat="1" x14ac:dyDescent="0.2">
      <c r="A81" s="1"/>
      <c r="B81" s="1"/>
      <c r="C81" s="1"/>
      <c r="D81" s="1"/>
      <c r="E81" s="1"/>
      <c r="F81" s="1"/>
      <c r="G81" s="1"/>
      <c r="H81" s="1"/>
      <c r="I81" s="1"/>
      <c r="J81" s="4"/>
      <c r="K81" s="5"/>
      <c r="L81" s="5"/>
      <c r="M81" s="5"/>
      <c r="T81" s="2"/>
      <c r="U81" s="1"/>
    </row>
    <row r="82" spans="1:21" s="3" customFormat="1" x14ac:dyDescent="0.2">
      <c r="A82" s="1"/>
      <c r="B82" s="1"/>
      <c r="C82" s="1"/>
      <c r="D82" s="1"/>
      <c r="E82" s="1"/>
      <c r="F82" s="1"/>
      <c r="G82" s="1"/>
      <c r="H82" s="1"/>
      <c r="I82" s="1"/>
      <c r="J82" s="4"/>
      <c r="K82" s="5"/>
      <c r="L82" s="5"/>
      <c r="M82" s="5"/>
      <c r="T82" s="2"/>
      <c r="U82" s="1"/>
    </row>
    <row r="83" spans="1:21" s="3" customFormat="1" x14ac:dyDescent="0.2">
      <c r="A83" s="1"/>
      <c r="B83" s="1"/>
      <c r="C83" s="1"/>
      <c r="D83" s="1"/>
      <c r="E83" s="1"/>
      <c r="F83" s="1"/>
      <c r="G83" s="1"/>
      <c r="H83" s="1"/>
      <c r="I83" s="1"/>
      <c r="J83" s="4"/>
      <c r="K83" s="5"/>
      <c r="L83" s="5"/>
      <c r="M83" s="5"/>
      <c r="T83" s="2"/>
      <c r="U83" s="1"/>
    </row>
    <row r="84" spans="1:21" s="3" customFormat="1" x14ac:dyDescent="0.2">
      <c r="A84" s="1"/>
      <c r="B84" s="1"/>
      <c r="C84" s="1"/>
      <c r="D84" s="1"/>
      <c r="E84" s="1"/>
      <c r="F84" s="1"/>
      <c r="G84" s="1"/>
      <c r="H84" s="1"/>
      <c r="I84" s="1"/>
      <c r="J84" s="4"/>
      <c r="K84" s="5"/>
      <c r="L84" s="5"/>
      <c r="M84" s="5"/>
      <c r="T84" s="2"/>
      <c r="U84" s="1"/>
    </row>
    <row r="85" spans="1:21" s="3" customFormat="1" x14ac:dyDescent="0.2">
      <c r="A85" s="1"/>
      <c r="B85" s="1"/>
      <c r="C85" s="1"/>
      <c r="D85" s="1"/>
      <c r="E85" s="1"/>
      <c r="F85" s="1"/>
      <c r="G85" s="1"/>
      <c r="H85" s="1"/>
      <c r="I85" s="1"/>
      <c r="J85" s="4"/>
      <c r="K85" s="5"/>
      <c r="L85" s="5"/>
      <c r="M85" s="5"/>
      <c r="T85" s="2"/>
      <c r="U85" s="1"/>
    </row>
    <row r="86" spans="1:21" s="3" customFormat="1" x14ac:dyDescent="0.2">
      <c r="A86" s="1"/>
      <c r="B86" s="1"/>
      <c r="C86" s="1"/>
      <c r="D86" s="1"/>
      <c r="E86" s="1"/>
      <c r="F86" s="1"/>
      <c r="G86" s="1"/>
      <c r="H86" s="1"/>
      <c r="I86" s="1"/>
      <c r="J86" s="4"/>
      <c r="K86" s="5"/>
      <c r="L86" s="5"/>
      <c r="M86" s="5"/>
      <c r="T86" s="2"/>
      <c r="U86" s="1"/>
    </row>
    <row r="87" spans="1:21" s="3" customFormat="1" x14ac:dyDescent="0.2">
      <c r="A87" s="1"/>
      <c r="B87" s="1"/>
      <c r="C87" s="1"/>
      <c r="D87" s="1"/>
      <c r="E87" s="1"/>
      <c r="F87" s="1"/>
      <c r="G87" s="1"/>
      <c r="H87" s="1"/>
      <c r="I87" s="1"/>
      <c r="J87" s="4"/>
      <c r="K87" s="5"/>
      <c r="L87" s="5"/>
      <c r="M87" s="5"/>
      <c r="T87" s="2"/>
      <c r="U87" s="1"/>
    </row>
    <row r="88" spans="1:21" s="3" customFormat="1" x14ac:dyDescent="0.2">
      <c r="A88" s="1"/>
      <c r="B88" s="1"/>
      <c r="C88" s="1"/>
      <c r="D88" s="1"/>
      <c r="E88" s="1"/>
      <c r="F88" s="1"/>
      <c r="G88" s="1"/>
      <c r="H88" s="1"/>
      <c r="I88" s="1"/>
      <c r="J88" s="4"/>
      <c r="K88" s="5"/>
      <c r="L88" s="5"/>
      <c r="M88" s="5"/>
      <c r="T88" s="2"/>
      <c r="U88" s="1"/>
    </row>
    <row r="89" spans="1:21" s="3" customFormat="1" x14ac:dyDescent="0.2">
      <c r="A89" s="1"/>
      <c r="B89" s="1"/>
      <c r="C89" s="1"/>
      <c r="D89" s="1"/>
      <c r="E89" s="1"/>
      <c r="F89" s="1"/>
      <c r="G89" s="1"/>
      <c r="H89" s="1"/>
      <c r="I89" s="1"/>
      <c r="J89" s="4"/>
      <c r="K89" s="5"/>
      <c r="L89" s="5"/>
      <c r="M89" s="5"/>
      <c r="T89" s="2"/>
      <c r="U89" s="1"/>
    </row>
    <row r="90" spans="1:21" s="3" customFormat="1" x14ac:dyDescent="0.2">
      <c r="A90" s="1"/>
      <c r="B90" s="1"/>
      <c r="C90" s="1"/>
      <c r="D90" s="1"/>
      <c r="E90" s="1"/>
      <c r="F90" s="1"/>
      <c r="G90" s="1"/>
      <c r="H90" s="1"/>
      <c r="I90" s="1"/>
      <c r="J90" s="4"/>
      <c r="K90" s="5"/>
      <c r="L90" s="5"/>
      <c r="M90" s="5"/>
      <c r="T90" s="2"/>
      <c r="U90" s="1"/>
    </row>
    <row r="91" spans="1:21" s="3" customFormat="1" x14ac:dyDescent="0.2">
      <c r="A91" s="1"/>
      <c r="B91" s="1"/>
      <c r="C91" s="1"/>
      <c r="D91" s="1"/>
      <c r="E91" s="1"/>
      <c r="F91" s="1"/>
      <c r="G91" s="1"/>
      <c r="H91" s="1"/>
      <c r="I91" s="1"/>
      <c r="J91" s="4"/>
      <c r="K91" s="5"/>
      <c r="L91" s="5"/>
      <c r="M91" s="5"/>
      <c r="T91" s="2"/>
      <c r="U91" s="1"/>
    </row>
    <row r="92" spans="1:21" s="3" customFormat="1" x14ac:dyDescent="0.2">
      <c r="A92" s="1"/>
      <c r="B92" s="1"/>
      <c r="C92" s="1"/>
      <c r="D92" s="1"/>
      <c r="E92" s="1"/>
      <c r="F92" s="1"/>
      <c r="G92" s="1"/>
      <c r="H92" s="1"/>
      <c r="I92" s="1"/>
      <c r="J92" s="4"/>
      <c r="K92" s="5"/>
      <c r="L92" s="5"/>
      <c r="M92" s="5"/>
      <c r="T92" s="2"/>
      <c r="U92" s="1"/>
    </row>
    <row r="93" spans="1:21" s="3" customFormat="1" x14ac:dyDescent="0.2">
      <c r="A93" s="1"/>
      <c r="B93" s="1"/>
      <c r="C93" s="1"/>
      <c r="D93" s="1"/>
      <c r="E93" s="1"/>
      <c r="F93" s="1"/>
      <c r="G93" s="1"/>
      <c r="H93" s="1"/>
      <c r="I93" s="1"/>
      <c r="J93" s="4"/>
      <c r="K93" s="5"/>
      <c r="L93" s="5"/>
      <c r="M93" s="5"/>
      <c r="T93" s="2"/>
      <c r="U93" s="1"/>
    </row>
    <row r="94" spans="1:21" s="3" customFormat="1" x14ac:dyDescent="0.2">
      <c r="A94" s="1"/>
      <c r="B94" s="1"/>
      <c r="C94" s="1"/>
      <c r="D94" s="1"/>
      <c r="E94" s="1"/>
      <c r="F94" s="1"/>
      <c r="G94" s="1"/>
      <c r="H94" s="1"/>
      <c r="I94" s="1"/>
      <c r="J94" s="4"/>
      <c r="K94" s="5"/>
      <c r="L94" s="5"/>
      <c r="M94" s="5"/>
      <c r="T94" s="2"/>
      <c r="U94" s="1"/>
    </row>
    <row r="95" spans="1:21" s="3" customFormat="1" x14ac:dyDescent="0.2">
      <c r="A95" s="1"/>
      <c r="B95" s="1"/>
      <c r="C95" s="1"/>
      <c r="D95" s="1"/>
      <c r="E95" s="1"/>
      <c r="F95" s="1"/>
      <c r="G95" s="1"/>
      <c r="H95" s="1"/>
      <c r="I95" s="1"/>
      <c r="J95" s="4"/>
      <c r="K95" s="5"/>
      <c r="L95" s="5"/>
      <c r="M95" s="5"/>
      <c r="T95" s="2"/>
      <c r="U95" s="1"/>
    </row>
    <row r="96" spans="1:21" s="3" customFormat="1" x14ac:dyDescent="0.2">
      <c r="A96" s="1"/>
      <c r="B96" s="1"/>
      <c r="C96" s="1"/>
      <c r="D96" s="1"/>
      <c r="E96" s="1"/>
      <c r="F96" s="1"/>
      <c r="G96" s="1"/>
      <c r="H96" s="1"/>
      <c r="I96" s="1"/>
      <c r="J96" s="4"/>
      <c r="K96" s="5"/>
      <c r="L96" s="5"/>
      <c r="M96" s="5"/>
      <c r="T96" s="2"/>
      <c r="U96" s="1"/>
    </row>
    <row r="97" spans="1:21" s="3" customFormat="1" x14ac:dyDescent="0.2">
      <c r="A97" s="1"/>
      <c r="B97" s="1"/>
      <c r="C97" s="1"/>
      <c r="D97" s="1"/>
      <c r="E97" s="1"/>
      <c r="F97" s="1"/>
      <c r="G97" s="1"/>
      <c r="H97" s="1"/>
      <c r="I97" s="1"/>
      <c r="J97" s="4"/>
      <c r="K97" s="5"/>
      <c r="L97" s="5"/>
      <c r="M97" s="5"/>
      <c r="T97" s="2"/>
      <c r="U97" s="1"/>
    </row>
    <row r="98" spans="1:21" s="3" customFormat="1" x14ac:dyDescent="0.2">
      <c r="A98" s="1"/>
      <c r="B98" s="1"/>
      <c r="C98" s="1"/>
      <c r="D98" s="1"/>
      <c r="E98" s="1"/>
      <c r="F98" s="1"/>
      <c r="G98" s="1"/>
      <c r="H98" s="1"/>
      <c r="I98" s="1"/>
      <c r="J98" s="4"/>
      <c r="K98" s="5"/>
      <c r="L98" s="5"/>
      <c r="M98" s="5"/>
      <c r="T98" s="2"/>
      <c r="U98" s="1"/>
    </row>
    <row r="99" spans="1:21" s="3" customFormat="1" x14ac:dyDescent="0.2">
      <c r="A99" s="1"/>
      <c r="B99" s="1"/>
      <c r="C99" s="1"/>
      <c r="D99" s="1"/>
      <c r="E99" s="1"/>
      <c r="F99" s="1"/>
      <c r="G99" s="1"/>
      <c r="H99" s="1"/>
      <c r="I99" s="1"/>
      <c r="J99" s="4"/>
      <c r="K99" s="5"/>
      <c r="L99" s="5"/>
      <c r="M99" s="5"/>
      <c r="T99" s="2"/>
      <c r="U99" s="1"/>
    </row>
    <row r="100" spans="1:21" s="3" customFormat="1" x14ac:dyDescent="0.2">
      <c r="A100" s="1"/>
      <c r="B100" s="1"/>
      <c r="C100" s="1"/>
      <c r="D100" s="1"/>
      <c r="E100" s="1"/>
      <c r="F100" s="1"/>
      <c r="G100" s="1"/>
      <c r="H100" s="1"/>
      <c r="I100" s="1"/>
      <c r="J100" s="4"/>
      <c r="K100" s="5"/>
      <c r="L100" s="5"/>
      <c r="M100" s="5"/>
      <c r="T100" s="2"/>
      <c r="U100" s="1"/>
    </row>
    <row r="101" spans="1:21" s="3" customFormat="1" x14ac:dyDescent="0.2">
      <c r="A101" s="1"/>
      <c r="B101" s="1"/>
      <c r="C101" s="1"/>
      <c r="D101" s="1"/>
      <c r="E101" s="1"/>
      <c r="F101" s="1"/>
      <c r="G101" s="1"/>
      <c r="H101" s="1"/>
      <c r="I101" s="1"/>
      <c r="J101" s="4"/>
      <c r="K101" s="5"/>
      <c r="L101" s="5"/>
      <c r="M101" s="5"/>
      <c r="T101" s="2"/>
      <c r="U101" s="1"/>
    </row>
  </sheetData>
  <sortState ref="C8:T13">
    <sortCondition ref="C8"/>
  </sortState>
  <mergeCells count="21">
    <mergeCell ref="T7:T8"/>
    <mergeCell ref="A9:N9"/>
    <mergeCell ref="J7:J8"/>
    <mergeCell ref="K7:K8"/>
    <mergeCell ref="L7:L8"/>
    <mergeCell ref="M7:M8"/>
    <mergeCell ref="N7:N8"/>
    <mergeCell ref="I7:I8"/>
    <mergeCell ref="O7:O8"/>
    <mergeCell ref="F7:F8"/>
    <mergeCell ref="A20:P20"/>
    <mergeCell ref="A6:S6"/>
    <mergeCell ref="A7:A8"/>
    <mergeCell ref="B7:B8"/>
    <mergeCell ref="C7:C8"/>
    <mergeCell ref="D7:D8"/>
    <mergeCell ref="E7:E8"/>
    <mergeCell ref="G7:G8"/>
    <mergeCell ref="H7:H8"/>
    <mergeCell ref="P7:R7"/>
    <mergeCell ref="S7:S8"/>
  </mergeCells>
  <pageMargins left="0.70866141732283472" right="0.78740157480314965" top="0.6692913385826772" bottom="0.86614173228346458" header="0.27559055118110237" footer="0.39370078740157483"/>
  <pageSetup paperSize="9" scale="48" firstPageNumber="118" orientation="landscape" useFirstPageNumber="1" r:id="rId1"/>
  <headerFooter alignWithMargins="0">
    <oddFooter>&amp;L&amp;"Arial,Kurzíva"Zastupitelstvo Olomouckého kraje 19-12-2016
6. - Rozpočet Olomouckého kraje 2017 - návrh rozpočtu
Příloha č. 5b) Projekty spolufinancované z evropských fondů&amp;R&amp;"Arial,Kurzíva"Strana &amp;P (celkem 137)</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U98"/>
  <sheetViews>
    <sheetView view="pageBreakPreview" zoomScale="60" zoomScaleNormal="69" workbookViewId="0">
      <selection activeCell="M23" sqref="M23"/>
    </sheetView>
  </sheetViews>
  <sheetFormatPr defaultColWidth="9.140625" defaultRowHeight="12.75" outlineLevelCol="1" x14ac:dyDescent="0.2"/>
  <cols>
    <col min="1" max="1" width="5.42578125" style="111" customWidth="1"/>
    <col min="2" max="2" width="9" style="111" customWidth="1"/>
    <col min="3" max="3" width="18.140625" style="111" hidden="1" customWidth="1" outlineLevel="1"/>
    <col min="4" max="4" width="7.7109375" style="111" hidden="1" customWidth="1" outlineLevel="1"/>
    <col min="5" max="5" width="8.42578125" style="111" hidden="1" customWidth="1" outlineLevel="1"/>
    <col min="6" max="6" width="11" style="111" customWidth="1" outlineLevel="1"/>
    <col min="7" max="7" width="50.5703125" style="111" customWidth="1"/>
    <col min="8" max="8" width="40.42578125" style="111" customWidth="1"/>
    <col min="9" max="9" width="7.140625" style="111" customWidth="1"/>
    <col min="10" max="10" width="16.42578125" style="114" customWidth="1"/>
    <col min="11" max="11" width="14.5703125" style="113" customWidth="1"/>
    <col min="12" max="12" width="13.85546875" style="113" customWidth="1"/>
    <col min="13" max="14" width="13.42578125" style="113" customWidth="1"/>
    <col min="15" max="15" width="13.7109375" style="113" customWidth="1"/>
    <col min="16" max="16" width="14.7109375" style="113" customWidth="1"/>
    <col min="17" max="17" width="16" style="113" customWidth="1"/>
    <col min="18" max="18" width="14.7109375" style="113" customWidth="1"/>
    <col min="19" max="19" width="15.5703125" style="113" customWidth="1"/>
    <col min="20" max="20" width="21" style="112" hidden="1" customWidth="1"/>
    <col min="21" max="16384" width="9.140625" style="111"/>
  </cols>
  <sheetData>
    <row r="1" spans="1:21" ht="18" x14ac:dyDescent="0.25">
      <c r="A1" s="181" t="s">
        <v>234</v>
      </c>
      <c r="B1" s="181"/>
      <c r="C1" s="181"/>
      <c r="D1" s="181"/>
      <c r="E1" s="181"/>
      <c r="F1" s="181"/>
      <c r="G1" s="45"/>
      <c r="H1" s="145"/>
      <c r="I1" s="144"/>
      <c r="N1" s="143"/>
      <c r="O1" s="143"/>
      <c r="Q1" s="143"/>
      <c r="R1" s="143"/>
      <c r="S1" s="143"/>
      <c r="T1" s="142"/>
      <c r="U1" s="134"/>
    </row>
    <row r="2" spans="1:21" ht="18" x14ac:dyDescent="0.25">
      <c r="A2" s="182" t="s">
        <v>231</v>
      </c>
      <c r="B2" s="182"/>
      <c r="C2" s="182"/>
      <c r="D2" s="182"/>
      <c r="E2" s="182"/>
      <c r="F2" s="182"/>
      <c r="G2" s="182" t="s">
        <v>199</v>
      </c>
      <c r="H2" s="166" t="s">
        <v>217</v>
      </c>
      <c r="I2" s="139"/>
      <c r="N2" s="136"/>
      <c r="O2" s="136"/>
      <c r="Q2" s="136"/>
      <c r="R2" s="136"/>
      <c r="S2" s="136"/>
      <c r="T2" s="135"/>
      <c r="U2" s="134"/>
    </row>
    <row r="3" spans="1:21" ht="18" x14ac:dyDescent="0.25">
      <c r="A3" s="182"/>
      <c r="B3" s="182"/>
      <c r="C3" s="182"/>
      <c r="D3" s="182"/>
      <c r="E3" s="182"/>
      <c r="F3" s="182"/>
      <c r="G3" s="182" t="s">
        <v>26</v>
      </c>
      <c r="H3" s="166"/>
      <c r="I3" s="139"/>
      <c r="N3" s="136"/>
      <c r="O3" s="136"/>
      <c r="Q3" s="136"/>
      <c r="R3" s="136"/>
      <c r="S3" s="136"/>
      <c r="T3" s="135"/>
      <c r="U3" s="134"/>
    </row>
    <row r="4" spans="1:21" ht="15.75" x14ac:dyDescent="0.25">
      <c r="A4" s="137"/>
      <c r="B4" s="137"/>
      <c r="C4" s="165"/>
      <c r="D4" s="137"/>
      <c r="E4" s="137"/>
      <c r="F4" s="137"/>
      <c r="G4" s="141"/>
      <c r="H4" s="140"/>
      <c r="I4" s="139"/>
      <c r="N4" s="136"/>
      <c r="O4" s="136"/>
      <c r="Q4" s="136"/>
      <c r="R4" s="136"/>
      <c r="S4" s="136"/>
      <c r="T4" s="135"/>
      <c r="U4" s="134"/>
    </row>
    <row r="5" spans="1:21" ht="17.25" customHeight="1" x14ac:dyDescent="0.2">
      <c r="A5" s="137"/>
      <c r="B5" s="137"/>
      <c r="C5" s="137"/>
      <c r="D5" s="137"/>
      <c r="E5" s="137"/>
      <c r="F5" s="137"/>
      <c r="G5" s="137"/>
      <c r="H5" s="138"/>
      <c r="I5" s="137"/>
      <c r="N5" s="136"/>
      <c r="O5" s="136"/>
      <c r="Q5" s="136"/>
      <c r="R5" s="136"/>
      <c r="S5" s="136" t="s">
        <v>102</v>
      </c>
      <c r="T5" s="135"/>
      <c r="U5" s="134"/>
    </row>
    <row r="6" spans="1:21" ht="25.5" customHeight="1" x14ac:dyDescent="0.2">
      <c r="A6" s="320" t="s">
        <v>302</v>
      </c>
      <c r="B6" s="321"/>
      <c r="C6" s="321"/>
      <c r="D6" s="321"/>
      <c r="E6" s="321"/>
      <c r="F6" s="321"/>
      <c r="G6" s="321"/>
      <c r="H6" s="321"/>
      <c r="I6" s="321"/>
      <c r="J6" s="321"/>
      <c r="K6" s="321"/>
      <c r="L6" s="321"/>
      <c r="M6" s="321"/>
      <c r="N6" s="321"/>
      <c r="O6" s="321"/>
      <c r="P6" s="321"/>
      <c r="Q6" s="321"/>
      <c r="R6" s="321"/>
      <c r="S6" s="322"/>
      <c r="T6" s="133"/>
    </row>
    <row r="7" spans="1:21" ht="25.5" customHeight="1" x14ac:dyDescent="0.2">
      <c r="A7" s="323" t="s">
        <v>25</v>
      </c>
      <c r="B7" s="323" t="s">
        <v>24</v>
      </c>
      <c r="C7" s="324" t="s">
        <v>23</v>
      </c>
      <c r="D7" s="324" t="s">
        <v>22</v>
      </c>
      <c r="E7" s="324" t="s">
        <v>21</v>
      </c>
      <c r="F7" s="326" t="s">
        <v>235</v>
      </c>
      <c r="G7" s="324" t="s">
        <v>19</v>
      </c>
      <c r="H7" s="315" t="s">
        <v>18</v>
      </c>
      <c r="I7" s="325" t="s">
        <v>17</v>
      </c>
      <c r="J7" s="315" t="s">
        <v>16</v>
      </c>
      <c r="K7" s="315" t="s">
        <v>128</v>
      </c>
      <c r="L7" s="316" t="s">
        <v>14</v>
      </c>
      <c r="M7" s="316" t="s">
        <v>13</v>
      </c>
      <c r="N7" s="315" t="s">
        <v>12</v>
      </c>
      <c r="O7" s="318" t="s">
        <v>129</v>
      </c>
      <c r="P7" s="319" t="s">
        <v>10</v>
      </c>
      <c r="Q7" s="319"/>
      <c r="R7" s="319"/>
      <c r="S7" s="318" t="s">
        <v>9</v>
      </c>
      <c r="T7" s="314" t="s">
        <v>8</v>
      </c>
    </row>
    <row r="8" spans="1:21" ht="58.7" customHeight="1" x14ac:dyDescent="0.2">
      <c r="A8" s="323"/>
      <c r="B8" s="323"/>
      <c r="C8" s="324"/>
      <c r="D8" s="324"/>
      <c r="E8" s="324"/>
      <c r="F8" s="309"/>
      <c r="G8" s="324"/>
      <c r="H8" s="315"/>
      <c r="I8" s="325"/>
      <c r="J8" s="315"/>
      <c r="K8" s="315"/>
      <c r="L8" s="317"/>
      <c r="M8" s="317"/>
      <c r="N8" s="315"/>
      <c r="O8" s="318"/>
      <c r="P8" s="272" t="s">
        <v>130</v>
      </c>
      <c r="Q8" s="272" t="s">
        <v>6</v>
      </c>
      <c r="R8" s="272" t="s">
        <v>5</v>
      </c>
      <c r="S8" s="318"/>
      <c r="T8" s="314"/>
    </row>
    <row r="9" spans="1:21" s="1" customFormat="1" ht="72.75" customHeight="1" x14ac:dyDescent="0.2">
      <c r="A9" s="25">
        <v>1</v>
      </c>
      <c r="B9" s="25" t="s">
        <v>36</v>
      </c>
      <c r="C9" s="57">
        <v>30402001647</v>
      </c>
      <c r="D9" s="25">
        <v>4350</v>
      </c>
      <c r="E9" s="25">
        <v>5336</v>
      </c>
      <c r="F9" s="25">
        <v>53</v>
      </c>
      <c r="G9" s="56" t="s">
        <v>204</v>
      </c>
      <c r="H9" s="151" t="s">
        <v>205</v>
      </c>
      <c r="I9" s="54"/>
      <c r="J9" s="54"/>
      <c r="K9" s="102">
        <v>1847</v>
      </c>
      <c r="L9" s="50">
        <v>1755</v>
      </c>
      <c r="M9" s="50">
        <f>K9-L9</f>
        <v>92</v>
      </c>
      <c r="N9" s="58" t="s">
        <v>198</v>
      </c>
      <c r="O9" s="47">
        <v>0</v>
      </c>
      <c r="P9" s="164">
        <v>38</v>
      </c>
      <c r="Q9" s="47">
        <v>0</v>
      </c>
      <c r="R9" s="47">
        <v>38</v>
      </c>
      <c r="S9" s="163">
        <v>1809</v>
      </c>
      <c r="T9" s="27"/>
    </row>
    <row r="10" spans="1:21" s="1" customFormat="1" ht="85.5" customHeight="1" x14ac:dyDescent="0.2">
      <c r="A10" s="25">
        <v>2</v>
      </c>
      <c r="B10" s="25" t="s">
        <v>32</v>
      </c>
      <c r="C10" s="57">
        <v>30402001661</v>
      </c>
      <c r="D10" s="25">
        <v>4357</v>
      </c>
      <c r="E10" s="25">
        <v>5536</v>
      </c>
      <c r="F10" s="25">
        <v>53</v>
      </c>
      <c r="G10" s="56" t="s">
        <v>206</v>
      </c>
      <c r="H10" s="151" t="s">
        <v>207</v>
      </c>
      <c r="I10" s="54"/>
      <c r="J10" s="54"/>
      <c r="K10" s="102">
        <v>1534</v>
      </c>
      <c r="L10" s="50">
        <v>1457</v>
      </c>
      <c r="M10" s="50">
        <f>K10-L10</f>
        <v>77</v>
      </c>
      <c r="N10" s="58" t="s">
        <v>198</v>
      </c>
      <c r="O10" s="47">
        <v>403</v>
      </c>
      <c r="P10" s="164">
        <v>32</v>
      </c>
      <c r="Q10" s="47">
        <v>0</v>
      </c>
      <c r="R10" s="47">
        <v>32</v>
      </c>
      <c r="S10" s="163">
        <v>1099</v>
      </c>
      <c r="T10" s="27"/>
    </row>
    <row r="11" spans="1:21" s="1" customFormat="1" ht="87.75" customHeight="1" x14ac:dyDescent="0.2">
      <c r="A11" s="25">
        <v>3</v>
      </c>
      <c r="B11" s="25" t="s">
        <v>32</v>
      </c>
      <c r="C11" s="57">
        <v>30402001663</v>
      </c>
      <c r="D11" s="25">
        <v>4357</v>
      </c>
      <c r="E11" s="25">
        <v>5336</v>
      </c>
      <c r="F11" s="25">
        <v>53</v>
      </c>
      <c r="G11" s="56" t="s">
        <v>208</v>
      </c>
      <c r="H11" s="151" t="s">
        <v>209</v>
      </c>
      <c r="I11" s="54"/>
      <c r="J11" s="54"/>
      <c r="K11" s="102">
        <v>1545</v>
      </c>
      <c r="L11" s="50">
        <v>1468</v>
      </c>
      <c r="M11" s="50">
        <f>K11-L11</f>
        <v>77</v>
      </c>
      <c r="N11" s="58" t="s">
        <v>198</v>
      </c>
      <c r="O11" s="47">
        <v>594</v>
      </c>
      <c r="P11" s="164">
        <v>32</v>
      </c>
      <c r="Q11" s="47">
        <v>0</v>
      </c>
      <c r="R11" s="47">
        <v>32</v>
      </c>
      <c r="S11" s="163">
        <v>919</v>
      </c>
      <c r="T11" s="27"/>
    </row>
    <row r="12" spans="1:21" s="1" customFormat="1" ht="148.5" customHeight="1" x14ac:dyDescent="0.2">
      <c r="A12" s="25">
        <v>4</v>
      </c>
      <c r="B12" s="25" t="s">
        <v>36</v>
      </c>
      <c r="C12" s="57">
        <v>30402001645</v>
      </c>
      <c r="D12" s="25">
        <v>4350</v>
      </c>
      <c r="E12" s="25">
        <v>5336</v>
      </c>
      <c r="F12" s="25">
        <v>53</v>
      </c>
      <c r="G12" s="56" t="s">
        <v>210</v>
      </c>
      <c r="H12" s="151" t="s">
        <v>211</v>
      </c>
      <c r="I12" s="54"/>
      <c r="J12" s="54"/>
      <c r="K12" s="102">
        <v>1203</v>
      </c>
      <c r="L12" s="50">
        <v>1143</v>
      </c>
      <c r="M12" s="50">
        <f>K12-L12</f>
        <v>60</v>
      </c>
      <c r="N12" s="58" t="s">
        <v>198</v>
      </c>
      <c r="O12" s="47">
        <v>0</v>
      </c>
      <c r="P12" s="164">
        <v>25</v>
      </c>
      <c r="Q12" s="47">
        <v>0</v>
      </c>
      <c r="R12" s="47">
        <v>25</v>
      </c>
      <c r="S12" s="163">
        <v>1178</v>
      </c>
      <c r="T12" s="27"/>
    </row>
    <row r="13" spans="1:21" s="1" customFormat="1" ht="81.75" customHeight="1" x14ac:dyDescent="0.2">
      <c r="A13" s="25">
        <v>5</v>
      </c>
      <c r="B13" s="25" t="s">
        <v>35</v>
      </c>
      <c r="C13" s="57">
        <v>30402001638</v>
      </c>
      <c r="D13" s="25" t="s">
        <v>212</v>
      </c>
      <c r="E13" s="25" t="s">
        <v>213</v>
      </c>
      <c r="F13" s="25" t="s">
        <v>236</v>
      </c>
      <c r="G13" s="56" t="s">
        <v>214</v>
      </c>
      <c r="H13" s="151" t="s">
        <v>215</v>
      </c>
      <c r="I13" s="54"/>
      <c r="J13" s="54"/>
      <c r="K13" s="102">
        <v>2463</v>
      </c>
      <c r="L13" s="50">
        <v>2340</v>
      </c>
      <c r="M13" s="50">
        <f>K13-L13</f>
        <v>123</v>
      </c>
      <c r="N13" s="58" t="s">
        <v>198</v>
      </c>
      <c r="O13" s="47">
        <v>573</v>
      </c>
      <c r="P13" s="164">
        <v>61</v>
      </c>
      <c r="Q13" s="47">
        <v>0</v>
      </c>
      <c r="R13" s="47">
        <v>61</v>
      </c>
      <c r="S13" s="163">
        <v>1829</v>
      </c>
      <c r="T13" s="27"/>
    </row>
    <row r="14" spans="1:21" ht="35.25" customHeight="1" x14ac:dyDescent="0.2">
      <c r="A14" s="273" t="s">
        <v>303</v>
      </c>
      <c r="B14" s="274"/>
      <c r="C14" s="274"/>
      <c r="D14" s="274"/>
      <c r="E14" s="274"/>
      <c r="F14" s="274"/>
      <c r="G14" s="274"/>
      <c r="H14" s="274"/>
      <c r="I14" s="274"/>
      <c r="J14" s="274"/>
      <c r="K14" s="275">
        <f t="shared" ref="K14:M14" si="0">SUM(K9:K13)</f>
        <v>8592</v>
      </c>
      <c r="L14" s="275">
        <f t="shared" si="0"/>
        <v>8163</v>
      </c>
      <c r="M14" s="275">
        <f t="shared" si="0"/>
        <v>429</v>
      </c>
      <c r="N14" s="275"/>
      <c r="O14" s="275">
        <f>SUM(O9:O13)</f>
        <v>1570</v>
      </c>
      <c r="P14" s="275">
        <f>SUM(P9:P13)</f>
        <v>188</v>
      </c>
      <c r="Q14" s="275">
        <f>SUM(Q9:Q13)</f>
        <v>0</v>
      </c>
      <c r="R14" s="275">
        <f>SUM(R9:R13)</f>
        <v>188</v>
      </c>
      <c r="S14" s="275">
        <f>SUM(S9:S13)</f>
        <v>6834</v>
      </c>
      <c r="T14" s="132"/>
    </row>
    <row r="15" spans="1:21" s="113" customFormat="1" x14ac:dyDescent="0.2">
      <c r="A15" s="114"/>
      <c r="B15" s="114"/>
      <c r="C15" s="114"/>
      <c r="D15" s="114"/>
      <c r="E15" s="114"/>
      <c r="F15" s="114"/>
      <c r="G15" s="131"/>
      <c r="H15" s="114"/>
      <c r="I15" s="130"/>
      <c r="J15" s="129"/>
      <c r="K15" s="128"/>
      <c r="L15" s="128"/>
      <c r="M15" s="128"/>
      <c r="N15" s="127"/>
      <c r="O15" s="127"/>
      <c r="T15" s="112"/>
      <c r="U15" s="111"/>
    </row>
    <row r="16" spans="1:21" s="113" customFormat="1" x14ac:dyDescent="0.2">
      <c r="A16" s="114"/>
      <c r="B16" s="114"/>
      <c r="C16" s="114"/>
      <c r="D16" s="114"/>
      <c r="E16" s="114"/>
      <c r="F16" s="114"/>
      <c r="G16" s="114"/>
      <c r="H16" s="114"/>
      <c r="I16" s="126"/>
      <c r="J16" s="116"/>
      <c r="K16" s="115"/>
      <c r="L16" s="115"/>
      <c r="M16" s="115"/>
      <c r="T16" s="112"/>
      <c r="U16" s="111"/>
    </row>
    <row r="17" spans="1:21" s="113" customFormat="1" x14ac:dyDescent="0.2">
      <c r="A17" s="114"/>
      <c r="B17" s="114"/>
      <c r="C17" s="114"/>
      <c r="D17" s="114"/>
      <c r="E17" s="114"/>
      <c r="F17" s="114"/>
      <c r="G17" s="114"/>
      <c r="H17" s="114"/>
      <c r="I17" s="126"/>
      <c r="J17" s="116"/>
      <c r="K17" s="115"/>
      <c r="L17" s="125"/>
      <c r="M17" s="115"/>
      <c r="T17" s="112"/>
      <c r="U17" s="111"/>
    </row>
    <row r="18" spans="1:21" s="117" customFormat="1" ht="15" x14ac:dyDescent="0.2">
      <c r="A18" s="123"/>
      <c r="B18" s="123"/>
      <c r="C18" s="123"/>
      <c r="D18" s="124"/>
      <c r="E18" s="123"/>
      <c r="F18" s="123"/>
      <c r="G18" s="123"/>
      <c r="H18" s="123"/>
      <c r="I18" s="122"/>
      <c r="J18" s="121"/>
      <c r="K18" s="120"/>
      <c r="L18" s="120"/>
      <c r="M18" s="120"/>
      <c r="T18" s="119"/>
      <c r="U18" s="118"/>
    </row>
    <row r="19" spans="1:21" s="113" customFormat="1" x14ac:dyDescent="0.2">
      <c r="A19" s="114"/>
      <c r="B19" s="114"/>
      <c r="C19" s="114"/>
      <c r="D19" s="114"/>
      <c r="E19" s="114"/>
      <c r="F19" s="114"/>
      <c r="G19" s="114"/>
      <c r="H19" s="114"/>
      <c r="I19" s="111"/>
      <c r="J19" s="116"/>
      <c r="K19" s="115"/>
      <c r="L19" s="115"/>
      <c r="M19" s="115"/>
      <c r="T19" s="112"/>
      <c r="U19" s="111"/>
    </row>
    <row r="20" spans="1:21" s="113" customFormat="1" x14ac:dyDescent="0.2">
      <c r="A20" s="114"/>
      <c r="B20" s="114"/>
      <c r="C20" s="114"/>
      <c r="D20" s="114"/>
      <c r="E20" s="114"/>
      <c r="F20" s="114"/>
      <c r="G20" s="114"/>
      <c r="H20" s="114"/>
      <c r="I20" s="111"/>
      <c r="J20" s="116"/>
      <c r="K20" s="115"/>
      <c r="L20" s="115"/>
      <c r="M20" s="115"/>
      <c r="T20" s="112"/>
      <c r="U20" s="111"/>
    </row>
    <row r="21" spans="1:21" s="113" customFormat="1" x14ac:dyDescent="0.2">
      <c r="A21" s="114"/>
      <c r="B21" s="114"/>
      <c r="C21" s="114"/>
      <c r="D21" s="114"/>
      <c r="E21" s="114"/>
      <c r="F21" s="114"/>
      <c r="G21" s="114"/>
      <c r="H21" s="114"/>
      <c r="I21" s="111"/>
      <c r="J21" s="116"/>
      <c r="K21" s="115"/>
      <c r="L21" s="115"/>
      <c r="M21" s="115"/>
      <c r="T21" s="112"/>
      <c r="U21" s="111"/>
    </row>
    <row r="22" spans="1:21" s="113" customFormat="1" x14ac:dyDescent="0.2">
      <c r="A22" s="114"/>
      <c r="B22" s="114"/>
      <c r="C22" s="114"/>
      <c r="D22" s="114"/>
      <c r="E22" s="114"/>
      <c r="F22" s="114"/>
      <c r="G22" s="114"/>
      <c r="H22" s="114"/>
      <c r="I22" s="111"/>
      <c r="J22" s="116"/>
      <c r="K22" s="115"/>
      <c r="L22" s="115"/>
      <c r="M22" s="115"/>
      <c r="T22" s="112"/>
      <c r="U22" s="111"/>
    </row>
    <row r="23" spans="1:21" s="113" customFormat="1" x14ac:dyDescent="0.2">
      <c r="A23" s="114"/>
      <c r="B23" s="114"/>
      <c r="C23" s="114"/>
      <c r="D23" s="114"/>
      <c r="E23" s="114"/>
      <c r="F23" s="114"/>
      <c r="G23" s="114"/>
      <c r="H23" s="114"/>
      <c r="I23" s="111"/>
      <c r="J23" s="116"/>
      <c r="K23" s="115"/>
      <c r="L23" s="115"/>
      <c r="M23" s="115"/>
      <c r="T23" s="112"/>
      <c r="U23" s="111"/>
    </row>
    <row r="24" spans="1:21" s="113" customFormat="1" x14ac:dyDescent="0.2">
      <c r="A24" s="114"/>
      <c r="B24" s="114"/>
      <c r="C24" s="114"/>
      <c r="D24" s="114"/>
      <c r="E24" s="114"/>
      <c r="F24" s="114"/>
      <c r="G24" s="114"/>
      <c r="H24" s="114"/>
      <c r="I24" s="111"/>
      <c r="J24" s="116"/>
      <c r="K24" s="115"/>
      <c r="L24" s="115"/>
      <c r="M24" s="115"/>
      <c r="T24" s="112"/>
      <c r="U24" s="111"/>
    </row>
    <row r="25" spans="1:21" s="113" customFormat="1" x14ac:dyDescent="0.2">
      <c r="A25" s="114"/>
      <c r="B25" s="114"/>
      <c r="C25" s="114"/>
      <c r="D25" s="114"/>
      <c r="E25" s="114"/>
      <c r="F25" s="114"/>
      <c r="G25" s="114"/>
      <c r="H25" s="114"/>
      <c r="I25" s="111"/>
      <c r="J25" s="116"/>
      <c r="K25" s="115"/>
      <c r="L25" s="115"/>
      <c r="M25" s="115"/>
      <c r="T25" s="112"/>
      <c r="U25" s="111"/>
    </row>
    <row r="26" spans="1:21" s="113" customFormat="1" x14ac:dyDescent="0.2">
      <c r="A26" s="114"/>
      <c r="B26" s="114"/>
      <c r="C26" s="114"/>
      <c r="D26" s="114"/>
      <c r="E26" s="114"/>
      <c r="F26" s="114"/>
      <c r="G26" s="114"/>
      <c r="H26" s="114"/>
      <c r="I26" s="111"/>
      <c r="J26" s="116"/>
      <c r="K26" s="115"/>
      <c r="L26" s="115"/>
      <c r="M26" s="115"/>
      <c r="T26" s="112"/>
      <c r="U26" s="111"/>
    </row>
    <row r="27" spans="1:21" s="113" customFormat="1" x14ac:dyDescent="0.2">
      <c r="A27" s="114"/>
      <c r="B27" s="114"/>
      <c r="C27" s="114"/>
      <c r="D27" s="114"/>
      <c r="E27" s="114"/>
      <c r="F27" s="114"/>
      <c r="G27" s="114"/>
      <c r="H27" s="114"/>
      <c r="I27" s="111"/>
      <c r="J27" s="116"/>
      <c r="K27" s="115"/>
      <c r="L27" s="115"/>
      <c r="M27" s="115"/>
      <c r="T27" s="112"/>
      <c r="U27" s="111"/>
    </row>
    <row r="28" spans="1:21" s="113" customFormat="1" x14ac:dyDescent="0.2">
      <c r="A28" s="114"/>
      <c r="B28" s="114"/>
      <c r="C28" s="114"/>
      <c r="D28" s="114"/>
      <c r="E28" s="114"/>
      <c r="F28" s="114"/>
      <c r="G28" s="114"/>
      <c r="H28" s="114"/>
      <c r="I28" s="111"/>
      <c r="J28" s="116"/>
      <c r="K28" s="115"/>
      <c r="L28" s="115"/>
      <c r="M28" s="115"/>
      <c r="T28" s="112"/>
      <c r="U28" s="111"/>
    </row>
    <row r="29" spans="1:21" s="113" customFormat="1" x14ac:dyDescent="0.2">
      <c r="A29" s="114"/>
      <c r="B29" s="114"/>
      <c r="C29" s="114"/>
      <c r="D29" s="114"/>
      <c r="E29" s="114"/>
      <c r="F29" s="114"/>
      <c r="G29" s="114"/>
      <c r="H29" s="114"/>
      <c r="I29" s="111"/>
      <c r="J29" s="116"/>
      <c r="K29" s="115"/>
      <c r="L29" s="115"/>
      <c r="M29" s="115"/>
      <c r="T29" s="112"/>
      <c r="U29" s="111"/>
    </row>
    <row r="30" spans="1:21" s="113" customFormat="1" x14ac:dyDescent="0.2">
      <c r="A30" s="114"/>
      <c r="B30" s="114"/>
      <c r="C30" s="114"/>
      <c r="D30" s="114"/>
      <c r="E30" s="114"/>
      <c r="F30" s="114"/>
      <c r="G30" s="114"/>
      <c r="H30" s="114"/>
      <c r="I30" s="111"/>
      <c r="J30" s="116"/>
      <c r="K30" s="115"/>
      <c r="L30" s="115"/>
      <c r="M30" s="115"/>
      <c r="T30" s="112"/>
      <c r="U30" s="111"/>
    </row>
    <row r="31" spans="1:21" s="113" customFormat="1" x14ac:dyDescent="0.2">
      <c r="A31" s="114"/>
      <c r="B31" s="114"/>
      <c r="C31" s="114"/>
      <c r="D31" s="114"/>
      <c r="E31" s="114"/>
      <c r="F31" s="114"/>
      <c r="G31" s="114"/>
      <c r="H31" s="114"/>
      <c r="I31" s="111"/>
      <c r="J31" s="116"/>
      <c r="K31" s="115"/>
      <c r="L31" s="115"/>
      <c r="M31" s="115"/>
      <c r="T31" s="112"/>
      <c r="U31" s="111"/>
    </row>
    <row r="32" spans="1:21" s="113" customFormat="1" x14ac:dyDescent="0.2">
      <c r="A32" s="114"/>
      <c r="B32" s="114"/>
      <c r="C32" s="114"/>
      <c r="D32" s="114"/>
      <c r="E32" s="114"/>
      <c r="F32" s="114"/>
      <c r="G32" s="114"/>
      <c r="H32" s="114"/>
      <c r="I32" s="111"/>
      <c r="J32" s="116"/>
      <c r="K32" s="115"/>
      <c r="L32" s="115"/>
      <c r="M32" s="115"/>
      <c r="T32" s="112"/>
      <c r="U32" s="111"/>
    </row>
    <row r="33" spans="1:21" s="113" customFormat="1" x14ac:dyDescent="0.2">
      <c r="A33" s="114"/>
      <c r="B33" s="114"/>
      <c r="C33" s="114"/>
      <c r="D33" s="114"/>
      <c r="E33" s="114"/>
      <c r="F33" s="114"/>
      <c r="G33" s="114"/>
      <c r="H33" s="114"/>
      <c r="I33" s="111"/>
      <c r="J33" s="116"/>
      <c r="K33" s="115"/>
      <c r="L33" s="115"/>
      <c r="M33" s="115"/>
      <c r="T33" s="112"/>
      <c r="U33" s="111"/>
    </row>
    <row r="34" spans="1:21" s="113" customFormat="1" x14ac:dyDescent="0.2">
      <c r="A34" s="114"/>
      <c r="B34" s="114"/>
      <c r="C34" s="114"/>
      <c r="D34" s="114"/>
      <c r="E34" s="114"/>
      <c r="F34" s="114"/>
      <c r="G34" s="114"/>
      <c r="H34" s="114"/>
      <c r="I34" s="111"/>
      <c r="J34" s="116"/>
      <c r="K34" s="115"/>
      <c r="L34" s="115"/>
      <c r="M34" s="115"/>
      <c r="T34" s="112"/>
      <c r="U34" s="111"/>
    </row>
    <row r="35" spans="1:21" s="113" customFormat="1" x14ac:dyDescent="0.2">
      <c r="A35" s="114"/>
      <c r="B35" s="114"/>
      <c r="C35" s="114"/>
      <c r="D35" s="114"/>
      <c r="E35" s="114"/>
      <c r="F35" s="114"/>
      <c r="G35" s="114"/>
      <c r="H35" s="114"/>
      <c r="I35" s="111"/>
      <c r="J35" s="116"/>
      <c r="K35" s="115"/>
      <c r="L35" s="115"/>
      <c r="M35" s="115"/>
      <c r="T35" s="112"/>
      <c r="U35" s="111"/>
    </row>
    <row r="36" spans="1:21" s="113" customFormat="1" x14ac:dyDescent="0.2">
      <c r="A36" s="114"/>
      <c r="B36" s="114"/>
      <c r="C36" s="114"/>
      <c r="D36" s="114"/>
      <c r="E36" s="114"/>
      <c r="F36" s="114"/>
      <c r="G36" s="114"/>
      <c r="H36" s="114"/>
      <c r="I36" s="111"/>
      <c r="J36" s="114"/>
      <c r="K36" s="115"/>
      <c r="L36" s="115"/>
      <c r="M36" s="115"/>
      <c r="T36" s="112"/>
      <c r="U36" s="111"/>
    </row>
    <row r="37" spans="1:21" s="113" customFormat="1" x14ac:dyDescent="0.2">
      <c r="A37" s="114"/>
      <c r="B37" s="114"/>
      <c r="C37" s="114"/>
      <c r="D37" s="114"/>
      <c r="E37" s="114"/>
      <c r="F37" s="114"/>
      <c r="G37" s="114"/>
      <c r="H37" s="114"/>
      <c r="I37" s="111"/>
      <c r="J37" s="114"/>
      <c r="K37" s="115"/>
      <c r="L37" s="115"/>
      <c r="M37" s="115"/>
      <c r="T37" s="112"/>
      <c r="U37" s="111"/>
    </row>
    <row r="38" spans="1:21" s="113" customFormat="1" x14ac:dyDescent="0.2">
      <c r="A38" s="114"/>
      <c r="B38" s="114"/>
      <c r="C38" s="114"/>
      <c r="D38" s="114"/>
      <c r="E38" s="114"/>
      <c r="F38" s="114"/>
      <c r="G38" s="114"/>
      <c r="H38" s="114"/>
      <c r="I38" s="111"/>
      <c r="J38" s="114"/>
      <c r="K38" s="115"/>
      <c r="L38" s="115"/>
      <c r="M38" s="115"/>
      <c r="T38" s="112"/>
      <c r="U38" s="111"/>
    </row>
    <row r="39" spans="1:21" s="113" customFormat="1" x14ac:dyDescent="0.2">
      <c r="A39" s="114"/>
      <c r="B39" s="114"/>
      <c r="C39" s="114"/>
      <c r="D39" s="114"/>
      <c r="E39" s="114"/>
      <c r="F39" s="114"/>
      <c r="G39" s="114"/>
      <c r="H39" s="114"/>
      <c r="I39" s="111"/>
      <c r="J39" s="114"/>
      <c r="K39" s="115"/>
      <c r="L39" s="115"/>
      <c r="M39" s="115"/>
      <c r="T39" s="112"/>
      <c r="U39" s="111"/>
    </row>
    <row r="40" spans="1:21" s="113" customFormat="1" x14ac:dyDescent="0.2">
      <c r="A40" s="114"/>
      <c r="B40" s="114"/>
      <c r="C40" s="114"/>
      <c r="D40" s="114"/>
      <c r="E40" s="114"/>
      <c r="F40" s="114"/>
      <c r="G40" s="114"/>
      <c r="H40" s="114"/>
      <c r="I40" s="111"/>
      <c r="J40" s="114"/>
      <c r="K40" s="115"/>
      <c r="L40" s="115"/>
      <c r="M40" s="115"/>
      <c r="T40" s="112"/>
      <c r="U40" s="111"/>
    </row>
    <row r="41" spans="1:21" s="113" customFormat="1" x14ac:dyDescent="0.2">
      <c r="A41" s="114"/>
      <c r="B41" s="114"/>
      <c r="C41" s="114"/>
      <c r="D41" s="114"/>
      <c r="E41" s="114"/>
      <c r="F41" s="114"/>
      <c r="G41" s="114"/>
      <c r="H41" s="114"/>
      <c r="I41" s="111"/>
      <c r="J41" s="114"/>
      <c r="K41" s="115"/>
      <c r="L41" s="115"/>
      <c r="M41" s="115"/>
      <c r="T41" s="112"/>
      <c r="U41" s="111"/>
    </row>
    <row r="42" spans="1:21" s="113" customFormat="1" x14ac:dyDescent="0.2">
      <c r="A42" s="114"/>
      <c r="B42" s="114"/>
      <c r="C42" s="114"/>
      <c r="D42" s="114"/>
      <c r="E42" s="114"/>
      <c r="F42" s="114"/>
      <c r="G42" s="114"/>
      <c r="H42" s="114"/>
      <c r="I42" s="111"/>
      <c r="J42" s="114"/>
      <c r="K42" s="115"/>
      <c r="L42" s="115"/>
      <c r="M42" s="115"/>
      <c r="T42" s="112"/>
      <c r="U42" s="111"/>
    </row>
    <row r="43" spans="1:21" s="113" customFormat="1" x14ac:dyDescent="0.2">
      <c r="A43" s="114"/>
      <c r="B43" s="114"/>
      <c r="C43" s="114"/>
      <c r="D43" s="114"/>
      <c r="E43" s="114"/>
      <c r="F43" s="114"/>
      <c r="G43" s="114"/>
      <c r="H43" s="114"/>
      <c r="I43" s="111"/>
      <c r="J43" s="114"/>
      <c r="K43" s="115"/>
      <c r="L43" s="115"/>
      <c r="M43" s="115"/>
      <c r="T43" s="112"/>
      <c r="U43" s="111"/>
    </row>
    <row r="44" spans="1:21" s="113" customFormat="1" x14ac:dyDescent="0.2">
      <c r="A44" s="114"/>
      <c r="B44" s="114"/>
      <c r="C44" s="114"/>
      <c r="D44" s="114"/>
      <c r="E44" s="114"/>
      <c r="F44" s="114"/>
      <c r="G44" s="114"/>
      <c r="H44" s="114"/>
      <c r="I44" s="111"/>
      <c r="J44" s="114"/>
      <c r="K44" s="115"/>
      <c r="L44" s="115"/>
      <c r="M44" s="115"/>
      <c r="T44" s="112"/>
      <c r="U44" s="111"/>
    </row>
    <row r="45" spans="1:21" s="113" customFormat="1" x14ac:dyDescent="0.2">
      <c r="A45" s="114"/>
      <c r="B45" s="114"/>
      <c r="C45" s="114"/>
      <c r="D45" s="114"/>
      <c r="E45" s="114"/>
      <c r="F45" s="114"/>
      <c r="G45" s="114"/>
      <c r="H45" s="114"/>
      <c r="I45" s="111"/>
      <c r="J45" s="114"/>
      <c r="K45" s="115"/>
      <c r="L45" s="115"/>
      <c r="M45" s="115"/>
      <c r="T45" s="112"/>
      <c r="U45" s="111"/>
    </row>
    <row r="46" spans="1:21" s="113" customFormat="1" x14ac:dyDescent="0.2">
      <c r="A46" s="114"/>
      <c r="B46" s="114"/>
      <c r="C46" s="114"/>
      <c r="D46" s="114"/>
      <c r="E46" s="114"/>
      <c r="F46" s="114"/>
      <c r="G46" s="114"/>
      <c r="H46" s="114"/>
      <c r="I46" s="111"/>
      <c r="J46" s="114"/>
      <c r="K46" s="115"/>
      <c r="L46" s="115"/>
      <c r="M46" s="115"/>
      <c r="T46" s="112"/>
      <c r="U46" s="111"/>
    </row>
    <row r="47" spans="1:21" s="113" customFormat="1" x14ac:dyDescent="0.2">
      <c r="A47" s="111"/>
      <c r="B47" s="111"/>
      <c r="C47" s="111"/>
      <c r="D47" s="111"/>
      <c r="E47" s="111"/>
      <c r="F47" s="111"/>
      <c r="G47" s="111"/>
      <c r="H47" s="111"/>
      <c r="I47" s="111"/>
      <c r="J47" s="114"/>
      <c r="K47" s="115"/>
      <c r="L47" s="115"/>
      <c r="M47" s="115"/>
      <c r="T47" s="112"/>
      <c r="U47" s="111"/>
    </row>
    <row r="48" spans="1:21" s="113" customFormat="1" x14ac:dyDescent="0.2">
      <c r="A48" s="111"/>
      <c r="B48" s="111"/>
      <c r="C48" s="111"/>
      <c r="D48" s="111"/>
      <c r="E48" s="111"/>
      <c r="F48" s="111"/>
      <c r="G48" s="111"/>
      <c r="H48" s="111"/>
      <c r="I48" s="111"/>
      <c r="J48" s="114"/>
      <c r="K48" s="115"/>
      <c r="L48" s="115"/>
      <c r="M48" s="115"/>
      <c r="T48" s="112"/>
      <c r="U48" s="111"/>
    </row>
    <row r="49" spans="1:21" s="113" customFormat="1" x14ac:dyDescent="0.2">
      <c r="A49" s="111"/>
      <c r="B49" s="111"/>
      <c r="C49" s="111"/>
      <c r="D49" s="111"/>
      <c r="E49" s="111"/>
      <c r="F49" s="111"/>
      <c r="G49" s="111"/>
      <c r="H49" s="111"/>
      <c r="I49" s="111"/>
      <c r="J49" s="114"/>
      <c r="K49" s="115"/>
      <c r="L49" s="115"/>
      <c r="M49" s="115"/>
      <c r="T49" s="112"/>
      <c r="U49" s="111"/>
    </row>
    <row r="50" spans="1:21" s="113" customFormat="1" x14ac:dyDescent="0.2">
      <c r="A50" s="111"/>
      <c r="B50" s="111"/>
      <c r="C50" s="111"/>
      <c r="D50" s="111"/>
      <c r="E50" s="111"/>
      <c r="F50" s="111"/>
      <c r="G50" s="111"/>
      <c r="H50" s="111"/>
      <c r="I50" s="111"/>
      <c r="J50" s="114"/>
      <c r="K50" s="115"/>
      <c r="L50" s="115"/>
      <c r="M50" s="115"/>
      <c r="T50" s="112"/>
      <c r="U50" s="111"/>
    </row>
    <row r="51" spans="1:21" s="113" customFormat="1" x14ac:dyDescent="0.2">
      <c r="A51" s="111"/>
      <c r="B51" s="111"/>
      <c r="C51" s="111"/>
      <c r="D51" s="111"/>
      <c r="E51" s="111"/>
      <c r="F51" s="111"/>
      <c r="G51" s="111"/>
      <c r="H51" s="111"/>
      <c r="I51" s="111"/>
      <c r="J51" s="114"/>
      <c r="K51" s="115"/>
      <c r="L51" s="115"/>
      <c r="M51" s="115"/>
      <c r="T51" s="112"/>
      <c r="U51" s="111"/>
    </row>
    <row r="52" spans="1:21" s="113" customFormat="1" x14ac:dyDescent="0.2">
      <c r="A52" s="111"/>
      <c r="B52" s="111"/>
      <c r="C52" s="111"/>
      <c r="D52" s="111"/>
      <c r="E52" s="111"/>
      <c r="F52" s="111"/>
      <c r="G52" s="111"/>
      <c r="H52" s="111"/>
      <c r="I52" s="111"/>
      <c r="J52" s="114"/>
      <c r="K52" s="115"/>
      <c r="L52" s="115"/>
      <c r="M52" s="115"/>
      <c r="T52" s="112"/>
      <c r="U52" s="111"/>
    </row>
    <row r="53" spans="1:21" s="113" customFormat="1" x14ac:dyDescent="0.2">
      <c r="A53" s="111"/>
      <c r="B53" s="111"/>
      <c r="C53" s="111"/>
      <c r="D53" s="111"/>
      <c r="E53" s="111"/>
      <c r="F53" s="111"/>
      <c r="G53" s="111"/>
      <c r="H53" s="111"/>
      <c r="I53" s="111"/>
      <c r="J53" s="114"/>
      <c r="K53" s="115"/>
      <c r="L53" s="115"/>
      <c r="M53" s="115"/>
      <c r="T53" s="112"/>
      <c r="U53" s="111"/>
    </row>
    <row r="54" spans="1:21" s="113" customFormat="1" x14ac:dyDescent="0.2">
      <c r="A54" s="111"/>
      <c r="B54" s="111"/>
      <c r="C54" s="111"/>
      <c r="D54" s="111"/>
      <c r="E54" s="111"/>
      <c r="F54" s="111"/>
      <c r="G54" s="111"/>
      <c r="H54" s="111"/>
      <c r="I54" s="111"/>
      <c r="J54" s="114"/>
      <c r="K54" s="115"/>
      <c r="L54" s="115"/>
      <c r="M54" s="115"/>
      <c r="T54" s="112"/>
      <c r="U54" s="111"/>
    </row>
    <row r="55" spans="1:21" s="113" customFormat="1" x14ac:dyDescent="0.2">
      <c r="A55" s="111"/>
      <c r="B55" s="111"/>
      <c r="C55" s="111"/>
      <c r="D55" s="111"/>
      <c r="E55" s="111"/>
      <c r="F55" s="111"/>
      <c r="G55" s="111"/>
      <c r="H55" s="111"/>
      <c r="I55" s="111"/>
      <c r="J55" s="114"/>
      <c r="K55" s="115"/>
      <c r="L55" s="115"/>
      <c r="M55" s="115"/>
      <c r="T55" s="112"/>
      <c r="U55" s="111"/>
    </row>
    <row r="56" spans="1:21" s="113" customFormat="1" x14ac:dyDescent="0.2">
      <c r="A56" s="111"/>
      <c r="B56" s="111"/>
      <c r="C56" s="111"/>
      <c r="D56" s="111"/>
      <c r="E56" s="111"/>
      <c r="F56" s="111"/>
      <c r="G56" s="111"/>
      <c r="H56" s="111"/>
      <c r="I56" s="111"/>
      <c r="J56" s="114"/>
      <c r="K56" s="115"/>
      <c r="L56" s="115"/>
      <c r="M56" s="115"/>
      <c r="T56" s="112"/>
      <c r="U56" s="111"/>
    </row>
    <row r="57" spans="1:21" s="113" customFormat="1" x14ac:dyDescent="0.2">
      <c r="A57" s="111"/>
      <c r="B57" s="111"/>
      <c r="C57" s="111"/>
      <c r="D57" s="111"/>
      <c r="E57" s="111"/>
      <c r="F57" s="111"/>
      <c r="G57" s="111"/>
      <c r="H57" s="111"/>
      <c r="I57" s="111"/>
      <c r="J57" s="114"/>
      <c r="K57" s="115"/>
      <c r="L57" s="115"/>
      <c r="M57" s="115"/>
      <c r="T57" s="112"/>
      <c r="U57" s="111"/>
    </row>
    <row r="58" spans="1:21" s="113" customFormat="1" x14ac:dyDescent="0.2">
      <c r="A58" s="111"/>
      <c r="B58" s="111"/>
      <c r="C58" s="111"/>
      <c r="D58" s="111"/>
      <c r="E58" s="111"/>
      <c r="F58" s="111"/>
      <c r="G58" s="111"/>
      <c r="H58" s="111"/>
      <c r="I58" s="111"/>
      <c r="J58" s="114"/>
      <c r="K58" s="115"/>
      <c r="L58" s="115"/>
      <c r="M58" s="115"/>
      <c r="T58" s="112"/>
      <c r="U58" s="111"/>
    </row>
    <row r="59" spans="1:21" s="113" customFormat="1" x14ac:dyDescent="0.2">
      <c r="A59" s="111"/>
      <c r="B59" s="111"/>
      <c r="C59" s="111"/>
      <c r="D59" s="111"/>
      <c r="E59" s="111"/>
      <c r="F59" s="111"/>
      <c r="G59" s="111"/>
      <c r="H59" s="111"/>
      <c r="I59" s="111"/>
      <c r="J59" s="114"/>
      <c r="K59" s="115"/>
      <c r="L59" s="115"/>
      <c r="M59" s="115"/>
      <c r="T59" s="112"/>
      <c r="U59" s="111"/>
    </row>
    <row r="60" spans="1:21" s="113" customFormat="1" x14ac:dyDescent="0.2">
      <c r="A60" s="111"/>
      <c r="B60" s="111"/>
      <c r="C60" s="111"/>
      <c r="D60" s="111"/>
      <c r="E60" s="111"/>
      <c r="F60" s="111"/>
      <c r="G60" s="111"/>
      <c r="H60" s="111"/>
      <c r="I60" s="111"/>
      <c r="J60" s="114"/>
      <c r="K60" s="115"/>
      <c r="L60" s="115"/>
      <c r="M60" s="115"/>
      <c r="T60" s="112"/>
      <c r="U60" s="111"/>
    </row>
    <row r="61" spans="1:21" s="113" customFormat="1" x14ac:dyDescent="0.2">
      <c r="A61" s="111"/>
      <c r="B61" s="111"/>
      <c r="C61" s="111"/>
      <c r="D61" s="111"/>
      <c r="E61" s="111"/>
      <c r="F61" s="111"/>
      <c r="G61" s="111"/>
      <c r="H61" s="111"/>
      <c r="I61" s="111"/>
      <c r="J61" s="114"/>
      <c r="K61" s="115"/>
      <c r="L61" s="115"/>
      <c r="M61" s="115"/>
      <c r="T61" s="112"/>
      <c r="U61" s="111"/>
    </row>
    <row r="62" spans="1:21" s="113" customFormat="1" x14ac:dyDescent="0.2">
      <c r="A62" s="111"/>
      <c r="B62" s="111"/>
      <c r="C62" s="111"/>
      <c r="D62" s="111"/>
      <c r="E62" s="111"/>
      <c r="F62" s="111"/>
      <c r="G62" s="111"/>
      <c r="H62" s="111"/>
      <c r="I62" s="111"/>
      <c r="J62" s="114"/>
      <c r="K62" s="115"/>
      <c r="L62" s="115"/>
      <c r="M62" s="115"/>
      <c r="T62" s="112"/>
      <c r="U62" s="111"/>
    </row>
    <row r="63" spans="1:21" s="113" customFormat="1" x14ac:dyDescent="0.2">
      <c r="A63" s="111"/>
      <c r="B63" s="111"/>
      <c r="C63" s="111"/>
      <c r="D63" s="111"/>
      <c r="E63" s="111"/>
      <c r="F63" s="111"/>
      <c r="G63" s="111"/>
      <c r="H63" s="111"/>
      <c r="I63" s="111"/>
      <c r="J63" s="114"/>
      <c r="K63" s="115"/>
      <c r="L63" s="115"/>
      <c r="M63" s="115"/>
      <c r="T63" s="112"/>
      <c r="U63" s="111"/>
    </row>
    <row r="64" spans="1:21" s="113" customFormat="1" x14ac:dyDescent="0.2">
      <c r="A64" s="111"/>
      <c r="B64" s="111"/>
      <c r="C64" s="111"/>
      <c r="D64" s="111"/>
      <c r="E64" s="111"/>
      <c r="F64" s="111"/>
      <c r="G64" s="111"/>
      <c r="H64" s="111"/>
      <c r="I64" s="111"/>
      <c r="J64" s="114"/>
      <c r="K64" s="115"/>
      <c r="L64" s="115"/>
      <c r="M64" s="115"/>
      <c r="T64" s="112"/>
      <c r="U64" s="111"/>
    </row>
    <row r="65" spans="1:21" s="113" customFormat="1" x14ac:dyDescent="0.2">
      <c r="A65" s="111"/>
      <c r="B65" s="111"/>
      <c r="C65" s="111"/>
      <c r="D65" s="111"/>
      <c r="E65" s="111"/>
      <c r="F65" s="111"/>
      <c r="G65" s="111"/>
      <c r="H65" s="111"/>
      <c r="I65" s="111"/>
      <c r="J65" s="114"/>
      <c r="K65" s="115"/>
      <c r="L65" s="115"/>
      <c r="M65" s="115"/>
      <c r="T65" s="112"/>
      <c r="U65" s="111"/>
    </row>
    <row r="66" spans="1:21" s="113" customFormat="1" x14ac:dyDescent="0.2">
      <c r="A66" s="111"/>
      <c r="B66" s="111"/>
      <c r="C66" s="111"/>
      <c r="D66" s="111"/>
      <c r="E66" s="111"/>
      <c r="F66" s="111"/>
      <c r="G66" s="111"/>
      <c r="H66" s="111"/>
      <c r="I66" s="111"/>
      <c r="J66" s="114"/>
      <c r="K66" s="115"/>
      <c r="L66" s="115"/>
      <c r="M66" s="115"/>
      <c r="T66" s="112"/>
      <c r="U66" s="111"/>
    </row>
    <row r="67" spans="1:21" s="113" customFormat="1" x14ac:dyDescent="0.2">
      <c r="A67" s="111"/>
      <c r="B67" s="111"/>
      <c r="C67" s="111"/>
      <c r="D67" s="111"/>
      <c r="E67" s="111"/>
      <c r="F67" s="111"/>
      <c r="G67" s="111"/>
      <c r="H67" s="111"/>
      <c r="I67" s="111"/>
      <c r="J67" s="114"/>
      <c r="K67" s="115"/>
      <c r="L67" s="115"/>
      <c r="M67" s="115"/>
      <c r="T67" s="112"/>
      <c r="U67" s="111"/>
    </row>
    <row r="68" spans="1:21" s="113" customFormat="1" x14ac:dyDescent="0.2">
      <c r="A68" s="111"/>
      <c r="B68" s="111"/>
      <c r="C68" s="111"/>
      <c r="D68" s="111"/>
      <c r="E68" s="111"/>
      <c r="F68" s="111"/>
      <c r="G68" s="111"/>
      <c r="H68" s="111"/>
      <c r="I68" s="111"/>
      <c r="J68" s="114"/>
      <c r="K68" s="115"/>
      <c r="L68" s="115"/>
      <c r="M68" s="115"/>
      <c r="T68" s="112"/>
      <c r="U68" s="111"/>
    </row>
    <row r="69" spans="1:21" s="113" customFormat="1" x14ac:dyDescent="0.2">
      <c r="A69" s="111"/>
      <c r="B69" s="111"/>
      <c r="C69" s="111"/>
      <c r="D69" s="111"/>
      <c r="E69" s="111"/>
      <c r="F69" s="111"/>
      <c r="G69" s="111"/>
      <c r="H69" s="111"/>
      <c r="I69" s="111"/>
      <c r="J69" s="114"/>
      <c r="K69" s="115"/>
      <c r="L69" s="115"/>
      <c r="M69" s="115"/>
      <c r="T69" s="112"/>
      <c r="U69" s="111"/>
    </row>
    <row r="70" spans="1:21" s="113" customFormat="1" x14ac:dyDescent="0.2">
      <c r="A70" s="111"/>
      <c r="B70" s="111"/>
      <c r="C70" s="111"/>
      <c r="D70" s="111"/>
      <c r="E70" s="111"/>
      <c r="F70" s="111"/>
      <c r="G70" s="111"/>
      <c r="H70" s="111"/>
      <c r="I70" s="111"/>
      <c r="J70" s="114"/>
      <c r="K70" s="115"/>
      <c r="L70" s="115"/>
      <c r="M70" s="115"/>
      <c r="T70" s="112"/>
      <c r="U70" s="111"/>
    </row>
    <row r="71" spans="1:21" s="113" customFormat="1" x14ac:dyDescent="0.2">
      <c r="A71" s="111"/>
      <c r="B71" s="111"/>
      <c r="C71" s="111"/>
      <c r="D71" s="111"/>
      <c r="E71" s="111"/>
      <c r="F71" s="111"/>
      <c r="G71" s="111"/>
      <c r="H71" s="111"/>
      <c r="I71" s="111"/>
      <c r="J71" s="114"/>
      <c r="K71" s="115"/>
      <c r="L71" s="115"/>
      <c r="M71" s="115"/>
      <c r="T71" s="112"/>
      <c r="U71" s="111"/>
    </row>
    <row r="72" spans="1:21" s="113" customFormat="1" x14ac:dyDescent="0.2">
      <c r="A72" s="111"/>
      <c r="B72" s="111"/>
      <c r="C72" s="111"/>
      <c r="D72" s="111"/>
      <c r="E72" s="111"/>
      <c r="F72" s="111"/>
      <c r="G72" s="111"/>
      <c r="H72" s="111"/>
      <c r="I72" s="111"/>
      <c r="J72" s="114"/>
      <c r="K72" s="115"/>
      <c r="L72" s="115"/>
      <c r="M72" s="115"/>
      <c r="T72" s="112"/>
      <c r="U72" s="111"/>
    </row>
    <row r="73" spans="1:21" s="113" customFormat="1" x14ac:dyDescent="0.2">
      <c r="A73" s="111"/>
      <c r="B73" s="111"/>
      <c r="C73" s="111"/>
      <c r="D73" s="111"/>
      <c r="E73" s="111"/>
      <c r="F73" s="111"/>
      <c r="G73" s="111"/>
      <c r="H73" s="111"/>
      <c r="I73" s="111"/>
      <c r="J73" s="114"/>
      <c r="K73" s="115"/>
      <c r="L73" s="115"/>
      <c r="M73" s="115"/>
      <c r="T73" s="112"/>
      <c r="U73" s="111"/>
    </row>
    <row r="74" spans="1:21" s="113" customFormat="1" x14ac:dyDescent="0.2">
      <c r="A74" s="111"/>
      <c r="B74" s="111"/>
      <c r="C74" s="111"/>
      <c r="D74" s="111"/>
      <c r="E74" s="111"/>
      <c r="F74" s="111"/>
      <c r="G74" s="111"/>
      <c r="H74" s="111"/>
      <c r="I74" s="111"/>
      <c r="J74" s="114"/>
      <c r="K74" s="115"/>
      <c r="L74" s="115"/>
      <c r="M74" s="115"/>
      <c r="T74" s="112"/>
      <c r="U74" s="111"/>
    </row>
    <row r="75" spans="1:21" s="113" customFormat="1" x14ac:dyDescent="0.2">
      <c r="A75" s="111"/>
      <c r="B75" s="111"/>
      <c r="C75" s="111"/>
      <c r="D75" s="111"/>
      <c r="E75" s="111"/>
      <c r="F75" s="111"/>
      <c r="G75" s="111"/>
      <c r="H75" s="111"/>
      <c r="I75" s="111"/>
      <c r="J75" s="114"/>
      <c r="K75" s="115"/>
      <c r="L75" s="115"/>
      <c r="M75" s="115"/>
      <c r="T75" s="112"/>
      <c r="U75" s="111"/>
    </row>
    <row r="76" spans="1:21" s="113" customFormat="1" x14ac:dyDescent="0.2">
      <c r="A76" s="111"/>
      <c r="B76" s="111"/>
      <c r="C76" s="111"/>
      <c r="D76" s="111"/>
      <c r="E76" s="111"/>
      <c r="F76" s="111"/>
      <c r="G76" s="111"/>
      <c r="H76" s="111"/>
      <c r="I76" s="111"/>
      <c r="J76" s="114"/>
      <c r="K76" s="115"/>
      <c r="L76" s="115"/>
      <c r="M76" s="115"/>
      <c r="T76" s="112"/>
      <c r="U76" s="111"/>
    </row>
    <row r="77" spans="1:21" s="113" customFormat="1" x14ac:dyDescent="0.2">
      <c r="A77" s="111"/>
      <c r="B77" s="111"/>
      <c r="C77" s="111"/>
      <c r="D77" s="111"/>
      <c r="E77" s="111"/>
      <c r="F77" s="111"/>
      <c r="G77" s="111"/>
      <c r="H77" s="111"/>
      <c r="I77" s="111"/>
      <c r="J77" s="114"/>
      <c r="K77" s="115"/>
      <c r="L77" s="115"/>
      <c r="M77" s="115"/>
      <c r="T77" s="112"/>
      <c r="U77" s="111"/>
    </row>
    <row r="78" spans="1:21" s="113" customFormat="1" x14ac:dyDescent="0.2">
      <c r="A78" s="111"/>
      <c r="B78" s="111"/>
      <c r="C78" s="111"/>
      <c r="D78" s="111"/>
      <c r="E78" s="111"/>
      <c r="F78" s="111"/>
      <c r="G78" s="111"/>
      <c r="H78" s="111"/>
      <c r="I78" s="111"/>
      <c r="J78" s="114"/>
      <c r="K78" s="115"/>
      <c r="L78" s="115"/>
      <c r="M78" s="115"/>
      <c r="T78" s="112"/>
      <c r="U78" s="111"/>
    </row>
    <row r="79" spans="1:21" s="113" customFormat="1" x14ac:dyDescent="0.2">
      <c r="A79" s="111"/>
      <c r="B79" s="111"/>
      <c r="C79" s="111"/>
      <c r="D79" s="111"/>
      <c r="E79" s="111"/>
      <c r="F79" s="111"/>
      <c r="G79" s="111"/>
      <c r="H79" s="111"/>
      <c r="I79" s="111"/>
      <c r="J79" s="114"/>
      <c r="K79" s="115"/>
      <c r="L79" s="115"/>
      <c r="M79" s="115"/>
      <c r="T79" s="112"/>
      <c r="U79" s="111"/>
    </row>
    <row r="80" spans="1:21" s="113" customFormat="1" x14ac:dyDescent="0.2">
      <c r="A80" s="111"/>
      <c r="B80" s="111"/>
      <c r="C80" s="111"/>
      <c r="D80" s="111"/>
      <c r="E80" s="111"/>
      <c r="F80" s="111"/>
      <c r="G80" s="111"/>
      <c r="H80" s="111"/>
      <c r="I80" s="111"/>
      <c r="J80" s="114"/>
      <c r="K80" s="115"/>
      <c r="L80" s="115"/>
      <c r="M80" s="115"/>
      <c r="T80" s="112"/>
      <c r="U80" s="111"/>
    </row>
    <row r="81" spans="1:21" s="113" customFormat="1" x14ac:dyDescent="0.2">
      <c r="A81" s="111"/>
      <c r="B81" s="111"/>
      <c r="C81" s="111"/>
      <c r="D81" s="111"/>
      <c r="E81" s="111"/>
      <c r="F81" s="111"/>
      <c r="G81" s="111"/>
      <c r="H81" s="111"/>
      <c r="I81" s="111"/>
      <c r="J81" s="114"/>
      <c r="K81" s="115"/>
      <c r="L81" s="115"/>
      <c r="M81" s="115"/>
      <c r="T81" s="112"/>
      <c r="U81" s="111"/>
    </row>
    <row r="82" spans="1:21" s="113" customFormat="1" x14ac:dyDescent="0.2">
      <c r="A82" s="111"/>
      <c r="B82" s="111"/>
      <c r="C82" s="111"/>
      <c r="D82" s="111"/>
      <c r="E82" s="111"/>
      <c r="F82" s="111"/>
      <c r="G82" s="111"/>
      <c r="H82" s="111"/>
      <c r="I82" s="111"/>
      <c r="J82" s="114"/>
      <c r="K82" s="115"/>
      <c r="L82" s="115"/>
      <c r="M82" s="115"/>
      <c r="T82" s="112"/>
      <c r="U82" s="111"/>
    </row>
    <row r="83" spans="1:21" s="113" customFormat="1" x14ac:dyDescent="0.2">
      <c r="A83" s="111"/>
      <c r="B83" s="111"/>
      <c r="C83" s="111"/>
      <c r="D83" s="111"/>
      <c r="E83" s="111"/>
      <c r="F83" s="111"/>
      <c r="G83" s="111"/>
      <c r="H83" s="111"/>
      <c r="I83" s="111"/>
      <c r="J83" s="114"/>
      <c r="K83" s="115"/>
      <c r="L83" s="115"/>
      <c r="M83" s="115"/>
      <c r="T83" s="112"/>
      <c r="U83" s="111"/>
    </row>
    <row r="84" spans="1:21" s="113" customFormat="1" x14ac:dyDescent="0.2">
      <c r="A84" s="111"/>
      <c r="B84" s="111"/>
      <c r="C84" s="111"/>
      <c r="D84" s="111"/>
      <c r="E84" s="111"/>
      <c r="F84" s="111"/>
      <c r="G84" s="111"/>
      <c r="H84" s="111"/>
      <c r="I84" s="111"/>
      <c r="J84" s="114"/>
      <c r="K84" s="115"/>
      <c r="L84" s="115"/>
      <c r="M84" s="115"/>
      <c r="T84" s="112"/>
      <c r="U84" s="111"/>
    </row>
    <row r="85" spans="1:21" s="113" customFormat="1" x14ac:dyDescent="0.2">
      <c r="A85" s="111"/>
      <c r="B85" s="111"/>
      <c r="C85" s="111"/>
      <c r="D85" s="111"/>
      <c r="E85" s="111"/>
      <c r="F85" s="111"/>
      <c r="G85" s="111"/>
      <c r="H85" s="111"/>
      <c r="I85" s="111"/>
      <c r="J85" s="114"/>
      <c r="K85" s="115"/>
      <c r="L85" s="115"/>
      <c r="M85" s="115"/>
      <c r="T85" s="112"/>
      <c r="U85" s="111"/>
    </row>
    <row r="86" spans="1:21" s="113" customFormat="1" x14ac:dyDescent="0.2">
      <c r="A86" s="111"/>
      <c r="B86" s="111"/>
      <c r="C86" s="111"/>
      <c r="D86" s="111"/>
      <c r="E86" s="111"/>
      <c r="F86" s="111"/>
      <c r="G86" s="111"/>
      <c r="H86" s="111"/>
      <c r="I86" s="111"/>
      <c r="J86" s="114"/>
      <c r="K86" s="115"/>
      <c r="L86" s="115"/>
      <c r="M86" s="115"/>
      <c r="T86" s="112"/>
      <c r="U86" s="111"/>
    </row>
    <row r="87" spans="1:21" s="113" customFormat="1" x14ac:dyDescent="0.2">
      <c r="A87" s="111"/>
      <c r="B87" s="111"/>
      <c r="C87" s="111"/>
      <c r="D87" s="111"/>
      <c r="E87" s="111"/>
      <c r="F87" s="111"/>
      <c r="G87" s="111"/>
      <c r="H87" s="111"/>
      <c r="I87" s="111"/>
      <c r="J87" s="114"/>
      <c r="K87" s="115"/>
      <c r="L87" s="115"/>
      <c r="M87" s="115"/>
      <c r="T87" s="112"/>
      <c r="U87" s="111"/>
    </row>
    <row r="88" spans="1:21" s="113" customFormat="1" x14ac:dyDescent="0.2">
      <c r="A88" s="111"/>
      <c r="B88" s="111"/>
      <c r="C88" s="111"/>
      <c r="D88" s="111"/>
      <c r="E88" s="111"/>
      <c r="F88" s="111"/>
      <c r="G88" s="111"/>
      <c r="H88" s="111"/>
      <c r="I88" s="111"/>
      <c r="J88" s="114"/>
      <c r="K88" s="115"/>
      <c r="L88" s="115"/>
      <c r="M88" s="115"/>
      <c r="T88" s="112"/>
      <c r="U88" s="111"/>
    </row>
    <row r="89" spans="1:21" s="113" customFormat="1" x14ac:dyDescent="0.2">
      <c r="A89" s="111"/>
      <c r="B89" s="111"/>
      <c r="C89" s="111"/>
      <c r="D89" s="111"/>
      <c r="E89" s="111"/>
      <c r="F89" s="111"/>
      <c r="G89" s="111"/>
      <c r="H89" s="111"/>
      <c r="I89" s="111"/>
      <c r="J89" s="114"/>
      <c r="K89" s="115"/>
      <c r="L89" s="115"/>
      <c r="M89" s="115"/>
      <c r="T89" s="112"/>
      <c r="U89" s="111"/>
    </row>
    <row r="90" spans="1:21" s="113" customFormat="1" x14ac:dyDescent="0.2">
      <c r="A90" s="111"/>
      <c r="B90" s="111"/>
      <c r="C90" s="111"/>
      <c r="D90" s="111"/>
      <c r="E90" s="111"/>
      <c r="F90" s="111"/>
      <c r="G90" s="111"/>
      <c r="H90" s="111"/>
      <c r="I90" s="111"/>
      <c r="J90" s="114"/>
      <c r="K90" s="115"/>
      <c r="L90" s="115"/>
      <c r="M90" s="115"/>
      <c r="T90" s="112"/>
      <c r="U90" s="111"/>
    </row>
    <row r="91" spans="1:21" s="113" customFormat="1" x14ac:dyDescent="0.2">
      <c r="A91" s="111"/>
      <c r="B91" s="111"/>
      <c r="C91" s="111"/>
      <c r="D91" s="111"/>
      <c r="E91" s="111"/>
      <c r="F91" s="111"/>
      <c r="G91" s="111"/>
      <c r="H91" s="111"/>
      <c r="I91" s="111"/>
      <c r="J91" s="114"/>
      <c r="K91" s="115"/>
      <c r="L91" s="115"/>
      <c r="M91" s="115"/>
      <c r="T91" s="112"/>
      <c r="U91" s="111"/>
    </row>
    <row r="92" spans="1:21" s="113" customFormat="1" x14ac:dyDescent="0.2">
      <c r="A92" s="111"/>
      <c r="B92" s="111"/>
      <c r="C92" s="111"/>
      <c r="D92" s="111"/>
      <c r="E92" s="111"/>
      <c r="F92" s="111"/>
      <c r="G92" s="111"/>
      <c r="H92" s="111"/>
      <c r="I92" s="111"/>
      <c r="J92" s="114"/>
      <c r="K92" s="115"/>
      <c r="L92" s="115"/>
      <c r="M92" s="115"/>
      <c r="T92" s="112"/>
      <c r="U92" s="111"/>
    </row>
    <row r="93" spans="1:21" s="113" customFormat="1" x14ac:dyDescent="0.2">
      <c r="A93" s="111"/>
      <c r="B93" s="111"/>
      <c r="C93" s="111"/>
      <c r="D93" s="111"/>
      <c r="E93" s="111"/>
      <c r="F93" s="111"/>
      <c r="G93" s="111"/>
      <c r="H93" s="111"/>
      <c r="I93" s="111"/>
      <c r="J93" s="114"/>
      <c r="K93" s="115"/>
      <c r="L93" s="115"/>
      <c r="M93" s="115"/>
      <c r="T93" s="112"/>
      <c r="U93" s="111"/>
    </row>
    <row r="94" spans="1:21" s="113" customFormat="1" x14ac:dyDescent="0.2">
      <c r="A94" s="111"/>
      <c r="B94" s="111"/>
      <c r="C94" s="111"/>
      <c r="D94" s="111"/>
      <c r="E94" s="111"/>
      <c r="F94" s="111"/>
      <c r="G94" s="111"/>
      <c r="H94" s="111"/>
      <c r="I94" s="111"/>
      <c r="J94" s="114"/>
      <c r="K94" s="115"/>
      <c r="L94" s="115"/>
      <c r="M94" s="115"/>
      <c r="T94" s="112"/>
      <c r="U94" s="111"/>
    </row>
    <row r="95" spans="1:21" s="113" customFormat="1" x14ac:dyDescent="0.2">
      <c r="A95" s="111"/>
      <c r="B95" s="111"/>
      <c r="C95" s="111"/>
      <c r="D95" s="111"/>
      <c r="E95" s="111"/>
      <c r="F95" s="111"/>
      <c r="G95" s="111"/>
      <c r="H95" s="111"/>
      <c r="I95" s="111"/>
      <c r="J95" s="114"/>
      <c r="K95" s="115"/>
      <c r="L95" s="115"/>
      <c r="M95" s="115"/>
      <c r="T95" s="112"/>
      <c r="U95" s="111"/>
    </row>
    <row r="96" spans="1:21" s="113" customFormat="1" x14ac:dyDescent="0.2">
      <c r="A96" s="111"/>
      <c r="B96" s="111"/>
      <c r="C96" s="111"/>
      <c r="D96" s="111"/>
      <c r="E96" s="111"/>
      <c r="F96" s="111"/>
      <c r="G96" s="111"/>
      <c r="H96" s="111"/>
      <c r="I96" s="111"/>
      <c r="J96" s="114"/>
      <c r="K96" s="115"/>
      <c r="L96" s="115"/>
      <c r="M96" s="115"/>
      <c r="T96" s="112"/>
      <c r="U96" s="111"/>
    </row>
    <row r="97" spans="1:21" s="113" customFormat="1" x14ac:dyDescent="0.2">
      <c r="A97" s="111"/>
      <c r="B97" s="111"/>
      <c r="C97" s="111"/>
      <c r="D97" s="111"/>
      <c r="E97" s="111"/>
      <c r="F97" s="111"/>
      <c r="G97" s="111"/>
      <c r="H97" s="111"/>
      <c r="I97" s="111"/>
      <c r="J97" s="114"/>
      <c r="K97" s="115"/>
      <c r="L97" s="115"/>
      <c r="M97" s="115"/>
      <c r="T97" s="112"/>
      <c r="U97" s="111"/>
    </row>
    <row r="98" spans="1:21" s="113" customFormat="1" x14ac:dyDescent="0.2">
      <c r="A98" s="111"/>
      <c r="B98" s="111"/>
      <c r="C98" s="111"/>
      <c r="D98" s="111"/>
      <c r="E98" s="111"/>
      <c r="F98" s="111"/>
      <c r="G98" s="111"/>
      <c r="H98" s="111"/>
      <c r="I98" s="111"/>
      <c r="J98" s="114"/>
      <c r="K98" s="115"/>
      <c r="L98" s="115"/>
      <c r="M98" s="115"/>
      <c r="T98" s="112"/>
      <c r="U98" s="111"/>
    </row>
  </sheetData>
  <mergeCells count="19">
    <mergeCell ref="A6:S6"/>
    <mergeCell ref="A7:A8"/>
    <mergeCell ref="B7:B8"/>
    <mergeCell ref="C7:C8"/>
    <mergeCell ref="D7:D8"/>
    <mergeCell ref="E7:E8"/>
    <mergeCell ref="G7:G8"/>
    <mergeCell ref="H7:H8"/>
    <mergeCell ref="I7:I8"/>
    <mergeCell ref="J7:J8"/>
    <mergeCell ref="S7:S8"/>
    <mergeCell ref="F7:F8"/>
    <mergeCell ref="T7:T8"/>
    <mergeCell ref="K7:K8"/>
    <mergeCell ref="L7:L8"/>
    <mergeCell ref="M7:M8"/>
    <mergeCell ref="N7:N8"/>
    <mergeCell ref="O7:O8"/>
    <mergeCell ref="P7:R7"/>
  </mergeCells>
  <pageMargins left="0.70866141732283472" right="0.78740157480314965" top="0.6692913385826772" bottom="0.86614173228346458" header="0.27559055118110237" footer="0.39370078740157483"/>
  <pageSetup paperSize="9" scale="49" firstPageNumber="119" fitToHeight="0" orientation="landscape" cellComments="asDisplayed" useFirstPageNumber="1" r:id="rId1"/>
  <headerFooter alignWithMargins="0">
    <oddFooter>&amp;L&amp;"Arial,Kurzíva"Zastupitelstvo Olomouckého kraje 19-12-2016
6. - Rozpočet Olomouckého kraje 2017 - návrh rozpočtu
Příloha č. 5b) Projekty spolufinancované z evropských fondů&amp;R&amp;"Arial,Kurzíva"Strana &amp;P (celkem 137)</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U113"/>
  <sheetViews>
    <sheetView view="pageBreakPreview" zoomScale="60" zoomScaleNormal="60" workbookViewId="0">
      <pane ySplit="8" topLeftCell="A12" activePane="bottomLeft" state="frozenSplit"/>
      <selection activeCell="M23" sqref="M23"/>
      <selection pane="bottomLeft" activeCell="M23" sqref="M23"/>
    </sheetView>
  </sheetViews>
  <sheetFormatPr defaultColWidth="9.140625" defaultRowHeight="12.75" outlineLevelCol="1" x14ac:dyDescent="0.2"/>
  <cols>
    <col min="1" max="1" width="4.140625" style="1" customWidth="1"/>
    <col min="2" max="2" width="6" style="1" customWidth="1"/>
    <col min="3" max="3" width="18.5703125" style="1" hidden="1" customWidth="1" outlineLevel="1"/>
    <col min="4" max="4" width="7.7109375" style="1" hidden="1" customWidth="1" outlineLevel="1"/>
    <col min="5" max="5" width="9.7109375" style="1" hidden="1" customWidth="1" outlineLevel="1"/>
    <col min="6" max="6" width="9.7109375" style="1" customWidth="1" outlineLevel="1"/>
    <col min="7" max="7" width="41.42578125" style="1" customWidth="1"/>
    <col min="8" max="8" width="60.42578125" style="1" customWidth="1"/>
    <col min="9" max="9" width="7.140625" style="1" customWidth="1"/>
    <col min="10" max="10" width="14.7109375" style="4" customWidth="1"/>
    <col min="11" max="11" width="15.7109375" style="3" customWidth="1"/>
    <col min="12" max="12" width="16.140625" style="3" customWidth="1"/>
    <col min="13" max="13" width="12.140625" style="3" customWidth="1"/>
    <col min="14" max="14" width="13.7109375" style="3" customWidth="1"/>
    <col min="15" max="15" width="12.140625" style="3" customWidth="1"/>
    <col min="16" max="16" width="14.85546875" style="3" customWidth="1"/>
    <col min="17" max="17" width="15.140625" style="3" customWidth="1"/>
    <col min="18" max="18" width="14.85546875" style="3" customWidth="1"/>
    <col min="19" max="19" width="18.5703125" style="3" customWidth="1"/>
    <col min="20" max="20" width="28.5703125" style="2" hidden="1" customWidth="1"/>
    <col min="21" max="16384" width="9.140625" style="1"/>
  </cols>
  <sheetData>
    <row r="1" spans="1:21" ht="18" x14ac:dyDescent="0.25">
      <c r="A1" s="181" t="s">
        <v>230</v>
      </c>
      <c r="B1" s="181"/>
      <c r="C1" s="181"/>
      <c r="D1" s="181"/>
      <c r="E1" s="181"/>
      <c r="F1" s="181"/>
      <c r="G1" s="181"/>
      <c r="H1" s="153"/>
      <c r="I1" s="153"/>
      <c r="J1" s="153"/>
      <c r="K1" s="153"/>
      <c r="L1" s="153"/>
      <c r="M1" s="153"/>
      <c r="N1" s="153"/>
      <c r="O1" s="153"/>
      <c r="P1" s="153"/>
      <c r="Q1" s="153"/>
      <c r="R1" s="153"/>
      <c r="S1" s="153"/>
      <c r="T1" s="41"/>
      <c r="U1" s="33"/>
    </row>
    <row r="2" spans="1:21" ht="23.25" x14ac:dyDescent="0.2">
      <c r="A2" s="182" t="s">
        <v>231</v>
      </c>
      <c r="B2" s="182"/>
      <c r="C2" s="182" t="s">
        <v>27</v>
      </c>
      <c r="D2" s="182"/>
      <c r="E2" s="182"/>
      <c r="F2" s="182"/>
      <c r="G2" s="182" t="s">
        <v>27</v>
      </c>
      <c r="H2" s="156" t="s">
        <v>218</v>
      </c>
      <c r="I2" s="156"/>
      <c r="J2" s="156"/>
      <c r="K2" s="155"/>
      <c r="L2" s="155"/>
      <c r="M2" s="155"/>
      <c r="N2" s="155"/>
      <c r="O2" s="155"/>
      <c r="P2" s="155"/>
      <c r="Q2" s="155"/>
      <c r="R2" s="155"/>
      <c r="S2" s="155"/>
      <c r="T2" s="34"/>
      <c r="U2" s="33"/>
    </row>
    <row r="3" spans="1:21" ht="23.25" x14ac:dyDescent="0.2">
      <c r="A3" s="182"/>
      <c r="B3" s="182"/>
      <c r="C3" s="182" t="s">
        <v>26</v>
      </c>
      <c r="D3" s="182"/>
      <c r="E3" s="182"/>
      <c r="F3" s="182"/>
      <c r="G3" s="182" t="s">
        <v>26</v>
      </c>
      <c r="H3" s="156"/>
      <c r="I3" s="156"/>
      <c r="J3" s="156"/>
      <c r="K3" s="155"/>
      <c r="L3" s="155"/>
      <c r="M3" s="155"/>
      <c r="N3" s="155"/>
      <c r="O3" s="155"/>
      <c r="P3" s="155"/>
      <c r="Q3" s="155"/>
      <c r="R3" s="155"/>
      <c r="S3" s="155"/>
      <c r="T3" s="34"/>
      <c r="U3" s="33"/>
    </row>
    <row r="4" spans="1:21" ht="15.75" x14ac:dyDescent="0.2">
      <c r="A4" s="157"/>
      <c r="B4" s="157"/>
      <c r="C4" s="154"/>
      <c r="D4" s="158"/>
      <c r="E4" s="158"/>
      <c r="F4" s="158"/>
      <c r="G4" s="158"/>
      <c r="H4" s="158"/>
      <c r="I4" s="158"/>
      <c r="J4" s="158"/>
      <c r="K4" s="158"/>
      <c r="L4" s="159"/>
      <c r="M4" s="158"/>
      <c r="N4" s="159"/>
      <c r="O4" s="158"/>
      <c r="P4" s="158"/>
      <c r="Q4" s="158"/>
      <c r="R4" s="158"/>
      <c r="S4" s="158"/>
      <c r="T4" s="34"/>
      <c r="U4" s="33"/>
    </row>
    <row r="5" spans="1:21" ht="17.25" customHeight="1" x14ac:dyDescent="0.2">
      <c r="A5" s="158"/>
      <c r="B5" s="158"/>
      <c r="C5" s="158"/>
      <c r="D5" s="158"/>
      <c r="E5" s="158"/>
      <c r="F5" s="158"/>
      <c r="G5" s="158"/>
      <c r="H5" s="158"/>
      <c r="I5" s="158"/>
      <c r="J5" s="158"/>
      <c r="K5" s="158"/>
      <c r="L5" s="159"/>
      <c r="M5" s="158"/>
      <c r="N5" s="159"/>
      <c r="O5" s="158"/>
      <c r="P5" s="158"/>
      <c r="Q5" s="158"/>
      <c r="R5" s="158"/>
      <c r="S5" s="161" t="s">
        <v>102</v>
      </c>
      <c r="T5" s="34"/>
      <c r="U5" s="33"/>
    </row>
    <row r="6" spans="1:21" ht="25.5" customHeight="1" x14ac:dyDescent="0.2">
      <c r="A6" s="302" t="s">
        <v>304</v>
      </c>
      <c r="B6" s="303"/>
      <c r="C6" s="303"/>
      <c r="D6" s="303"/>
      <c r="E6" s="303"/>
      <c r="F6" s="303"/>
      <c r="G6" s="303"/>
      <c r="H6" s="303"/>
      <c r="I6" s="303"/>
      <c r="J6" s="303"/>
      <c r="K6" s="303"/>
      <c r="L6" s="303"/>
      <c r="M6" s="303"/>
      <c r="N6" s="303"/>
      <c r="O6" s="303"/>
      <c r="P6" s="303"/>
      <c r="Q6" s="303"/>
      <c r="R6" s="303"/>
      <c r="S6" s="304"/>
      <c r="T6" s="32"/>
    </row>
    <row r="7" spans="1:21" ht="25.5" customHeight="1" x14ac:dyDescent="0.2">
      <c r="A7" s="305" t="s">
        <v>25</v>
      </c>
      <c r="B7" s="305" t="s">
        <v>24</v>
      </c>
      <c r="C7" s="306" t="s">
        <v>23</v>
      </c>
      <c r="D7" s="306" t="s">
        <v>22</v>
      </c>
      <c r="E7" s="306" t="s">
        <v>21</v>
      </c>
      <c r="F7" s="308" t="s">
        <v>235</v>
      </c>
      <c r="G7" s="306" t="s">
        <v>19</v>
      </c>
      <c r="H7" s="297" t="s">
        <v>18</v>
      </c>
      <c r="I7" s="307" t="s">
        <v>17</v>
      </c>
      <c r="J7" s="297" t="s">
        <v>16</v>
      </c>
      <c r="K7" s="297" t="s">
        <v>15</v>
      </c>
      <c r="L7" s="298" t="s">
        <v>14</v>
      </c>
      <c r="M7" s="298" t="s">
        <v>13</v>
      </c>
      <c r="N7" s="297" t="s">
        <v>12</v>
      </c>
      <c r="O7" s="300" t="s">
        <v>11</v>
      </c>
      <c r="P7" s="301" t="s">
        <v>10</v>
      </c>
      <c r="Q7" s="301"/>
      <c r="R7" s="301"/>
      <c r="S7" s="300" t="s">
        <v>9</v>
      </c>
      <c r="T7" s="296" t="s">
        <v>8</v>
      </c>
    </row>
    <row r="8" spans="1:21" ht="58.7" customHeight="1" x14ac:dyDescent="0.2">
      <c r="A8" s="305"/>
      <c r="B8" s="305"/>
      <c r="C8" s="306"/>
      <c r="D8" s="306"/>
      <c r="E8" s="306"/>
      <c r="F8" s="309"/>
      <c r="G8" s="306"/>
      <c r="H8" s="297"/>
      <c r="I8" s="307"/>
      <c r="J8" s="297"/>
      <c r="K8" s="297"/>
      <c r="L8" s="299"/>
      <c r="M8" s="299"/>
      <c r="N8" s="297"/>
      <c r="O8" s="300"/>
      <c r="P8" s="260" t="s">
        <v>7</v>
      </c>
      <c r="Q8" s="260" t="s">
        <v>6</v>
      </c>
      <c r="R8" s="260" t="s">
        <v>5</v>
      </c>
      <c r="S8" s="300"/>
      <c r="T8" s="296"/>
    </row>
    <row r="9" spans="1:21" s="30" customFormat="1" ht="25.5" customHeight="1" x14ac:dyDescent="0.3">
      <c r="A9" s="261" t="s">
        <v>4</v>
      </c>
      <c r="B9" s="262"/>
      <c r="C9" s="262"/>
      <c r="D9" s="262"/>
      <c r="E9" s="262"/>
      <c r="F9" s="262"/>
      <c r="G9" s="262"/>
      <c r="H9" s="262"/>
      <c r="I9" s="262"/>
      <c r="J9" s="262"/>
      <c r="K9" s="263">
        <f>SUM(K10:K28)</f>
        <v>3375646</v>
      </c>
      <c r="L9" s="263">
        <f t="shared" ref="L9:M9" si="0">SUM(L10:L28)</f>
        <v>2884609</v>
      </c>
      <c r="M9" s="263">
        <f t="shared" si="0"/>
        <v>491037</v>
      </c>
      <c r="N9" s="263"/>
      <c r="O9" s="263">
        <f>SUM(O10:O28)</f>
        <v>20188</v>
      </c>
      <c r="P9" s="264">
        <f t="shared" ref="P9:S9" si="1">SUM(P10:P28)</f>
        <v>48692</v>
      </c>
      <c r="Q9" s="276">
        <f>SUM(Q10:Q28)</f>
        <v>15554</v>
      </c>
      <c r="R9" s="276">
        <f t="shared" si="1"/>
        <v>33138</v>
      </c>
      <c r="S9" s="277">
        <f t="shared" si="1"/>
        <v>3306766</v>
      </c>
      <c r="T9" s="31"/>
    </row>
    <row r="10" spans="1:21" s="26" customFormat="1" ht="105" customHeight="1" x14ac:dyDescent="0.2">
      <c r="A10" s="25">
        <v>1</v>
      </c>
      <c r="B10" s="25" t="s">
        <v>88</v>
      </c>
      <c r="C10" s="57">
        <v>60004100913</v>
      </c>
      <c r="D10" s="25">
        <v>2212</v>
      </c>
      <c r="E10" s="25">
        <v>6121</v>
      </c>
      <c r="F10" s="25">
        <v>61</v>
      </c>
      <c r="G10" s="56" t="s">
        <v>89</v>
      </c>
      <c r="H10" s="55" t="s">
        <v>90</v>
      </c>
      <c r="I10" s="54" t="s">
        <v>91</v>
      </c>
      <c r="J10" s="54" t="s">
        <v>3</v>
      </c>
      <c r="K10" s="62">
        <f>L10+M10</f>
        <v>233953</v>
      </c>
      <c r="L10" s="62">
        <v>208200</v>
      </c>
      <c r="M10" s="62">
        <v>25753</v>
      </c>
      <c r="N10" s="53" t="s">
        <v>28</v>
      </c>
      <c r="O10" s="47">
        <v>2500</v>
      </c>
      <c r="P10" s="48">
        <f>Q10+R10</f>
        <v>200</v>
      </c>
      <c r="Q10" s="47">
        <v>0</v>
      </c>
      <c r="R10" s="46">
        <v>200</v>
      </c>
      <c r="S10" s="46">
        <f t="shared" ref="S10:S12" si="2">K10-O10-P10</f>
        <v>231253</v>
      </c>
      <c r="T10" s="66" t="s">
        <v>227</v>
      </c>
    </row>
    <row r="11" spans="1:21" s="26" customFormat="1" ht="119.25" customHeight="1" x14ac:dyDescent="0.2">
      <c r="A11" s="54">
        <v>2</v>
      </c>
      <c r="B11" s="54" t="s">
        <v>35</v>
      </c>
      <c r="C11" s="57">
        <v>60004100915</v>
      </c>
      <c r="D11" s="25">
        <v>2212</v>
      </c>
      <c r="E11" s="25">
        <v>6121</v>
      </c>
      <c r="F11" s="25">
        <v>61</v>
      </c>
      <c r="G11" s="56" t="s">
        <v>76</v>
      </c>
      <c r="H11" s="55" t="s">
        <v>92</v>
      </c>
      <c r="I11" s="54" t="s">
        <v>91</v>
      </c>
      <c r="J11" s="54" t="s">
        <v>3</v>
      </c>
      <c r="K11" s="62">
        <f t="shared" ref="K11:K28" si="3">L11+M11</f>
        <v>124859</v>
      </c>
      <c r="L11" s="50">
        <v>100828</v>
      </c>
      <c r="M11" s="50">
        <v>24031</v>
      </c>
      <c r="N11" s="53">
        <v>2017</v>
      </c>
      <c r="O11" s="47">
        <v>2068</v>
      </c>
      <c r="P11" s="48">
        <f>Q11+R11</f>
        <v>200</v>
      </c>
      <c r="Q11" s="47">
        <v>0</v>
      </c>
      <c r="R11" s="46">
        <v>200</v>
      </c>
      <c r="S11" s="46">
        <f t="shared" si="2"/>
        <v>122591</v>
      </c>
      <c r="T11" s="66" t="s">
        <v>227</v>
      </c>
    </row>
    <row r="12" spans="1:21" s="26" customFormat="1" ht="173.25" customHeight="1" x14ac:dyDescent="0.2">
      <c r="A12" s="54">
        <v>3</v>
      </c>
      <c r="B12" s="54" t="s">
        <v>35</v>
      </c>
      <c r="C12" s="57">
        <v>60004100919</v>
      </c>
      <c r="D12" s="25">
        <v>2212</v>
      </c>
      <c r="E12" s="25">
        <v>6121</v>
      </c>
      <c r="F12" s="25">
        <v>61</v>
      </c>
      <c r="G12" s="56" t="s">
        <v>77</v>
      </c>
      <c r="H12" s="55" t="s">
        <v>93</v>
      </c>
      <c r="I12" s="54" t="s">
        <v>39</v>
      </c>
      <c r="J12" s="54" t="s">
        <v>3</v>
      </c>
      <c r="K12" s="62">
        <f>L12+M12</f>
        <v>259955</v>
      </c>
      <c r="L12" s="50">
        <v>199716</v>
      </c>
      <c r="M12" s="50">
        <v>60239</v>
      </c>
      <c r="N12" s="58" t="s">
        <v>28</v>
      </c>
      <c r="O12" s="47">
        <v>2300</v>
      </c>
      <c r="P12" s="48">
        <f t="shared" ref="P12:P14" si="4">Q12+R12</f>
        <v>10200</v>
      </c>
      <c r="Q12" s="47">
        <v>0</v>
      </c>
      <c r="R12" s="46">
        <v>10200</v>
      </c>
      <c r="S12" s="46">
        <f t="shared" si="2"/>
        <v>247455</v>
      </c>
      <c r="T12" s="66" t="s">
        <v>229</v>
      </c>
    </row>
    <row r="13" spans="1:21" s="26" customFormat="1" ht="51" x14ac:dyDescent="0.2">
      <c r="A13" s="25">
        <v>4</v>
      </c>
      <c r="B13" s="54" t="s">
        <v>41</v>
      </c>
      <c r="C13" s="57">
        <v>60004100930</v>
      </c>
      <c r="D13" s="25">
        <v>2212</v>
      </c>
      <c r="E13" s="25">
        <v>6121</v>
      </c>
      <c r="F13" s="25">
        <v>61</v>
      </c>
      <c r="G13" s="56" t="s">
        <v>94</v>
      </c>
      <c r="H13" s="55" t="s">
        <v>95</v>
      </c>
      <c r="I13" s="54"/>
      <c r="J13" s="54" t="s">
        <v>120</v>
      </c>
      <c r="K13" s="62">
        <f t="shared" si="3"/>
        <v>136982</v>
      </c>
      <c r="L13" s="50">
        <v>121500</v>
      </c>
      <c r="M13" s="50">
        <v>15482</v>
      </c>
      <c r="N13" s="58">
        <v>2018</v>
      </c>
      <c r="O13" s="47">
        <v>1982</v>
      </c>
      <c r="P13" s="48">
        <f t="shared" si="4"/>
        <v>700</v>
      </c>
      <c r="Q13" s="47">
        <v>0</v>
      </c>
      <c r="R13" s="46">
        <v>700</v>
      </c>
      <c r="S13" s="46">
        <f t="shared" ref="S13:S14" si="5">K13-O13-P13</f>
        <v>134300</v>
      </c>
      <c r="T13" s="66"/>
    </row>
    <row r="14" spans="1:21" s="26" customFormat="1" ht="51" x14ac:dyDescent="0.2">
      <c r="A14" s="54">
        <v>5</v>
      </c>
      <c r="B14" s="54" t="s">
        <v>41</v>
      </c>
      <c r="C14" s="57">
        <v>60004100931</v>
      </c>
      <c r="D14" s="25">
        <v>2212</v>
      </c>
      <c r="E14" s="25">
        <v>6121</v>
      </c>
      <c r="F14" s="25">
        <v>61</v>
      </c>
      <c r="G14" s="56" t="s">
        <v>78</v>
      </c>
      <c r="H14" s="55" t="s">
        <v>96</v>
      </c>
      <c r="I14" s="54" t="s">
        <v>97</v>
      </c>
      <c r="J14" s="54" t="s">
        <v>3</v>
      </c>
      <c r="K14" s="62">
        <f t="shared" si="3"/>
        <v>53333</v>
      </c>
      <c r="L14" s="50">
        <v>46661</v>
      </c>
      <c r="M14" s="50">
        <v>6672</v>
      </c>
      <c r="N14" s="58" t="s">
        <v>28</v>
      </c>
      <c r="O14" s="47">
        <v>768</v>
      </c>
      <c r="P14" s="48">
        <f t="shared" si="4"/>
        <v>18102</v>
      </c>
      <c r="Q14" s="47">
        <v>15554</v>
      </c>
      <c r="R14" s="46">
        <f>1728+820</f>
        <v>2548</v>
      </c>
      <c r="S14" s="46">
        <f t="shared" si="5"/>
        <v>34463</v>
      </c>
      <c r="T14" s="66"/>
    </row>
    <row r="15" spans="1:21" ht="106.5" customHeight="1" x14ac:dyDescent="0.2">
      <c r="A15" s="54">
        <v>6</v>
      </c>
      <c r="B15" s="25" t="s">
        <v>88</v>
      </c>
      <c r="C15" s="57">
        <v>60004100029</v>
      </c>
      <c r="D15" s="25">
        <v>2212</v>
      </c>
      <c r="E15" s="25">
        <v>6121</v>
      </c>
      <c r="F15" s="25">
        <v>61</v>
      </c>
      <c r="G15" s="56" t="s">
        <v>147</v>
      </c>
      <c r="H15" s="55" t="s">
        <v>148</v>
      </c>
      <c r="I15" s="54" t="s">
        <v>151</v>
      </c>
      <c r="J15" s="54" t="s">
        <v>152</v>
      </c>
      <c r="K15" s="62">
        <f t="shared" si="3"/>
        <v>73604</v>
      </c>
      <c r="L15" s="50">
        <v>65344</v>
      </c>
      <c r="M15" s="50">
        <f>1000+7260</f>
        <v>8260</v>
      </c>
      <c r="N15" s="58" t="s">
        <v>185</v>
      </c>
      <c r="O15" s="47">
        <v>55</v>
      </c>
      <c r="P15" s="48">
        <f t="shared" ref="P15:P28" si="6">Q15+R15</f>
        <v>945</v>
      </c>
      <c r="Q15" s="47">
        <v>0</v>
      </c>
      <c r="R15" s="46">
        <v>945</v>
      </c>
      <c r="S15" s="46">
        <f t="shared" ref="S15:S28" si="7">K15-O15-P15</f>
        <v>72604</v>
      </c>
      <c r="T15" s="27"/>
    </row>
    <row r="16" spans="1:21" ht="100.5" customHeight="1" x14ac:dyDescent="0.2">
      <c r="A16" s="25">
        <v>7</v>
      </c>
      <c r="B16" s="29" t="s">
        <v>88</v>
      </c>
      <c r="C16" s="52">
        <v>60004100040</v>
      </c>
      <c r="D16" s="29">
        <v>2212</v>
      </c>
      <c r="E16" s="29">
        <v>6121</v>
      </c>
      <c r="F16" s="29">
        <v>61</v>
      </c>
      <c r="G16" s="56" t="s">
        <v>149</v>
      </c>
      <c r="H16" s="59" t="s">
        <v>150</v>
      </c>
      <c r="I16" s="28" t="s">
        <v>153</v>
      </c>
      <c r="J16" s="28" t="s">
        <v>154</v>
      </c>
      <c r="K16" s="62">
        <f t="shared" si="3"/>
        <v>408343</v>
      </c>
      <c r="L16" s="50">
        <v>366507</v>
      </c>
      <c r="M16" s="50">
        <f>1113+40723</f>
        <v>41836</v>
      </c>
      <c r="N16" s="58" t="s">
        <v>186</v>
      </c>
      <c r="O16" s="47">
        <v>635</v>
      </c>
      <c r="P16" s="48">
        <f t="shared" si="6"/>
        <v>478</v>
      </c>
      <c r="Q16" s="47">
        <v>0</v>
      </c>
      <c r="R16" s="46">
        <v>478</v>
      </c>
      <c r="S16" s="46">
        <f t="shared" si="7"/>
        <v>407230</v>
      </c>
      <c r="T16" s="27"/>
    </row>
    <row r="17" spans="1:21" s="26" customFormat="1" ht="60" customHeight="1" x14ac:dyDescent="0.2">
      <c r="A17" s="54">
        <v>8</v>
      </c>
      <c r="B17" s="29" t="s">
        <v>88</v>
      </c>
      <c r="C17" s="107">
        <v>60004100109</v>
      </c>
      <c r="D17" s="28">
        <v>2212</v>
      </c>
      <c r="E17" s="28">
        <v>6121</v>
      </c>
      <c r="F17" s="29">
        <v>61</v>
      </c>
      <c r="G17" s="61" t="s">
        <v>155</v>
      </c>
      <c r="H17" s="59" t="s">
        <v>156</v>
      </c>
      <c r="I17" s="28" t="s">
        <v>157</v>
      </c>
      <c r="J17" s="28" t="s">
        <v>158</v>
      </c>
      <c r="K17" s="62">
        <f t="shared" si="3"/>
        <v>276001</v>
      </c>
      <c r="L17" s="50">
        <v>246617</v>
      </c>
      <c r="M17" s="50">
        <f>500+27402+1482</f>
        <v>29384</v>
      </c>
      <c r="N17" s="53">
        <v>2020</v>
      </c>
      <c r="O17" s="47">
        <v>1482</v>
      </c>
      <c r="P17" s="48">
        <f t="shared" si="6"/>
        <v>500</v>
      </c>
      <c r="Q17" s="47">
        <v>0</v>
      </c>
      <c r="R17" s="46">
        <v>500</v>
      </c>
      <c r="S17" s="46">
        <f t="shared" si="7"/>
        <v>274019</v>
      </c>
      <c r="T17" s="27"/>
    </row>
    <row r="18" spans="1:21" s="26" customFormat="1" ht="141" customHeight="1" x14ac:dyDescent="0.2">
      <c r="A18" s="54">
        <v>9</v>
      </c>
      <c r="B18" s="29" t="s">
        <v>35</v>
      </c>
      <c r="C18" s="106">
        <v>60004100646</v>
      </c>
      <c r="D18" s="28">
        <v>2212</v>
      </c>
      <c r="E18" s="28">
        <v>6121</v>
      </c>
      <c r="F18" s="29">
        <v>61</v>
      </c>
      <c r="G18" s="61" t="s">
        <v>159</v>
      </c>
      <c r="H18" s="59" t="s">
        <v>160</v>
      </c>
      <c r="I18" s="28" t="s">
        <v>161</v>
      </c>
      <c r="J18" s="28" t="s">
        <v>157</v>
      </c>
      <c r="K18" s="62">
        <f t="shared" si="3"/>
        <v>324474</v>
      </c>
      <c r="L18" s="50">
        <v>290077</v>
      </c>
      <c r="M18" s="50">
        <f>2166+32231</f>
        <v>34397</v>
      </c>
      <c r="N18" s="58" t="s">
        <v>185</v>
      </c>
      <c r="O18" s="47">
        <v>1561</v>
      </c>
      <c r="P18" s="48">
        <f t="shared" si="6"/>
        <v>605</v>
      </c>
      <c r="Q18" s="47">
        <v>0</v>
      </c>
      <c r="R18" s="46">
        <v>605</v>
      </c>
      <c r="S18" s="46">
        <f t="shared" si="7"/>
        <v>322308</v>
      </c>
      <c r="T18" s="27"/>
    </row>
    <row r="19" spans="1:21" s="26" customFormat="1" ht="70.5" customHeight="1" x14ac:dyDescent="0.2">
      <c r="A19" s="25">
        <v>10</v>
      </c>
      <c r="B19" s="29" t="s">
        <v>41</v>
      </c>
      <c r="C19" s="106">
        <v>60004100674</v>
      </c>
      <c r="D19" s="28">
        <v>2212</v>
      </c>
      <c r="E19" s="28">
        <v>6121</v>
      </c>
      <c r="F19" s="29">
        <v>61</v>
      </c>
      <c r="G19" s="61" t="s">
        <v>162</v>
      </c>
      <c r="H19" s="59" t="s">
        <v>163</v>
      </c>
      <c r="I19" s="28" t="s">
        <v>153</v>
      </c>
      <c r="J19" s="28" t="s">
        <v>29</v>
      </c>
      <c r="K19" s="62">
        <f t="shared" si="3"/>
        <v>179026</v>
      </c>
      <c r="L19" s="50">
        <v>83903</v>
      </c>
      <c r="M19" s="50">
        <f>1900+93223</f>
        <v>95123</v>
      </c>
      <c r="N19" s="58" t="s">
        <v>187</v>
      </c>
      <c r="O19" s="47">
        <v>967</v>
      </c>
      <c r="P19" s="48">
        <f t="shared" si="6"/>
        <v>933</v>
      </c>
      <c r="Q19" s="47">
        <v>0</v>
      </c>
      <c r="R19" s="46">
        <v>933</v>
      </c>
      <c r="S19" s="46">
        <f t="shared" si="7"/>
        <v>177126</v>
      </c>
      <c r="T19" s="27"/>
    </row>
    <row r="20" spans="1:21" s="26" customFormat="1" ht="45.75" customHeight="1" x14ac:dyDescent="0.2">
      <c r="A20" s="54">
        <v>11</v>
      </c>
      <c r="B20" s="29" t="s">
        <v>41</v>
      </c>
      <c r="C20" s="106">
        <v>60004100804</v>
      </c>
      <c r="D20" s="28">
        <v>2212</v>
      </c>
      <c r="E20" s="28">
        <v>6121</v>
      </c>
      <c r="F20" s="29">
        <v>61</v>
      </c>
      <c r="G20" s="61" t="s">
        <v>164</v>
      </c>
      <c r="H20" s="59" t="s">
        <v>165</v>
      </c>
      <c r="I20" s="54"/>
      <c r="J20" s="54" t="s">
        <v>166</v>
      </c>
      <c r="K20" s="62">
        <f t="shared" si="3"/>
        <v>125139</v>
      </c>
      <c r="L20" s="50">
        <v>111981</v>
      </c>
      <c r="M20" s="50">
        <f>716+12442</f>
        <v>13158</v>
      </c>
      <c r="N20" s="58" t="s">
        <v>185</v>
      </c>
      <c r="O20" s="47">
        <v>616</v>
      </c>
      <c r="P20" s="48">
        <f t="shared" si="6"/>
        <v>100</v>
      </c>
      <c r="Q20" s="47">
        <v>0</v>
      </c>
      <c r="R20" s="46">
        <v>100</v>
      </c>
      <c r="S20" s="46">
        <f t="shared" si="7"/>
        <v>124423</v>
      </c>
      <c r="T20" s="27"/>
    </row>
    <row r="21" spans="1:21" s="26" customFormat="1" ht="126" customHeight="1" x14ac:dyDescent="0.2">
      <c r="A21" s="54">
        <v>12</v>
      </c>
      <c r="B21" s="54" t="s">
        <v>35</v>
      </c>
      <c r="C21" s="67">
        <v>60004100914</v>
      </c>
      <c r="D21" s="54">
        <v>2212</v>
      </c>
      <c r="E21" s="54">
        <v>6121</v>
      </c>
      <c r="F21" s="25">
        <v>61</v>
      </c>
      <c r="G21" s="61" t="s">
        <v>167</v>
      </c>
      <c r="H21" s="55" t="s">
        <v>168</v>
      </c>
      <c r="I21" s="54" t="s">
        <v>169</v>
      </c>
      <c r="J21" s="54" t="s">
        <v>170</v>
      </c>
      <c r="K21" s="62">
        <f t="shared" si="3"/>
        <v>94383</v>
      </c>
      <c r="L21" s="50">
        <v>82170</v>
      </c>
      <c r="M21" s="50">
        <f>3083+9130</f>
        <v>12213</v>
      </c>
      <c r="N21" s="53">
        <v>2019</v>
      </c>
      <c r="O21" s="47">
        <v>65</v>
      </c>
      <c r="P21" s="48">
        <f t="shared" si="6"/>
        <v>3018</v>
      </c>
      <c r="Q21" s="47">
        <v>0</v>
      </c>
      <c r="R21" s="46">
        <v>3018</v>
      </c>
      <c r="S21" s="46">
        <f t="shared" si="7"/>
        <v>91300</v>
      </c>
      <c r="T21" s="27"/>
    </row>
    <row r="22" spans="1:21" s="26" customFormat="1" ht="165.75" x14ac:dyDescent="0.2">
      <c r="A22" s="25">
        <v>13</v>
      </c>
      <c r="B22" s="54" t="s">
        <v>88</v>
      </c>
      <c r="C22" s="105">
        <v>60004100917</v>
      </c>
      <c r="D22" s="54">
        <v>2212</v>
      </c>
      <c r="E22" s="54">
        <v>6121</v>
      </c>
      <c r="F22" s="25">
        <v>61</v>
      </c>
      <c r="G22" s="61" t="s">
        <v>171</v>
      </c>
      <c r="H22" s="55" t="s">
        <v>172</v>
      </c>
      <c r="I22" s="54"/>
      <c r="J22" s="54" t="s">
        <v>60</v>
      </c>
      <c r="K22" s="62">
        <f t="shared" si="3"/>
        <v>166713</v>
      </c>
      <c r="L22" s="50">
        <v>147600</v>
      </c>
      <c r="M22" s="50">
        <f>2713+16400</f>
        <v>19113</v>
      </c>
      <c r="N22" s="53">
        <v>2018</v>
      </c>
      <c r="O22" s="47">
        <v>1686</v>
      </c>
      <c r="P22" s="48">
        <f t="shared" si="6"/>
        <v>1027</v>
      </c>
      <c r="Q22" s="47">
        <v>0</v>
      </c>
      <c r="R22" s="46">
        <v>1027</v>
      </c>
      <c r="S22" s="46">
        <f t="shared" si="7"/>
        <v>164000</v>
      </c>
      <c r="T22" s="27"/>
    </row>
    <row r="23" spans="1:21" s="26" customFormat="1" ht="165" customHeight="1" x14ac:dyDescent="0.2">
      <c r="A23" s="54">
        <v>14</v>
      </c>
      <c r="B23" s="54" t="s">
        <v>35</v>
      </c>
      <c r="C23" s="67">
        <v>60004100918</v>
      </c>
      <c r="D23" s="54">
        <v>2212</v>
      </c>
      <c r="E23" s="54">
        <v>6121</v>
      </c>
      <c r="F23" s="25">
        <v>61</v>
      </c>
      <c r="G23" s="61" t="s">
        <v>173</v>
      </c>
      <c r="H23" s="55" t="s">
        <v>174</v>
      </c>
      <c r="I23" s="54"/>
      <c r="J23" s="54" t="s">
        <v>39</v>
      </c>
      <c r="K23" s="62">
        <f t="shared" si="3"/>
        <v>179129</v>
      </c>
      <c r="L23" s="50">
        <v>159300</v>
      </c>
      <c r="M23" s="50">
        <f>2129+17700</f>
        <v>19829</v>
      </c>
      <c r="N23" s="53">
        <v>2019</v>
      </c>
      <c r="O23" s="47">
        <v>1465</v>
      </c>
      <c r="P23" s="48">
        <f t="shared" si="6"/>
        <v>664</v>
      </c>
      <c r="Q23" s="47">
        <v>0</v>
      </c>
      <c r="R23" s="46">
        <v>664</v>
      </c>
      <c r="S23" s="46">
        <f t="shared" si="7"/>
        <v>177000</v>
      </c>
      <c r="T23" s="27"/>
    </row>
    <row r="24" spans="1:21" s="26" customFormat="1" ht="165" customHeight="1" x14ac:dyDescent="0.2">
      <c r="A24" s="54">
        <v>15</v>
      </c>
      <c r="B24" s="54" t="s">
        <v>36</v>
      </c>
      <c r="C24" s="174">
        <v>60004100920</v>
      </c>
      <c r="D24" s="174">
        <v>2212</v>
      </c>
      <c r="E24" s="175">
        <v>6121</v>
      </c>
      <c r="F24" s="175">
        <v>61</v>
      </c>
      <c r="G24" s="176" t="s">
        <v>219</v>
      </c>
      <c r="H24" s="177" t="s">
        <v>220</v>
      </c>
      <c r="I24" s="177" t="s">
        <v>125</v>
      </c>
      <c r="J24" s="54" t="s">
        <v>3</v>
      </c>
      <c r="K24" s="62">
        <f t="shared" si="3"/>
        <v>84774</v>
      </c>
      <c r="L24" s="50">
        <f>84000*0.9</f>
        <v>75600</v>
      </c>
      <c r="M24" s="50">
        <f>84000*0.1+774</f>
        <v>9174</v>
      </c>
      <c r="N24" s="58">
        <v>2018</v>
      </c>
      <c r="O24" s="47">
        <v>774</v>
      </c>
      <c r="P24" s="48">
        <v>200</v>
      </c>
      <c r="Q24" s="47">
        <v>0</v>
      </c>
      <c r="R24" s="46">
        <v>200</v>
      </c>
      <c r="S24" s="46">
        <v>83800</v>
      </c>
      <c r="T24" s="66"/>
    </row>
    <row r="25" spans="1:21" s="26" customFormat="1" ht="127.5" x14ac:dyDescent="0.2">
      <c r="A25" s="25">
        <v>16</v>
      </c>
      <c r="B25" s="54" t="s">
        <v>35</v>
      </c>
      <c r="C25" s="105">
        <v>60004100956</v>
      </c>
      <c r="D25" s="54">
        <v>2212</v>
      </c>
      <c r="E25" s="54">
        <v>6121</v>
      </c>
      <c r="F25" s="175">
        <v>61</v>
      </c>
      <c r="G25" s="61" t="s">
        <v>175</v>
      </c>
      <c r="H25" s="55" t="s">
        <v>176</v>
      </c>
      <c r="I25" s="54"/>
      <c r="J25" s="54" t="s">
        <v>177</v>
      </c>
      <c r="K25" s="62">
        <f t="shared" si="3"/>
        <v>196356</v>
      </c>
      <c r="L25" s="50">
        <v>175320</v>
      </c>
      <c r="M25" s="50">
        <f>1556+19480</f>
        <v>21036</v>
      </c>
      <c r="N25" s="58" t="s">
        <v>185</v>
      </c>
      <c r="O25" s="47">
        <v>272</v>
      </c>
      <c r="P25" s="48">
        <f t="shared" si="6"/>
        <v>1284</v>
      </c>
      <c r="Q25" s="47">
        <v>0</v>
      </c>
      <c r="R25" s="46">
        <v>1284</v>
      </c>
      <c r="S25" s="46">
        <f t="shared" si="7"/>
        <v>194800</v>
      </c>
      <c r="T25" s="27"/>
    </row>
    <row r="26" spans="1:21" s="26" customFormat="1" ht="63.75" x14ac:dyDescent="0.2">
      <c r="A26" s="54">
        <v>17</v>
      </c>
      <c r="B26" s="54" t="s">
        <v>88</v>
      </c>
      <c r="C26" s="105">
        <v>60004101004</v>
      </c>
      <c r="D26" s="54">
        <v>2212</v>
      </c>
      <c r="E26" s="54">
        <v>6121</v>
      </c>
      <c r="F26" s="175">
        <v>61</v>
      </c>
      <c r="G26" s="61" t="s">
        <v>178</v>
      </c>
      <c r="H26" s="55" t="s">
        <v>179</v>
      </c>
      <c r="I26" s="54"/>
      <c r="J26" s="54" t="s">
        <v>91</v>
      </c>
      <c r="K26" s="62">
        <f t="shared" si="3"/>
        <v>246972</v>
      </c>
      <c r="L26" s="50">
        <v>216900</v>
      </c>
      <c r="M26" s="50">
        <f>5972+24100</f>
        <v>30072</v>
      </c>
      <c r="N26" s="58" t="s">
        <v>185</v>
      </c>
      <c r="O26" s="47">
        <v>556</v>
      </c>
      <c r="P26" s="48">
        <f t="shared" si="6"/>
        <v>5416</v>
      </c>
      <c r="Q26" s="47">
        <v>0</v>
      </c>
      <c r="R26" s="46">
        <v>5416</v>
      </c>
      <c r="S26" s="46">
        <f t="shared" si="7"/>
        <v>241000</v>
      </c>
      <c r="T26" s="27"/>
    </row>
    <row r="27" spans="1:21" s="26" customFormat="1" ht="31.5" x14ac:dyDescent="0.2">
      <c r="A27" s="25">
        <v>18</v>
      </c>
      <c r="B27" s="54" t="s">
        <v>32</v>
      </c>
      <c r="C27" s="105">
        <v>60004101007</v>
      </c>
      <c r="D27" s="54">
        <v>2212</v>
      </c>
      <c r="E27" s="54">
        <v>6121</v>
      </c>
      <c r="F27" s="175">
        <v>61</v>
      </c>
      <c r="G27" s="61" t="s">
        <v>180</v>
      </c>
      <c r="H27" s="55" t="s">
        <v>181</v>
      </c>
      <c r="I27" s="54" t="s">
        <v>182</v>
      </c>
      <c r="J27" s="54" t="s">
        <v>183</v>
      </c>
      <c r="K27" s="62">
        <f t="shared" si="3"/>
        <v>193391</v>
      </c>
      <c r="L27" s="50">
        <v>171000</v>
      </c>
      <c r="M27" s="50">
        <f>3391+19000</f>
        <v>22391</v>
      </c>
      <c r="N27" s="58" t="s">
        <v>185</v>
      </c>
      <c r="O27" s="47">
        <v>391</v>
      </c>
      <c r="P27" s="48">
        <f t="shared" si="6"/>
        <v>3000</v>
      </c>
      <c r="Q27" s="47">
        <v>0</v>
      </c>
      <c r="R27" s="46">
        <v>3000</v>
      </c>
      <c r="S27" s="46">
        <f t="shared" si="7"/>
        <v>190000</v>
      </c>
      <c r="T27" s="27"/>
    </row>
    <row r="28" spans="1:21" s="26" customFormat="1" ht="144.75" customHeight="1" x14ac:dyDescent="0.2">
      <c r="A28" s="54">
        <v>19</v>
      </c>
      <c r="B28" s="54" t="s">
        <v>35</v>
      </c>
      <c r="C28" s="105">
        <v>60004101014</v>
      </c>
      <c r="D28" s="54">
        <v>2212</v>
      </c>
      <c r="E28" s="54">
        <v>6121</v>
      </c>
      <c r="F28" s="25">
        <v>61</v>
      </c>
      <c r="G28" s="61" t="s">
        <v>201</v>
      </c>
      <c r="H28" s="55" t="s">
        <v>184</v>
      </c>
      <c r="I28" s="54" t="s">
        <v>157</v>
      </c>
      <c r="J28" s="54" t="s">
        <v>60</v>
      </c>
      <c r="K28" s="62">
        <f t="shared" si="3"/>
        <v>18259</v>
      </c>
      <c r="L28" s="50">
        <v>15385</v>
      </c>
      <c r="M28" s="50">
        <f>1165+1709</f>
        <v>2874</v>
      </c>
      <c r="N28" s="58" t="s">
        <v>185</v>
      </c>
      <c r="O28" s="47">
        <v>45</v>
      </c>
      <c r="P28" s="48">
        <f t="shared" si="6"/>
        <v>1120</v>
      </c>
      <c r="Q28" s="47">
        <v>0</v>
      </c>
      <c r="R28" s="46">
        <v>1120</v>
      </c>
      <c r="S28" s="46">
        <f t="shared" si="7"/>
        <v>17094</v>
      </c>
      <c r="T28" s="27"/>
    </row>
    <row r="29" spans="1:21" ht="35.25" customHeight="1" x14ac:dyDescent="0.2">
      <c r="A29" s="265" t="s">
        <v>305</v>
      </c>
      <c r="B29" s="266"/>
      <c r="C29" s="266"/>
      <c r="D29" s="266"/>
      <c r="E29" s="266"/>
      <c r="F29" s="266"/>
      <c r="G29" s="266"/>
      <c r="H29" s="266"/>
      <c r="I29" s="266"/>
      <c r="J29" s="266"/>
      <c r="K29" s="267">
        <f>+K9</f>
        <v>3375646</v>
      </c>
      <c r="L29" s="267">
        <f t="shared" ref="L29:N29" si="8">+L9</f>
        <v>2884609</v>
      </c>
      <c r="M29" s="267">
        <f t="shared" si="8"/>
        <v>491037</v>
      </c>
      <c r="N29" s="267">
        <f t="shared" si="8"/>
        <v>0</v>
      </c>
      <c r="O29" s="267">
        <f>+O9</f>
        <v>20188</v>
      </c>
      <c r="P29" s="267">
        <f>+P9</f>
        <v>48692</v>
      </c>
      <c r="Q29" s="267">
        <f>+Q9</f>
        <v>15554</v>
      </c>
      <c r="R29" s="267">
        <f>+R9</f>
        <v>33138</v>
      </c>
      <c r="S29" s="268">
        <f>+S9</f>
        <v>3306766</v>
      </c>
      <c r="T29" s="21"/>
    </row>
    <row r="30" spans="1:21" s="3" customFormat="1" x14ac:dyDescent="0.2">
      <c r="A30" s="4"/>
      <c r="B30" s="4"/>
      <c r="C30" s="4"/>
      <c r="D30" s="4"/>
      <c r="E30" s="4"/>
      <c r="F30" s="4"/>
      <c r="G30" s="20"/>
      <c r="H30" s="4"/>
      <c r="I30" s="19"/>
      <c r="J30" s="18"/>
      <c r="K30" s="17"/>
      <c r="L30" s="17"/>
      <c r="M30" s="17"/>
      <c r="N30" s="16"/>
      <c r="O30" s="16"/>
      <c r="T30" s="2"/>
      <c r="U30" s="1"/>
    </row>
    <row r="31" spans="1:21" s="3" customFormat="1" x14ac:dyDescent="0.2">
      <c r="A31" s="4"/>
      <c r="B31" s="4"/>
      <c r="C31" s="4"/>
      <c r="D31" s="4"/>
      <c r="E31" s="4"/>
      <c r="F31" s="4"/>
      <c r="G31" s="4"/>
      <c r="H31" s="4"/>
      <c r="I31" s="15"/>
      <c r="J31" s="6"/>
      <c r="K31" s="5"/>
      <c r="L31" s="5"/>
      <c r="M31" s="5"/>
      <c r="T31" s="2"/>
      <c r="U31" s="1"/>
    </row>
    <row r="32" spans="1:21" s="3" customFormat="1" x14ac:dyDescent="0.2">
      <c r="A32" s="4"/>
      <c r="B32" s="4"/>
      <c r="C32" s="4"/>
      <c r="D32" s="4"/>
      <c r="E32" s="4"/>
      <c r="F32" s="4"/>
      <c r="G32" s="4"/>
      <c r="H32" s="4"/>
      <c r="I32" s="15"/>
      <c r="J32" s="6"/>
      <c r="K32" s="5"/>
      <c r="L32" s="5"/>
      <c r="M32" s="5"/>
      <c r="T32" s="2"/>
      <c r="U32" s="1"/>
    </row>
    <row r="33" spans="1:21" s="7" customFormat="1" ht="15" x14ac:dyDescent="0.2">
      <c r="A33" s="13"/>
      <c r="B33" s="13"/>
      <c r="C33" s="13"/>
      <c r="D33" s="14"/>
      <c r="E33" s="13"/>
      <c r="F33" s="13"/>
      <c r="G33" s="13"/>
      <c r="H33" s="13"/>
      <c r="I33" s="12"/>
      <c r="J33" s="11"/>
      <c r="K33" s="10"/>
      <c r="L33" s="10"/>
      <c r="M33" s="10"/>
      <c r="T33" s="9"/>
      <c r="U33" s="8"/>
    </row>
    <row r="34" spans="1:21" s="3" customFormat="1" x14ac:dyDescent="0.2">
      <c r="A34" s="4"/>
      <c r="B34" s="4"/>
      <c r="C34" s="4"/>
      <c r="D34" s="4"/>
      <c r="E34" s="4"/>
      <c r="F34" s="4"/>
      <c r="G34" s="4"/>
      <c r="H34" s="4"/>
      <c r="I34" s="1"/>
      <c r="J34" s="6"/>
      <c r="K34" s="5"/>
      <c r="L34" s="5"/>
      <c r="M34" s="5"/>
      <c r="T34" s="2"/>
      <c r="U34" s="1"/>
    </row>
    <row r="35" spans="1:21" s="3" customFormat="1" x14ac:dyDescent="0.2">
      <c r="A35" s="4"/>
      <c r="B35" s="4"/>
      <c r="C35" s="4"/>
      <c r="D35" s="4"/>
      <c r="E35" s="4"/>
      <c r="F35" s="4"/>
      <c r="G35" s="4"/>
      <c r="H35" s="4"/>
      <c r="I35" s="1"/>
      <c r="J35" s="6"/>
      <c r="K35" s="5"/>
      <c r="L35" s="5"/>
      <c r="M35" s="5"/>
      <c r="T35" s="2"/>
      <c r="U35" s="1"/>
    </row>
    <row r="36" spans="1:21" s="3" customFormat="1" x14ac:dyDescent="0.2">
      <c r="A36" s="4"/>
      <c r="B36" s="4"/>
      <c r="C36" s="4"/>
      <c r="D36" s="4"/>
      <c r="E36" s="4"/>
      <c r="F36" s="4"/>
      <c r="G36" s="4"/>
      <c r="H36" s="4"/>
      <c r="I36" s="1"/>
      <c r="J36" s="6"/>
      <c r="K36" s="5"/>
      <c r="L36" s="5"/>
      <c r="M36" s="5"/>
      <c r="T36" s="2"/>
      <c r="U36" s="1"/>
    </row>
    <row r="37" spans="1:21" s="3" customFormat="1" x14ac:dyDescent="0.2">
      <c r="A37" s="4"/>
      <c r="B37" s="4"/>
      <c r="C37" s="4"/>
      <c r="D37" s="4"/>
      <c r="E37" s="4"/>
      <c r="F37" s="4"/>
      <c r="G37" s="4"/>
      <c r="H37" s="4"/>
      <c r="I37" s="1"/>
      <c r="J37" s="6"/>
      <c r="K37" s="5"/>
      <c r="L37" s="5"/>
      <c r="M37" s="5"/>
      <c r="T37" s="2"/>
      <c r="U37" s="1"/>
    </row>
    <row r="38" spans="1:21" s="3" customFormat="1" x14ac:dyDescent="0.2">
      <c r="A38" s="4"/>
      <c r="B38" s="4"/>
      <c r="C38" s="4"/>
      <c r="D38" s="4"/>
      <c r="E38" s="4"/>
      <c r="F38" s="4"/>
      <c r="G38" s="4"/>
      <c r="H38" s="4"/>
      <c r="I38" s="1"/>
      <c r="J38" s="6"/>
      <c r="K38" s="5"/>
      <c r="L38" s="5"/>
      <c r="M38" s="5"/>
      <c r="T38" s="2"/>
      <c r="U38" s="1"/>
    </row>
    <row r="39" spans="1:21" s="3" customFormat="1" x14ac:dyDescent="0.2">
      <c r="A39" s="4"/>
      <c r="B39" s="4"/>
      <c r="C39" s="4"/>
      <c r="D39" s="4"/>
      <c r="E39" s="4"/>
      <c r="F39" s="4"/>
      <c r="G39" s="4"/>
      <c r="H39" s="4"/>
      <c r="I39" s="1"/>
      <c r="J39" s="6"/>
      <c r="K39" s="5"/>
      <c r="L39" s="5"/>
      <c r="M39" s="5"/>
      <c r="T39" s="2"/>
      <c r="U39" s="1"/>
    </row>
    <row r="40" spans="1:21" s="3" customFormat="1" x14ac:dyDescent="0.2">
      <c r="A40" s="4"/>
      <c r="B40" s="4"/>
      <c r="C40" s="4"/>
      <c r="D40" s="4"/>
      <c r="E40" s="4"/>
      <c r="F40" s="4"/>
      <c r="G40" s="4"/>
      <c r="H40" s="4"/>
      <c r="I40" s="1"/>
      <c r="J40" s="6"/>
      <c r="K40" s="5"/>
      <c r="L40" s="5"/>
      <c r="M40" s="5"/>
      <c r="T40" s="2"/>
      <c r="U40" s="1"/>
    </row>
    <row r="41" spans="1:21" s="3" customFormat="1" x14ac:dyDescent="0.2">
      <c r="A41" s="4"/>
      <c r="B41" s="4"/>
      <c r="C41" s="4"/>
      <c r="D41" s="4"/>
      <c r="E41" s="4"/>
      <c r="F41" s="4"/>
      <c r="G41" s="4"/>
      <c r="H41" s="4"/>
      <c r="I41" s="1"/>
      <c r="J41" s="6"/>
      <c r="K41" s="5"/>
      <c r="L41" s="5"/>
      <c r="M41" s="5"/>
      <c r="T41" s="2"/>
      <c r="U41" s="1"/>
    </row>
    <row r="42" spans="1:21" s="3" customFormat="1" x14ac:dyDescent="0.2">
      <c r="A42" s="4"/>
      <c r="B42" s="4"/>
      <c r="C42" s="4"/>
      <c r="D42" s="4"/>
      <c r="E42" s="4"/>
      <c r="F42" s="4"/>
      <c r="G42" s="4"/>
      <c r="H42" s="4"/>
      <c r="I42" s="1"/>
      <c r="J42" s="6"/>
      <c r="K42" s="5"/>
      <c r="L42" s="5"/>
      <c r="M42" s="5"/>
      <c r="T42" s="2"/>
      <c r="U42" s="1"/>
    </row>
    <row r="43" spans="1:21" s="3" customFormat="1" x14ac:dyDescent="0.2">
      <c r="A43" s="4"/>
      <c r="B43" s="4"/>
      <c r="C43" s="4"/>
      <c r="D43" s="4"/>
      <c r="E43" s="4"/>
      <c r="F43" s="4"/>
      <c r="G43" s="4"/>
      <c r="H43" s="4"/>
      <c r="I43" s="1"/>
      <c r="J43" s="6"/>
      <c r="K43" s="5"/>
      <c r="L43" s="5"/>
      <c r="M43" s="5"/>
      <c r="T43" s="2"/>
      <c r="U43" s="1"/>
    </row>
    <row r="44" spans="1:21" s="3" customFormat="1" x14ac:dyDescent="0.2">
      <c r="A44" s="4"/>
      <c r="B44" s="4"/>
      <c r="C44" s="4"/>
      <c r="D44" s="4"/>
      <c r="E44" s="4"/>
      <c r="F44" s="4"/>
      <c r="G44" s="4"/>
      <c r="H44" s="4"/>
      <c r="I44" s="1"/>
      <c r="J44" s="6"/>
      <c r="K44" s="5"/>
      <c r="L44" s="5"/>
      <c r="M44" s="5"/>
      <c r="T44" s="2"/>
      <c r="U44" s="1"/>
    </row>
    <row r="45" spans="1:21" s="3" customFormat="1" x14ac:dyDescent="0.2">
      <c r="A45" s="4"/>
      <c r="B45" s="4"/>
      <c r="C45" s="4"/>
      <c r="D45" s="4"/>
      <c r="E45" s="4"/>
      <c r="F45" s="4"/>
      <c r="G45" s="4"/>
      <c r="H45" s="4"/>
      <c r="I45" s="1"/>
      <c r="J45" s="6"/>
      <c r="K45" s="5"/>
      <c r="L45" s="5"/>
      <c r="M45" s="5"/>
      <c r="T45" s="2"/>
      <c r="U45" s="1"/>
    </row>
    <row r="46" spans="1:21" s="3" customFormat="1" x14ac:dyDescent="0.2">
      <c r="A46" s="4"/>
      <c r="B46" s="4"/>
      <c r="C46" s="4"/>
      <c r="D46" s="4"/>
      <c r="E46" s="4"/>
      <c r="F46" s="4"/>
      <c r="G46" s="4"/>
      <c r="H46" s="4"/>
      <c r="I46" s="1"/>
      <c r="J46" s="6"/>
      <c r="K46" s="5"/>
      <c r="L46" s="5"/>
      <c r="M46" s="5"/>
      <c r="T46" s="2"/>
      <c r="U46" s="1"/>
    </row>
    <row r="47" spans="1:21" s="3" customFormat="1" x14ac:dyDescent="0.2">
      <c r="A47" s="4"/>
      <c r="B47" s="4"/>
      <c r="C47" s="4"/>
      <c r="D47" s="4"/>
      <c r="E47" s="4"/>
      <c r="F47" s="4"/>
      <c r="G47" s="4"/>
      <c r="H47" s="4"/>
      <c r="I47" s="1"/>
      <c r="J47" s="6"/>
      <c r="K47" s="5"/>
      <c r="L47" s="5"/>
      <c r="M47" s="5"/>
      <c r="T47" s="2"/>
      <c r="U47" s="1"/>
    </row>
    <row r="48" spans="1:21" s="3" customFormat="1" x14ac:dyDescent="0.2">
      <c r="A48" s="4"/>
      <c r="B48" s="4"/>
      <c r="C48" s="4"/>
      <c r="D48" s="4"/>
      <c r="E48" s="4"/>
      <c r="F48" s="4"/>
      <c r="G48" s="4"/>
      <c r="H48" s="4"/>
      <c r="I48" s="1"/>
      <c r="J48" s="6"/>
      <c r="K48" s="5"/>
      <c r="L48" s="5"/>
      <c r="M48" s="5"/>
      <c r="T48" s="2"/>
      <c r="U48" s="1"/>
    </row>
    <row r="49" spans="1:21" s="3" customFormat="1" x14ac:dyDescent="0.2">
      <c r="A49" s="4"/>
      <c r="B49" s="4"/>
      <c r="C49" s="4"/>
      <c r="D49" s="4"/>
      <c r="E49" s="4"/>
      <c r="F49" s="4"/>
      <c r="G49" s="4"/>
      <c r="H49" s="4"/>
      <c r="I49" s="1"/>
      <c r="J49" s="6"/>
      <c r="K49" s="5"/>
      <c r="L49" s="5"/>
      <c r="M49" s="5"/>
      <c r="T49" s="2"/>
      <c r="U49" s="1"/>
    </row>
    <row r="50" spans="1:21" s="3" customFormat="1" x14ac:dyDescent="0.2">
      <c r="A50" s="4"/>
      <c r="B50" s="4"/>
      <c r="C50" s="4"/>
      <c r="D50" s="4"/>
      <c r="E50" s="4"/>
      <c r="F50" s="4"/>
      <c r="G50" s="4"/>
      <c r="H50" s="4"/>
      <c r="I50" s="1"/>
      <c r="J50" s="6"/>
      <c r="K50" s="5"/>
      <c r="L50" s="5"/>
      <c r="M50" s="5"/>
      <c r="T50" s="2"/>
      <c r="U50" s="1"/>
    </row>
    <row r="51" spans="1:21" s="3" customFormat="1" x14ac:dyDescent="0.2">
      <c r="A51" s="4"/>
      <c r="B51" s="4"/>
      <c r="C51" s="4"/>
      <c r="D51" s="4"/>
      <c r="E51" s="4"/>
      <c r="F51" s="4"/>
      <c r="G51" s="4"/>
      <c r="H51" s="4"/>
      <c r="I51" s="1"/>
      <c r="J51" s="4"/>
      <c r="K51" s="5"/>
      <c r="L51" s="5"/>
      <c r="M51" s="5"/>
      <c r="T51" s="2"/>
      <c r="U51" s="1"/>
    </row>
    <row r="52" spans="1:21" s="3" customFormat="1" x14ac:dyDescent="0.2">
      <c r="A52" s="4"/>
      <c r="B52" s="4"/>
      <c r="C52" s="4"/>
      <c r="D52" s="4"/>
      <c r="E52" s="4"/>
      <c r="F52" s="4"/>
      <c r="G52" s="4"/>
      <c r="H52" s="4"/>
      <c r="I52" s="1"/>
      <c r="J52" s="4"/>
      <c r="K52" s="5"/>
      <c r="L52" s="5"/>
      <c r="M52" s="5"/>
      <c r="T52" s="2"/>
      <c r="U52" s="1"/>
    </row>
    <row r="53" spans="1:21" s="3" customFormat="1" x14ac:dyDescent="0.2">
      <c r="A53" s="4"/>
      <c r="B53" s="4"/>
      <c r="C53" s="4"/>
      <c r="D53" s="4"/>
      <c r="E53" s="4"/>
      <c r="F53" s="4"/>
      <c r="G53" s="4"/>
      <c r="H53" s="4"/>
      <c r="I53" s="1"/>
      <c r="J53" s="4"/>
      <c r="K53" s="5"/>
      <c r="L53" s="5"/>
      <c r="M53" s="5"/>
      <c r="T53" s="2"/>
      <c r="U53" s="1"/>
    </row>
    <row r="54" spans="1:21" s="3" customFormat="1" x14ac:dyDescent="0.2">
      <c r="A54" s="4"/>
      <c r="B54" s="4"/>
      <c r="C54" s="4"/>
      <c r="D54" s="4"/>
      <c r="E54" s="4"/>
      <c r="F54" s="4"/>
      <c r="G54" s="4"/>
      <c r="H54" s="4"/>
      <c r="I54" s="1"/>
      <c r="J54" s="4"/>
      <c r="K54" s="5"/>
      <c r="L54" s="5"/>
      <c r="M54" s="5"/>
      <c r="T54" s="2"/>
      <c r="U54" s="1"/>
    </row>
    <row r="55" spans="1:21" s="3" customFormat="1" x14ac:dyDescent="0.2">
      <c r="A55" s="4"/>
      <c r="B55" s="4"/>
      <c r="C55" s="4"/>
      <c r="D55" s="4"/>
      <c r="E55" s="4"/>
      <c r="F55" s="4"/>
      <c r="G55" s="4"/>
      <c r="H55" s="4"/>
      <c r="I55" s="1"/>
      <c r="J55" s="4"/>
      <c r="K55" s="5"/>
      <c r="L55" s="5"/>
      <c r="M55" s="5"/>
      <c r="T55" s="2"/>
      <c r="U55" s="1"/>
    </row>
    <row r="56" spans="1:21" s="3" customFormat="1" x14ac:dyDescent="0.2">
      <c r="A56" s="4"/>
      <c r="B56" s="4"/>
      <c r="C56" s="4"/>
      <c r="D56" s="4"/>
      <c r="E56" s="4"/>
      <c r="F56" s="4"/>
      <c r="G56" s="4"/>
      <c r="H56" s="4"/>
      <c r="I56" s="1"/>
      <c r="J56" s="4"/>
      <c r="K56" s="5"/>
      <c r="L56" s="5"/>
      <c r="M56" s="5"/>
      <c r="T56" s="2"/>
      <c r="U56" s="1"/>
    </row>
    <row r="57" spans="1:21" s="3" customFormat="1" x14ac:dyDescent="0.2">
      <c r="A57" s="4"/>
      <c r="B57" s="4"/>
      <c r="C57" s="4"/>
      <c r="D57" s="4"/>
      <c r="E57" s="4"/>
      <c r="F57" s="4"/>
      <c r="G57" s="4"/>
      <c r="H57" s="4"/>
      <c r="I57" s="1"/>
      <c r="J57" s="4"/>
      <c r="K57" s="5"/>
      <c r="L57" s="5"/>
      <c r="M57" s="5"/>
      <c r="T57" s="2"/>
      <c r="U57" s="1"/>
    </row>
    <row r="58" spans="1:21" s="3" customFormat="1" x14ac:dyDescent="0.2">
      <c r="A58" s="4"/>
      <c r="B58" s="4"/>
      <c r="C58" s="4"/>
      <c r="D58" s="4"/>
      <c r="E58" s="4"/>
      <c r="F58" s="4"/>
      <c r="G58" s="4"/>
      <c r="H58" s="4"/>
      <c r="I58" s="1"/>
      <c r="J58" s="4"/>
      <c r="K58" s="5"/>
      <c r="L58" s="5"/>
      <c r="M58" s="5"/>
      <c r="T58" s="2"/>
      <c r="U58" s="1"/>
    </row>
    <row r="59" spans="1:21" s="3" customFormat="1" x14ac:dyDescent="0.2">
      <c r="A59" s="4"/>
      <c r="B59" s="4"/>
      <c r="C59" s="4"/>
      <c r="D59" s="4"/>
      <c r="E59" s="4"/>
      <c r="F59" s="4"/>
      <c r="G59" s="4"/>
      <c r="H59" s="4"/>
      <c r="I59" s="1"/>
      <c r="J59" s="4"/>
      <c r="K59" s="5"/>
      <c r="L59" s="5"/>
      <c r="M59" s="5"/>
      <c r="T59" s="2"/>
      <c r="U59" s="1"/>
    </row>
    <row r="60" spans="1:21" s="3" customFormat="1" x14ac:dyDescent="0.2">
      <c r="A60" s="4"/>
      <c r="B60" s="4"/>
      <c r="C60" s="4"/>
      <c r="D60" s="4"/>
      <c r="E60" s="4"/>
      <c r="F60" s="4"/>
      <c r="G60" s="4"/>
      <c r="H60" s="4"/>
      <c r="I60" s="1"/>
      <c r="J60" s="4"/>
      <c r="K60" s="5"/>
      <c r="L60" s="5"/>
      <c r="M60" s="5"/>
      <c r="T60" s="2"/>
      <c r="U60" s="1"/>
    </row>
    <row r="61" spans="1:21" s="3" customFormat="1" x14ac:dyDescent="0.2">
      <c r="A61" s="4"/>
      <c r="B61" s="4"/>
      <c r="C61" s="4"/>
      <c r="D61" s="4"/>
      <c r="E61" s="4"/>
      <c r="F61" s="4"/>
      <c r="G61" s="4"/>
      <c r="H61" s="4"/>
      <c r="I61" s="1"/>
      <c r="J61" s="4"/>
      <c r="K61" s="5"/>
      <c r="L61" s="5"/>
      <c r="M61" s="5"/>
      <c r="T61" s="2"/>
      <c r="U61" s="1"/>
    </row>
    <row r="62" spans="1:21" s="3" customFormat="1" x14ac:dyDescent="0.2">
      <c r="A62" s="1"/>
      <c r="B62" s="1"/>
      <c r="C62" s="1"/>
      <c r="D62" s="1"/>
      <c r="E62" s="1"/>
      <c r="F62" s="1"/>
      <c r="G62" s="1"/>
      <c r="H62" s="1"/>
      <c r="I62" s="1"/>
      <c r="J62" s="4"/>
      <c r="K62" s="5"/>
      <c r="L62" s="5"/>
      <c r="M62" s="5"/>
      <c r="T62" s="2"/>
      <c r="U62" s="1"/>
    </row>
    <row r="63" spans="1:21" s="3" customFormat="1" x14ac:dyDescent="0.2">
      <c r="A63" s="1"/>
      <c r="B63" s="1"/>
      <c r="C63" s="1"/>
      <c r="D63" s="1"/>
      <c r="E63" s="1"/>
      <c r="F63" s="1"/>
      <c r="G63" s="1"/>
      <c r="H63" s="1"/>
      <c r="I63" s="1"/>
      <c r="J63" s="4"/>
      <c r="K63" s="5"/>
      <c r="L63" s="5"/>
      <c r="M63" s="5"/>
      <c r="T63" s="2"/>
      <c r="U63" s="1"/>
    </row>
    <row r="64" spans="1:21" s="3" customFormat="1" x14ac:dyDescent="0.2">
      <c r="A64" s="1"/>
      <c r="B64" s="1"/>
      <c r="C64" s="1"/>
      <c r="D64" s="1"/>
      <c r="E64" s="1"/>
      <c r="F64" s="1"/>
      <c r="G64" s="1"/>
      <c r="H64" s="1"/>
      <c r="I64" s="1"/>
      <c r="J64" s="4"/>
      <c r="K64" s="5"/>
      <c r="L64" s="5"/>
      <c r="M64" s="5"/>
      <c r="T64" s="2"/>
      <c r="U64" s="1"/>
    </row>
    <row r="65" spans="1:21" s="3" customFormat="1" x14ac:dyDescent="0.2">
      <c r="A65" s="1"/>
      <c r="B65" s="1"/>
      <c r="C65" s="1"/>
      <c r="D65" s="1"/>
      <c r="E65" s="1"/>
      <c r="F65" s="1"/>
      <c r="G65" s="1"/>
      <c r="H65" s="1"/>
      <c r="I65" s="1"/>
      <c r="J65" s="4"/>
      <c r="K65" s="5"/>
      <c r="L65" s="5"/>
      <c r="M65" s="5"/>
      <c r="T65" s="2"/>
      <c r="U65" s="1"/>
    </row>
    <row r="66" spans="1:21" s="3" customFormat="1" x14ac:dyDescent="0.2">
      <c r="A66" s="1"/>
      <c r="B66" s="1"/>
      <c r="C66" s="1"/>
      <c r="D66" s="1"/>
      <c r="E66" s="1"/>
      <c r="F66" s="1"/>
      <c r="G66" s="1"/>
      <c r="H66" s="1"/>
      <c r="I66" s="1"/>
      <c r="J66" s="4"/>
      <c r="K66" s="5"/>
      <c r="L66" s="5"/>
      <c r="M66" s="5"/>
      <c r="T66" s="2"/>
      <c r="U66" s="1"/>
    </row>
    <row r="67" spans="1:21" s="3" customFormat="1" x14ac:dyDescent="0.2">
      <c r="A67" s="1"/>
      <c r="B67" s="1"/>
      <c r="C67" s="1"/>
      <c r="D67" s="1"/>
      <c r="E67" s="1"/>
      <c r="F67" s="1"/>
      <c r="G67" s="1"/>
      <c r="H67" s="1"/>
      <c r="I67" s="1"/>
      <c r="J67" s="4"/>
      <c r="K67" s="5"/>
      <c r="L67" s="5"/>
      <c r="M67" s="5"/>
      <c r="T67" s="2"/>
      <c r="U67" s="1"/>
    </row>
    <row r="68" spans="1:21" s="3" customFormat="1" x14ac:dyDescent="0.2">
      <c r="A68" s="1"/>
      <c r="B68" s="1"/>
      <c r="C68" s="1"/>
      <c r="D68" s="1"/>
      <c r="E68" s="1"/>
      <c r="F68" s="1"/>
      <c r="G68" s="1"/>
      <c r="H68" s="1"/>
      <c r="I68" s="1"/>
      <c r="J68" s="4"/>
      <c r="K68" s="5"/>
      <c r="L68" s="5"/>
      <c r="M68" s="5"/>
      <c r="T68" s="2"/>
      <c r="U68" s="1"/>
    </row>
    <row r="69" spans="1:21" s="3" customFormat="1" x14ac:dyDescent="0.2">
      <c r="A69" s="1"/>
      <c r="B69" s="1"/>
      <c r="C69" s="1"/>
      <c r="D69" s="1"/>
      <c r="E69" s="1"/>
      <c r="F69" s="1"/>
      <c r="G69" s="1"/>
      <c r="H69" s="1"/>
      <c r="I69" s="1"/>
      <c r="J69" s="4"/>
      <c r="K69" s="5"/>
      <c r="L69" s="5"/>
      <c r="M69" s="5"/>
      <c r="T69" s="2"/>
      <c r="U69" s="1"/>
    </row>
    <row r="70" spans="1:21" s="3" customFormat="1" x14ac:dyDescent="0.2">
      <c r="A70" s="1"/>
      <c r="B70" s="1"/>
      <c r="C70" s="1"/>
      <c r="D70" s="1"/>
      <c r="E70" s="1"/>
      <c r="F70" s="1"/>
      <c r="G70" s="1"/>
      <c r="H70" s="1"/>
      <c r="I70" s="1"/>
      <c r="J70" s="4"/>
      <c r="K70" s="5"/>
      <c r="L70" s="5"/>
      <c r="M70" s="5"/>
      <c r="T70" s="2"/>
      <c r="U70" s="1"/>
    </row>
    <row r="71" spans="1:21" s="3" customFormat="1" x14ac:dyDescent="0.2">
      <c r="A71" s="1"/>
      <c r="B71" s="1"/>
      <c r="C71" s="1"/>
      <c r="D71" s="1"/>
      <c r="E71" s="1"/>
      <c r="F71" s="1"/>
      <c r="G71" s="1"/>
      <c r="H71" s="1"/>
      <c r="I71" s="1"/>
      <c r="J71" s="4"/>
      <c r="K71" s="5"/>
      <c r="L71" s="5"/>
      <c r="M71" s="5"/>
      <c r="T71" s="2"/>
      <c r="U71" s="1"/>
    </row>
    <row r="72" spans="1:21" s="3" customFormat="1" x14ac:dyDescent="0.2">
      <c r="A72" s="1"/>
      <c r="B72" s="1"/>
      <c r="C72" s="1"/>
      <c r="D72" s="1"/>
      <c r="E72" s="1"/>
      <c r="F72" s="1"/>
      <c r="G72" s="1"/>
      <c r="H72" s="1"/>
      <c r="I72" s="1"/>
      <c r="J72" s="4"/>
      <c r="K72" s="5"/>
      <c r="L72" s="5"/>
      <c r="M72" s="5"/>
      <c r="T72" s="2"/>
      <c r="U72" s="1"/>
    </row>
    <row r="73" spans="1:21" s="3" customFormat="1" x14ac:dyDescent="0.2">
      <c r="A73" s="1"/>
      <c r="B73" s="1"/>
      <c r="C73" s="1"/>
      <c r="D73" s="1"/>
      <c r="E73" s="1"/>
      <c r="F73" s="1"/>
      <c r="G73" s="1"/>
      <c r="H73" s="1"/>
      <c r="I73" s="1"/>
      <c r="J73" s="4"/>
      <c r="K73" s="5"/>
      <c r="L73" s="5"/>
      <c r="M73" s="5"/>
      <c r="T73" s="2"/>
      <c r="U73" s="1"/>
    </row>
    <row r="74" spans="1:21" s="3" customFormat="1" x14ac:dyDescent="0.2">
      <c r="A74" s="1"/>
      <c r="B74" s="1"/>
      <c r="C74" s="1"/>
      <c r="D74" s="1"/>
      <c r="E74" s="1"/>
      <c r="F74" s="1"/>
      <c r="G74" s="1"/>
      <c r="H74" s="1"/>
      <c r="I74" s="1"/>
      <c r="J74" s="4"/>
      <c r="K74" s="5"/>
      <c r="L74" s="5"/>
      <c r="M74" s="5"/>
      <c r="T74" s="2"/>
      <c r="U74" s="1"/>
    </row>
    <row r="75" spans="1:21" s="3" customFormat="1" x14ac:dyDescent="0.2">
      <c r="A75" s="1"/>
      <c r="B75" s="1"/>
      <c r="C75" s="1"/>
      <c r="D75" s="1"/>
      <c r="E75" s="1"/>
      <c r="F75" s="1"/>
      <c r="G75" s="1"/>
      <c r="H75" s="1"/>
      <c r="I75" s="1"/>
      <c r="J75" s="4"/>
      <c r="K75" s="5"/>
      <c r="L75" s="5"/>
      <c r="M75" s="5"/>
      <c r="T75" s="2"/>
      <c r="U75" s="1"/>
    </row>
    <row r="76" spans="1:21" s="3" customFormat="1" x14ac:dyDescent="0.2">
      <c r="A76" s="1"/>
      <c r="B76" s="1"/>
      <c r="C76" s="1"/>
      <c r="D76" s="1"/>
      <c r="E76" s="1"/>
      <c r="F76" s="1"/>
      <c r="G76" s="1"/>
      <c r="H76" s="1"/>
      <c r="I76" s="1"/>
      <c r="J76" s="4"/>
      <c r="K76" s="5"/>
      <c r="L76" s="5"/>
      <c r="M76" s="5"/>
      <c r="T76" s="2"/>
      <c r="U76" s="1"/>
    </row>
    <row r="77" spans="1:21" s="3" customFormat="1" x14ac:dyDescent="0.2">
      <c r="A77" s="1"/>
      <c r="B77" s="1"/>
      <c r="C77" s="1"/>
      <c r="D77" s="1"/>
      <c r="E77" s="1"/>
      <c r="F77" s="1"/>
      <c r="G77" s="1"/>
      <c r="H77" s="1"/>
      <c r="I77" s="1"/>
      <c r="J77" s="4"/>
      <c r="K77" s="5"/>
      <c r="L77" s="5"/>
      <c r="M77" s="5"/>
      <c r="T77" s="2"/>
      <c r="U77" s="1"/>
    </row>
    <row r="78" spans="1:21" s="3" customFormat="1" x14ac:dyDescent="0.2">
      <c r="A78" s="1"/>
      <c r="B78" s="1"/>
      <c r="C78" s="1"/>
      <c r="D78" s="1"/>
      <c r="E78" s="1"/>
      <c r="F78" s="1"/>
      <c r="G78" s="1"/>
      <c r="H78" s="1"/>
      <c r="I78" s="1"/>
      <c r="J78" s="4"/>
      <c r="K78" s="5"/>
      <c r="L78" s="5"/>
      <c r="M78" s="5"/>
      <c r="T78" s="2"/>
      <c r="U78" s="1"/>
    </row>
    <row r="79" spans="1:21" s="3" customFormat="1" x14ac:dyDescent="0.2">
      <c r="A79" s="1"/>
      <c r="B79" s="1"/>
      <c r="C79" s="1"/>
      <c r="D79" s="1"/>
      <c r="E79" s="1"/>
      <c r="F79" s="1"/>
      <c r="G79" s="1"/>
      <c r="H79" s="1"/>
      <c r="I79" s="1"/>
      <c r="J79" s="4"/>
      <c r="K79" s="5"/>
      <c r="L79" s="5"/>
      <c r="M79" s="5"/>
      <c r="T79" s="2"/>
      <c r="U79" s="1"/>
    </row>
    <row r="80" spans="1:21" s="3" customFormat="1" x14ac:dyDescent="0.2">
      <c r="A80" s="1"/>
      <c r="B80" s="1"/>
      <c r="C80" s="1"/>
      <c r="D80" s="1"/>
      <c r="E80" s="1"/>
      <c r="F80" s="1"/>
      <c r="G80" s="1"/>
      <c r="H80" s="1"/>
      <c r="I80" s="1"/>
      <c r="J80" s="4"/>
      <c r="K80" s="5"/>
      <c r="L80" s="5"/>
      <c r="M80" s="5"/>
      <c r="T80" s="2"/>
      <c r="U80" s="1"/>
    </row>
    <row r="81" spans="1:21" s="3" customFormat="1" x14ac:dyDescent="0.2">
      <c r="A81" s="1"/>
      <c r="B81" s="1"/>
      <c r="C81" s="1"/>
      <c r="D81" s="1"/>
      <c r="E81" s="1"/>
      <c r="F81" s="1"/>
      <c r="G81" s="1"/>
      <c r="H81" s="1"/>
      <c r="I81" s="1"/>
      <c r="J81" s="4"/>
      <c r="K81" s="5"/>
      <c r="L81" s="5"/>
      <c r="M81" s="5"/>
      <c r="T81" s="2"/>
      <c r="U81" s="1"/>
    </row>
    <row r="82" spans="1:21" s="3" customFormat="1" x14ac:dyDescent="0.2">
      <c r="A82" s="1"/>
      <c r="B82" s="1"/>
      <c r="C82" s="1"/>
      <c r="D82" s="1"/>
      <c r="E82" s="1"/>
      <c r="F82" s="1"/>
      <c r="G82" s="1"/>
      <c r="H82" s="1"/>
      <c r="I82" s="1"/>
      <c r="J82" s="4"/>
      <c r="K82" s="5"/>
      <c r="L82" s="5"/>
      <c r="M82" s="5"/>
      <c r="T82" s="2"/>
      <c r="U82" s="1"/>
    </row>
    <row r="83" spans="1:21" s="3" customFormat="1" x14ac:dyDescent="0.2">
      <c r="A83" s="1"/>
      <c r="B83" s="1"/>
      <c r="C83" s="1"/>
      <c r="D83" s="1"/>
      <c r="E83" s="1"/>
      <c r="F83" s="1"/>
      <c r="G83" s="1"/>
      <c r="H83" s="1"/>
      <c r="I83" s="1"/>
      <c r="J83" s="4"/>
      <c r="K83" s="5"/>
      <c r="L83" s="5"/>
      <c r="M83" s="5"/>
      <c r="T83" s="2"/>
      <c r="U83" s="1"/>
    </row>
    <row r="84" spans="1:21" s="3" customFormat="1" x14ac:dyDescent="0.2">
      <c r="A84" s="1"/>
      <c r="B84" s="1"/>
      <c r="C84" s="1"/>
      <c r="D84" s="1"/>
      <c r="E84" s="1"/>
      <c r="F84" s="1"/>
      <c r="G84" s="1"/>
      <c r="H84" s="1"/>
      <c r="I84" s="1"/>
      <c r="J84" s="4"/>
      <c r="K84" s="5"/>
      <c r="L84" s="5"/>
      <c r="M84" s="5"/>
      <c r="T84" s="2"/>
      <c r="U84" s="1"/>
    </row>
    <row r="85" spans="1:21" s="3" customFormat="1" x14ac:dyDescent="0.2">
      <c r="A85" s="1"/>
      <c r="B85" s="1"/>
      <c r="C85" s="1"/>
      <c r="D85" s="1"/>
      <c r="E85" s="1"/>
      <c r="F85" s="1"/>
      <c r="G85" s="1"/>
      <c r="H85" s="1"/>
      <c r="I85" s="1"/>
      <c r="J85" s="4"/>
      <c r="K85" s="5"/>
      <c r="L85" s="5"/>
      <c r="M85" s="5"/>
      <c r="T85" s="2"/>
      <c r="U85" s="1"/>
    </row>
    <row r="86" spans="1:21" s="3" customFormat="1" x14ac:dyDescent="0.2">
      <c r="A86" s="1"/>
      <c r="B86" s="1"/>
      <c r="C86" s="1"/>
      <c r="D86" s="1"/>
      <c r="E86" s="1"/>
      <c r="F86" s="1"/>
      <c r="G86" s="1"/>
      <c r="H86" s="1"/>
      <c r="I86" s="1"/>
      <c r="J86" s="4"/>
      <c r="K86" s="5"/>
      <c r="L86" s="5"/>
      <c r="M86" s="5"/>
      <c r="T86" s="2"/>
      <c r="U86" s="1"/>
    </row>
    <row r="87" spans="1:21" s="3" customFormat="1" x14ac:dyDescent="0.2">
      <c r="A87" s="1"/>
      <c r="B87" s="1"/>
      <c r="C87" s="1"/>
      <c r="D87" s="1"/>
      <c r="E87" s="1"/>
      <c r="F87" s="1"/>
      <c r="G87" s="1"/>
      <c r="H87" s="1"/>
      <c r="I87" s="1"/>
      <c r="J87" s="4"/>
      <c r="K87" s="5"/>
      <c r="L87" s="5"/>
      <c r="M87" s="5"/>
      <c r="T87" s="2"/>
      <c r="U87" s="1"/>
    </row>
    <row r="88" spans="1:21" s="3" customFormat="1" x14ac:dyDescent="0.2">
      <c r="A88" s="1"/>
      <c r="B88" s="1"/>
      <c r="C88" s="1"/>
      <c r="D88" s="1"/>
      <c r="E88" s="1"/>
      <c r="F88" s="1"/>
      <c r="G88" s="1"/>
      <c r="H88" s="1"/>
      <c r="I88" s="1"/>
      <c r="J88" s="4"/>
      <c r="K88" s="5"/>
      <c r="L88" s="5"/>
      <c r="M88" s="5"/>
      <c r="T88" s="2"/>
      <c r="U88" s="1"/>
    </row>
    <row r="89" spans="1:21" s="3" customFormat="1" x14ac:dyDescent="0.2">
      <c r="A89" s="1"/>
      <c r="B89" s="1"/>
      <c r="C89" s="1"/>
      <c r="D89" s="1"/>
      <c r="E89" s="1"/>
      <c r="F89" s="1"/>
      <c r="G89" s="1"/>
      <c r="H89" s="1"/>
      <c r="I89" s="1"/>
      <c r="J89" s="4"/>
      <c r="K89" s="5"/>
      <c r="L89" s="5"/>
      <c r="M89" s="5"/>
      <c r="T89" s="2"/>
      <c r="U89" s="1"/>
    </row>
    <row r="90" spans="1:21" s="3" customFormat="1" x14ac:dyDescent="0.2">
      <c r="A90" s="1"/>
      <c r="B90" s="1"/>
      <c r="C90" s="1"/>
      <c r="D90" s="1"/>
      <c r="E90" s="1"/>
      <c r="F90" s="1"/>
      <c r="G90" s="1"/>
      <c r="H90" s="1"/>
      <c r="I90" s="1"/>
      <c r="J90" s="4"/>
      <c r="K90" s="5"/>
      <c r="L90" s="5"/>
      <c r="M90" s="5"/>
      <c r="T90" s="2"/>
      <c r="U90" s="1"/>
    </row>
    <row r="91" spans="1:21" s="3" customFormat="1" x14ac:dyDescent="0.2">
      <c r="A91" s="1"/>
      <c r="B91" s="1"/>
      <c r="C91" s="1"/>
      <c r="D91" s="1"/>
      <c r="E91" s="1"/>
      <c r="F91" s="1"/>
      <c r="G91" s="1"/>
      <c r="H91" s="1"/>
      <c r="I91" s="1"/>
      <c r="J91" s="4"/>
      <c r="K91" s="5"/>
      <c r="L91" s="5"/>
      <c r="M91" s="5"/>
      <c r="T91" s="2"/>
      <c r="U91" s="1"/>
    </row>
    <row r="92" spans="1:21" s="3" customFormat="1" x14ac:dyDescent="0.2">
      <c r="A92" s="1"/>
      <c r="B92" s="1"/>
      <c r="C92" s="1"/>
      <c r="D92" s="1"/>
      <c r="E92" s="1"/>
      <c r="F92" s="1"/>
      <c r="G92" s="1"/>
      <c r="H92" s="1"/>
      <c r="I92" s="1"/>
      <c r="J92" s="4"/>
      <c r="K92" s="5"/>
      <c r="L92" s="5"/>
      <c r="M92" s="5"/>
      <c r="T92" s="2"/>
      <c r="U92" s="1"/>
    </row>
    <row r="93" spans="1:21" s="3" customFormat="1" x14ac:dyDescent="0.2">
      <c r="A93" s="1"/>
      <c r="B93" s="1"/>
      <c r="C93" s="1"/>
      <c r="D93" s="1"/>
      <c r="E93" s="1"/>
      <c r="F93" s="1"/>
      <c r="G93" s="1"/>
      <c r="H93" s="1"/>
      <c r="I93" s="1"/>
      <c r="J93" s="4"/>
      <c r="K93" s="5"/>
      <c r="L93" s="5"/>
      <c r="M93" s="5"/>
      <c r="T93" s="2"/>
      <c r="U93" s="1"/>
    </row>
    <row r="94" spans="1:21" s="3" customFormat="1" x14ac:dyDescent="0.2">
      <c r="A94" s="1"/>
      <c r="B94" s="1"/>
      <c r="C94" s="1"/>
      <c r="D94" s="1"/>
      <c r="E94" s="1"/>
      <c r="F94" s="1"/>
      <c r="G94" s="1"/>
      <c r="H94" s="1"/>
      <c r="I94" s="1"/>
      <c r="J94" s="4"/>
      <c r="K94" s="5"/>
      <c r="L94" s="5"/>
      <c r="M94" s="5"/>
      <c r="T94" s="2"/>
      <c r="U94" s="1"/>
    </row>
    <row r="95" spans="1:21" s="3" customFormat="1" x14ac:dyDescent="0.2">
      <c r="A95" s="1"/>
      <c r="B95" s="1"/>
      <c r="C95" s="1"/>
      <c r="D95" s="1"/>
      <c r="E95" s="1"/>
      <c r="F95" s="1"/>
      <c r="G95" s="1"/>
      <c r="H95" s="1"/>
      <c r="I95" s="1"/>
      <c r="J95" s="4"/>
      <c r="K95" s="5"/>
      <c r="L95" s="5"/>
      <c r="M95" s="5"/>
      <c r="T95" s="2"/>
      <c r="U95" s="1"/>
    </row>
    <row r="96" spans="1:21" s="3" customFormat="1" x14ac:dyDescent="0.2">
      <c r="A96" s="1"/>
      <c r="B96" s="1"/>
      <c r="C96" s="1"/>
      <c r="D96" s="1"/>
      <c r="E96" s="1"/>
      <c r="F96" s="1"/>
      <c r="G96" s="1"/>
      <c r="H96" s="1"/>
      <c r="I96" s="1"/>
      <c r="J96" s="4"/>
      <c r="K96" s="5"/>
      <c r="L96" s="5"/>
      <c r="M96" s="5"/>
      <c r="T96" s="2"/>
      <c r="U96" s="1"/>
    </row>
    <row r="97" spans="1:21" s="3" customFormat="1" x14ac:dyDescent="0.2">
      <c r="A97" s="1"/>
      <c r="B97" s="1"/>
      <c r="C97" s="1"/>
      <c r="D97" s="1"/>
      <c r="E97" s="1"/>
      <c r="F97" s="1"/>
      <c r="G97" s="1"/>
      <c r="H97" s="1"/>
      <c r="I97" s="1"/>
      <c r="J97" s="4"/>
      <c r="K97" s="5"/>
      <c r="L97" s="5"/>
      <c r="M97" s="5"/>
      <c r="T97" s="2"/>
      <c r="U97" s="1"/>
    </row>
    <row r="98" spans="1:21" s="3" customFormat="1" x14ac:dyDescent="0.2">
      <c r="A98" s="1"/>
      <c r="B98" s="1"/>
      <c r="C98" s="1"/>
      <c r="D98" s="1"/>
      <c r="E98" s="1"/>
      <c r="F98" s="1"/>
      <c r="G98" s="1"/>
      <c r="H98" s="1"/>
      <c r="I98" s="1"/>
      <c r="J98" s="4"/>
      <c r="K98" s="5"/>
      <c r="L98" s="5"/>
      <c r="M98" s="5"/>
      <c r="T98" s="2"/>
      <c r="U98" s="1"/>
    </row>
    <row r="99" spans="1:21" s="3" customFormat="1" x14ac:dyDescent="0.2">
      <c r="A99" s="1"/>
      <c r="B99" s="1"/>
      <c r="C99" s="1"/>
      <c r="D99" s="1"/>
      <c r="E99" s="1"/>
      <c r="F99" s="1"/>
      <c r="G99" s="1"/>
      <c r="H99" s="1"/>
      <c r="I99" s="1"/>
      <c r="J99" s="4"/>
      <c r="K99" s="5"/>
      <c r="L99" s="5"/>
      <c r="M99" s="5"/>
      <c r="T99" s="2"/>
      <c r="U99" s="1"/>
    </row>
    <row r="100" spans="1:21" s="3" customFormat="1" x14ac:dyDescent="0.2">
      <c r="A100" s="1"/>
      <c r="B100" s="1"/>
      <c r="C100" s="1"/>
      <c r="D100" s="1"/>
      <c r="E100" s="1"/>
      <c r="F100" s="1"/>
      <c r="G100" s="1"/>
      <c r="H100" s="1"/>
      <c r="I100" s="1"/>
      <c r="J100" s="4"/>
      <c r="K100" s="5"/>
      <c r="L100" s="5"/>
      <c r="M100" s="5"/>
      <c r="T100" s="2"/>
      <c r="U100" s="1"/>
    </row>
    <row r="101" spans="1:21" s="3" customFormat="1" x14ac:dyDescent="0.2">
      <c r="A101" s="1"/>
      <c r="B101" s="1"/>
      <c r="C101" s="1"/>
      <c r="D101" s="1"/>
      <c r="E101" s="1"/>
      <c r="F101" s="1"/>
      <c r="G101" s="1"/>
      <c r="H101" s="1"/>
      <c r="I101" s="1"/>
      <c r="J101" s="4"/>
      <c r="K101" s="5"/>
      <c r="L101" s="5"/>
      <c r="M101" s="5"/>
      <c r="T101" s="2"/>
      <c r="U101" s="1"/>
    </row>
    <row r="102" spans="1:21" s="3" customFormat="1" x14ac:dyDescent="0.2">
      <c r="A102" s="1"/>
      <c r="B102" s="1"/>
      <c r="C102" s="1"/>
      <c r="D102" s="1"/>
      <c r="E102" s="1"/>
      <c r="F102" s="1"/>
      <c r="G102" s="1"/>
      <c r="H102" s="1"/>
      <c r="I102" s="1"/>
      <c r="J102" s="4"/>
      <c r="K102" s="5"/>
      <c r="L102" s="5"/>
      <c r="M102" s="5"/>
      <c r="T102" s="2"/>
      <c r="U102" s="1"/>
    </row>
    <row r="103" spans="1:21" s="3" customFormat="1" x14ac:dyDescent="0.2">
      <c r="A103" s="1"/>
      <c r="B103" s="1"/>
      <c r="C103" s="1"/>
      <c r="D103" s="1"/>
      <c r="E103" s="1"/>
      <c r="F103" s="1"/>
      <c r="G103" s="1"/>
      <c r="H103" s="1"/>
      <c r="I103" s="1"/>
      <c r="J103" s="4"/>
      <c r="K103" s="5"/>
      <c r="L103" s="5"/>
      <c r="M103" s="5"/>
      <c r="T103" s="2"/>
      <c r="U103" s="1"/>
    </row>
    <row r="104" spans="1:21" s="3" customFormat="1" x14ac:dyDescent="0.2">
      <c r="A104" s="1"/>
      <c r="B104" s="1"/>
      <c r="C104" s="1"/>
      <c r="D104" s="1"/>
      <c r="E104" s="1"/>
      <c r="F104" s="1"/>
      <c r="G104" s="1"/>
      <c r="H104" s="1"/>
      <c r="I104" s="1"/>
      <c r="J104" s="4"/>
      <c r="K104" s="5"/>
      <c r="L104" s="5"/>
      <c r="M104" s="5"/>
      <c r="T104" s="2"/>
      <c r="U104" s="1"/>
    </row>
    <row r="105" spans="1:21" s="3" customFormat="1" x14ac:dyDescent="0.2">
      <c r="A105" s="1"/>
      <c r="B105" s="1"/>
      <c r="C105" s="1"/>
      <c r="D105" s="1"/>
      <c r="E105" s="1"/>
      <c r="F105" s="1"/>
      <c r="G105" s="1"/>
      <c r="H105" s="1"/>
      <c r="I105" s="1"/>
      <c r="J105" s="4"/>
      <c r="K105" s="5"/>
      <c r="L105" s="5"/>
      <c r="M105" s="5"/>
      <c r="T105" s="2"/>
      <c r="U105" s="1"/>
    </row>
    <row r="106" spans="1:21" s="3" customFormat="1" x14ac:dyDescent="0.2">
      <c r="A106" s="1"/>
      <c r="B106" s="1"/>
      <c r="C106" s="1"/>
      <c r="D106" s="1"/>
      <c r="E106" s="1"/>
      <c r="F106" s="1"/>
      <c r="G106" s="1"/>
      <c r="H106" s="1"/>
      <c r="I106" s="1"/>
      <c r="J106" s="4"/>
      <c r="K106" s="5"/>
      <c r="L106" s="5"/>
      <c r="M106" s="5"/>
      <c r="T106" s="2"/>
      <c r="U106" s="1"/>
    </row>
    <row r="107" spans="1:21" s="3" customFormat="1" x14ac:dyDescent="0.2">
      <c r="A107" s="1"/>
      <c r="B107" s="1"/>
      <c r="C107" s="1"/>
      <c r="D107" s="1"/>
      <c r="E107" s="1"/>
      <c r="F107" s="1"/>
      <c r="G107" s="1"/>
      <c r="H107" s="1"/>
      <c r="I107" s="1"/>
      <c r="J107" s="4"/>
      <c r="K107" s="5"/>
      <c r="L107" s="5"/>
      <c r="M107" s="5"/>
      <c r="T107" s="2"/>
      <c r="U107" s="1"/>
    </row>
    <row r="108" spans="1:21" s="3" customFormat="1" x14ac:dyDescent="0.2">
      <c r="A108" s="1"/>
      <c r="B108" s="1"/>
      <c r="C108" s="1"/>
      <c r="D108" s="1"/>
      <c r="E108" s="1"/>
      <c r="F108" s="1"/>
      <c r="G108" s="1"/>
      <c r="H108" s="1"/>
      <c r="I108" s="1"/>
      <c r="J108" s="4"/>
      <c r="K108" s="5"/>
      <c r="L108" s="5"/>
      <c r="M108" s="5"/>
      <c r="T108" s="2"/>
      <c r="U108" s="1"/>
    </row>
    <row r="109" spans="1:21" s="3" customFormat="1" x14ac:dyDescent="0.2">
      <c r="A109" s="1"/>
      <c r="B109" s="1"/>
      <c r="C109" s="1"/>
      <c r="D109" s="1"/>
      <c r="E109" s="1"/>
      <c r="F109" s="1"/>
      <c r="G109" s="1"/>
      <c r="H109" s="1"/>
      <c r="I109" s="1"/>
      <c r="J109" s="4"/>
      <c r="K109" s="5"/>
      <c r="L109" s="5"/>
      <c r="M109" s="5"/>
      <c r="T109" s="2"/>
      <c r="U109" s="1"/>
    </row>
    <row r="110" spans="1:21" s="3" customFormat="1" x14ac:dyDescent="0.2">
      <c r="A110" s="1"/>
      <c r="B110" s="1"/>
      <c r="C110" s="1"/>
      <c r="D110" s="1"/>
      <c r="E110" s="1"/>
      <c r="F110" s="1"/>
      <c r="G110" s="1"/>
      <c r="H110" s="1"/>
      <c r="I110" s="1"/>
      <c r="J110" s="4"/>
      <c r="K110" s="5"/>
      <c r="L110" s="5"/>
      <c r="M110" s="5"/>
      <c r="T110" s="2"/>
      <c r="U110" s="1"/>
    </row>
    <row r="111" spans="1:21" s="3" customFormat="1" x14ac:dyDescent="0.2">
      <c r="A111" s="1"/>
      <c r="B111" s="1"/>
      <c r="C111" s="1"/>
      <c r="D111" s="1"/>
      <c r="E111" s="1"/>
      <c r="F111" s="1"/>
      <c r="G111" s="1"/>
      <c r="H111" s="1"/>
      <c r="I111" s="1"/>
      <c r="J111" s="4"/>
      <c r="K111" s="5"/>
      <c r="L111" s="5"/>
      <c r="M111" s="5"/>
      <c r="T111" s="2"/>
      <c r="U111" s="1"/>
    </row>
    <row r="112" spans="1:21" s="3" customFormat="1" x14ac:dyDescent="0.2">
      <c r="A112" s="1"/>
      <c r="B112" s="1"/>
      <c r="C112" s="1"/>
      <c r="D112" s="1"/>
      <c r="E112" s="1"/>
      <c r="F112" s="1"/>
      <c r="G112" s="1"/>
      <c r="H112" s="1"/>
      <c r="I112" s="1"/>
      <c r="J112" s="4"/>
      <c r="K112" s="5"/>
      <c r="L112" s="5"/>
      <c r="M112" s="5"/>
      <c r="T112" s="2"/>
      <c r="U112" s="1"/>
    </row>
    <row r="113" spans="1:21" s="3" customFormat="1" x14ac:dyDescent="0.2">
      <c r="A113" s="1"/>
      <c r="B113" s="1"/>
      <c r="C113" s="1"/>
      <c r="D113" s="1"/>
      <c r="E113" s="1"/>
      <c r="F113" s="1"/>
      <c r="G113" s="1"/>
      <c r="H113" s="1"/>
      <c r="I113" s="1"/>
      <c r="J113" s="4"/>
      <c r="K113" s="5"/>
      <c r="L113" s="5"/>
      <c r="M113" s="5"/>
      <c r="T113" s="2"/>
      <c r="U113" s="1"/>
    </row>
  </sheetData>
  <sortState ref="C8:T25">
    <sortCondition ref="C8"/>
  </sortState>
  <mergeCells count="19">
    <mergeCell ref="A6:S6"/>
    <mergeCell ref="A7:A8"/>
    <mergeCell ref="B7:B8"/>
    <mergeCell ref="C7:C8"/>
    <mergeCell ref="D7:D8"/>
    <mergeCell ref="E7:E8"/>
    <mergeCell ref="G7:G8"/>
    <mergeCell ref="H7:H8"/>
    <mergeCell ref="I7:I8"/>
    <mergeCell ref="O7:O8"/>
    <mergeCell ref="P7:R7"/>
    <mergeCell ref="S7:S8"/>
    <mergeCell ref="F7:F8"/>
    <mergeCell ref="T7:T8"/>
    <mergeCell ref="J7:J8"/>
    <mergeCell ref="K7:K8"/>
    <mergeCell ref="L7:L8"/>
    <mergeCell ref="M7:M8"/>
    <mergeCell ref="N7:N8"/>
  </mergeCells>
  <pageMargins left="0.70866141732283472" right="0.78740157480314965" top="0.6692913385826772" bottom="0.86614173228346458" header="0.27559055118110237" footer="0.39370078740157483"/>
  <pageSetup paperSize="9" scale="47" firstPageNumber="120" orientation="landscape" useFirstPageNumber="1" r:id="rId1"/>
  <headerFooter alignWithMargins="0">
    <oddFooter>&amp;L&amp;"Arial,Kurzíva"Zastupitelstvo Olomouckého kraje 19-12-2016
6. - Rozpočet Olomouckého kraje 2017 - návrh rozpočtu
Příloha č. 5b) Projekty spolufinancované z evropských fondů&amp;R&amp;"Arial,Kurzíva"Strana &amp;P (celkem 137)</oddFooter>
  </headerFooter>
  <rowBreaks count="1" manualBreakCount="1">
    <brk id="17" max="1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U23"/>
  <sheetViews>
    <sheetView view="pageBreakPreview" zoomScale="60" zoomScaleNormal="70" workbookViewId="0">
      <selection activeCell="M23" sqref="M23"/>
    </sheetView>
  </sheetViews>
  <sheetFormatPr defaultRowHeight="12.75" x14ac:dyDescent="0.2"/>
  <cols>
    <col min="1" max="1" width="5" style="207" customWidth="1"/>
    <col min="2" max="2" width="7.28515625" style="207" customWidth="1"/>
    <col min="3" max="3" width="15.85546875" style="207" hidden="1" customWidth="1"/>
    <col min="4" max="6" width="0" style="207" hidden="1" customWidth="1"/>
    <col min="7" max="7" width="9.140625" style="207"/>
    <col min="8" max="8" width="43" style="207" customWidth="1"/>
    <col min="9" max="9" width="29.5703125" style="207" customWidth="1"/>
    <col min="10" max="10" width="8.5703125" style="207" customWidth="1"/>
    <col min="11" max="11" width="13" style="207" customWidth="1"/>
    <col min="12" max="12" width="13.85546875" style="207" customWidth="1"/>
    <col min="13" max="13" width="15.42578125" style="207" customWidth="1"/>
    <col min="14" max="14" width="11.85546875" style="207" customWidth="1"/>
    <col min="15" max="15" width="9.140625" style="207"/>
    <col min="16" max="16" width="12.28515625" style="207" customWidth="1"/>
    <col min="17" max="17" width="17" style="207" customWidth="1"/>
    <col min="18" max="18" width="16.7109375" style="207" customWidth="1"/>
    <col min="19" max="19" width="13.42578125" style="207" customWidth="1"/>
    <col min="20" max="20" width="14.85546875" style="207" customWidth="1"/>
    <col min="21" max="21" width="10.7109375" style="207" hidden="1" customWidth="1"/>
    <col min="22" max="16384" width="9.140625" style="207"/>
  </cols>
  <sheetData>
    <row r="1" spans="1:21" ht="18" x14ac:dyDescent="0.25">
      <c r="A1" s="204" t="s">
        <v>241</v>
      </c>
      <c r="B1" s="43"/>
      <c r="C1" s="43"/>
      <c r="D1" s="43"/>
      <c r="E1" s="43"/>
      <c r="F1" s="43"/>
      <c r="G1" s="43"/>
      <c r="H1" s="45"/>
      <c r="I1" s="44"/>
      <c r="J1" s="43"/>
      <c r="K1" s="205"/>
      <c r="L1" s="206"/>
      <c r="M1" s="206"/>
      <c r="N1" s="206"/>
      <c r="O1" s="42"/>
      <c r="P1" s="42"/>
      <c r="Q1" s="206"/>
      <c r="R1" s="42"/>
      <c r="S1" s="42"/>
      <c r="T1" s="42"/>
      <c r="U1" s="41"/>
    </row>
    <row r="2" spans="1:21" ht="15.75" x14ac:dyDescent="0.25">
      <c r="A2" s="36" t="s">
        <v>231</v>
      </c>
      <c r="B2" s="36"/>
      <c r="C2" s="36"/>
      <c r="D2" s="36"/>
      <c r="E2" s="36"/>
      <c r="F2" s="36"/>
      <c r="G2" s="187" t="s">
        <v>242</v>
      </c>
      <c r="H2" s="40"/>
      <c r="I2" s="208" t="s">
        <v>243</v>
      </c>
      <c r="J2" s="38"/>
      <c r="K2" s="205"/>
      <c r="L2" s="206"/>
      <c r="M2" s="206"/>
      <c r="N2" s="206"/>
      <c r="O2" s="35"/>
      <c r="P2" s="35"/>
      <c r="Q2" s="206"/>
      <c r="R2" s="35"/>
      <c r="S2" s="35"/>
      <c r="T2" s="35"/>
      <c r="U2" s="34"/>
    </row>
    <row r="3" spans="1:21" ht="15.75" x14ac:dyDescent="0.25">
      <c r="A3" s="36"/>
      <c r="B3" s="36"/>
      <c r="C3" s="36"/>
      <c r="D3" s="36"/>
      <c r="E3" s="36"/>
      <c r="F3" s="36"/>
      <c r="G3" s="187" t="s">
        <v>26</v>
      </c>
      <c r="H3" s="40"/>
      <c r="I3" s="39"/>
      <c r="J3" s="38"/>
      <c r="K3" s="205"/>
      <c r="L3" s="206"/>
      <c r="M3" s="206"/>
      <c r="N3" s="206"/>
      <c r="O3" s="35"/>
      <c r="P3" s="35"/>
      <c r="Q3" s="206"/>
      <c r="R3" s="35"/>
      <c r="S3" s="35"/>
      <c r="T3" s="35"/>
      <c r="U3" s="34"/>
    </row>
    <row r="4" spans="1:21" ht="14.25" x14ac:dyDescent="0.2">
      <c r="A4" s="36"/>
      <c r="B4" s="36"/>
      <c r="C4" s="36"/>
      <c r="D4" s="36"/>
      <c r="E4" s="36"/>
      <c r="F4" s="36"/>
      <c r="G4" s="36"/>
      <c r="H4" s="36"/>
      <c r="I4" s="37"/>
      <c r="J4" s="36"/>
      <c r="K4" s="205"/>
      <c r="L4" s="206"/>
      <c r="M4" s="206"/>
      <c r="N4" s="206"/>
      <c r="O4" s="35"/>
      <c r="P4" s="35"/>
      <c r="Q4" s="206"/>
      <c r="R4" s="35"/>
      <c r="S4" s="35"/>
      <c r="T4" s="35" t="s">
        <v>102</v>
      </c>
      <c r="U4" s="34"/>
    </row>
    <row r="5" spans="1:21" ht="23.25" x14ac:dyDescent="0.2">
      <c r="A5" s="302" t="s">
        <v>284</v>
      </c>
      <c r="B5" s="303"/>
      <c r="C5" s="303"/>
      <c r="D5" s="303"/>
      <c r="E5" s="303"/>
      <c r="F5" s="303"/>
      <c r="G5" s="303"/>
      <c r="H5" s="303"/>
      <c r="I5" s="303"/>
      <c r="J5" s="303"/>
      <c r="K5" s="303"/>
      <c r="L5" s="303"/>
      <c r="M5" s="303"/>
      <c r="N5" s="303"/>
      <c r="O5" s="303"/>
      <c r="P5" s="303"/>
      <c r="Q5" s="303"/>
      <c r="R5" s="303"/>
      <c r="S5" s="303"/>
      <c r="T5" s="304"/>
      <c r="U5" s="209"/>
    </row>
    <row r="6" spans="1:21" ht="18" x14ac:dyDescent="0.2">
      <c r="A6" s="305" t="s">
        <v>25</v>
      </c>
      <c r="B6" s="305" t="s">
        <v>24</v>
      </c>
      <c r="C6" s="306" t="s">
        <v>23</v>
      </c>
      <c r="D6" s="306" t="s">
        <v>22</v>
      </c>
      <c r="E6" s="306" t="s">
        <v>21</v>
      </c>
      <c r="F6" s="306" t="s">
        <v>20</v>
      </c>
      <c r="G6" s="308" t="s">
        <v>235</v>
      </c>
      <c r="H6" s="306" t="s">
        <v>19</v>
      </c>
      <c r="I6" s="297" t="s">
        <v>18</v>
      </c>
      <c r="J6" s="307" t="s">
        <v>17</v>
      </c>
      <c r="K6" s="297" t="s">
        <v>16</v>
      </c>
      <c r="L6" s="297" t="s">
        <v>15</v>
      </c>
      <c r="M6" s="298" t="s">
        <v>14</v>
      </c>
      <c r="N6" s="298" t="s">
        <v>13</v>
      </c>
      <c r="O6" s="297" t="s">
        <v>12</v>
      </c>
      <c r="P6" s="300" t="s">
        <v>11</v>
      </c>
      <c r="Q6" s="301" t="s">
        <v>10</v>
      </c>
      <c r="R6" s="301"/>
      <c r="S6" s="301"/>
      <c r="T6" s="300" t="s">
        <v>9</v>
      </c>
      <c r="U6" s="296" t="s">
        <v>8</v>
      </c>
    </row>
    <row r="7" spans="1:21" ht="64.5" customHeight="1" x14ac:dyDescent="0.2">
      <c r="A7" s="305"/>
      <c r="B7" s="305"/>
      <c r="C7" s="306"/>
      <c r="D7" s="306"/>
      <c r="E7" s="306"/>
      <c r="F7" s="306"/>
      <c r="G7" s="327"/>
      <c r="H7" s="306"/>
      <c r="I7" s="297"/>
      <c r="J7" s="307"/>
      <c r="K7" s="297"/>
      <c r="L7" s="297"/>
      <c r="M7" s="299"/>
      <c r="N7" s="299"/>
      <c r="O7" s="297"/>
      <c r="P7" s="300"/>
      <c r="Q7" s="260" t="s">
        <v>130</v>
      </c>
      <c r="R7" s="260" t="s">
        <v>6</v>
      </c>
      <c r="S7" s="260" t="s">
        <v>5</v>
      </c>
      <c r="T7" s="300"/>
      <c r="U7" s="296"/>
    </row>
    <row r="8" spans="1:21" ht="39.950000000000003" customHeight="1" x14ac:dyDescent="0.2">
      <c r="A8" s="210">
        <v>1</v>
      </c>
      <c r="B8" s="210" t="s">
        <v>35</v>
      </c>
      <c r="C8" s="211">
        <v>66012001600</v>
      </c>
      <c r="D8" s="211">
        <v>2212</v>
      </c>
      <c r="E8" s="212">
        <v>6351</v>
      </c>
      <c r="F8" s="212">
        <v>12</v>
      </c>
      <c r="G8" s="212">
        <v>63</v>
      </c>
      <c r="H8" s="213" t="s">
        <v>244</v>
      </c>
      <c r="I8" s="214" t="s">
        <v>245</v>
      </c>
      <c r="J8" s="212"/>
      <c r="K8" s="212"/>
      <c r="L8" s="50">
        <v>35000</v>
      </c>
      <c r="M8" s="50">
        <v>29750</v>
      </c>
      <c r="N8" s="50">
        <f t="shared" ref="N8:N22" si="0">L8-M8</f>
        <v>5250</v>
      </c>
      <c r="O8" s="215"/>
      <c r="P8" s="216"/>
      <c r="Q8" s="242">
        <v>250</v>
      </c>
      <c r="R8" s="216">
        <v>0</v>
      </c>
      <c r="S8" s="217">
        <v>250</v>
      </c>
      <c r="T8" s="217">
        <f t="shared" ref="T8:T22" si="1">L8-P8-Q8</f>
        <v>34750</v>
      </c>
      <c r="U8" s="218" t="s">
        <v>246</v>
      </c>
    </row>
    <row r="9" spans="1:21" ht="39.950000000000003" customHeight="1" x14ac:dyDescent="0.2">
      <c r="A9" s="210">
        <v>2</v>
      </c>
      <c r="B9" s="219" t="s">
        <v>35</v>
      </c>
      <c r="C9" s="211">
        <v>66012001600</v>
      </c>
      <c r="D9" s="211">
        <v>2212</v>
      </c>
      <c r="E9" s="212">
        <v>6351</v>
      </c>
      <c r="F9" s="212">
        <v>12</v>
      </c>
      <c r="G9" s="212">
        <v>63</v>
      </c>
      <c r="H9" s="213" t="s">
        <v>247</v>
      </c>
      <c r="I9" s="220"/>
      <c r="J9" s="221"/>
      <c r="K9" s="221"/>
      <c r="L9" s="50">
        <v>25000</v>
      </c>
      <c r="M9" s="50">
        <v>21250</v>
      </c>
      <c r="N9" s="50">
        <f t="shared" si="0"/>
        <v>3750</v>
      </c>
      <c r="O9" s="215"/>
      <c r="P9" s="216"/>
      <c r="Q9" s="242">
        <v>0</v>
      </c>
      <c r="R9" s="216">
        <v>0</v>
      </c>
      <c r="S9" s="217">
        <v>0</v>
      </c>
      <c r="T9" s="217">
        <f t="shared" si="1"/>
        <v>25000</v>
      </c>
      <c r="U9" s="218" t="s">
        <v>246</v>
      </c>
    </row>
    <row r="10" spans="1:21" ht="39.950000000000003" customHeight="1" x14ac:dyDescent="0.2">
      <c r="A10" s="210">
        <v>3</v>
      </c>
      <c r="B10" s="219" t="s">
        <v>35</v>
      </c>
      <c r="C10" s="211">
        <v>66012001600</v>
      </c>
      <c r="D10" s="211">
        <v>2212</v>
      </c>
      <c r="E10" s="212">
        <v>6351</v>
      </c>
      <c r="F10" s="212">
        <v>12</v>
      </c>
      <c r="G10" s="212">
        <v>63</v>
      </c>
      <c r="H10" s="213" t="s">
        <v>248</v>
      </c>
      <c r="I10" s="220"/>
      <c r="J10" s="221"/>
      <c r="K10" s="221"/>
      <c r="L10" s="50">
        <v>15000</v>
      </c>
      <c r="M10" s="50">
        <v>12750</v>
      </c>
      <c r="N10" s="50">
        <f t="shared" si="0"/>
        <v>2250</v>
      </c>
      <c r="O10" s="215"/>
      <c r="P10" s="216"/>
      <c r="Q10" s="242">
        <v>140</v>
      </c>
      <c r="R10" s="216">
        <v>0</v>
      </c>
      <c r="S10" s="217">
        <v>140</v>
      </c>
      <c r="T10" s="217">
        <f t="shared" si="1"/>
        <v>14860</v>
      </c>
      <c r="U10" s="218" t="s">
        <v>246</v>
      </c>
    </row>
    <row r="11" spans="1:21" ht="39.950000000000003" customHeight="1" x14ac:dyDescent="0.2">
      <c r="A11" s="210">
        <v>4</v>
      </c>
      <c r="B11" s="23" t="s">
        <v>35</v>
      </c>
      <c r="C11" s="211">
        <v>66012001600</v>
      </c>
      <c r="D11" s="211">
        <v>2212</v>
      </c>
      <c r="E11" s="212">
        <v>6351</v>
      </c>
      <c r="F11" s="212">
        <v>12</v>
      </c>
      <c r="G11" s="212">
        <v>63</v>
      </c>
      <c r="H11" s="213" t="s">
        <v>249</v>
      </c>
      <c r="I11" s="220"/>
      <c r="J11" s="222"/>
      <c r="K11" s="222"/>
      <c r="L11" s="50">
        <v>18000</v>
      </c>
      <c r="M11" s="50">
        <v>15300</v>
      </c>
      <c r="N11" s="50">
        <f t="shared" si="0"/>
        <v>2700</v>
      </c>
      <c r="O11" s="215"/>
      <c r="P11" s="216"/>
      <c r="Q11" s="242">
        <v>150</v>
      </c>
      <c r="R11" s="216">
        <v>0</v>
      </c>
      <c r="S11" s="217">
        <v>150</v>
      </c>
      <c r="T11" s="217">
        <f t="shared" si="1"/>
        <v>17850</v>
      </c>
      <c r="U11" s="218" t="s">
        <v>246</v>
      </c>
    </row>
    <row r="12" spans="1:21" ht="39.950000000000003" customHeight="1" x14ac:dyDescent="0.2">
      <c r="A12" s="210">
        <v>5</v>
      </c>
      <c r="B12" s="63" t="s">
        <v>35</v>
      </c>
      <c r="C12" s="211">
        <v>66012001600</v>
      </c>
      <c r="D12" s="211">
        <v>2212</v>
      </c>
      <c r="E12" s="212">
        <v>6351</v>
      </c>
      <c r="F12" s="212">
        <v>12</v>
      </c>
      <c r="G12" s="212">
        <v>63</v>
      </c>
      <c r="H12" s="223" t="s">
        <v>250</v>
      </c>
      <c r="I12" s="224"/>
      <c r="J12" s="225"/>
      <c r="K12" s="225"/>
      <c r="L12" s="50">
        <v>12000</v>
      </c>
      <c r="M12" s="50">
        <v>10200</v>
      </c>
      <c r="N12" s="50">
        <f t="shared" si="0"/>
        <v>1800</v>
      </c>
      <c r="O12" s="215"/>
      <c r="P12" s="216"/>
      <c r="Q12" s="242">
        <v>240</v>
      </c>
      <c r="R12" s="216">
        <v>0</v>
      </c>
      <c r="S12" s="217">
        <v>240</v>
      </c>
      <c r="T12" s="217">
        <f t="shared" si="1"/>
        <v>11760</v>
      </c>
      <c r="U12" s="218" t="s">
        <v>246</v>
      </c>
    </row>
    <row r="13" spans="1:21" ht="39.950000000000003" customHeight="1" x14ac:dyDescent="0.2">
      <c r="A13" s="210">
        <v>6</v>
      </c>
      <c r="B13" s="63" t="s">
        <v>88</v>
      </c>
      <c r="C13" s="211">
        <v>66012001600</v>
      </c>
      <c r="D13" s="211">
        <v>2212</v>
      </c>
      <c r="E13" s="212">
        <v>6351</v>
      </c>
      <c r="F13" s="212">
        <v>12</v>
      </c>
      <c r="G13" s="212">
        <v>63</v>
      </c>
      <c r="H13" s="223" t="s">
        <v>251</v>
      </c>
      <c r="I13" s="224"/>
      <c r="J13" s="225"/>
      <c r="K13" s="225"/>
      <c r="L13" s="50">
        <f>M13+N13</f>
        <v>19700</v>
      </c>
      <c r="M13" s="50">
        <v>16745</v>
      </c>
      <c r="N13" s="50">
        <v>2955</v>
      </c>
      <c r="O13" s="215"/>
      <c r="P13" s="216"/>
      <c r="Q13" s="242">
        <v>0</v>
      </c>
      <c r="R13" s="216">
        <v>0</v>
      </c>
      <c r="S13" s="217">
        <v>0</v>
      </c>
      <c r="T13" s="217">
        <f t="shared" si="1"/>
        <v>19700</v>
      </c>
      <c r="U13" s="218" t="s">
        <v>246</v>
      </c>
    </row>
    <row r="14" spans="1:21" ht="39.950000000000003" customHeight="1" x14ac:dyDescent="0.2">
      <c r="A14" s="210">
        <v>7</v>
      </c>
      <c r="B14" s="63" t="s">
        <v>32</v>
      </c>
      <c r="C14" s="211">
        <v>66012001600</v>
      </c>
      <c r="D14" s="211">
        <v>2212</v>
      </c>
      <c r="E14" s="212">
        <v>6351</v>
      </c>
      <c r="F14" s="212">
        <v>12</v>
      </c>
      <c r="G14" s="212">
        <v>63</v>
      </c>
      <c r="H14" s="223" t="s">
        <v>252</v>
      </c>
      <c r="I14" s="224"/>
      <c r="J14" s="225"/>
      <c r="K14" s="225"/>
      <c r="L14" s="50">
        <v>30000</v>
      </c>
      <c r="M14" s="50">
        <v>25500</v>
      </c>
      <c r="N14" s="50">
        <f t="shared" si="0"/>
        <v>4500</v>
      </c>
      <c r="O14" s="215"/>
      <c r="P14" s="216"/>
      <c r="Q14" s="242">
        <v>0</v>
      </c>
      <c r="R14" s="216">
        <v>0</v>
      </c>
      <c r="S14" s="217">
        <v>0</v>
      </c>
      <c r="T14" s="217">
        <f t="shared" si="1"/>
        <v>30000</v>
      </c>
      <c r="U14" s="218" t="s">
        <v>246</v>
      </c>
    </row>
    <row r="15" spans="1:21" ht="39.950000000000003" customHeight="1" x14ac:dyDescent="0.2">
      <c r="A15" s="210">
        <v>8</v>
      </c>
      <c r="B15" s="63" t="s">
        <v>88</v>
      </c>
      <c r="C15" s="211">
        <v>66012001600</v>
      </c>
      <c r="D15" s="211">
        <v>2212</v>
      </c>
      <c r="E15" s="212">
        <v>6351</v>
      </c>
      <c r="F15" s="212">
        <v>12</v>
      </c>
      <c r="G15" s="212">
        <v>63</v>
      </c>
      <c r="H15" s="223" t="s">
        <v>253</v>
      </c>
      <c r="I15" s="224"/>
      <c r="J15" s="225"/>
      <c r="K15" s="225"/>
      <c r="L15" s="50">
        <v>7000</v>
      </c>
      <c r="M15" s="50">
        <v>6650</v>
      </c>
      <c r="N15" s="50">
        <f t="shared" si="0"/>
        <v>350</v>
      </c>
      <c r="O15" s="215"/>
      <c r="P15" s="216"/>
      <c r="Q15" s="242">
        <v>0</v>
      </c>
      <c r="R15" s="216">
        <v>0</v>
      </c>
      <c r="S15" s="217">
        <v>0</v>
      </c>
      <c r="T15" s="217">
        <f t="shared" si="1"/>
        <v>7000</v>
      </c>
      <c r="U15" s="218" t="s">
        <v>246</v>
      </c>
    </row>
    <row r="16" spans="1:21" ht="39.950000000000003" customHeight="1" x14ac:dyDescent="0.2">
      <c r="A16" s="210">
        <v>9</v>
      </c>
      <c r="B16" s="63" t="s">
        <v>32</v>
      </c>
      <c r="C16" s="211">
        <v>66012001600</v>
      </c>
      <c r="D16" s="211">
        <v>2212</v>
      </c>
      <c r="E16" s="212">
        <v>6351</v>
      </c>
      <c r="F16" s="212">
        <v>12</v>
      </c>
      <c r="G16" s="212">
        <v>63</v>
      </c>
      <c r="H16" s="223" t="s">
        <v>254</v>
      </c>
      <c r="I16" s="224"/>
      <c r="J16" s="225"/>
      <c r="K16" s="225"/>
      <c r="L16" s="50">
        <v>8100</v>
      </c>
      <c r="M16" s="50">
        <v>7695</v>
      </c>
      <c r="N16" s="50">
        <f t="shared" si="0"/>
        <v>405</v>
      </c>
      <c r="O16" s="215"/>
      <c r="P16" s="216"/>
      <c r="Q16" s="242">
        <v>0</v>
      </c>
      <c r="R16" s="216">
        <v>0</v>
      </c>
      <c r="S16" s="217">
        <v>0</v>
      </c>
      <c r="T16" s="217">
        <f t="shared" si="1"/>
        <v>8100</v>
      </c>
      <c r="U16" s="218" t="s">
        <v>246</v>
      </c>
    </row>
    <row r="17" spans="1:21" ht="39.950000000000003" customHeight="1" x14ac:dyDescent="0.2">
      <c r="A17" s="210">
        <v>10</v>
      </c>
      <c r="B17" s="63" t="s">
        <v>32</v>
      </c>
      <c r="C17" s="211">
        <v>66012001600</v>
      </c>
      <c r="D17" s="211">
        <v>2212</v>
      </c>
      <c r="E17" s="212">
        <v>6351</v>
      </c>
      <c r="F17" s="212">
        <v>12</v>
      </c>
      <c r="G17" s="212">
        <v>63</v>
      </c>
      <c r="H17" s="223" t="s">
        <v>255</v>
      </c>
      <c r="I17" s="224"/>
      <c r="J17" s="225"/>
      <c r="K17" s="225"/>
      <c r="L17" s="50">
        <v>6500</v>
      </c>
      <c r="M17" s="50">
        <v>6175</v>
      </c>
      <c r="N17" s="50">
        <f t="shared" si="0"/>
        <v>325</v>
      </c>
      <c r="O17" s="215"/>
      <c r="P17" s="216"/>
      <c r="Q17" s="242">
        <v>0</v>
      </c>
      <c r="R17" s="216">
        <v>0</v>
      </c>
      <c r="S17" s="217">
        <v>0</v>
      </c>
      <c r="T17" s="217">
        <f t="shared" si="1"/>
        <v>6500</v>
      </c>
      <c r="U17" s="218" t="s">
        <v>246</v>
      </c>
    </row>
    <row r="18" spans="1:21" ht="39.950000000000003" customHeight="1" x14ac:dyDescent="0.2">
      <c r="A18" s="210">
        <v>11</v>
      </c>
      <c r="B18" s="63" t="s">
        <v>36</v>
      </c>
      <c r="C18" s="211">
        <v>66012001600</v>
      </c>
      <c r="D18" s="211">
        <v>2212</v>
      </c>
      <c r="E18" s="212">
        <v>6351</v>
      </c>
      <c r="F18" s="212">
        <v>12</v>
      </c>
      <c r="G18" s="212">
        <v>63</v>
      </c>
      <c r="H18" s="223" t="s">
        <v>256</v>
      </c>
      <c r="I18" s="224"/>
      <c r="J18" s="225"/>
      <c r="K18" s="225"/>
      <c r="L18" s="50">
        <v>7500</v>
      </c>
      <c r="M18" s="50">
        <v>7125</v>
      </c>
      <c r="N18" s="50">
        <f t="shared" si="0"/>
        <v>375</v>
      </c>
      <c r="O18" s="215"/>
      <c r="P18" s="216"/>
      <c r="Q18" s="242">
        <v>0</v>
      </c>
      <c r="R18" s="216">
        <v>0</v>
      </c>
      <c r="S18" s="217">
        <v>0</v>
      </c>
      <c r="T18" s="217">
        <f t="shared" si="1"/>
        <v>7500</v>
      </c>
      <c r="U18" s="218" t="s">
        <v>246</v>
      </c>
    </row>
    <row r="19" spans="1:21" ht="39.950000000000003" customHeight="1" x14ac:dyDescent="0.2">
      <c r="A19" s="210">
        <v>12</v>
      </c>
      <c r="B19" s="63" t="s">
        <v>36</v>
      </c>
      <c r="C19" s="211">
        <v>66012001600</v>
      </c>
      <c r="D19" s="211">
        <v>2212</v>
      </c>
      <c r="E19" s="212">
        <v>6351</v>
      </c>
      <c r="F19" s="212">
        <v>12</v>
      </c>
      <c r="G19" s="212">
        <v>63</v>
      </c>
      <c r="H19" s="226" t="s">
        <v>257</v>
      </c>
      <c r="I19" s="214" t="s">
        <v>258</v>
      </c>
      <c r="J19" s="225"/>
      <c r="K19" s="225"/>
      <c r="L19" s="50">
        <v>19700</v>
      </c>
      <c r="M19" s="50">
        <v>16745</v>
      </c>
      <c r="N19" s="50">
        <f t="shared" si="0"/>
        <v>2955</v>
      </c>
      <c r="O19" s="215"/>
      <c r="P19" s="216"/>
      <c r="Q19" s="242">
        <v>140</v>
      </c>
      <c r="R19" s="216">
        <v>0</v>
      </c>
      <c r="S19" s="217">
        <v>140</v>
      </c>
      <c r="T19" s="217">
        <f t="shared" si="1"/>
        <v>19560</v>
      </c>
      <c r="U19" s="218" t="s">
        <v>246</v>
      </c>
    </row>
    <row r="20" spans="1:21" ht="39.950000000000003" customHeight="1" x14ac:dyDescent="0.2">
      <c r="A20" s="210">
        <v>13</v>
      </c>
      <c r="B20" s="63" t="s">
        <v>35</v>
      </c>
      <c r="C20" s="211">
        <v>66012001600</v>
      </c>
      <c r="D20" s="211">
        <v>2212</v>
      </c>
      <c r="E20" s="212">
        <v>6351</v>
      </c>
      <c r="F20" s="212">
        <v>12</v>
      </c>
      <c r="G20" s="212">
        <v>63</v>
      </c>
      <c r="H20" s="226" t="s">
        <v>259</v>
      </c>
      <c r="I20" s="214" t="s">
        <v>258</v>
      </c>
      <c r="J20" s="225"/>
      <c r="K20" s="225"/>
      <c r="L20" s="50">
        <v>20200</v>
      </c>
      <c r="M20" s="50">
        <v>17170</v>
      </c>
      <c r="N20" s="50">
        <f t="shared" si="0"/>
        <v>3030</v>
      </c>
      <c r="O20" s="215"/>
      <c r="P20" s="216"/>
      <c r="Q20" s="242">
        <v>260</v>
      </c>
      <c r="R20" s="216">
        <v>0</v>
      </c>
      <c r="S20" s="217">
        <v>260</v>
      </c>
      <c r="T20" s="217">
        <f t="shared" si="1"/>
        <v>19940</v>
      </c>
      <c r="U20" s="218" t="s">
        <v>246</v>
      </c>
    </row>
    <row r="21" spans="1:21" ht="39.950000000000003" customHeight="1" x14ac:dyDescent="0.2">
      <c r="A21" s="210">
        <v>14</v>
      </c>
      <c r="B21" s="63" t="s">
        <v>35</v>
      </c>
      <c r="C21" s="211">
        <v>66012001600</v>
      </c>
      <c r="D21" s="211">
        <v>2212</v>
      </c>
      <c r="E21" s="212">
        <v>6351</v>
      </c>
      <c r="F21" s="212">
        <v>12</v>
      </c>
      <c r="G21" s="212">
        <v>63</v>
      </c>
      <c r="H21" s="226" t="s">
        <v>260</v>
      </c>
      <c r="I21" s="220"/>
      <c r="J21" s="225"/>
      <c r="K21" s="225"/>
      <c r="L21" s="50">
        <v>35000</v>
      </c>
      <c r="M21" s="50">
        <v>29750</v>
      </c>
      <c r="N21" s="50">
        <f t="shared" si="0"/>
        <v>5250</v>
      </c>
      <c r="O21" s="215"/>
      <c r="P21" s="216"/>
      <c r="Q21" s="242">
        <v>0</v>
      </c>
      <c r="R21" s="216">
        <v>0</v>
      </c>
      <c r="S21" s="217">
        <v>0</v>
      </c>
      <c r="T21" s="217">
        <f t="shared" si="1"/>
        <v>35000</v>
      </c>
      <c r="U21" s="218"/>
    </row>
    <row r="22" spans="1:21" ht="39.950000000000003" customHeight="1" x14ac:dyDescent="0.2">
      <c r="A22" s="210">
        <v>15</v>
      </c>
      <c r="B22" s="63" t="s">
        <v>88</v>
      </c>
      <c r="C22" s="211">
        <v>66012001600</v>
      </c>
      <c r="D22" s="211">
        <v>2212</v>
      </c>
      <c r="E22" s="212">
        <v>6351</v>
      </c>
      <c r="F22" s="212">
        <v>12</v>
      </c>
      <c r="G22" s="212">
        <v>63</v>
      </c>
      <c r="H22" s="213" t="s">
        <v>261</v>
      </c>
      <c r="I22" s="227"/>
      <c r="J22" s="225"/>
      <c r="K22" s="225"/>
      <c r="L22" s="50">
        <v>5500</v>
      </c>
      <c r="M22" s="50">
        <v>4675</v>
      </c>
      <c r="N22" s="50">
        <f t="shared" si="0"/>
        <v>825</v>
      </c>
      <c r="O22" s="215"/>
      <c r="P22" s="216"/>
      <c r="Q22" s="242">
        <v>0</v>
      </c>
      <c r="R22" s="216">
        <v>0</v>
      </c>
      <c r="S22" s="217">
        <v>0</v>
      </c>
      <c r="T22" s="217">
        <f t="shared" si="1"/>
        <v>5500</v>
      </c>
      <c r="U22" s="218" t="s">
        <v>246</v>
      </c>
    </row>
    <row r="23" spans="1:21" ht="23.25" x14ac:dyDescent="0.2">
      <c r="A23" s="265" t="s">
        <v>285</v>
      </c>
      <c r="B23" s="266"/>
      <c r="C23" s="266"/>
      <c r="D23" s="266"/>
      <c r="E23" s="266"/>
      <c r="F23" s="266"/>
      <c r="G23" s="266"/>
      <c r="H23" s="266"/>
      <c r="I23" s="266"/>
      <c r="J23" s="266"/>
      <c r="K23" s="266"/>
      <c r="L23" s="270">
        <f t="shared" ref="L23:N23" si="2">SUM(L8:L22)</f>
        <v>264200</v>
      </c>
      <c r="M23" s="270">
        <f t="shared" si="2"/>
        <v>227480</v>
      </c>
      <c r="N23" s="270">
        <f t="shared" si="2"/>
        <v>36720</v>
      </c>
      <c r="O23" s="270"/>
      <c r="P23" s="270">
        <f>SUM(P8:P22)</f>
        <v>0</v>
      </c>
      <c r="Q23" s="270">
        <f>SUM(Q8:Q22)</f>
        <v>1180</v>
      </c>
      <c r="R23" s="270">
        <f t="shared" ref="R23:T23" si="3">SUM(R8:R22)</f>
        <v>0</v>
      </c>
      <c r="S23" s="270">
        <f t="shared" si="3"/>
        <v>1180</v>
      </c>
      <c r="T23" s="271">
        <f t="shared" si="3"/>
        <v>263020</v>
      </c>
      <c r="U23" s="21"/>
    </row>
  </sheetData>
  <mergeCells count="20">
    <mergeCell ref="A5:T5"/>
    <mergeCell ref="A6:A7"/>
    <mergeCell ref="B6:B7"/>
    <mergeCell ref="C6:C7"/>
    <mergeCell ref="D6:D7"/>
    <mergeCell ref="E6:E7"/>
    <mergeCell ref="F6:F7"/>
    <mergeCell ref="G6:G7"/>
    <mergeCell ref="H6:H7"/>
    <mergeCell ref="I6:I7"/>
    <mergeCell ref="P6:P7"/>
    <mergeCell ref="Q6:S6"/>
    <mergeCell ref="T6:T7"/>
    <mergeCell ref="U6:U7"/>
    <mergeCell ref="J6:J7"/>
    <mergeCell ref="K6:K7"/>
    <mergeCell ref="L6:L7"/>
    <mergeCell ref="M6:M7"/>
    <mergeCell ref="N6:N7"/>
    <mergeCell ref="O6:O7"/>
  </mergeCells>
  <pageMargins left="0.70866141732283472" right="0.78740157480314965" top="0.6692913385826772" bottom="0.86614173228346458" header="0.27559055118110237" footer="0.39370078740157483"/>
  <pageSetup paperSize="9" scale="54" firstPageNumber="123" orientation="landscape" cellComments="asDisplayed" useFirstPageNumber="1" r:id="rId1"/>
  <headerFooter alignWithMargins="0">
    <oddFooter>&amp;L&amp;"-,Kurzíva"Zastupitelstvo Olomouckého kraje 19-12-2016
6. - Rozpočet Olomouckého kraje 2017 - návrh rozpočtu
Příloha č. 5b) Projekty spolufinancované z evropských fondů&amp;R&amp;"Arial,Kurzíva"Strana &amp;P (celkem 137)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V97"/>
  <sheetViews>
    <sheetView view="pageBreakPreview" zoomScale="60" zoomScaleNormal="69" workbookViewId="0">
      <selection activeCell="M23" sqref="M23"/>
    </sheetView>
  </sheetViews>
  <sheetFormatPr defaultColWidth="9.140625" defaultRowHeight="12.75" outlineLevelCol="1" x14ac:dyDescent="0.2"/>
  <cols>
    <col min="1" max="1" width="5.42578125" style="111" customWidth="1"/>
    <col min="2" max="2" width="5.7109375" style="111" customWidth="1"/>
    <col min="3" max="3" width="16" style="111" hidden="1" customWidth="1" outlineLevel="1"/>
    <col min="4" max="4" width="7.7109375" style="111" hidden="1" customWidth="1" outlineLevel="1"/>
    <col min="5" max="5" width="6.5703125" style="111" hidden="1" customWidth="1" outlineLevel="1"/>
    <col min="6" max="6" width="5.5703125" style="111" hidden="1" customWidth="1" outlineLevel="1"/>
    <col min="7" max="7" width="7.140625" style="111" customWidth="1" outlineLevel="1"/>
    <col min="8" max="9" width="41.42578125" style="111" customWidth="1"/>
    <col min="10" max="10" width="7.140625" style="111" customWidth="1"/>
    <col min="11" max="11" width="14.7109375" style="114" customWidth="1"/>
    <col min="12" max="14" width="13.5703125" style="113" customWidth="1"/>
    <col min="15" max="15" width="13.7109375" style="113" customWidth="1"/>
    <col min="16" max="16" width="14.7109375" style="113" customWidth="1"/>
    <col min="17" max="17" width="14.85546875" style="113" customWidth="1"/>
    <col min="18" max="18" width="14.5703125" style="113" customWidth="1"/>
    <col min="19" max="19" width="14.85546875" style="113" customWidth="1"/>
    <col min="20" max="20" width="14.42578125" style="113" customWidth="1"/>
    <col min="21" max="21" width="21.140625" style="112" hidden="1" customWidth="1"/>
    <col min="22" max="16384" width="9.140625" style="111"/>
  </cols>
  <sheetData>
    <row r="1" spans="1:22" ht="18" x14ac:dyDescent="0.25">
      <c r="A1" s="180" t="s">
        <v>241</v>
      </c>
      <c r="B1" s="144"/>
      <c r="C1" s="144"/>
      <c r="D1" s="144"/>
      <c r="E1" s="144"/>
      <c r="F1" s="144"/>
      <c r="G1" s="144"/>
      <c r="H1" s="146"/>
      <c r="I1" s="145"/>
      <c r="J1" s="144"/>
      <c r="O1" s="143"/>
      <c r="P1" s="143"/>
      <c r="R1" s="143"/>
      <c r="S1" s="143"/>
      <c r="T1" s="143"/>
      <c r="U1" s="142"/>
      <c r="V1" s="134"/>
    </row>
    <row r="2" spans="1:22" ht="15.75" x14ac:dyDescent="0.25">
      <c r="A2" s="137" t="s">
        <v>231</v>
      </c>
      <c r="B2" s="137"/>
      <c r="C2" s="137" t="s">
        <v>242</v>
      </c>
      <c r="D2" s="137"/>
      <c r="E2" s="137"/>
      <c r="F2" s="137"/>
      <c r="G2" s="187" t="s">
        <v>242</v>
      </c>
      <c r="H2" s="187"/>
      <c r="I2" s="188" t="s">
        <v>243</v>
      </c>
      <c r="J2" s="139"/>
      <c r="O2" s="136"/>
      <c r="P2" s="136"/>
      <c r="R2" s="136"/>
      <c r="S2" s="136"/>
      <c r="T2" s="136"/>
      <c r="U2" s="135"/>
      <c r="V2" s="134"/>
    </row>
    <row r="3" spans="1:22" ht="15.75" x14ac:dyDescent="0.25">
      <c r="A3" s="137"/>
      <c r="B3" s="137"/>
      <c r="C3" s="137" t="s">
        <v>26</v>
      </c>
      <c r="D3" s="137"/>
      <c r="E3" s="137"/>
      <c r="F3" s="137"/>
      <c r="G3" s="187" t="s">
        <v>26</v>
      </c>
      <c r="H3" s="187"/>
      <c r="I3" s="140"/>
      <c r="J3" s="139"/>
      <c r="O3" s="136"/>
      <c r="P3" s="136"/>
      <c r="R3" s="136"/>
      <c r="S3" s="136"/>
      <c r="T3" s="136"/>
      <c r="U3" s="135"/>
      <c r="V3" s="134"/>
    </row>
    <row r="4" spans="1:22" ht="17.25" customHeight="1" x14ac:dyDescent="0.2">
      <c r="A4" s="137"/>
      <c r="B4" s="137"/>
      <c r="C4" s="137"/>
      <c r="D4" s="137"/>
      <c r="E4" s="137"/>
      <c r="F4" s="137"/>
      <c r="G4" s="137"/>
      <c r="H4" s="137"/>
      <c r="I4" s="138"/>
      <c r="J4" s="137"/>
      <c r="O4" s="136"/>
      <c r="P4" s="136"/>
      <c r="R4" s="136"/>
      <c r="S4" s="136"/>
      <c r="T4" s="136" t="s">
        <v>102</v>
      </c>
      <c r="U4" s="135"/>
      <c r="V4" s="134"/>
    </row>
    <row r="5" spans="1:22" ht="25.5" customHeight="1" x14ac:dyDescent="0.2">
      <c r="A5" s="320" t="s">
        <v>306</v>
      </c>
      <c r="B5" s="321"/>
      <c r="C5" s="321"/>
      <c r="D5" s="321"/>
      <c r="E5" s="321"/>
      <c r="F5" s="321"/>
      <c r="G5" s="321"/>
      <c r="H5" s="321"/>
      <c r="I5" s="321"/>
      <c r="J5" s="321"/>
      <c r="K5" s="321"/>
      <c r="L5" s="321"/>
      <c r="M5" s="321"/>
      <c r="N5" s="321"/>
      <c r="O5" s="321"/>
      <c r="P5" s="321"/>
      <c r="Q5" s="321"/>
      <c r="R5" s="321"/>
      <c r="S5" s="321"/>
      <c r="T5" s="322"/>
      <c r="U5" s="247"/>
    </row>
    <row r="6" spans="1:22" ht="25.5" customHeight="1" x14ac:dyDescent="0.2">
      <c r="A6" s="323" t="s">
        <v>25</v>
      </c>
      <c r="B6" s="323" t="s">
        <v>24</v>
      </c>
      <c r="C6" s="324" t="s">
        <v>23</v>
      </c>
      <c r="D6" s="324" t="s">
        <v>22</v>
      </c>
      <c r="E6" s="324" t="s">
        <v>21</v>
      </c>
      <c r="F6" s="324" t="s">
        <v>20</v>
      </c>
      <c r="G6" s="326" t="s">
        <v>235</v>
      </c>
      <c r="H6" s="324" t="s">
        <v>19</v>
      </c>
      <c r="I6" s="315" t="s">
        <v>18</v>
      </c>
      <c r="J6" s="325" t="s">
        <v>17</v>
      </c>
      <c r="K6" s="315" t="s">
        <v>16</v>
      </c>
      <c r="L6" s="315" t="s">
        <v>15</v>
      </c>
      <c r="M6" s="316" t="s">
        <v>14</v>
      </c>
      <c r="N6" s="316" t="s">
        <v>13</v>
      </c>
      <c r="O6" s="315" t="s">
        <v>12</v>
      </c>
      <c r="P6" s="318" t="s">
        <v>11</v>
      </c>
      <c r="Q6" s="319" t="s">
        <v>10</v>
      </c>
      <c r="R6" s="319"/>
      <c r="S6" s="319"/>
      <c r="T6" s="318" t="s">
        <v>9</v>
      </c>
      <c r="U6" s="328" t="s">
        <v>8</v>
      </c>
    </row>
    <row r="7" spans="1:22" ht="58.7" customHeight="1" x14ac:dyDescent="0.2">
      <c r="A7" s="323"/>
      <c r="B7" s="323"/>
      <c r="C7" s="324"/>
      <c r="D7" s="324"/>
      <c r="E7" s="324"/>
      <c r="F7" s="324"/>
      <c r="G7" s="327"/>
      <c r="H7" s="324"/>
      <c r="I7" s="315"/>
      <c r="J7" s="325"/>
      <c r="K7" s="315"/>
      <c r="L7" s="315"/>
      <c r="M7" s="317"/>
      <c r="N7" s="317"/>
      <c r="O7" s="315"/>
      <c r="P7" s="318"/>
      <c r="Q7" s="272" t="s">
        <v>7</v>
      </c>
      <c r="R7" s="272" t="s">
        <v>6</v>
      </c>
      <c r="S7" s="272" t="s">
        <v>5</v>
      </c>
      <c r="T7" s="318"/>
      <c r="U7" s="328"/>
    </row>
    <row r="8" spans="1:22" s="231" customFormat="1" ht="25.5" hidden="1" customHeight="1" x14ac:dyDescent="0.3">
      <c r="A8" s="329" t="s">
        <v>4</v>
      </c>
      <c r="B8" s="330"/>
      <c r="C8" s="330"/>
      <c r="D8" s="330"/>
      <c r="E8" s="330"/>
      <c r="F8" s="330"/>
      <c r="G8" s="330"/>
      <c r="H8" s="330"/>
      <c r="I8" s="330"/>
      <c r="J8" s="330"/>
      <c r="K8" s="330"/>
      <c r="L8" s="331"/>
      <c r="M8" s="331"/>
      <c r="N8" s="331"/>
      <c r="O8" s="332"/>
      <c r="P8" s="228">
        <f>SUM(P9:P12)</f>
        <v>0</v>
      </c>
      <c r="Q8" s="229">
        <f>SUM(Q9:Q12)</f>
        <v>700</v>
      </c>
      <c r="R8" s="229">
        <f>SUM(R9:R12)</f>
        <v>0</v>
      </c>
      <c r="S8" s="229">
        <f>SUM(S9:S12)</f>
        <v>700</v>
      </c>
      <c r="T8" s="228">
        <f>SUM(T9:T12)</f>
        <v>407500</v>
      </c>
      <c r="U8" s="248"/>
    </row>
    <row r="9" spans="1:22" ht="39.950000000000003" customHeight="1" x14ac:dyDescent="0.2">
      <c r="A9" s="189">
        <v>1</v>
      </c>
      <c r="B9" s="189" t="s">
        <v>35</v>
      </c>
      <c r="C9" s="232">
        <v>66012001600</v>
      </c>
      <c r="D9" s="193">
        <v>2212</v>
      </c>
      <c r="E9" s="193">
        <v>6351</v>
      </c>
      <c r="F9" s="193">
        <v>12</v>
      </c>
      <c r="G9" s="193">
        <v>63</v>
      </c>
      <c r="H9" s="233" t="s">
        <v>262</v>
      </c>
      <c r="I9" s="234"/>
      <c r="J9" s="193"/>
      <c r="K9" s="193"/>
      <c r="L9" s="194">
        <v>40800</v>
      </c>
      <c r="M9" s="194">
        <v>35550</v>
      </c>
      <c r="N9" s="194">
        <v>5250</v>
      </c>
      <c r="O9" s="283" t="s">
        <v>28</v>
      </c>
      <c r="P9" s="196">
        <v>0</v>
      </c>
      <c r="Q9" s="197">
        <v>200</v>
      </c>
      <c r="R9" s="196">
        <v>0</v>
      </c>
      <c r="S9" s="198">
        <v>200</v>
      </c>
      <c r="T9" s="198">
        <f>L9-P9-Q9</f>
        <v>40600</v>
      </c>
      <c r="U9" s="249" t="s">
        <v>263</v>
      </c>
    </row>
    <row r="10" spans="1:22" ht="39.950000000000003" customHeight="1" x14ac:dyDescent="0.2">
      <c r="A10" s="189">
        <v>2</v>
      </c>
      <c r="B10" s="236" t="s">
        <v>35</v>
      </c>
      <c r="C10" s="232">
        <v>66012001600</v>
      </c>
      <c r="D10" s="193">
        <v>2212</v>
      </c>
      <c r="E10" s="193">
        <v>6351</v>
      </c>
      <c r="F10" s="193">
        <v>12</v>
      </c>
      <c r="G10" s="193">
        <v>63</v>
      </c>
      <c r="H10" s="233" t="s">
        <v>264</v>
      </c>
      <c r="I10" s="234"/>
      <c r="J10" s="237"/>
      <c r="K10" s="237"/>
      <c r="L10" s="194">
        <v>175000</v>
      </c>
      <c r="M10" s="194">
        <v>153000</v>
      </c>
      <c r="N10" s="194">
        <v>22000</v>
      </c>
      <c r="O10" s="283" t="s">
        <v>28</v>
      </c>
      <c r="P10" s="196">
        <v>0</v>
      </c>
      <c r="Q10" s="197">
        <v>200</v>
      </c>
      <c r="R10" s="196">
        <v>0</v>
      </c>
      <c r="S10" s="198">
        <v>200</v>
      </c>
      <c r="T10" s="198">
        <f>L10-P10-Q10</f>
        <v>174800</v>
      </c>
      <c r="U10" s="249" t="s">
        <v>263</v>
      </c>
    </row>
    <row r="11" spans="1:22" s="239" customFormat="1" ht="39.950000000000003" customHeight="1" x14ac:dyDescent="0.2">
      <c r="A11" s="189">
        <v>3</v>
      </c>
      <c r="B11" s="236" t="s">
        <v>35</v>
      </c>
      <c r="C11" s="232">
        <v>66012001600</v>
      </c>
      <c r="D11" s="193">
        <v>2212</v>
      </c>
      <c r="E11" s="193">
        <v>6351</v>
      </c>
      <c r="F11" s="193">
        <v>12</v>
      </c>
      <c r="G11" s="193">
        <v>63</v>
      </c>
      <c r="H11" s="238" t="s">
        <v>265</v>
      </c>
      <c r="I11" s="234"/>
      <c r="J11" s="237"/>
      <c r="K11" s="237"/>
      <c r="L11" s="194">
        <v>10500</v>
      </c>
      <c r="M11" s="194">
        <v>9450</v>
      </c>
      <c r="N11" s="194">
        <v>1050</v>
      </c>
      <c r="O11" s="283" t="s">
        <v>28</v>
      </c>
      <c r="P11" s="196">
        <v>0</v>
      </c>
      <c r="Q11" s="197">
        <v>100</v>
      </c>
      <c r="R11" s="196">
        <v>0</v>
      </c>
      <c r="S11" s="198">
        <v>100</v>
      </c>
      <c r="T11" s="198">
        <f>L11-P11-Q11</f>
        <v>10400</v>
      </c>
      <c r="U11" s="249" t="s">
        <v>263</v>
      </c>
    </row>
    <row r="12" spans="1:22" ht="39.950000000000003" customHeight="1" x14ac:dyDescent="0.2">
      <c r="A12" s="189">
        <v>4</v>
      </c>
      <c r="B12" s="240" t="s">
        <v>32</v>
      </c>
      <c r="C12" s="232">
        <v>66012001600</v>
      </c>
      <c r="D12" s="193">
        <v>2212</v>
      </c>
      <c r="E12" s="193">
        <v>6351</v>
      </c>
      <c r="F12" s="193">
        <v>12</v>
      </c>
      <c r="G12" s="193">
        <v>63</v>
      </c>
      <c r="H12" s="233" t="s">
        <v>266</v>
      </c>
      <c r="I12" s="234"/>
      <c r="J12" s="241"/>
      <c r="K12" s="241"/>
      <c r="L12" s="194">
        <v>181900</v>
      </c>
      <c r="M12" s="194">
        <f>L12-N12</f>
        <v>163710</v>
      </c>
      <c r="N12" s="194">
        <v>18190</v>
      </c>
      <c r="O12" s="235">
        <v>2018</v>
      </c>
      <c r="P12" s="196">
        <v>0</v>
      </c>
      <c r="Q12" s="197">
        <v>200</v>
      </c>
      <c r="R12" s="196">
        <v>0</v>
      </c>
      <c r="S12" s="198">
        <v>200</v>
      </c>
      <c r="T12" s="198">
        <f>L12-P12-Q12</f>
        <v>181700</v>
      </c>
      <c r="U12" s="249" t="s">
        <v>263</v>
      </c>
    </row>
    <row r="13" spans="1:22" ht="35.25" customHeight="1" x14ac:dyDescent="0.2">
      <c r="A13" s="273" t="s">
        <v>307</v>
      </c>
      <c r="B13" s="274"/>
      <c r="C13" s="274"/>
      <c r="D13" s="274"/>
      <c r="E13" s="274"/>
      <c r="F13" s="274"/>
      <c r="G13" s="274"/>
      <c r="H13" s="274"/>
      <c r="I13" s="274"/>
      <c r="J13" s="274"/>
      <c r="K13" s="274"/>
      <c r="L13" s="278">
        <f>SUM(L9:L12)</f>
        <v>408200</v>
      </c>
      <c r="M13" s="278">
        <f>L13-N13</f>
        <v>361710</v>
      </c>
      <c r="N13" s="278">
        <f t="shared" ref="N13" si="0">SUM(N9:N12)</f>
        <v>46490</v>
      </c>
      <c r="O13" s="278"/>
      <c r="P13" s="278">
        <f t="shared" ref="P13:T13" si="1">SUM(P9:P12)</f>
        <v>0</v>
      </c>
      <c r="Q13" s="278">
        <f t="shared" si="1"/>
        <v>700</v>
      </c>
      <c r="R13" s="278">
        <f t="shared" si="1"/>
        <v>0</v>
      </c>
      <c r="S13" s="278">
        <f t="shared" si="1"/>
        <v>700</v>
      </c>
      <c r="T13" s="278">
        <f t="shared" si="1"/>
        <v>407500</v>
      </c>
      <c r="U13" s="250"/>
    </row>
    <row r="14" spans="1:22" s="113" customFormat="1" x14ac:dyDescent="0.2">
      <c r="A14" s="114"/>
      <c r="B14" s="114"/>
      <c r="C14" s="114"/>
      <c r="D14" s="114"/>
      <c r="E14" s="114"/>
      <c r="F14" s="114"/>
      <c r="G14" s="114"/>
      <c r="H14" s="131"/>
      <c r="I14" s="114"/>
      <c r="J14" s="130"/>
      <c r="K14" s="129"/>
      <c r="L14" s="128"/>
      <c r="M14" s="128"/>
      <c r="N14" s="128"/>
      <c r="O14" s="127"/>
      <c r="P14" s="127"/>
      <c r="U14" s="112"/>
      <c r="V14" s="111"/>
    </row>
    <row r="15" spans="1:22" s="113" customFormat="1" x14ac:dyDescent="0.2">
      <c r="A15" s="114"/>
      <c r="B15" s="114"/>
      <c r="C15" s="114"/>
      <c r="D15" s="114"/>
      <c r="E15" s="114"/>
      <c r="F15" s="114"/>
      <c r="G15" s="114"/>
      <c r="H15" s="114"/>
      <c r="I15" s="114"/>
      <c r="J15" s="126"/>
      <c r="K15" s="116"/>
      <c r="L15" s="115"/>
      <c r="M15" s="115"/>
      <c r="N15" s="115"/>
      <c r="U15" s="112"/>
      <c r="V15" s="111"/>
    </row>
    <row r="16" spans="1:22" s="113" customFormat="1" x14ac:dyDescent="0.2">
      <c r="A16" s="114"/>
      <c r="B16" s="114"/>
      <c r="C16" s="114"/>
      <c r="D16" s="114"/>
      <c r="E16" s="114"/>
      <c r="F16" s="114"/>
      <c r="G16" s="114"/>
      <c r="H16" s="114"/>
      <c r="I16" s="114"/>
      <c r="J16" s="126"/>
      <c r="K16" s="116"/>
      <c r="L16" s="115"/>
      <c r="M16" s="115"/>
      <c r="N16" s="115"/>
      <c r="U16" s="112"/>
      <c r="V16" s="111"/>
    </row>
    <row r="17" spans="1:22" s="117" customFormat="1" ht="15" x14ac:dyDescent="0.2">
      <c r="A17" s="123"/>
      <c r="B17" s="123"/>
      <c r="C17" s="123"/>
      <c r="D17" s="124"/>
      <c r="E17" s="123"/>
      <c r="F17" s="123"/>
      <c r="G17" s="123"/>
      <c r="H17" s="123"/>
      <c r="I17" s="123"/>
      <c r="J17" s="122"/>
      <c r="K17" s="121"/>
      <c r="L17" s="120"/>
      <c r="M17" s="120"/>
      <c r="N17" s="120"/>
      <c r="U17" s="119"/>
      <c r="V17" s="118"/>
    </row>
    <row r="18" spans="1:22" s="113" customFormat="1" x14ac:dyDescent="0.2">
      <c r="A18" s="114"/>
      <c r="B18" s="114"/>
      <c r="C18" s="114"/>
      <c r="D18" s="114"/>
      <c r="E18" s="114"/>
      <c r="F18" s="114"/>
      <c r="G18" s="114"/>
      <c r="H18" s="114"/>
      <c r="I18" s="114"/>
      <c r="J18" s="111"/>
      <c r="K18" s="116"/>
      <c r="L18" s="115"/>
      <c r="M18" s="115"/>
      <c r="N18" s="115"/>
      <c r="U18" s="112"/>
      <c r="V18" s="111"/>
    </row>
    <row r="19" spans="1:22" s="113" customFormat="1" x14ac:dyDescent="0.2">
      <c r="A19" s="114"/>
      <c r="B19" s="114"/>
      <c r="C19" s="114"/>
      <c r="D19" s="114"/>
      <c r="E19" s="114"/>
      <c r="F19" s="114"/>
      <c r="G19" s="114"/>
      <c r="H19" s="114"/>
      <c r="I19" s="114"/>
      <c r="J19" s="111"/>
      <c r="K19" s="116"/>
      <c r="L19" s="115"/>
      <c r="M19" s="115"/>
      <c r="N19" s="115"/>
      <c r="U19" s="112"/>
      <c r="V19" s="111"/>
    </row>
    <row r="20" spans="1:22" s="113" customFormat="1" x14ac:dyDescent="0.2">
      <c r="A20" s="114"/>
      <c r="B20" s="114"/>
      <c r="C20" s="114"/>
      <c r="D20" s="114"/>
      <c r="E20" s="114"/>
      <c r="F20" s="114"/>
      <c r="G20" s="114"/>
      <c r="H20" s="114"/>
      <c r="I20" s="114"/>
      <c r="J20" s="111"/>
      <c r="K20" s="116"/>
      <c r="L20" s="115"/>
      <c r="M20" s="115"/>
      <c r="N20" s="115"/>
      <c r="U20" s="112"/>
      <c r="V20" s="111"/>
    </row>
    <row r="21" spans="1:22" s="113" customFormat="1" x14ac:dyDescent="0.2">
      <c r="A21" s="114"/>
      <c r="B21" s="114"/>
      <c r="C21" s="114"/>
      <c r="D21" s="114"/>
      <c r="E21" s="114"/>
      <c r="F21" s="114"/>
      <c r="G21" s="114"/>
      <c r="H21" s="114"/>
      <c r="I21" s="114"/>
      <c r="J21" s="111"/>
      <c r="K21" s="116"/>
      <c r="L21" s="115"/>
      <c r="M21" s="115"/>
      <c r="N21" s="115"/>
      <c r="U21" s="112"/>
      <c r="V21" s="111"/>
    </row>
    <row r="22" spans="1:22" s="113" customFormat="1" x14ac:dyDescent="0.2">
      <c r="A22" s="114"/>
      <c r="B22" s="114"/>
      <c r="C22" s="114"/>
      <c r="D22" s="114"/>
      <c r="E22" s="114"/>
      <c r="F22" s="114"/>
      <c r="G22" s="114"/>
      <c r="H22" s="114"/>
      <c r="I22" s="114"/>
      <c r="J22" s="111"/>
      <c r="K22" s="116"/>
      <c r="L22" s="115"/>
      <c r="M22" s="115"/>
      <c r="N22" s="115"/>
      <c r="U22" s="112"/>
      <c r="V22" s="111"/>
    </row>
    <row r="23" spans="1:22" s="113" customFormat="1" x14ac:dyDescent="0.2">
      <c r="A23" s="114"/>
      <c r="B23" s="114"/>
      <c r="C23" s="114"/>
      <c r="D23" s="114"/>
      <c r="E23" s="114"/>
      <c r="F23" s="114"/>
      <c r="G23" s="114"/>
      <c r="H23" s="114"/>
      <c r="I23" s="114"/>
      <c r="J23" s="111"/>
      <c r="K23" s="116"/>
      <c r="L23" s="115"/>
      <c r="M23" s="115"/>
      <c r="N23" s="115"/>
      <c r="U23" s="112"/>
      <c r="V23" s="111"/>
    </row>
    <row r="24" spans="1:22" s="113" customFormat="1" x14ac:dyDescent="0.2">
      <c r="A24" s="114"/>
      <c r="B24" s="114"/>
      <c r="C24" s="114"/>
      <c r="D24" s="114"/>
      <c r="E24" s="114"/>
      <c r="F24" s="114"/>
      <c r="G24" s="114"/>
      <c r="H24" s="114"/>
      <c r="I24" s="114"/>
      <c r="J24" s="111"/>
      <c r="K24" s="116"/>
      <c r="L24" s="115"/>
      <c r="M24" s="115"/>
      <c r="N24" s="115"/>
      <c r="U24" s="112"/>
      <c r="V24" s="111"/>
    </row>
    <row r="25" spans="1:22" s="113" customFormat="1" x14ac:dyDescent="0.2">
      <c r="A25" s="114"/>
      <c r="B25" s="114"/>
      <c r="C25" s="114"/>
      <c r="D25" s="114"/>
      <c r="E25" s="114"/>
      <c r="F25" s="114"/>
      <c r="G25" s="114"/>
      <c r="H25" s="114"/>
      <c r="I25" s="114"/>
      <c r="J25" s="111"/>
      <c r="K25" s="116"/>
      <c r="L25" s="115"/>
      <c r="M25" s="115"/>
      <c r="N25" s="115"/>
      <c r="U25" s="112"/>
      <c r="V25" s="111"/>
    </row>
    <row r="26" spans="1:22" s="113" customFormat="1" x14ac:dyDescent="0.2">
      <c r="A26" s="114"/>
      <c r="B26" s="114"/>
      <c r="C26" s="114"/>
      <c r="D26" s="114"/>
      <c r="E26" s="114"/>
      <c r="F26" s="114"/>
      <c r="G26" s="114"/>
      <c r="H26" s="114"/>
      <c r="I26" s="114"/>
      <c r="J26" s="111"/>
      <c r="K26" s="116"/>
      <c r="L26" s="115"/>
      <c r="M26" s="115"/>
      <c r="N26" s="115"/>
      <c r="U26" s="112"/>
      <c r="V26" s="111"/>
    </row>
    <row r="27" spans="1:22" s="113" customFormat="1" x14ac:dyDescent="0.2">
      <c r="A27" s="114"/>
      <c r="B27" s="114"/>
      <c r="C27" s="114"/>
      <c r="D27" s="114"/>
      <c r="E27" s="114"/>
      <c r="F27" s="114"/>
      <c r="G27" s="114"/>
      <c r="H27" s="114"/>
      <c r="I27" s="114"/>
      <c r="J27" s="111"/>
      <c r="K27" s="116"/>
      <c r="L27" s="115"/>
      <c r="M27" s="115"/>
      <c r="N27" s="115"/>
      <c r="U27" s="112"/>
      <c r="V27" s="111"/>
    </row>
    <row r="28" spans="1:22" s="113" customFormat="1" x14ac:dyDescent="0.2">
      <c r="A28" s="114"/>
      <c r="B28" s="114"/>
      <c r="C28" s="114"/>
      <c r="D28" s="114"/>
      <c r="E28" s="114"/>
      <c r="F28" s="114"/>
      <c r="G28" s="114"/>
      <c r="H28" s="114"/>
      <c r="I28" s="114"/>
      <c r="J28" s="111"/>
      <c r="K28" s="116"/>
      <c r="L28" s="115"/>
      <c r="M28" s="115"/>
      <c r="N28" s="115"/>
      <c r="U28" s="112"/>
      <c r="V28" s="111"/>
    </row>
    <row r="29" spans="1:22" s="113" customFormat="1" x14ac:dyDescent="0.2">
      <c r="A29" s="114"/>
      <c r="B29" s="114"/>
      <c r="C29" s="114"/>
      <c r="D29" s="114"/>
      <c r="E29" s="114"/>
      <c r="F29" s="114"/>
      <c r="G29" s="114"/>
      <c r="H29" s="114"/>
      <c r="I29" s="114"/>
      <c r="J29" s="111"/>
      <c r="K29" s="116"/>
      <c r="L29" s="115"/>
      <c r="M29" s="115"/>
      <c r="N29" s="115"/>
      <c r="U29" s="112"/>
      <c r="V29" s="111"/>
    </row>
    <row r="30" spans="1:22" s="113" customFormat="1" x14ac:dyDescent="0.2">
      <c r="A30" s="114"/>
      <c r="B30" s="114"/>
      <c r="C30" s="114"/>
      <c r="D30" s="114"/>
      <c r="E30" s="114"/>
      <c r="F30" s="114"/>
      <c r="G30" s="114"/>
      <c r="H30" s="114"/>
      <c r="I30" s="114"/>
      <c r="J30" s="111"/>
      <c r="K30" s="116"/>
      <c r="L30" s="115"/>
      <c r="M30" s="115"/>
      <c r="N30" s="115"/>
      <c r="U30" s="112"/>
      <c r="V30" s="111"/>
    </row>
    <row r="31" spans="1:22" s="113" customFormat="1" x14ac:dyDescent="0.2">
      <c r="A31" s="114"/>
      <c r="B31" s="114"/>
      <c r="C31" s="114"/>
      <c r="D31" s="114"/>
      <c r="E31" s="114"/>
      <c r="F31" s="114"/>
      <c r="G31" s="114"/>
      <c r="H31" s="114"/>
      <c r="I31" s="114"/>
      <c r="J31" s="111"/>
      <c r="K31" s="116"/>
      <c r="L31" s="115"/>
      <c r="M31" s="115"/>
      <c r="N31" s="115"/>
      <c r="U31" s="112"/>
      <c r="V31" s="111"/>
    </row>
    <row r="32" spans="1:22" s="113" customFormat="1" x14ac:dyDescent="0.2">
      <c r="A32" s="114"/>
      <c r="B32" s="114"/>
      <c r="C32" s="114"/>
      <c r="D32" s="114"/>
      <c r="E32" s="114"/>
      <c r="F32" s="114"/>
      <c r="G32" s="114"/>
      <c r="H32" s="114"/>
      <c r="I32" s="114"/>
      <c r="J32" s="111"/>
      <c r="K32" s="116"/>
      <c r="L32" s="115"/>
      <c r="M32" s="115"/>
      <c r="N32" s="115"/>
      <c r="U32" s="112"/>
      <c r="V32" s="111"/>
    </row>
    <row r="33" spans="1:22" s="113" customFormat="1" x14ac:dyDescent="0.2">
      <c r="A33" s="114"/>
      <c r="B33" s="114"/>
      <c r="C33" s="114"/>
      <c r="D33" s="114"/>
      <c r="E33" s="114"/>
      <c r="F33" s="114"/>
      <c r="G33" s="114"/>
      <c r="H33" s="114"/>
      <c r="I33" s="114"/>
      <c r="J33" s="111"/>
      <c r="K33" s="116"/>
      <c r="L33" s="115"/>
      <c r="M33" s="115"/>
      <c r="N33" s="115"/>
      <c r="U33" s="112"/>
      <c r="V33" s="111"/>
    </row>
    <row r="34" spans="1:22" s="113" customFormat="1" x14ac:dyDescent="0.2">
      <c r="A34" s="114"/>
      <c r="B34" s="114"/>
      <c r="C34" s="114"/>
      <c r="D34" s="114"/>
      <c r="E34" s="114"/>
      <c r="F34" s="114"/>
      <c r="G34" s="114"/>
      <c r="H34" s="114"/>
      <c r="I34" s="114"/>
      <c r="J34" s="111"/>
      <c r="K34" s="116"/>
      <c r="L34" s="115"/>
      <c r="M34" s="115"/>
      <c r="N34" s="115"/>
      <c r="U34" s="112"/>
      <c r="V34" s="111"/>
    </row>
    <row r="35" spans="1:22" s="113" customFormat="1" x14ac:dyDescent="0.2">
      <c r="A35" s="114"/>
      <c r="B35" s="114"/>
      <c r="C35" s="114"/>
      <c r="D35" s="114"/>
      <c r="E35" s="114"/>
      <c r="F35" s="114"/>
      <c r="G35" s="114"/>
      <c r="H35" s="114"/>
      <c r="I35" s="114"/>
      <c r="J35" s="111"/>
      <c r="K35" s="114"/>
      <c r="L35" s="115"/>
      <c r="M35" s="115"/>
      <c r="N35" s="115"/>
      <c r="U35" s="112"/>
      <c r="V35" s="111"/>
    </row>
    <row r="36" spans="1:22" s="113" customFormat="1" x14ac:dyDescent="0.2">
      <c r="A36" s="114"/>
      <c r="B36" s="114"/>
      <c r="C36" s="114"/>
      <c r="D36" s="114"/>
      <c r="E36" s="114"/>
      <c r="F36" s="114"/>
      <c r="G36" s="114"/>
      <c r="H36" s="114"/>
      <c r="I36" s="114"/>
      <c r="J36" s="111"/>
      <c r="K36" s="114"/>
      <c r="L36" s="115"/>
      <c r="M36" s="115"/>
      <c r="N36" s="115"/>
      <c r="U36" s="112"/>
      <c r="V36" s="111"/>
    </row>
    <row r="37" spans="1:22" s="113" customFormat="1" x14ac:dyDescent="0.2">
      <c r="A37" s="114"/>
      <c r="B37" s="114"/>
      <c r="C37" s="114"/>
      <c r="D37" s="114"/>
      <c r="E37" s="114"/>
      <c r="F37" s="114"/>
      <c r="G37" s="114"/>
      <c r="H37" s="114"/>
      <c r="I37" s="114"/>
      <c r="J37" s="111"/>
      <c r="K37" s="114"/>
      <c r="L37" s="115"/>
      <c r="M37" s="115"/>
      <c r="N37" s="115"/>
      <c r="U37" s="112"/>
      <c r="V37" s="111"/>
    </row>
    <row r="38" spans="1:22" s="113" customFormat="1" x14ac:dyDescent="0.2">
      <c r="A38" s="114"/>
      <c r="B38" s="114"/>
      <c r="C38" s="114"/>
      <c r="D38" s="114"/>
      <c r="E38" s="114"/>
      <c r="F38" s="114"/>
      <c r="G38" s="114"/>
      <c r="H38" s="114"/>
      <c r="I38" s="114"/>
      <c r="J38" s="111"/>
      <c r="K38" s="114"/>
      <c r="L38" s="115"/>
      <c r="M38" s="115"/>
      <c r="N38" s="115"/>
      <c r="U38" s="112"/>
      <c r="V38" s="111"/>
    </row>
    <row r="39" spans="1:22" s="113" customFormat="1" x14ac:dyDescent="0.2">
      <c r="A39" s="114"/>
      <c r="B39" s="114"/>
      <c r="C39" s="114"/>
      <c r="D39" s="114"/>
      <c r="E39" s="114"/>
      <c r="F39" s="114"/>
      <c r="G39" s="114"/>
      <c r="H39" s="114"/>
      <c r="I39" s="114"/>
      <c r="J39" s="111"/>
      <c r="K39" s="114"/>
      <c r="L39" s="115"/>
      <c r="M39" s="115"/>
      <c r="N39" s="115"/>
      <c r="U39" s="112"/>
      <c r="V39" s="111"/>
    </row>
    <row r="40" spans="1:22" s="113" customFormat="1" x14ac:dyDescent="0.2">
      <c r="A40" s="114"/>
      <c r="B40" s="114"/>
      <c r="C40" s="114"/>
      <c r="D40" s="114"/>
      <c r="E40" s="114"/>
      <c r="F40" s="114"/>
      <c r="G40" s="114"/>
      <c r="H40" s="114"/>
      <c r="I40" s="114"/>
      <c r="J40" s="111"/>
      <c r="K40" s="114"/>
      <c r="L40" s="115"/>
      <c r="M40" s="115"/>
      <c r="N40" s="115"/>
      <c r="U40" s="112"/>
      <c r="V40" s="111"/>
    </row>
    <row r="41" spans="1:22" s="113" customFormat="1" x14ac:dyDescent="0.2">
      <c r="A41" s="114"/>
      <c r="B41" s="114"/>
      <c r="C41" s="114"/>
      <c r="D41" s="114"/>
      <c r="E41" s="114"/>
      <c r="F41" s="114"/>
      <c r="G41" s="114"/>
      <c r="H41" s="114"/>
      <c r="I41" s="114"/>
      <c r="J41" s="111"/>
      <c r="K41" s="114"/>
      <c r="L41" s="115"/>
      <c r="M41" s="115"/>
      <c r="N41" s="115"/>
      <c r="U41" s="112"/>
      <c r="V41" s="111"/>
    </row>
    <row r="42" spans="1:22" s="113" customFormat="1" x14ac:dyDescent="0.2">
      <c r="A42" s="114"/>
      <c r="B42" s="114"/>
      <c r="C42" s="114"/>
      <c r="D42" s="114"/>
      <c r="E42" s="114"/>
      <c r="F42" s="114"/>
      <c r="G42" s="114"/>
      <c r="H42" s="114"/>
      <c r="I42" s="114"/>
      <c r="J42" s="111"/>
      <c r="K42" s="114"/>
      <c r="L42" s="115"/>
      <c r="M42" s="115"/>
      <c r="N42" s="115"/>
      <c r="U42" s="112"/>
      <c r="V42" s="111"/>
    </row>
    <row r="43" spans="1:22" s="113" customFormat="1" x14ac:dyDescent="0.2">
      <c r="A43" s="114"/>
      <c r="B43" s="114"/>
      <c r="C43" s="114"/>
      <c r="D43" s="114"/>
      <c r="E43" s="114"/>
      <c r="F43" s="114"/>
      <c r="G43" s="114"/>
      <c r="H43" s="114"/>
      <c r="I43" s="114"/>
      <c r="J43" s="111"/>
      <c r="K43" s="114"/>
      <c r="L43" s="115"/>
      <c r="M43" s="115"/>
      <c r="N43" s="115"/>
      <c r="U43" s="112"/>
      <c r="V43" s="111"/>
    </row>
    <row r="44" spans="1:22" s="113" customFormat="1" x14ac:dyDescent="0.2">
      <c r="A44" s="114"/>
      <c r="B44" s="114"/>
      <c r="C44" s="114"/>
      <c r="D44" s="114"/>
      <c r="E44" s="114"/>
      <c r="F44" s="114"/>
      <c r="G44" s="114"/>
      <c r="H44" s="114"/>
      <c r="I44" s="114"/>
      <c r="J44" s="111"/>
      <c r="K44" s="114"/>
      <c r="L44" s="115"/>
      <c r="M44" s="115"/>
      <c r="N44" s="115"/>
      <c r="U44" s="112"/>
      <c r="V44" s="111"/>
    </row>
    <row r="45" spans="1:22" s="113" customFormat="1" x14ac:dyDescent="0.2">
      <c r="A45" s="114"/>
      <c r="B45" s="114"/>
      <c r="C45" s="114"/>
      <c r="D45" s="114"/>
      <c r="E45" s="114"/>
      <c r="F45" s="114"/>
      <c r="G45" s="114"/>
      <c r="H45" s="114"/>
      <c r="I45" s="114"/>
      <c r="J45" s="111"/>
      <c r="K45" s="114"/>
      <c r="L45" s="115"/>
      <c r="M45" s="115"/>
      <c r="N45" s="115"/>
      <c r="U45" s="112"/>
      <c r="V45" s="111"/>
    </row>
    <row r="46" spans="1:22" s="113" customFormat="1" x14ac:dyDescent="0.2">
      <c r="A46" s="111"/>
      <c r="B46" s="111"/>
      <c r="C46" s="111"/>
      <c r="D46" s="111"/>
      <c r="E46" s="111"/>
      <c r="F46" s="111"/>
      <c r="G46" s="111"/>
      <c r="H46" s="111"/>
      <c r="I46" s="111"/>
      <c r="J46" s="111"/>
      <c r="K46" s="114"/>
      <c r="L46" s="115"/>
      <c r="M46" s="115"/>
      <c r="N46" s="115"/>
      <c r="U46" s="112"/>
      <c r="V46" s="111"/>
    </row>
    <row r="47" spans="1:22" s="113" customFormat="1" x14ac:dyDescent="0.2">
      <c r="A47" s="111"/>
      <c r="B47" s="111"/>
      <c r="C47" s="111"/>
      <c r="D47" s="111"/>
      <c r="E47" s="111"/>
      <c r="F47" s="111"/>
      <c r="G47" s="111"/>
      <c r="H47" s="111"/>
      <c r="I47" s="111"/>
      <c r="J47" s="111"/>
      <c r="K47" s="114"/>
      <c r="L47" s="115"/>
      <c r="M47" s="115"/>
      <c r="N47" s="115"/>
      <c r="U47" s="112"/>
      <c r="V47" s="111"/>
    </row>
    <row r="48" spans="1:22" s="113" customFormat="1" x14ac:dyDescent="0.2">
      <c r="A48" s="111"/>
      <c r="B48" s="111"/>
      <c r="C48" s="111"/>
      <c r="D48" s="111"/>
      <c r="E48" s="111"/>
      <c r="F48" s="111"/>
      <c r="G48" s="111"/>
      <c r="H48" s="111"/>
      <c r="I48" s="111"/>
      <c r="J48" s="111"/>
      <c r="K48" s="114"/>
      <c r="L48" s="115"/>
      <c r="M48" s="115"/>
      <c r="N48" s="115"/>
      <c r="U48" s="112"/>
      <c r="V48" s="111"/>
    </row>
    <row r="49" spans="1:22" s="113" customFormat="1" x14ac:dyDescent="0.2">
      <c r="A49" s="111"/>
      <c r="B49" s="111"/>
      <c r="C49" s="111"/>
      <c r="D49" s="111"/>
      <c r="E49" s="111"/>
      <c r="F49" s="111"/>
      <c r="G49" s="111"/>
      <c r="H49" s="111"/>
      <c r="I49" s="111"/>
      <c r="J49" s="111"/>
      <c r="K49" s="114"/>
      <c r="L49" s="115"/>
      <c r="M49" s="115"/>
      <c r="N49" s="115"/>
      <c r="U49" s="112"/>
      <c r="V49" s="111"/>
    </row>
    <row r="50" spans="1:22" s="113" customFormat="1" x14ac:dyDescent="0.2">
      <c r="A50" s="111"/>
      <c r="B50" s="111"/>
      <c r="C50" s="111"/>
      <c r="D50" s="111"/>
      <c r="E50" s="111"/>
      <c r="F50" s="111"/>
      <c r="G50" s="111"/>
      <c r="H50" s="111"/>
      <c r="I50" s="111"/>
      <c r="J50" s="111"/>
      <c r="K50" s="114"/>
      <c r="L50" s="115"/>
      <c r="M50" s="115"/>
      <c r="N50" s="115"/>
      <c r="U50" s="112"/>
      <c r="V50" s="111"/>
    </row>
    <row r="51" spans="1:22" s="113" customFormat="1" x14ac:dyDescent="0.2">
      <c r="A51" s="111"/>
      <c r="B51" s="111"/>
      <c r="C51" s="111"/>
      <c r="D51" s="111"/>
      <c r="E51" s="111"/>
      <c r="F51" s="111"/>
      <c r="G51" s="111"/>
      <c r="H51" s="111"/>
      <c r="I51" s="111"/>
      <c r="J51" s="111"/>
      <c r="K51" s="114"/>
      <c r="L51" s="115"/>
      <c r="M51" s="115"/>
      <c r="N51" s="115"/>
      <c r="U51" s="112"/>
      <c r="V51" s="111"/>
    </row>
    <row r="52" spans="1:22" s="113" customFormat="1" x14ac:dyDescent="0.2">
      <c r="A52" s="111"/>
      <c r="B52" s="111"/>
      <c r="C52" s="111"/>
      <c r="D52" s="111"/>
      <c r="E52" s="111"/>
      <c r="F52" s="111"/>
      <c r="G52" s="111"/>
      <c r="H52" s="111"/>
      <c r="I52" s="111"/>
      <c r="J52" s="111"/>
      <c r="K52" s="114"/>
      <c r="L52" s="115"/>
      <c r="M52" s="115"/>
      <c r="N52" s="115"/>
      <c r="U52" s="112"/>
      <c r="V52" s="111"/>
    </row>
    <row r="53" spans="1:22" s="113" customFormat="1" x14ac:dyDescent="0.2">
      <c r="A53" s="111"/>
      <c r="B53" s="111"/>
      <c r="C53" s="111"/>
      <c r="D53" s="111"/>
      <c r="E53" s="111"/>
      <c r="F53" s="111"/>
      <c r="G53" s="111"/>
      <c r="H53" s="111"/>
      <c r="I53" s="111"/>
      <c r="J53" s="111"/>
      <c r="K53" s="114"/>
      <c r="L53" s="115"/>
      <c r="M53" s="115"/>
      <c r="N53" s="115"/>
      <c r="U53" s="112"/>
      <c r="V53" s="111"/>
    </row>
    <row r="54" spans="1:22" s="113" customFormat="1" x14ac:dyDescent="0.2">
      <c r="A54" s="111"/>
      <c r="B54" s="111"/>
      <c r="C54" s="111"/>
      <c r="D54" s="111"/>
      <c r="E54" s="111"/>
      <c r="F54" s="111"/>
      <c r="G54" s="111"/>
      <c r="H54" s="111"/>
      <c r="I54" s="111"/>
      <c r="J54" s="111"/>
      <c r="K54" s="114"/>
      <c r="L54" s="115"/>
      <c r="M54" s="115"/>
      <c r="N54" s="115"/>
      <c r="U54" s="112"/>
      <c r="V54" s="111"/>
    </row>
    <row r="55" spans="1:22" s="113" customFormat="1" x14ac:dyDescent="0.2">
      <c r="A55" s="111"/>
      <c r="B55" s="111"/>
      <c r="C55" s="111"/>
      <c r="D55" s="111"/>
      <c r="E55" s="111"/>
      <c r="F55" s="111"/>
      <c r="G55" s="111"/>
      <c r="H55" s="111"/>
      <c r="I55" s="111"/>
      <c r="J55" s="111"/>
      <c r="K55" s="114"/>
      <c r="L55" s="115"/>
      <c r="M55" s="115"/>
      <c r="N55" s="115"/>
      <c r="U55" s="112"/>
      <c r="V55" s="111"/>
    </row>
    <row r="56" spans="1:22" s="113" customFormat="1" x14ac:dyDescent="0.2">
      <c r="A56" s="111"/>
      <c r="B56" s="111"/>
      <c r="C56" s="111"/>
      <c r="D56" s="111"/>
      <c r="E56" s="111"/>
      <c r="F56" s="111"/>
      <c r="G56" s="111"/>
      <c r="H56" s="111"/>
      <c r="I56" s="111"/>
      <c r="J56" s="111"/>
      <c r="K56" s="114"/>
      <c r="L56" s="115"/>
      <c r="M56" s="115"/>
      <c r="N56" s="115"/>
      <c r="U56" s="112"/>
      <c r="V56" s="111"/>
    </row>
    <row r="57" spans="1:22" s="113" customFormat="1" x14ac:dyDescent="0.2">
      <c r="A57" s="111"/>
      <c r="B57" s="111"/>
      <c r="C57" s="111"/>
      <c r="D57" s="111"/>
      <c r="E57" s="111"/>
      <c r="F57" s="111"/>
      <c r="G57" s="111"/>
      <c r="H57" s="111"/>
      <c r="I57" s="111"/>
      <c r="J57" s="111"/>
      <c r="K57" s="114"/>
      <c r="L57" s="115"/>
      <c r="M57" s="115"/>
      <c r="N57" s="115"/>
      <c r="U57" s="112"/>
      <c r="V57" s="111"/>
    </row>
    <row r="58" spans="1:22" s="113" customFormat="1" x14ac:dyDescent="0.2">
      <c r="A58" s="111"/>
      <c r="B58" s="111"/>
      <c r="C58" s="111"/>
      <c r="D58" s="111"/>
      <c r="E58" s="111"/>
      <c r="F58" s="111"/>
      <c r="G58" s="111"/>
      <c r="H58" s="111"/>
      <c r="I58" s="111"/>
      <c r="J58" s="111"/>
      <c r="K58" s="114"/>
      <c r="L58" s="115"/>
      <c r="M58" s="115"/>
      <c r="N58" s="115"/>
      <c r="U58" s="112"/>
      <c r="V58" s="111"/>
    </row>
    <row r="59" spans="1:22" s="113" customFormat="1" x14ac:dyDescent="0.2">
      <c r="A59" s="111"/>
      <c r="B59" s="111"/>
      <c r="C59" s="111"/>
      <c r="D59" s="111"/>
      <c r="E59" s="111"/>
      <c r="F59" s="111"/>
      <c r="G59" s="111"/>
      <c r="H59" s="111"/>
      <c r="I59" s="111"/>
      <c r="J59" s="111"/>
      <c r="K59" s="114"/>
      <c r="L59" s="115"/>
      <c r="M59" s="115"/>
      <c r="N59" s="115"/>
      <c r="U59" s="112"/>
      <c r="V59" s="111"/>
    </row>
    <row r="60" spans="1:22" s="113" customFormat="1" x14ac:dyDescent="0.2">
      <c r="A60" s="111"/>
      <c r="B60" s="111"/>
      <c r="C60" s="111"/>
      <c r="D60" s="111"/>
      <c r="E60" s="111"/>
      <c r="F60" s="111"/>
      <c r="G60" s="111"/>
      <c r="H60" s="111"/>
      <c r="I60" s="111"/>
      <c r="J60" s="111"/>
      <c r="K60" s="114"/>
      <c r="L60" s="115"/>
      <c r="M60" s="115"/>
      <c r="N60" s="115"/>
      <c r="U60" s="112"/>
      <c r="V60" s="111"/>
    </row>
    <row r="61" spans="1:22" s="113" customFormat="1" x14ac:dyDescent="0.2">
      <c r="A61" s="111"/>
      <c r="B61" s="111"/>
      <c r="C61" s="111"/>
      <c r="D61" s="111"/>
      <c r="E61" s="111"/>
      <c r="F61" s="111"/>
      <c r="G61" s="111"/>
      <c r="H61" s="111"/>
      <c r="I61" s="111"/>
      <c r="J61" s="111"/>
      <c r="K61" s="114"/>
      <c r="L61" s="115"/>
      <c r="M61" s="115"/>
      <c r="N61" s="115"/>
      <c r="U61" s="112"/>
      <c r="V61" s="111"/>
    </row>
    <row r="62" spans="1:22" s="113" customFormat="1" x14ac:dyDescent="0.2">
      <c r="A62" s="111"/>
      <c r="B62" s="111"/>
      <c r="C62" s="111"/>
      <c r="D62" s="111"/>
      <c r="E62" s="111"/>
      <c r="F62" s="111"/>
      <c r="G62" s="111"/>
      <c r="H62" s="111"/>
      <c r="I62" s="111"/>
      <c r="J62" s="111"/>
      <c r="K62" s="114"/>
      <c r="L62" s="115"/>
      <c r="M62" s="115"/>
      <c r="N62" s="115"/>
      <c r="U62" s="112"/>
      <c r="V62" s="111"/>
    </row>
    <row r="63" spans="1:22" s="113" customFormat="1" x14ac:dyDescent="0.2">
      <c r="A63" s="111"/>
      <c r="B63" s="111"/>
      <c r="C63" s="111"/>
      <c r="D63" s="111"/>
      <c r="E63" s="111"/>
      <c r="F63" s="111"/>
      <c r="G63" s="111"/>
      <c r="H63" s="111"/>
      <c r="I63" s="111"/>
      <c r="J63" s="111"/>
      <c r="K63" s="114"/>
      <c r="L63" s="115"/>
      <c r="M63" s="115"/>
      <c r="N63" s="115"/>
      <c r="U63" s="112"/>
      <c r="V63" s="111"/>
    </row>
    <row r="64" spans="1:22" s="113" customFormat="1" x14ac:dyDescent="0.2">
      <c r="A64" s="111"/>
      <c r="B64" s="111"/>
      <c r="C64" s="111"/>
      <c r="D64" s="111"/>
      <c r="E64" s="111"/>
      <c r="F64" s="111"/>
      <c r="G64" s="111"/>
      <c r="H64" s="111"/>
      <c r="I64" s="111"/>
      <c r="J64" s="111"/>
      <c r="K64" s="114"/>
      <c r="L64" s="115"/>
      <c r="M64" s="115"/>
      <c r="N64" s="115"/>
      <c r="U64" s="112"/>
      <c r="V64" s="111"/>
    </row>
    <row r="65" spans="1:22" s="113" customFormat="1" x14ac:dyDescent="0.2">
      <c r="A65" s="111"/>
      <c r="B65" s="111"/>
      <c r="C65" s="111"/>
      <c r="D65" s="111"/>
      <c r="E65" s="111"/>
      <c r="F65" s="111"/>
      <c r="G65" s="111"/>
      <c r="H65" s="111"/>
      <c r="I65" s="111"/>
      <c r="J65" s="111"/>
      <c r="K65" s="114"/>
      <c r="L65" s="115"/>
      <c r="M65" s="115"/>
      <c r="N65" s="115"/>
      <c r="U65" s="112"/>
      <c r="V65" s="111"/>
    </row>
    <row r="66" spans="1:22" s="113" customFormat="1" x14ac:dyDescent="0.2">
      <c r="A66" s="111"/>
      <c r="B66" s="111"/>
      <c r="C66" s="111"/>
      <c r="D66" s="111"/>
      <c r="E66" s="111"/>
      <c r="F66" s="111"/>
      <c r="G66" s="111"/>
      <c r="H66" s="111"/>
      <c r="I66" s="111"/>
      <c r="J66" s="111"/>
      <c r="K66" s="114"/>
      <c r="L66" s="115"/>
      <c r="M66" s="115"/>
      <c r="N66" s="115"/>
      <c r="U66" s="112"/>
      <c r="V66" s="111"/>
    </row>
    <row r="67" spans="1:22" s="113" customFormat="1" x14ac:dyDescent="0.2">
      <c r="A67" s="111"/>
      <c r="B67" s="111"/>
      <c r="C67" s="111"/>
      <c r="D67" s="111"/>
      <c r="E67" s="111"/>
      <c r="F67" s="111"/>
      <c r="G67" s="111"/>
      <c r="H67" s="111"/>
      <c r="I67" s="111"/>
      <c r="J67" s="111"/>
      <c r="K67" s="114"/>
      <c r="L67" s="115"/>
      <c r="M67" s="115"/>
      <c r="N67" s="115"/>
      <c r="U67" s="112"/>
      <c r="V67" s="111"/>
    </row>
    <row r="68" spans="1:22" s="113" customFormat="1" x14ac:dyDescent="0.2">
      <c r="A68" s="111"/>
      <c r="B68" s="111"/>
      <c r="C68" s="111"/>
      <c r="D68" s="111"/>
      <c r="E68" s="111"/>
      <c r="F68" s="111"/>
      <c r="G68" s="111"/>
      <c r="H68" s="111"/>
      <c r="I68" s="111"/>
      <c r="J68" s="111"/>
      <c r="K68" s="114"/>
      <c r="L68" s="115"/>
      <c r="M68" s="115"/>
      <c r="N68" s="115"/>
      <c r="U68" s="112"/>
      <c r="V68" s="111"/>
    </row>
    <row r="69" spans="1:22" s="113" customFormat="1" x14ac:dyDescent="0.2">
      <c r="A69" s="111"/>
      <c r="B69" s="111"/>
      <c r="C69" s="111"/>
      <c r="D69" s="111"/>
      <c r="E69" s="111"/>
      <c r="F69" s="111"/>
      <c r="G69" s="111"/>
      <c r="H69" s="111"/>
      <c r="I69" s="111"/>
      <c r="J69" s="111"/>
      <c r="K69" s="114"/>
      <c r="L69" s="115"/>
      <c r="M69" s="115"/>
      <c r="N69" s="115"/>
      <c r="U69" s="112"/>
      <c r="V69" s="111"/>
    </row>
    <row r="70" spans="1:22" s="113" customFormat="1" x14ac:dyDescent="0.2">
      <c r="A70" s="111"/>
      <c r="B70" s="111"/>
      <c r="C70" s="111"/>
      <c r="D70" s="111"/>
      <c r="E70" s="111"/>
      <c r="F70" s="111"/>
      <c r="G70" s="111"/>
      <c r="H70" s="111"/>
      <c r="I70" s="111"/>
      <c r="J70" s="111"/>
      <c r="K70" s="114"/>
      <c r="L70" s="115"/>
      <c r="M70" s="115"/>
      <c r="N70" s="115"/>
      <c r="U70" s="112"/>
      <c r="V70" s="111"/>
    </row>
    <row r="71" spans="1:22" s="113" customFormat="1" x14ac:dyDescent="0.2">
      <c r="A71" s="111"/>
      <c r="B71" s="111"/>
      <c r="C71" s="111"/>
      <c r="D71" s="111"/>
      <c r="E71" s="111"/>
      <c r="F71" s="111"/>
      <c r="G71" s="111"/>
      <c r="H71" s="111"/>
      <c r="I71" s="111"/>
      <c r="J71" s="111"/>
      <c r="K71" s="114"/>
      <c r="L71" s="115"/>
      <c r="M71" s="115"/>
      <c r="N71" s="115"/>
      <c r="U71" s="112"/>
      <c r="V71" s="111"/>
    </row>
    <row r="72" spans="1:22" s="113" customFormat="1" x14ac:dyDescent="0.2">
      <c r="A72" s="111"/>
      <c r="B72" s="111"/>
      <c r="C72" s="111"/>
      <c r="D72" s="111"/>
      <c r="E72" s="111"/>
      <c r="F72" s="111"/>
      <c r="G72" s="111"/>
      <c r="H72" s="111"/>
      <c r="I72" s="111"/>
      <c r="J72" s="111"/>
      <c r="K72" s="114"/>
      <c r="L72" s="115"/>
      <c r="M72" s="115"/>
      <c r="N72" s="115"/>
      <c r="U72" s="112"/>
      <c r="V72" s="111"/>
    </row>
    <row r="73" spans="1:22" s="113" customFormat="1" x14ac:dyDescent="0.2">
      <c r="A73" s="111"/>
      <c r="B73" s="111"/>
      <c r="C73" s="111"/>
      <c r="D73" s="111"/>
      <c r="E73" s="111"/>
      <c r="F73" s="111"/>
      <c r="G73" s="111"/>
      <c r="H73" s="111"/>
      <c r="I73" s="111"/>
      <c r="J73" s="111"/>
      <c r="K73" s="114"/>
      <c r="L73" s="115"/>
      <c r="M73" s="115"/>
      <c r="N73" s="115"/>
      <c r="U73" s="112"/>
      <c r="V73" s="111"/>
    </row>
    <row r="74" spans="1:22" s="113" customFormat="1" x14ac:dyDescent="0.2">
      <c r="A74" s="111"/>
      <c r="B74" s="111"/>
      <c r="C74" s="111"/>
      <c r="D74" s="111"/>
      <c r="E74" s="111"/>
      <c r="F74" s="111"/>
      <c r="G74" s="111"/>
      <c r="H74" s="111"/>
      <c r="I74" s="111"/>
      <c r="J74" s="111"/>
      <c r="K74" s="114"/>
      <c r="L74" s="115"/>
      <c r="M74" s="115"/>
      <c r="N74" s="115"/>
      <c r="U74" s="112"/>
      <c r="V74" s="111"/>
    </row>
    <row r="75" spans="1:22" s="113" customFormat="1" x14ac:dyDescent="0.2">
      <c r="A75" s="111"/>
      <c r="B75" s="111"/>
      <c r="C75" s="111"/>
      <c r="D75" s="111"/>
      <c r="E75" s="111"/>
      <c r="F75" s="111"/>
      <c r="G75" s="111"/>
      <c r="H75" s="111"/>
      <c r="I75" s="111"/>
      <c r="J75" s="111"/>
      <c r="K75" s="114"/>
      <c r="L75" s="115"/>
      <c r="M75" s="115"/>
      <c r="N75" s="115"/>
      <c r="U75" s="112"/>
      <c r="V75" s="111"/>
    </row>
    <row r="76" spans="1:22" s="113" customFormat="1" x14ac:dyDescent="0.2">
      <c r="A76" s="111"/>
      <c r="B76" s="111"/>
      <c r="C76" s="111"/>
      <c r="D76" s="111"/>
      <c r="E76" s="111"/>
      <c r="F76" s="111"/>
      <c r="G76" s="111"/>
      <c r="H76" s="111"/>
      <c r="I76" s="111"/>
      <c r="J76" s="111"/>
      <c r="K76" s="114"/>
      <c r="L76" s="115"/>
      <c r="M76" s="115"/>
      <c r="N76" s="115"/>
      <c r="U76" s="112"/>
      <c r="V76" s="111"/>
    </row>
    <row r="77" spans="1:22" s="113" customFormat="1" x14ac:dyDescent="0.2">
      <c r="A77" s="111"/>
      <c r="B77" s="111"/>
      <c r="C77" s="111"/>
      <c r="D77" s="111"/>
      <c r="E77" s="111"/>
      <c r="F77" s="111"/>
      <c r="G77" s="111"/>
      <c r="H77" s="111"/>
      <c r="I77" s="111"/>
      <c r="J77" s="111"/>
      <c r="K77" s="114"/>
      <c r="L77" s="115"/>
      <c r="M77" s="115"/>
      <c r="N77" s="115"/>
      <c r="U77" s="112"/>
      <c r="V77" s="111"/>
    </row>
    <row r="78" spans="1:22" s="113" customFormat="1" x14ac:dyDescent="0.2">
      <c r="A78" s="111"/>
      <c r="B78" s="111"/>
      <c r="C78" s="111"/>
      <c r="D78" s="111"/>
      <c r="E78" s="111"/>
      <c r="F78" s="111"/>
      <c r="G78" s="111"/>
      <c r="H78" s="111"/>
      <c r="I78" s="111"/>
      <c r="J78" s="111"/>
      <c r="K78" s="114"/>
      <c r="L78" s="115"/>
      <c r="M78" s="115"/>
      <c r="N78" s="115"/>
      <c r="U78" s="112"/>
      <c r="V78" s="111"/>
    </row>
    <row r="79" spans="1:22" s="113" customFormat="1" x14ac:dyDescent="0.2">
      <c r="A79" s="111"/>
      <c r="B79" s="111"/>
      <c r="C79" s="111"/>
      <c r="D79" s="111"/>
      <c r="E79" s="111"/>
      <c r="F79" s="111"/>
      <c r="G79" s="111"/>
      <c r="H79" s="111"/>
      <c r="I79" s="111"/>
      <c r="J79" s="111"/>
      <c r="K79" s="114"/>
      <c r="L79" s="115"/>
      <c r="M79" s="115"/>
      <c r="N79" s="115"/>
      <c r="U79" s="112"/>
      <c r="V79" s="111"/>
    </row>
    <row r="80" spans="1:22" s="113" customFormat="1" x14ac:dyDescent="0.2">
      <c r="A80" s="111"/>
      <c r="B80" s="111"/>
      <c r="C80" s="111"/>
      <c r="D80" s="111"/>
      <c r="E80" s="111"/>
      <c r="F80" s="111"/>
      <c r="G80" s="111"/>
      <c r="H80" s="111"/>
      <c r="I80" s="111"/>
      <c r="J80" s="111"/>
      <c r="K80" s="114"/>
      <c r="L80" s="115"/>
      <c r="M80" s="115"/>
      <c r="N80" s="115"/>
      <c r="U80" s="112"/>
      <c r="V80" s="111"/>
    </row>
    <row r="81" spans="1:22" s="113" customFormat="1" x14ac:dyDescent="0.2">
      <c r="A81" s="111"/>
      <c r="B81" s="111"/>
      <c r="C81" s="111"/>
      <c r="D81" s="111"/>
      <c r="E81" s="111"/>
      <c r="F81" s="111"/>
      <c r="G81" s="111"/>
      <c r="H81" s="111"/>
      <c r="I81" s="111"/>
      <c r="J81" s="111"/>
      <c r="K81" s="114"/>
      <c r="L81" s="115"/>
      <c r="M81" s="115"/>
      <c r="N81" s="115"/>
      <c r="U81" s="112"/>
      <c r="V81" s="111"/>
    </row>
    <row r="82" spans="1:22" s="113" customFormat="1" x14ac:dyDescent="0.2">
      <c r="A82" s="111"/>
      <c r="B82" s="111"/>
      <c r="C82" s="111"/>
      <c r="D82" s="111"/>
      <c r="E82" s="111"/>
      <c r="F82" s="111"/>
      <c r="G82" s="111"/>
      <c r="H82" s="111"/>
      <c r="I82" s="111"/>
      <c r="J82" s="111"/>
      <c r="K82" s="114"/>
      <c r="L82" s="115"/>
      <c r="M82" s="115"/>
      <c r="N82" s="115"/>
      <c r="U82" s="112"/>
      <c r="V82" s="111"/>
    </row>
    <row r="83" spans="1:22" s="113" customFormat="1" x14ac:dyDescent="0.2">
      <c r="A83" s="111"/>
      <c r="B83" s="111"/>
      <c r="C83" s="111"/>
      <c r="D83" s="111"/>
      <c r="E83" s="111"/>
      <c r="F83" s="111"/>
      <c r="G83" s="111"/>
      <c r="H83" s="111"/>
      <c r="I83" s="111"/>
      <c r="J83" s="111"/>
      <c r="K83" s="114"/>
      <c r="L83" s="115"/>
      <c r="M83" s="115"/>
      <c r="N83" s="115"/>
      <c r="U83" s="112"/>
      <c r="V83" s="111"/>
    </row>
    <row r="84" spans="1:22" s="113" customFormat="1" x14ac:dyDescent="0.2">
      <c r="A84" s="111"/>
      <c r="B84" s="111"/>
      <c r="C84" s="111"/>
      <c r="D84" s="111"/>
      <c r="E84" s="111"/>
      <c r="F84" s="111"/>
      <c r="G84" s="111"/>
      <c r="H84" s="111"/>
      <c r="I84" s="111"/>
      <c r="J84" s="111"/>
      <c r="K84" s="114"/>
      <c r="L84" s="115"/>
      <c r="M84" s="115"/>
      <c r="N84" s="115"/>
      <c r="U84" s="112"/>
      <c r="V84" s="111"/>
    </row>
    <row r="85" spans="1:22" s="113" customFormat="1" x14ac:dyDescent="0.2">
      <c r="A85" s="111"/>
      <c r="B85" s="111"/>
      <c r="C85" s="111"/>
      <c r="D85" s="111"/>
      <c r="E85" s="111"/>
      <c r="F85" s="111"/>
      <c r="G85" s="111"/>
      <c r="H85" s="111"/>
      <c r="I85" s="111"/>
      <c r="J85" s="111"/>
      <c r="K85" s="114"/>
      <c r="L85" s="115"/>
      <c r="M85" s="115"/>
      <c r="N85" s="115"/>
      <c r="U85" s="112"/>
      <c r="V85" s="111"/>
    </row>
    <row r="86" spans="1:22" s="113" customFormat="1" x14ac:dyDescent="0.2">
      <c r="A86" s="111"/>
      <c r="B86" s="111"/>
      <c r="C86" s="111"/>
      <c r="D86" s="111"/>
      <c r="E86" s="111"/>
      <c r="F86" s="111"/>
      <c r="G86" s="111"/>
      <c r="H86" s="111"/>
      <c r="I86" s="111"/>
      <c r="J86" s="111"/>
      <c r="K86" s="114"/>
      <c r="L86" s="115"/>
      <c r="M86" s="115"/>
      <c r="N86" s="115"/>
      <c r="U86" s="112"/>
      <c r="V86" s="111"/>
    </row>
    <row r="87" spans="1:22" s="113" customFormat="1" x14ac:dyDescent="0.2">
      <c r="A87" s="111"/>
      <c r="B87" s="111"/>
      <c r="C87" s="111"/>
      <c r="D87" s="111"/>
      <c r="E87" s="111"/>
      <c r="F87" s="111"/>
      <c r="G87" s="111"/>
      <c r="H87" s="111"/>
      <c r="I87" s="111"/>
      <c r="J87" s="111"/>
      <c r="K87" s="114"/>
      <c r="L87" s="115"/>
      <c r="M87" s="115"/>
      <c r="N87" s="115"/>
      <c r="U87" s="112"/>
      <c r="V87" s="111"/>
    </row>
    <row r="88" spans="1:22" s="113" customFormat="1" x14ac:dyDescent="0.2">
      <c r="A88" s="111"/>
      <c r="B88" s="111"/>
      <c r="C88" s="111"/>
      <c r="D88" s="111"/>
      <c r="E88" s="111"/>
      <c r="F88" s="111"/>
      <c r="G88" s="111"/>
      <c r="H88" s="111"/>
      <c r="I88" s="111"/>
      <c r="J88" s="111"/>
      <c r="K88" s="114"/>
      <c r="L88" s="115"/>
      <c r="M88" s="115"/>
      <c r="N88" s="115"/>
      <c r="U88" s="112"/>
      <c r="V88" s="111"/>
    </row>
    <row r="89" spans="1:22" s="113" customFormat="1" x14ac:dyDescent="0.2">
      <c r="A89" s="111"/>
      <c r="B89" s="111"/>
      <c r="C89" s="111"/>
      <c r="D89" s="111"/>
      <c r="E89" s="111"/>
      <c r="F89" s="111"/>
      <c r="G89" s="111"/>
      <c r="H89" s="111"/>
      <c r="I89" s="111"/>
      <c r="J89" s="111"/>
      <c r="K89" s="114"/>
      <c r="L89" s="115"/>
      <c r="M89" s="115"/>
      <c r="N89" s="115"/>
      <c r="U89" s="112"/>
      <c r="V89" s="111"/>
    </row>
    <row r="90" spans="1:22" s="113" customFormat="1" x14ac:dyDescent="0.2">
      <c r="A90" s="111"/>
      <c r="B90" s="111"/>
      <c r="C90" s="111"/>
      <c r="D90" s="111"/>
      <c r="E90" s="111"/>
      <c r="F90" s="111"/>
      <c r="G90" s="111"/>
      <c r="H90" s="111"/>
      <c r="I90" s="111"/>
      <c r="J90" s="111"/>
      <c r="K90" s="114"/>
      <c r="L90" s="115"/>
      <c r="M90" s="115"/>
      <c r="N90" s="115"/>
      <c r="U90" s="112"/>
      <c r="V90" s="111"/>
    </row>
    <row r="91" spans="1:22" s="113" customFormat="1" x14ac:dyDescent="0.2">
      <c r="A91" s="111"/>
      <c r="B91" s="111"/>
      <c r="C91" s="111"/>
      <c r="D91" s="111"/>
      <c r="E91" s="111"/>
      <c r="F91" s="111"/>
      <c r="G91" s="111"/>
      <c r="H91" s="111"/>
      <c r="I91" s="111"/>
      <c r="J91" s="111"/>
      <c r="K91" s="114"/>
      <c r="L91" s="115"/>
      <c r="M91" s="115"/>
      <c r="N91" s="115"/>
      <c r="U91" s="112"/>
      <c r="V91" s="111"/>
    </row>
    <row r="92" spans="1:22" s="113" customFormat="1" x14ac:dyDescent="0.2">
      <c r="A92" s="111"/>
      <c r="B92" s="111"/>
      <c r="C92" s="111"/>
      <c r="D92" s="111"/>
      <c r="E92" s="111"/>
      <c r="F92" s="111"/>
      <c r="G92" s="111"/>
      <c r="H92" s="111"/>
      <c r="I92" s="111"/>
      <c r="J92" s="111"/>
      <c r="K92" s="114"/>
      <c r="L92" s="115"/>
      <c r="M92" s="115"/>
      <c r="N92" s="115"/>
      <c r="U92" s="112"/>
      <c r="V92" s="111"/>
    </row>
    <row r="93" spans="1:22" s="113" customFormat="1" x14ac:dyDescent="0.2">
      <c r="A93" s="111"/>
      <c r="B93" s="111"/>
      <c r="C93" s="111"/>
      <c r="D93" s="111"/>
      <c r="E93" s="111"/>
      <c r="F93" s="111"/>
      <c r="G93" s="111"/>
      <c r="H93" s="111"/>
      <c r="I93" s="111"/>
      <c r="J93" s="111"/>
      <c r="K93" s="114"/>
      <c r="L93" s="115"/>
      <c r="M93" s="115"/>
      <c r="N93" s="115"/>
      <c r="U93" s="112"/>
      <c r="V93" s="111"/>
    </row>
    <row r="94" spans="1:22" s="113" customFormat="1" x14ac:dyDescent="0.2">
      <c r="A94" s="111"/>
      <c r="B94" s="111"/>
      <c r="C94" s="111"/>
      <c r="D94" s="111"/>
      <c r="E94" s="111"/>
      <c r="F94" s="111"/>
      <c r="G94" s="111"/>
      <c r="H94" s="111"/>
      <c r="I94" s="111"/>
      <c r="J94" s="111"/>
      <c r="K94" s="114"/>
      <c r="L94" s="115"/>
      <c r="M94" s="115"/>
      <c r="N94" s="115"/>
      <c r="U94" s="112"/>
      <c r="V94" s="111"/>
    </row>
    <row r="95" spans="1:22" s="113" customFormat="1" x14ac:dyDescent="0.2">
      <c r="A95" s="111"/>
      <c r="B95" s="111"/>
      <c r="C95" s="111"/>
      <c r="D95" s="111"/>
      <c r="E95" s="111"/>
      <c r="F95" s="111"/>
      <c r="G95" s="111"/>
      <c r="H95" s="111"/>
      <c r="I95" s="111"/>
      <c r="J95" s="111"/>
      <c r="K95" s="114"/>
      <c r="L95" s="115"/>
      <c r="M95" s="115"/>
      <c r="N95" s="115"/>
      <c r="U95" s="112"/>
      <c r="V95" s="111"/>
    </row>
    <row r="96" spans="1:22" s="113" customFormat="1" x14ac:dyDescent="0.2">
      <c r="A96" s="111"/>
      <c r="B96" s="111"/>
      <c r="C96" s="111"/>
      <c r="D96" s="111"/>
      <c r="E96" s="111"/>
      <c r="F96" s="111"/>
      <c r="G96" s="111"/>
      <c r="H96" s="111"/>
      <c r="I96" s="111"/>
      <c r="J96" s="111"/>
      <c r="K96" s="114"/>
      <c r="L96" s="115"/>
      <c r="M96" s="115"/>
      <c r="N96" s="115"/>
      <c r="U96" s="112"/>
      <c r="V96" s="111"/>
    </row>
    <row r="97" spans="1:22" s="113" customFormat="1" x14ac:dyDescent="0.2">
      <c r="A97" s="111"/>
      <c r="B97" s="111"/>
      <c r="C97" s="111"/>
      <c r="D97" s="111"/>
      <c r="E97" s="111"/>
      <c r="F97" s="111"/>
      <c r="G97" s="111"/>
      <c r="H97" s="111"/>
      <c r="I97" s="111"/>
      <c r="J97" s="111"/>
      <c r="K97" s="114"/>
      <c r="L97" s="115"/>
      <c r="M97" s="115"/>
      <c r="N97" s="115"/>
      <c r="U97" s="112"/>
      <c r="V97" s="111"/>
    </row>
  </sheetData>
  <mergeCells count="21">
    <mergeCell ref="A5:T5"/>
    <mergeCell ref="A6:A7"/>
    <mergeCell ref="B6:B7"/>
    <mergeCell ref="C6:C7"/>
    <mergeCell ref="D6:D7"/>
    <mergeCell ref="E6:E7"/>
    <mergeCell ref="F6:F7"/>
    <mergeCell ref="G6:G7"/>
    <mergeCell ref="H6:H7"/>
    <mergeCell ref="I6:I7"/>
    <mergeCell ref="P6:P7"/>
    <mergeCell ref="Q6:S6"/>
    <mergeCell ref="T6:T7"/>
    <mergeCell ref="U6:U7"/>
    <mergeCell ref="A8:O8"/>
    <mergeCell ref="J6:J7"/>
    <mergeCell ref="K6:K7"/>
    <mergeCell ref="L6:L7"/>
    <mergeCell ref="M6:M7"/>
    <mergeCell ref="N6:N7"/>
    <mergeCell ref="O6:O7"/>
  </mergeCells>
  <pageMargins left="0.70866141732283472" right="0.78740157480314965" top="0.6692913385826772" bottom="0.86614173228346458" header="0.27559055118110237" footer="0.39370078740157483"/>
  <pageSetup paperSize="9" scale="52" firstPageNumber="124" orientation="landscape" cellComments="asDisplayed" useFirstPageNumber="1" r:id="rId1"/>
  <headerFooter alignWithMargins="0">
    <oddFooter>&amp;L&amp;"-,Kurzíva"Zastupitelstvo Olomouckého kraje 19-12-2016
6. - Rozpočet Olomouckého kraje 2017 - návrh rozpočtu
Příloha č. 5b) Projekty spolufinancované z evropských fondů&amp;R&amp;"Arial,Kurzíva"Strana &amp;P (celkem 137)</oddFooter>
  </headerFooter>
  <colBreaks count="1" manualBreakCount="1">
    <brk id="21" max="24"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U93"/>
  <sheetViews>
    <sheetView view="pageBreakPreview" zoomScale="60" zoomScaleNormal="69" workbookViewId="0">
      <selection activeCell="M23" sqref="M23"/>
    </sheetView>
  </sheetViews>
  <sheetFormatPr defaultColWidth="9.140625" defaultRowHeight="12.75" outlineLevelCol="1" x14ac:dyDescent="0.2"/>
  <cols>
    <col min="1" max="1" width="5.42578125" style="111" customWidth="1"/>
    <col min="2" max="2" width="9" style="111" customWidth="1"/>
    <col min="3" max="3" width="16" style="111" hidden="1" customWidth="1" outlineLevel="1"/>
    <col min="4" max="4" width="7.7109375" style="111" hidden="1" customWidth="1" outlineLevel="1"/>
    <col min="5" max="5" width="6.5703125" style="111" hidden="1" customWidth="1" outlineLevel="1"/>
    <col min="6" max="6" width="6.5703125" style="111" customWidth="1" outlineLevel="1"/>
    <col min="7" max="7" width="37.7109375" style="111" customWidth="1"/>
    <col min="8" max="8" width="48" style="111" customWidth="1"/>
    <col min="9" max="9" width="7.140625" style="111" customWidth="1"/>
    <col min="10" max="10" width="11.7109375" style="114" customWidth="1"/>
    <col min="11" max="13" width="14.7109375" style="113" customWidth="1"/>
    <col min="14" max="14" width="13.7109375" style="113" customWidth="1"/>
    <col min="15" max="15" width="12.42578125" style="113" customWidth="1"/>
    <col min="16" max="19" width="14.7109375" style="113" customWidth="1"/>
    <col min="20" max="20" width="38.5703125" style="112" hidden="1" customWidth="1"/>
    <col min="21" max="16384" width="9.140625" style="111"/>
  </cols>
  <sheetData>
    <row r="1" spans="1:21" ht="18" x14ac:dyDescent="0.25">
      <c r="A1" s="180" t="s">
        <v>232</v>
      </c>
      <c r="B1" s="144"/>
      <c r="C1" s="144"/>
      <c r="D1" s="144"/>
      <c r="E1" s="144"/>
      <c r="F1" s="144"/>
      <c r="G1" s="146"/>
      <c r="H1" s="145"/>
      <c r="I1" s="144"/>
      <c r="N1" s="143"/>
      <c r="O1" s="143"/>
      <c r="Q1" s="143"/>
      <c r="R1" s="143"/>
      <c r="S1" s="143"/>
      <c r="T1" s="142"/>
      <c r="U1" s="134"/>
    </row>
    <row r="2" spans="1:21" ht="15.75" x14ac:dyDescent="0.25">
      <c r="A2" s="137" t="s">
        <v>233</v>
      </c>
      <c r="B2" s="137"/>
      <c r="C2" s="137" t="s">
        <v>127</v>
      </c>
      <c r="D2" s="137"/>
      <c r="E2" s="137"/>
      <c r="F2" s="187" t="s">
        <v>127</v>
      </c>
      <c r="G2" s="141"/>
      <c r="H2" s="188" t="s">
        <v>216</v>
      </c>
      <c r="I2" s="139"/>
      <c r="N2" s="136"/>
      <c r="O2" s="136"/>
      <c r="Q2" s="136"/>
      <c r="R2" s="136"/>
      <c r="S2" s="136"/>
      <c r="T2" s="135"/>
      <c r="U2" s="134"/>
    </row>
    <row r="3" spans="1:21" ht="15.75" x14ac:dyDescent="0.25">
      <c r="A3" s="137"/>
      <c r="B3" s="137"/>
      <c r="C3" s="137" t="s">
        <v>26</v>
      </c>
      <c r="D3" s="137"/>
      <c r="E3" s="137"/>
      <c r="F3" s="187" t="s">
        <v>26</v>
      </c>
      <c r="G3" s="141"/>
      <c r="H3" s="140"/>
      <c r="I3" s="139"/>
      <c r="N3" s="136"/>
      <c r="O3" s="136"/>
      <c r="Q3" s="136"/>
      <c r="R3" s="136"/>
      <c r="S3" s="136"/>
      <c r="T3" s="135"/>
      <c r="U3" s="134"/>
    </row>
    <row r="4" spans="1:21" ht="17.25" customHeight="1" x14ac:dyDescent="0.2">
      <c r="A4" s="137"/>
      <c r="B4" s="137"/>
      <c r="C4" s="137"/>
      <c r="D4" s="137"/>
      <c r="E4" s="137"/>
      <c r="F4" s="137"/>
      <c r="G4" s="137"/>
      <c r="H4" s="138"/>
      <c r="I4" s="137"/>
      <c r="N4" s="136"/>
      <c r="O4" s="136"/>
      <c r="Q4" s="136"/>
      <c r="R4" s="136"/>
      <c r="S4" s="136" t="s">
        <v>102</v>
      </c>
      <c r="T4" s="135"/>
      <c r="U4" s="134"/>
    </row>
    <row r="5" spans="1:21" ht="25.5" customHeight="1" x14ac:dyDescent="0.2">
      <c r="A5" s="320" t="s">
        <v>308</v>
      </c>
      <c r="B5" s="321"/>
      <c r="C5" s="321"/>
      <c r="D5" s="321"/>
      <c r="E5" s="321"/>
      <c r="F5" s="321"/>
      <c r="G5" s="321"/>
      <c r="H5" s="321"/>
      <c r="I5" s="321"/>
      <c r="J5" s="321"/>
      <c r="K5" s="321"/>
      <c r="L5" s="321"/>
      <c r="M5" s="321"/>
      <c r="N5" s="321"/>
      <c r="O5" s="321"/>
      <c r="P5" s="321"/>
      <c r="Q5" s="321"/>
      <c r="R5" s="321"/>
      <c r="S5" s="322"/>
      <c r="T5" s="133"/>
    </row>
    <row r="6" spans="1:21" ht="25.5" customHeight="1" x14ac:dyDescent="0.2">
      <c r="A6" s="323" t="s">
        <v>25</v>
      </c>
      <c r="B6" s="323" t="s">
        <v>24</v>
      </c>
      <c r="C6" s="324" t="s">
        <v>23</v>
      </c>
      <c r="D6" s="324" t="s">
        <v>22</v>
      </c>
      <c r="E6" s="324" t="s">
        <v>21</v>
      </c>
      <c r="F6" s="324" t="s">
        <v>235</v>
      </c>
      <c r="G6" s="324" t="s">
        <v>19</v>
      </c>
      <c r="H6" s="315" t="s">
        <v>18</v>
      </c>
      <c r="I6" s="325" t="s">
        <v>17</v>
      </c>
      <c r="J6" s="315" t="s">
        <v>16</v>
      </c>
      <c r="K6" s="315" t="s">
        <v>15</v>
      </c>
      <c r="L6" s="316" t="s">
        <v>14</v>
      </c>
      <c r="M6" s="316" t="s">
        <v>13</v>
      </c>
      <c r="N6" s="315" t="s">
        <v>12</v>
      </c>
      <c r="O6" s="318" t="s">
        <v>11</v>
      </c>
      <c r="P6" s="319" t="s">
        <v>10</v>
      </c>
      <c r="Q6" s="319"/>
      <c r="R6" s="319"/>
      <c r="S6" s="318" t="s">
        <v>9</v>
      </c>
      <c r="T6" s="314" t="s">
        <v>8</v>
      </c>
    </row>
    <row r="7" spans="1:21" ht="58.7" customHeight="1" x14ac:dyDescent="0.2">
      <c r="A7" s="323"/>
      <c r="B7" s="323"/>
      <c r="C7" s="324"/>
      <c r="D7" s="324"/>
      <c r="E7" s="324"/>
      <c r="F7" s="324"/>
      <c r="G7" s="324"/>
      <c r="H7" s="315"/>
      <c r="I7" s="325"/>
      <c r="J7" s="315"/>
      <c r="K7" s="315"/>
      <c r="L7" s="317"/>
      <c r="M7" s="317"/>
      <c r="N7" s="315"/>
      <c r="O7" s="318"/>
      <c r="P7" s="272" t="s">
        <v>130</v>
      </c>
      <c r="Q7" s="272" t="s">
        <v>6</v>
      </c>
      <c r="R7" s="272" t="s">
        <v>5</v>
      </c>
      <c r="S7" s="318"/>
      <c r="T7" s="314"/>
    </row>
    <row r="8" spans="1:21" ht="49.5" customHeight="1" x14ac:dyDescent="0.2">
      <c r="A8" s="189">
        <v>1</v>
      </c>
      <c r="B8" s="189" t="s">
        <v>35</v>
      </c>
      <c r="C8" s="190">
        <v>60004101172</v>
      </c>
      <c r="D8" s="189">
        <v>2229</v>
      </c>
      <c r="E8" s="189">
        <v>6125</v>
      </c>
      <c r="F8" s="189">
        <v>61</v>
      </c>
      <c r="G8" s="233" t="s">
        <v>267</v>
      </c>
      <c r="H8" s="192" t="s">
        <v>134</v>
      </c>
      <c r="I8" s="193"/>
      <c r="J8" s="193"/>
      <c r="K8" s="194">
        <f>L8+M8</f>
        <v>144244</v>
      </c>
      <c r="L8" s="194">
        <v>129819</v>
      </c>
      <c r="M8" s="194">
        <v>14425</v>
      </c>
      <c r="N8" s="195" t="s">
        <v>268</v>
      </c>
      <c r="O8" s="196">
        <v>0</v>
      </c>
      <c r="P8" s="197">
        <f>Q8+R8</f>
        <v>10000</v>
      </c>
      <c r="Q8" s="196"/>
      <c r="R8" s="198">
        <v>10000</v>
      </c>
      <c r="S8" s="198">
        <f>K8-P8</f>
        <v>134244</v>
      </c>
      <c r="T8" s="199"/>
    </row>
    <row r="9" spans="1:21" ht="35.25" customHeight="1" x14ac:dyDescent="0.2">
      <c r="A9" s="273" t="s">
        <v>309</v>
      </c>
      <c r="B9" s="274"/>
      <c r="C9" s="274"/>
      <c r="D9" s="274"/>
      <c r="E9" s="274"/>
      <c r="F9" s="274"/>
      <c r="G9" s="274"/>
      <c r="H9" s="274"/>
      <c r="I9" s="274"/>
      <c r="J9" s="274"/>
      <c r="K9" s="278">
        <f t="shared" ref="K9:O9" si="0">SUM(K8)</f>
        <v>144244</v>
      </c>
      <c r="L9" s="278">
        <f t="shared" si="0"/>
        <v>129819</v>
      </c>
      <c r="M9" s="278">
        <f t="shared" si="0"/>
        <v>14425</v>
      </c>
      <c r="N9" s="278"/>
      <c r="O9" s="278">
        <f t="shared" si="0"/>
        <v>0</v>
      </c>
      <c r="P9" s="278">
        <f>SUM(P8)</f>
        <v>10000</v>
      </c>
      <c r="Q9" s="278">
        <f>SUM(Q8)</f>
        <v>0</v>
      </c>
      <c r="R9" s="278">
        <f>SUM(R8)</f>
        <v>10000</v>
      </c>
      <c r="S9" s="279">
        <f>SUM(S8)</f>
        <v>134244</v>
      </c>
      <c r="T9" s="132"/>
    </row>
    <row r="10" spans="1:21" s="113" customFormat="1" x14ac:dyDescent="0.2">
      <c r="A10" s="114"/>
      <c r="B10" s="114"/>
      <c r="C10" s="114"/>
      <c r="D10" s="114"/>
      <c r="E10" s="114"/>
      <c r="F10" s="114"/>
      <c r="G10" s="131"/>
      <c r="H10" s="114"/>
      <c r="I10" s="130"/>
      <c r="J10" s="129"/>
      <c r="K10" s="128"/>
      <c r="L10" s="128"/>
      <c r="M10" s="128"/>
      <c r="N10" s="127"/>
      <c r="O10" s="127"/>
      <c r="T10" s="112"/>
      <c r="U10" s="111"/>
    </row>
    <row r="11" spans="1:21" s="113" customFormat="1" x14ac:dyDescent="0.2">
      <c r="A11" s="114"/>
      <c r="B11" s="114"/>
      <c r="C11" s="114"/>
      <c r="D11" s="114"/>
      <c r="E11" s="114"/>
      <c r="F11" s="114"/>
      <c r="G11" s="114"/>
      <c r="H11" s="114"/>
      <c r="I11" s="126"/>
      <c r="J11" s="116"/>
      <c r="K11" s="115"/>
      <c r="L11" s="115"/>
      <c r="M11" s="115"/>
      <c r="T11" s="112"/>
      <c r="U11" s="111"/>
    </row>
    <row r="12" spans="1:21" s="113" customFormat="1" x14ac:dyDescent="0.2">
      <c r="A12" s="114"/>
      <c r="B12" s="114"/>
      <c r="C12" s="114"/>
      <c r="D12" s="114"/>
      <c r="E12" s="114"/>
      <c r="F12" s="114"/>
      <c r="G12" s="114"/>
      <c r="H12" s="114"/>
      <c r="I12" s="126"/>
      <c r="J12" s="116"/>
      <c r="K12" s="115"/>
      <c r="L12" s="115"/>
      <c r="M12" s="115"/>
      <c r="T12" s="112"/>
      <c r="U12" s="111"/>
    </row>
    <row r="13" spans="1:21" s="117" customFormat="1" ht="15" x14ac:dyDescent="0.2">
      <c r="A13" s="123"/>
      <c r="B13" s="123"/>
      <c r="C13" s="123"/>
      <c r="D13" s="124"/>
      <c r="E13" s="123"/>
      <c r="F13" s="123"/>
      <c r="G13" s="123"/>
      <c r="H13" s="123"/>
      <c r="I13" s="122"/>
      <c r="J13" s="121"/>
      <c r="K13" s="120"/>
      <c r="L13" s="120"/>
      <c r="M13" s="120"/>
      <c r="T13" s="119"/>
      <c r="U13" s="118"/>
    </row>
    <row r="14" spans="1:21" s="113" customFormat="1" x14ac:dyDescent="0.2">
      <c r="A14" s="114"/>
      <c r="B14" s="114"/>
      <c r="C14" s="114"/>
      <c r="D14" s="114"/>
      <c r="E14" s="114"/>
      <c r="F14" s="114"/>
      <c r="G14" s="114"/>
      <c r="H14" s="114"/>
      <c r="I14" s="111"/>
      <c r="J14" s="116"/>
      <c r="K14" s="115"/>
      <c r="L14" s="115"/>
      <c r="M14" s="115"/>
      <c r="T14" s="112"/>
      <c r="U14" s="111"/>
    </row>
    <row r="15" spans="1:21" s="113" customFormat="1" x14ac:dyDescent="0.2">
      <c r="A15" s="114"/>
      <c r="B15" s="114"/>
      <c r="C15" s="114"/>
      <c r="D15" s="114"/>
      <c r="E15" s="114"/>
      <c r="F15" s="114"/>
      <c r="G15" s="114"/>
      <c r="H15" s="114"/>
      <c r="I15" s="111"/>
      <c r="J15" s="116"/>
      <c r="K15" s="115"/>
      <c r="L15" s="115"/>
      <c r="M15" s="115"/>
      <c r="T15" s="112"/>
      <c r="U15" s="111"/>
    </row>
    <row r="16" spans="1:21" s="113" customFormat="1" x14ac:dyDescent="0.2">
      <c r="A16" s="114"/>
      <c r="B16" s="114"/>
      <c r="C16" s="114"/>
      <c r="D16" s="114"/>
      <c r="E16" s="114"/>
      <c r="F16" s="114"/>
      <c r="G16" s="114"/>
      <c r="H16" s="114"/>
      <c r="I16" s="111"/>
      <c r="J16" s="116"/>
      <c r="K16" s="115"/>
      <c r="L16" s="115"/>
      <c r="M16" s="115"/>
      <c r="T16" s="112"/>
      <c r="U16" s="111"/>
    </row>
    <row r="17" spans="1:21" s="113" customFormat="1" x14ac:dyDescent="0.2">
      <c r="A17" s="114"/>
      <c r="B17" s="114"/>
      <c r="C17" s="114"/>
      <c r="D17" s="114"/>
      <c r="E17" s="114"/>
      <c r="F17" s="114"/>
      <c r="G17" s="114"/>
      <c r="H17" s="114"/>
      <c r="I17" s="111"/>
      <c r="J17" s="116"/>
      <c r="K17" s="115"/>
      <c r="L17" s="115"/>
      <c r="M17" s="115"/>
      <c r="T17" s="112"/>
      <c r="U17" s="111"/>
    </row>
    <row r="18" spans="1:21" s="113" customFormat="1" x14ac:dyDescent="0.2">
      <c r="A18" s="114"/>
      <c r="B18" s="114"/>
      <c r="C18" s="114"/>
      <c r="D18" s="114"/>
      <c r="E18" s="114"/>
      <c r="F18" s="114"/>
      <c r="G18" s="114"/>
      <c r="H18" s="114"/>
      <c r="I18" s="111"/>
      <c r="J18" s="116"/>
      <c r="K18" s="115"/>
      <c r="L18" s="115"/>
      <c r="M18" s="115"/>
      <c r="T18" s="112"/>
      <c r="U18" s="111"/>
    </row>
    <row r="19" spans="1:21" s="113" customFormat="1" x14ac:dyDescent="0.2">
      <c r="A19" s="114"/>
      <c r="B19" s="114"/>
      <c r="C19" s="114"/>
      <c r="D19" s="114"/>
      <c r="E19" s="114"/>
      <c r="F19" s="114"/>
      <c r="G19" s="114"/>
      <c r="H19" s="114"/>
      <c r="I19" s="111"/>
      <c r="J19" s="116"/>
      <c r="K19" s="115"/>
      <c r="L19" s="115"/>
      <c r="M19" s="115"/>
      <c r="T19" s="112"/>
      <c r="U19" s="111"/>
    </row>
    <row r="20" spans="1:21" s="113" customFormat="1" x14ac:dyDescent="0.2">
      <c r="A20" s="114"/>
      <c r="B20" s="114"/>
      <c r="C20" s="114"/>
      <c r="D20" s="114"/>
      <c r="E20" s="114"/>
      <c r="F20" s="114"/>
      <c r="G20" s="114"/>
      <c r="H20" s="114"/>
      <c r="I20" s="111"/>
      <c r="J20" s="116"/>
      <c r="K20" s="115"/>
      <c r="L20" s="115"/>
      <c r="M20" s="115"/>
      <c r="T20" s="112"/>
      <c r="U20" s="111"/>
    </row>
    <row r="21" spans="1:21" s="113" customFormat="1" x14ac:dyDescent="0.2">
      <c r="A21" s="114"/>
      <c r="B21" s="114"/>
      <c r="C21" s="114"/>
      <c r="D21" s="114"/>
      <c r="E21" s="114"/>
      <c r="F21" s="114"/>
      <c r="G21" s="114"/>
      <c r="H21" s="114"/>
      <c r="I21" s="111"/>
      <c r="J21" s="116"/>
      <c r="K21" s="115"/>
      <c r="L21" s="115"/>
      <c r="M21" s="115"/>
      <c r="T21" s="112"/>
      <c r="U21" s="111"/>
    </row>
    <row r="22" spans="1:21" s="113" customFormat="1" x14ac:dyDescent="0.2">
      <c r="A22" s="114"/>
      <c r="B22" s="114"/>
      <c r="C22" s="114"/>
      <c r="D22" s="114"/>
      <c r="E22" s="114"/>
      <c r="F22" s="114"/>
      <c r="G22" s="114"/>
      <c r="H22" s="114"/>
      <c r="I22" s="111"/>
      <c r="J22" s="116"/>
      <c r="K22" s="115"/>
      <c r="L22" s="115"/>
      <c r="M22" s="115"/>
      <c r="T22" s="112"/>
      <c r="U22" s="111"/>
    </row>
    <row r="23" spans="1:21" s="113" customFormat="1" x14ac:dyDescent="0.2">
      <c r="A23" s="114"/>
      <c r="B23" s="114"/>
      <c r="C23" s="114"/>
      <c r="D23" s="114"/>
      <c r="E23" s="114"/>
      <c r="F23" s="114"/>
      <c r="G23" s="114"/>
      <c r="H23" s="114"/>
      <c r="I23" s="111"/>
      <c r="J23" s="116"/>
      <c r="K23" s="115"/>
      <c r="L23" s="115"/>
      <c r="M23" s="115"/>
      <c r="T23" s="112"/>
      <c r="U23" s="111"/>
    </row>
    <row r="24" spans="1:21" s="113" customFormat="1" x14ac:dyDescent="0.2">
      <c r="A24" s="114"/>
      <c r="B24" s="114"/>
      <c r="C24" s="114"/>
      <c r="D24" s="114"/>
      <c r="E24" s="114"/>
      <c r="F24" s="114"/>
      <c r="G24" s="114"/>
      <c r="H24" s="114"/>
      <c r="I24" s="111"/>
      <c r="J24" s="116"/>
      <c r="K24" s="115"/>
      <c r="L24" s="115"/>
      <c r="M24" s="115"/>
      <c r="T24" s="112"/>
      <c r="U24" s="111"/>
    </row>
    <row r="25" spans="1:21" s="113" customFormat="1" x14ac:dyDescent="0.2">
      <c r="A25" s="114"/>
      <c r="B25" s="114"/>
      <c r="C25" s="114"/>
      <c r="D25" s="114"/>
      <c r="E25" s="114"/>
      <c r="F25" s="114"/>
      <c r="G25" s="114"/>
      <c r="H25" s="114"/>
      <c r="I25" s="111"/>
      <c r="J25" s="116"/>
      <c r="K25" s="115"/>
      <c r="L25" s="115"/>
      <c r="M25" s="115"/>
      <c r="T25" s="112"/>
      <c r="U25" s="111"/>
    </row>
    <row r="26" spans="1:21" s="113" customFormat="1" x14ac:dyDescent="0.2">
      <c r="A26" s="114"/>
      <c r="B26" s="114"/>
      <c r="C26" s="114"/>
      <c r="D26" s="114"/>
      <c r="E26" s="114"/>
      <c r="F26" s="114"/>
      <c r="G26" s="114"/>
      <c r="H26" s="114"/>
      <c r="I26" s="111"/>
      <c r="J26" s="116"/>
      <c r="K26" s="115"/>
      <c r="L26" s="115"/>
      <c r="M26" s="115"/>
      <c r="T26" s="112"/>
      <c r="U26" s="111"/>
    </row>
    <row r="27" spans="1:21" s="113" customFormat="1" x14ac:dyDescent="0.2">
      <c r="A27" s="114"/>
      <c r="B27" s="114"/>
      <c r="C27" s="114"/>
      <c r="D27" s="114"/>
      <c r="E27" s="114"/>
      <c r="F27" s="114"/>
      <c r="G27" s="114"/>
      <c r="H27" s="114"/>
      <c r="I27" s="111"/>
      <c r="J27" s="116"/>
      <c r="K27" s="115"/>
      <c r="L27" s="115"/>
      <c r="M27" s="115"/>
      <c r="T27" s="112"/>
      <c r="U27" s="111"/>
    </row>
    <row r="28" spans="1:21" s="113" customFormat="1" x14ac:dyDescent="0.2">
      <c r="A28" s="114"/>
      <c r="B28" s="114"/>
      <c r="C28" s="114"/>
      <c r="D28" s="114"/>
      <c r="E28" s="114"/>
      <c r="F28" s="114"/>
      <c r="G28" s="114"/>
      <c r="H28" s="114"/>
      <c r="I28" s="111"/>
      <c r="J28" s="116"/>
      <c r="K28" s="115"/>
      <c r="L28" s="115"/>
      <c r="M28" s="115"/>
      <c r="T28" s="112"/>
      <c r="U28" s="111"/>
    </row>
    <row r="29" spans="1:21" s="113" customFormat="1" x14ac:dyDescent="0.2">
      <c r="A29" s="114"/>
      <c r="B29" s="114"/>
      <c r="C29" s="114"/>
      <c r="D29" s="114"/>
      <c r="E29" s="114"/>
      <c r="F29" s="114"/>
      <c r="G29" s="114"/>
      <c r="H29" s="114"/>
      <c r="I29" s="111"/>
      <c r="J29" s="116"/>
      <c r="K29" s="115"/>
      <c r="L29" s="115"/>
      <c r="M29" s="115"/>
      <c r="T29" s="112"/>
      <c r="U29" s="111"/>
    </row>
    <row r="30" spans="1:21" s="113" customFormat="1" x14ac:dyDescent="0.2">
      <c r="A30" s="114"/>
      <c r="B30" s="114"/>
      <c r="C30" s="114"/>
      <c r="D30" s="114"/>
      <c r="E30" s="114"/>
      <c r="F30" s="114"/>
      <c r="G30" s="114"/>
      <c r="H30" s="114"/>
      <c r="I30" s="111"/>
      <c r="J30" s="116"/>
      <c r="K30" s="115"/>
      <c r="L30" s="115"/>
      <c r="M30" s="115"/>
      <c r="T30" s="112"/>
      <c r="U30" s="111"/>
    </row>
    <row r="31" spans="1:21" s="113" customFormat="1" x14ac:dyDescent="0.2">
      <c r="A31" s="114"/>
      <c r="B31" s="114"/>
      <c r="C31" s="114"/>
      <c r="D31" s="114"/>
      <c r="E31" s="114"/>
      <c r="F31" s="114"/>
      <c r="G31" s="114"/>
      <c r="H31" s="114"/>
      <c r="I31" s="111"/>
      <c r="J31" s="114"/>
      <c r="K31" s="115"/>
      <c r="L31" s="115"/>
      <c r="M31" s="115"/>
      <c r="T31" s="112"/>
      <c r="U31" s="111"/>
    </row>
    <row r="32" spans="1:21" s="113" customFormat="1" x14ac:dyDescent="0.2">
      <c r="A32" s="114"/>
      <c r="B32" s="114"/>
      <c r="C32" s="114"/>
      <c r="D32" s="114"/>
      <c r="E32" s="114"/>
      <c r="F32" s="114"/>
      <c r="G32" s="114"/>
      <c r="H32" s="114"/>
      <c r="I32" s="111"/>
      <c r="J32" s="114"/>
      <c r="K32" s="115"/>
      <c r="L32" s="115"/>
      <c r="M32" s="115"/>
      <c r="T32" s="112"/>
      <c r="U32" s="111"/>
    </row>
    <row r="33" spans="1:21" s="113" customFormat="1" x14ac:dyDescent="0.2">
      <c r="A33" s="114"/>
      <c r="B33" s="114"/>
      <c r="C33" s="114"/>
      <c r="D33" s="114"/>
      <c r="E33" s="114"/>
      <c r="F33" s="114"/>
      <c r="G33" s="114"/>
      <c r="H33" s="114"/>
      <c r="I33" s="111"/>
      <c r="J33" s="114"/>
      <c r="K33" s="115"/>
      <c r="L33" s="115"/>
      <c r="M33" s="115"/>
      <c r="T33" s="112"/>
      <c r="U33" s="111"/>
    </row>
    <row r="34" spans="1:21" s="113" customFormat="1" x14ac:dyDescent="0.2">
      <c r="A34" s="114"/>
      <c r="B34" s="114"/>
      <c r="C34" s="114"/>
      <c r="D34" s="114"/>
      <c r="E34" s="114"/>
      <c r="F34" s="114"/>
      <c r="G34" s="114"/>
      <c r="H34" s="114"/>
      <c r="I34" s="111"/>
      <c r="J34" s="114"/>
      <c r="K34" s="115"/>
      <c r="L34" s="115"/>
      <c r="M34" s="115"/>
      <c r="T34" s="112"/>
      <c r="U34" s="111"/>
    </row>
    <row r="35" spans="1:21" s="113" customFormat="1" x14ac:dyDescent="0.2">
      <c r="A35" s="114"/>
      <c r="B35" s="114"/>
      <c r="C35" s="114"/>
      <c r="D35" s="114"/>
      <c r="E35" s="114"/>
      <c r="F35" s="114"/>
      <c r="G35" s="114"/>
      <c r="H35" s="114"/>
      <c r="I35" s="111"/>
      <c r="J35" s="114"/>
      <c r="K35" s="115"/>
      <c r="L35" s="115"/>
      <c r="M35" s="115"/>
      <c r="T35" s="112"/>
      <c r="U35" s="111"/>
    </row>
    <row r="36" spans="1:21" s="113" customFormat="1" x14ac:dyDescent="0.2">
      <c r="A36" s="114"/>
      <c r="B36" s="114"/>
      <c r="C36" s="114"/>
      <c r="D36" s="114"/>
      <c r="E36" s="114"/>
      <c r="F36" s="114"/>
      <c r="G36" s="114"/>
      <c r="H36" s="114"/>
      <c r="I36" s="111"/>
      <c r="J36" s="114"/>
      <c r="K36" s="115"/>
      <c r="L36" s="115"/>
      <c r="M36" s="115"/>
      <c r="T36" s="112"/>
      <c r="U36" s="111"/>
    </row>
    <row r="37" spans="1:21" s="113" customFormat="1" x14ac:dyDescent="0.2">
      <c r="A37" s="114"/>
      <c r="B37" s="114"/>
      <c r="C37" s="114"/>
      <c r="D37" s="114"/>
      <c r="E37" s="114"/>
      <c r="F37" s="114"/>
      <c r="G37" s="114"/>
      <c r="H37" s="114"/>
      <c r="I37" s="111"/>
      <c r="J37" s="114"/>
      <c r="K37" s="115"/>
      <c r="L37" s="115"/>
      <c r="M37" s="115"/>
      <c r="T37" s="112"/>
      <c r="U37" s="111"/>
    </row>
    <row r="38" spans="1:21" s="113" customFormat="1" x14ac:dyDescent="0.2">
      <c r="A38" s="114"/>
      <c r="B38" s="114"/>
      <c r="C38" s="114"/>
      <c r="D38" s="114"/>
      <c r="E38" s="114"/>
      <c r="F38" s="114"/>
      <c r="G38" s="114"/>
      <c r="H38" s="114"/>
      <c r="I38" s="111"/>
      <c r="J38" s="114"/>
      <c r="K38" s="115"/>
      <c r="L38" s="115"/>
      <c r="M38" s="115"/>
      <c r="T38" s="112"/>
      <c r="U38" s="111"/>
    </row>
    <row r="39" spans="1:21" s="113" customFormat="1" x14ac:dyDescent="0.2">
      <c r="A39" s="114"/>
      <c r="B39" s="114"/>
      <c r="C39" s="114"/>
      <c r="D39" s="114"/>
      <c r="E39" s="114"/>
      <c r="F39" s="114"/>
      <c r="G39" s="114"/>
      <c r="H39" s="114"/>
      <c r="I39" s="111"/>
      <c r="J39" s="114"/>
      <c r="K39" s="115"/>
      <c r="L39" s="115"/>
      <c r="M39" s="115"/>
      <c r="T39" s="112"/>
      <c r="U39" s="111"/>
    </row>
    <row r="40" spans="1:21" s="113" customFormat="1" x14ac:dyDescent="0.2">
      <c r="A40" s="114"/>
      <c r="B40" s="114"/>
      <c r="C40" s="114"/>
      <c r="D40" s="114"/>
      <c r="E40" s="114"/>
      <c r="F40" s="114"/>
      <c r="G40" s="114"/>
      <c r="H40" s="114"/>
      <c r="I40" s="111"/>
      <c r="J40" s="114"/>
      <c r="K40" s="115"/>
      <c r="L40" s="115"/>
      <c r="M40" s="115"/>
      <c r="T40" s="112"/>
      <c r="U40" s="111"/>
    </row>
    <row r="41" spans="1:21" s="113" customFormat="1" x14ac:dyDescent="0.2">
      <c r="A41" s="114"/>
      <c r="B41" s="114"/>
      <c r="C41" s="114"/>
      <c r="D41" s="114"/>
      <c r="E41" s="114"/>
      <c r="F41" s="114"/>
      <c r="G41" s="114"/>
      <c r="H41" s="114"/>
      <c r="I41" s="111"/>
      <c r="J41" s="114"/>
      <c r="K41" s="115"/>
      <c r="L41" s="115"/>
      <c r="M41" s="115"/>
      <c r="T41" s="112"/>
      <c r="U41" s="111"/>
    </row>
    <row r="42" spans="1:21" s="113" customFormat="1" x14ac:dyDescent="0.2">
      <c r="A42" s="111"/>
      <c r="B42" s="111"/>
      <c r="C42" s="111"/>
      <c r="D42" s="111"/>
      <c r="E42" s="111"/>
      <c r="F42" s="111"/>
      <c r="G42" s="111"/>
      <c r="H42" s="111"/>
      <c r="I42" s="111"/>
      <c r="J42" s="114"/>
      <c r="K42" s="115"/>
      <c r="L42" s="115"/>
      <c r="M42" s="115"/>
      <c r="T42" s="112"/>
      <c r="U42" s="111"/>
    </row>
    <row r="43" spans="1:21" s="113" customFormat="1" x14ac:dyDescent="0.2">
      <c r="A43" s="111"/>
      <c r="B43" s="111"/>
      <c r="C43" s="111"/>
      <c r="D43" s="111"/>
      <c r="E43" s="111"/>
      <c r="F43" s="111"/>
      <c r="G43" s="111"/>
      <c r="H43" s="111"/>
      <c r="I43" s="111"/>
      <c r="J43" s="114"/>
      <c r="K43" s="115"/>
      <c r="L43" s="115"/>
      <c r="M43" s="115"/>
      <c r="T43" s="112"/>
      <c r="U43" s="111"/>
    </row>
    <row r="44" spans="1:21" s="113" customFormat="1" x14ac:dyDescent="0.2">
      <c r="A44" s="111"/>
      <c r="B44" s="111"/>
      <c r="C44" s="111"/>
      <c r="D44" s="111"/>
      <c r="E44" s="111"/>
      <c r="F44" s="111"/>
      <c r="G44" s="111"/>
      <c r="H44" s="111"/>
      <c r="I44" s="111"/>
      <c r="J44" s="114"/>
      <c r="K44" s="115"/>
      <c r="L44" s="115"/>
      <c r="M44" s="115"/>
      <c r="T44" s="112"/>
      <c r="U44" s="111"/>
    </row>
    <row r="45" spans="1:21" s="113" customFormat="1" x14ac:dyDescent="0.2">
      <c r="A45" s="111"/>
      <c r="B45" s="111"/>
      <c r="C45" s="111"/>
      <c r="D45" s="111"/>
      <c r="E45" s="111"/>
      <c r="F45" s="111"/>
      <c r="G45" s="111"/>
      <c r="H45" s="111"/>
      <c r="I45" s="111"/>
      <c r="J45" s="114"/>
      <c r="K45" s="115"/>
      <c r="L45" s="115"/>
      <c r="M45" s="115"/>
      <c r="T45" s="112"/>
      <c r="U45" s="111"/>
    </row>
    <row r="46" spans="1:21" s="113" customFormat="1" x14ac:dyDescent="0.2">
      <c r="A46" s="111"/>
      <c r="B46" s="111"/>
      <c r="C46" s="111"/>
      <c r="D46" s="111"/>
      <c r="E46" s="111"/>
      <c r="F46" s="111"/>
      <c r="G46" s="111"/>
      <c r="H46" s="111"/>
      <c r="I46" s="111"/>
      <c r="J46" s="114"/>
      <c r="K46" s="115"/>
      <c r="L46" s="115"/>
      <c r="M46" s="115"/>
      <c r="T46" s="112"/>
      <c r="U46" s="111"/>
    </row>
    <row r="47" spans="1:21" s="113" customFormat="1" x14ac:dyDescent="0.2">
      <c r="A47" s="111"/>
      <c r="B47" s="111"/>
      <c r="C47" s="111"/>
      <c r="D47" s="111"/>
      <c r="E47" s="111"/>
      <c r="F47" s="111"/>
      <c r="G47" s="111"/>
      <c r="H47" s="111"/>
      <c r="I47" s="111"/>
      <c r="J47" s="114"/>
      <c r="K47" s="115"/>
      <c r="L47" s="115"/>
      <c r="M47" s="115"/>
      <c r="T47" s="112"/>
      <c r="U47" s="111"/>
    </row>
    <row r="48" spans="1:21" s="113" customFormat="1" x14ac:dyDescent="0.2">
      <c r="A48" s="111"/>
      <c r="B48" s="111"/>
      <c r="C48" s="111"/>
      <c r="D48" s="111"/>
      <c r="E48" s="111"/>
      <c r="F48" s="111"/>
      <c r="G48" s="111"/>
      <c r="H48" s="111"/>
      <c r="I48" s="111"/>
      <c r="J48" s="114"/>
      <c r="K48" s="115"/>
      <c r="L48" s="115"/>
      <c r="M48" s="115"/>
      <c r="T48" s="112"/>
      <c r="U48" s="111"/>
    </row>
    <row r="49" spans="1:21" s="113" customFormat="1" x14ac:dyDescent="0.2">
      <c r="A49" s="111"/>
      <c r="B49" s="111"/>
      <c r="C49" s="111"/>
      <c r="D49" s="111"/>
      <c r="E49" s="111"/>
      <c r="F49" s="111"/>
      <c r="G49" s="111"/>
      <c r="H49" s="111"/>
      <c r="I49" s="111"/>
      <c r="J49" s="114"/>
      <c r="K49" s="115"/>
      <c r="L49" s="115"/>
      <c r="M49" s="115"/>
      <c r="T49" s="112"/>
      <c r="U49" s="111"/>
    </row>
    <row r="50" spans="1:21" s="113" customFormat="1" x14ac:dyDescent="0.2">
      <c r="A50" s="111"/>
      <c r="B50" s="111"/>
      <c r="C50" s="111"/>
      <c r="D50" s="111"/>
      <c r="E50" s="111"/>
      <c r="F50" s="111"/>
      <c r="G50" s="111"/>
      <c r="H50" s="111"/>
      <c r="I50" s="111"/>
      <c r="J50" s="114"/>
      <c r="K50" s="115"/>
      <c r="L50" s="115"/>
      <c r="M50" s="115"/>
      <c r="T50" s="112"/>
      <c r="U50" s="111"/>
    </row>
    <row r="51" spans="1:21" s="113" customFormat="1" x14ac:dyDescent="0.2">
      <c r="A51" s="111"/>
      <c r="B51" s="111"/>
      <c r="C51" s="111"/>
      <c r="D51" s="111"/>
      <c r="E51" s="111"/>
      <c r="F51" s="111"/>
      <c r="G51" s="111"/>
      <c r="H51" s="111"/>
      <c r="I51" s="111"/>
      <c r="J51" s="114"/>
      <c r="K51" s="115"/>
      <c r="L51" s="115"/>
      <c r="M51" s="115"/>
      <c r="T51" s="112"/>
      <c r="U51" s="111"/>
    </row>
    <row r="52" spans="1:21" s="113" customFormat="1" x14ac:dyDescent="0.2">
      <c r="A52" s="111"/>
      <c r="B52" s="111"/>
      <c r="C52" s="111"/>
      <c r="D52" s="111"/>
      <c r="E52" s="111"/>
      <c r="F52" s="111"/>
      <c r="G52" s="111"/>
      <c r="H52" s="111"/>
      <c r="I52" s="111"/>
      <c r="J52" s="114"/>
      <c r="K52" s="115"/>
      <c r="L52" s="115"/>
      <c r="M52" s="115"/>
      <c r="T52" s="112"/>
      <c r="U52" s="111"/>
    </row>
    <row r="53" spans="1:21" s="113" customFormat="1" x14ac:dyDescent="0.2">
      <c r="A53" s="111"/>
      <c r="B53" s="111"/>
      <c r="C53" s="111"/>
      <c r="D53" s="111"/>
      <c r="E53" s="111"/>
      <c r="F53" s="111"/>
      <c r="G53" s="111"/>
      <c r="H53" s="111"/>
      <c r="I53" s="111"/>
      <c r="J53" s="114"/>
      <c r="K53" s="115"/>
      <c r="L53" s="115"/>
      <c r="M53" s="115"/>
      <c r="T53" s="112"/>
      <c r="U53" s="111"/>
    </row>
    <row r="54" spans="1:21" s="113" customFormat="1" x14ac:dyDescent="0.2">
      <c r="A54" s="111"/>
      <c r="B54" s="111"/>
      <c r="C54" s="111"/>
      <c r="D54" s="111"/>
      <c r="E54" s="111"/>
      <c r="F54" s="111"/>
      <c r="G54" s="111"/>
      <c r="H54" s="111"/>
      <c r="I54" s="111"/>
      <c r="J54" s="114"/>
      <c r="K54" s="115"/>
      <c r="L54" s="115"/>
      <c r="M54" s="115"/>
      <c r="T54" s="112"/>
      <c r="U54" s="111"/>
    </row>
    <row r="55" spans="1:21" s="113" customFormat="1" x14ac:dyDescent="0.2">
      <c r="A55" s="111"/>
      <c r="B55" s="111"/>
      <c r="C55" s="111"/>
      <c r="D55" s="111"/>
      <c r="E55" s="111"/>
      <c r="F55" s="111"/>
      <c r="G55" s="111"/>
      <c r="H55" s="111"/>
      <c r="I55" s="111"/>
      <c r="J55" s="114"/>
      <c r="K55" s="115"/>
      <c r="L55" s="115"/>
      <c r="M55" s="115"/>
      <c r="T55" s="112"/>
      <c r="U55" s="111"/>
    </row>
    <row r="56" spans="1:21" s="113" customFormat="1" x14ac:dyDescent="0.2">
      <c r="A56" s="111"/>
      <c r="B56" s="111"/>
      <c r="C56" s="111"/>
      <c r="D56" s="111"/>
      <c r="E56" s="111"/>
      <c r="F56" s="111"/>
      <c r="G56" s="111"/>
      <c r="H56" s="111"/>
      <c r="I56" s="111"/>
      <c r="J56" s="114"/>
      <c r="K56" s="115"/>
      <c r="L56" s="115"/>
      <c r="M56" s="115"/>
      <c r="T56" s="112"/>
      <c r="U56" s="111"/>
    </row>
    <row r="57" spans="1:21" s="113" customFormat="1" x14ac:dyDescent="0.2">
      <c r="A57" s="111"/>
      <c r="B57" s="111"/>
      <c r="C57" s="111"/>
      <c r="D57" s="111"/>
      <c r="E57" s="111"/>
      <c r="F57" s="111"/>
      <c r="G57" s="111"/>
      <c r="H57" s="111"/>
      <c r="I57" s="111"/>
      <c r="J57" s="114"/>
      <c r="K57" s="115"/>
      <c r="L57" s="115"/>
      <c r="M57" s="115"/>
      <c r="T57" s="112"/>
      <c r="U57" s="111"/>
    </row>
    <row r="58" spans="1:21" s="113" customFormat="1" x14ac:dyDescent="0.2">
      <c r="A58" s="111"/>
      <c r="B58" s="111"/>
      <c r="C58" s="111"/>
      <c r="D58" s="111"/>
      <c r="E58" s="111"/>
      <c r="F58" s="111"/>
      <c r="G58" s="111"/>
      <c r="H58" s="111"/>
      <c r="I58" s="111"/>
      <c r="J58" s="114"/>
      <c r="K58" s="115"/>
      <c r="L58" s="115"/>
      <c r="M58" s="115"/>
      <c r="T58" s="112"/>
      <c r="U58" s="111"/>
    </row>
    <row r="59" spans="1:21" s="113" customFormat="1" x14ac:dyDescent="0.2">
      <c r="A59" s="111"/>
      <c r="B59" s="111"/>
      <c r="C59" s="111"/>
      <c r="D59" s="111"/>
      <c r="E59" s="111"/>
      <c r="F59" s="111"/>
      <c r="G59" s="111"/>
      <c r="H59" s="111"/>
      <c r="I59" s="111"/>
      <c r="J59" s="114"/>
      <c r="K59" s="115"/>
      <c r="L59" s="115"/>
      <c r="M59" s="115"/>
      <c r="T59" s="112"/>
      <c r="U59" s="111"/>
    </row>
    <row r="60" spans="1:21" s="113" customFormat="1" x14ac:dyDescent="0.2">
      <c r="A60" s="111"/>
      <c r="B60" s="111"/>
      <c r="C60" s="111"/>
      <c r="D60" s="111"/>
      <c r="E60" s="111"/>
      <c r="F60" s="111"/>
      <c r="G60" s="111"/>
      <c r="H60" s="111"/>
      <c r="I60" s="111"/>
      <c r="J60" s="114"/>
      <c r="K60" s="115"/>
      <c r="L60" s="115"/>
      <c r="M60" s="115"/>
      <c r="T60" s="112"/>
      <c r="U60" s="111"/>
    </row>
    <row r="61" spans="1:21" s="113" customFormat="1" x14ac:dyDescent="0.2">
      <c r="A61" s="111"/>
      <c r="B61" s="111"/>
      <c r="C61" s="111"/>
      <c r="D61" s="111"/>
      <c r="E61" s="111"/>
      <c r="F61" s="111"/>
      <c r="G61" s="111"/>
      <c r="H61" s="111"/>
      <c r="I61" s="111"/>
      <c r="J61" s="114"/>
      <c r="K61" s="115"/>
      <c r="L61" s="115"/>
      <c r="M61" s="115"/>
      <c r="T61" s="112"/>
      <c r="U61" s="111"/>
    </row>
    <row r="62" spans="1:21" s="113" customFormat="1" x14ac:dyDescent="0.2">
      <c r="A62" s="111"/>
      <c r="B62" s="111"/>
      <c r="C62" s="111"/>
      <c r="D62" s="111"/>
      <c r="E62" s="111"/>
      <c r="F62" s="111"/>
      <c r="G62" s="111"/>
      <c r="H62" s="111"/>
      <c r="I62" s="111"/>
      <c r="J62" s="114"/>
      <c r="K62" s="115"/>
      <c r="L62" s="115"/>
      <c r="M62" s="115"/>
      <c r="T62" s="112"/>
      <c r="U62" s="111"/>
    </row>
    <row r="63" spans="1:21" s="113" customFormat="1" x14ac:dyDescent="0.2">
      <c r="A63" s="111"/>
      <c r="B63" s="111"/>
      <c r="C63" s="111"/>
      <c r="D63" s="111"/>
      <c r="E63" s="111"/>
      <c r="F63" s="111"/>
      <c r="G63" s="111"/>
      <c r="H63" s="111"/>
      <c r="I63" s="111"/>
      <c r="J63" s="114"/>
      <c r="K63" s="115"/>
      <c r="L63" s="115"/>
      <c r="M63" s="115"/>
      <c r="T63" s="112"/>
      <c r="U63" s="111"/>
    </row>
    <row r="64" spans="1:21" s="113" customFormat="1" x14ac:dyDescent="0.2">
      <c r="A64" s="111"/>
      <c r="B64" s="111"/>
      <c r="C64" s="111"/>
      <c r="D64" s="111"/>
      <c r="E64" s="111"/>
      <c r="F64" s="111"/>
      <c r="G64" s="111"/>
      <c r="H64" s="111"/>
      <c r="I64" s="111"/>
      <c r="J64" s="114"/>
      <c r="K64" s="115"/>
      <c r="L64" s="115"/>
      <c r="M64" s="115"/>
      <c r="T64" s="112"/>
      <c r="U64" s="111"/>
    </row>
    <row r="65" spans="1:21" s="113" customFormat="1" x14ac:dyDescent="0.2">
      <c r="A65" s="111"/>
      <c r="B65" s="111"/>
      <c r="C65" s="111"/>
      <c r="D65" s="111"/>
      <c r="E65" s="111"/>
      <c r="F65" s="111"/>
      <c r="G65" s="111"/>
      <c r="H65" s="111"/>
      <c r="I65" s="111"/>
      <c r="J65" s="114"/>
      <c r="K65" s="115"/>
      <c r="L65" s="115"/>
      <c r="M65" s="115"/>
      <c r="T65" s="112"/>
      <c r="U65" s="111"/>
    </row>
    <row r="66" spans="1:21" s="113" customFormat="1" x14ac:dyDescent="0.2">
      <c r="A66" s="111"/>
      <c r="B66" s="111"/>
      <c r="C66" s="111"/>
      <c r="D66" s="111"/>
      <c r="E66" s="111"/>
      <c r="F66" s="111"/>
      <c r="G66" s="111"/>
      <c r="H66" s="111"/>
      <c r="I66" s="111"/>
      <c r="J66" s="114"/>
      <c r="K66" s="115"/>
      <c r="L66" s="115"/>
      <c r="M66" s="115"/>
      <c r="T66" s="112"/>
      <c r="U66" s="111"/>
    </row>
    <row r="67" spans="1:21" s="113" customFormat="1" x14ac:dyDescent="0.2">
      <c r="A67" s="111"/>
      <c r="B67" s="111"/>
      <c r="C67" s="111"/>
      <c r="D67" s="111"/>
      <c r="E67" s="111"/>
      <c r="F67" s="111"/>
      <c r="G67" s="111"/>
      <c r="H67" s="111"/>
      <c r="I67" s="111"/>
      <c r="J67" s="114"/>
      <c r="K67" s="115"/>
      <c r="L67" s="115"/>
      <c r="M67" s="115"/>
      <c r="T67" s="112"/>
      <c r="U67" s="111"/>
    </row>
    <row r="68" spans="1:21" s="113" customFormat="1" x14ac:dyDescent="0.2">
      <c r="A68" s="111"/>
      <c r="B68" s="111"/>
      <c r="C68" s="111"/>
      <c r="D68" s="111"/>
      <c r="E68" s="111"/>
      <c r="F68" s="111"/>
      <c r="G68" s="111"/>
      <c r="H68" s="111"/>
      <c r="I68" s="111"/>
      <c r="J68" s="114"/>
      <c r="K68" s="115"/>
      <c r="L68" s="115"/>
      <c r="M68" s="115"/>
      <c r="T68" s="112"/>
      <c r="U68" s="111"/>
    </row>
    <row r="69" spans="1:21" s="113" customFormat="1" x14ac:dyDescent="0.2">
      <c r="A69" s="111"/>
      <c r="B69" s="111"/>
      <c r="C69" s="111"/>
      <c r="D69" s="111"/>
      <c r="E69" s="111"/>
      <c r="F69" s="111"/>
      <c r="G69" s="111"/>
      <c r="H69" s="111"/>
      <c r="I69" s="111"/>
      <c r="J69" s="114"/>
      <c r="K69" s="115"/>
      <c r="L69" s="115"/>
      <c r="M69" s="115"/>
      <c r="T69" s="112"/>
      <c r="U69" s="111"/>
    </row>
    <row r="70" spans="1:21" s="113" customFormat="1" x14ac:dyDescent="0.2">
      <c r="A70" s="111"/>
      <c r="B70" s="111"/>
      <c r="C70" s="111"/>
      <c r="D70" s="111"/>
      <c r="E70" s="111"/>
      <c r="F70" s="111"/>
      <c r="G70" s="111"/>
      <c r="H70" s="111"/>
      <c r="I70" s="111"/>
      <c r="J70" s="114"/>
      <c r="K70" s="115"/>
      <c r="L70" s="115"/>
      <c r="M70" s="115"/>
      <c r="T70" s="112"/>
      <c r="U70" s="111"/>
    </row>
    <row r="71" spans="1:21" s="113" customFormat="1" x14ac:dyDescent="0.2">
      <c r="A71" s="111"/>
      <c r="B71" s="111"/>
      <c r="C71" s="111"/>
      <c r="D71" s="111"/>
      <c r="E71" s="111"/>
      <c r="F71" s="111"/>
      <c r="G71" s="111"/>
      <c r="H71" s="111"/>
      <c r="I71" s="111"/>
      <c r="J71" s="114"/>
      <c r="K71" s="115"/>
      <c r="L71" s="115"/>
      <c r="M71" s="115"/>
      <c r="T71" s="112"/>
      <c r="U71" s="111"/>
    </row>
    <row r="72" spans="1:21" s="113" customFormat="1" x14ac:dyDescent="0.2">
      <c r="A72" s="111"/>
      <c r="B72" s="111"/>
      <c r="C72" s="111"/>
      <c r="D72" s="111"/>
      <c r="E72" s="111"/>
      <c r="F72" s="111"/>
      <c r="G72" s="111"/>
      <c r="H72" s="111"/>
      <c r="I72" s="111"/>
      <c r="J72" s="114"/>
      <c r="K72" s="115"/>
      <c r="L72" s="115"/>
      <c r="M72" s="115"/>
      <c r="T72" s="112"/>
      <c r="U72" s="111"/>
    </row>
    <row r="73" spans="1:21" s="113" customFormat="1" x14ac:dyDescent="0.2">
      <c r="A73" s="111"/>
      <c r="B73" s="111"/>
      <c r="C73" s="111"/>
      <c r="D73" s="111"/>
      <c r="E73" s="111"/>
      <c r="F73" s="111"/>
      <c r="G73" s="111"/>
      <c r="H73" s="111"/>
      <c r="I73" s="111"/>
      <c r="J73" s="114"/>
      <c r="K73" s="115"/>
      <c r="L73" s="115"/>
      <c r="M73" s="115"/>
      <c r="T73" s="112"/>
      <c r="U73" s="111"/>
    </row>
    <row r="74" spans="1:21" s="113" customFormat="1" x14ac:dyDescent="0.2">
      <c r="A74" s="111"/>
      <c r="B74" s="111"/>
      <c r="C74" s="111"/>
      <c r="D74" s="111"/>
      <c r="E74" s="111"/>
      <c r="F74" s="111"/>
      <c r="G74" s="111"/>
      <c r="H74" s="111"/>
      <c r="I74" s="111"/>
      <c r="J74" s="114"/>
      <c r="K74" s="115"/>
      <c r="L74" s="115"/>
      <c r="M74" s="115"/>
      <c r="T74" s="112"/>
      <c r="U74" s="111"/>
    </row>
    <row r="75" spans="1:21" s="113" customFormat="1" x14ac:dyDescent="0.2">
      <c r="A75" s="111"/>
      <c r="B75" s="111"/>
      <c r="C75" s="111"/>
      <c r="D75" s="111"/>
      <c r="E75" s="111"/>
      <c r="F75" s="111"/>
      <c r="G75" s="111"/>
      <c r="H75" s="111"/>
      <c r="I75" s="111"/>
      <c r="J75" s="114"/>
      <c r="K75" s="115"/>
      <c r="L75" s="115"/>
      <c r="M75" s="115"/>
      <c r="T75" s="112"/>
      <c r="U75" s="111"/>
    </row>
    <row r="76" spans="1:21" s="113" customFormat="1" x14ac:dyDescent="0.2">
      <c r="A76" s="111"/>
      <c r="B76" s="111"/>
      <c r="C76" s="111"/>
      <c r="D76" s="111"/>
      <c r="E76" s="111"/>
      <c r="F76" s="111"/>
      <c r="G76" s="111"/>
      <c r="H76" s="111"/>
      <c r="I76" s="111"/>
      <c r="J76" s="114"/>
      <c r="K76" s="115"/>
      <c r="L76" s="115"/>
      <c r="M76" s="115"/>
      <c r="T76" s="112"/>
      <c r="U76" s="111"/>
    </row>
    <row r="77" spans="1:21" s="113" customFormat="1" x14ac:dyDescent="0.2">
      <c r="A77" s="111"/>
      <c r="B77" s="111"/>
      <c r="C77" s="111"/>
      <c r="D77" s="111"/>
      <c r="E77" s="111"/>
      <c r="F77" s="111"/>
      <c r="G77" s="111"/>
      <c r="H77" s="111"/>
      <c r="I77" s="111"/>
      <c r="J77" s="114"/>
      <c r="K77" s="115"/>
      <c r="L77" s="115"/>
      <c r="M77" s="115"/>
      <c r="T77" s="112"/>
      <c r="U77" s="111"/>
    </row>
    <row r="78" spans="1:21" s="113" customFormat="1" x14ac:dyDescent="0.2">
      <c r="A78" s="111"/>
      <c r="B78" s="111"/>
      <c r="C78" s="111"/>
      <c r="D78" s="111"/>
      <c r="E78" s="111"/>
      <c r="F78" s="111"/>
      <c r="G78" s="111"/>
      <c r="H78" s="111"/>
      <c r="I78" s="111"/>
      <c r="J78" s="114"/>
      <c r="K78" s="115"/>
      <c r="L78" s="115"/>
      <c r="M78" s="115"/>
      <c r="T78" s="112"/>
      <c r="U78" s="111"/>
    </row>
    <row r="79" spans="1:21" s="113" customFormat="1" x14ac:dyDescent="0.2">
      <c r="A79" s="111"/>
      <c r="B79" s="111"/>
      <c r="C79" s="111"/>
      <c r="D79" s="111"/>
      <c r="E79" s="111"/>
      <c r="F79" s="111"/>
      <c r="G79" s="111"/>
      <c r="H79" s="111"/>
      <c r="I79" s="111"/>
      <c r="J79" s="114"/>
      <c r="K79" s="115"/>
      <c r="L79" s="115"/>
      <c r="M79" s="115"/>
      <c r="T79" s="112"/>
      <c r="U79" s="111"/>
    </row>
    <row r="80" spans="1:21" s="113" customFormat="1" x14ac:dyDescent="0.2">
      <c r="A80" s="111"/>
      <c r="B80" s="111"/>
      <c r="C80" s="111"/>
      <c r="D80" s="111"/>
      <c r="E80" s="111"/>
      <c r="F80" s="111"/>
      <c r="G80" s="111"/>
      <c r="H80" s="111"/>
      <c r="I80" s="111"/>
      <c r="J80" s="114"/>
      <c r="K80" s="115"/>
      <c r="L80" s="115"/>
      <c r="M80" s="115"/>
      <c r="T80" s="112"/>
      <c r="U80" s="111"/>
    </row>
    <row r="81" spans="1:21" s="113" customFormat="1" x14ac:dyDescent="0.2">
      <c r="A81" s="111"/>
      <c r="B81" s="111"/>
      <c r="C81" s="111"/>
      <c r="D81" s="111"/>
      <c r="E81" s="111"/>
      <c r="F81" s="111"/>
      <c r="G81" s="111"/>
      <c r="H81" s="111"/>
      <c r="I81" s="111"/>
      <c r="J81" s="114"/>
      <c r="K81" s="115"/>
      <c r="L81" s="115"/>
      <c r="M81" s="115"/>
      <c r="T81" s="112"/>
      <c r="U81" s="111"/>
    </row>
    <row r="82" spans="1:21" s="113" customFormat="1" x14ac:dyDescent="0.2">
      <c r="A82" s="111"/>
      <c r="B82" s="111"/>
      <c r="C82" s="111"/>
      <c r="D82" s="111"/>
      <c r="E82" s="111"/>
      <c r="F82" s="111"/>
      <c r="G82" s="111"/>
      <c r="H82" s="111"/>
      <c r="I82" s="111"/>
      <c r="J82" s="114"/>
      <c r="K82" s="115"/>
      <c r="L82" s="115"/>
      <c r="M82" s="115"/>
      <c r="T82" s="112"/>
      <c r="U82" s="111"/>
    </row>
    <row r="83" spans="1:21" s="113" customFormat="1" x14ac:dyDescent="0.2">
      <c r="A83" s="111"/>
      <c r="B83" s="111"/>
      <c r="C83" s="111"/>
      <c r="D83" s="111"/>
      <c r="E83" s="111"/>
      <c r="F83" s="111"/>
      <c r="G83" s="111"/>
      <c r="H83" s="111"/>
      <c r="I83" s="111"/>
      <c r="J83" s="114"/>
      <c r="K83" s="115"/>
      <c r="L83" s="115"/>
      <c r="M83" s="115"/>
      <c r="T83" s="112"/>
      <c r="U83" s="111"/>
    </row>
    <row r="84" spans="1:21" s="113" customFormat="1" x14ac:dyDescent="0.2">
      <c r="A84" s="111"/>
      <c r="B84" s="111"/>
      <c r="C84" s="111"/>
      <c r="D84" s="111"/>
      <c r="E84" s="111"/>
      <c r="F84" s="111"/>
      <c r="G84" s="111"/>
      <c r="H84" s="111"/>
      <c r="I84" s="111"/>
      <c r="J84" s="114"/>
      <c r="K84" s="115"/>
      <c r="L84" s="115"/>
      <c r="M84" s="115"/>
      <c r="T84" s="112"/>
      <c r="U84" s="111"/>
    </row>
    <row r="85" spans="1:21" s="113" customFormat="1" x14ac:dyDescent="0.2">
      <c r="A85" s="111"/>
      <c r="B85" s="111"/>
      <c r="C85" s="111"/>
      <c r="D85" s="111"/>
      <c r="E85" s="111"/>
      <c r="F85" s="111"/>
      <c r="G85" s="111"/>
      <c r="H85" s="111"/>
      <c r="I85" s="111"/>
      <c r="J85" s="114"/>
      <c r="K85" s="115"/>
      <c r="L85" s="115"/>
      <c r="M85" s="115"/>
      <c r="T85" s="112"/>
      <c r="U85" s="111"/>
    </row>
    <row r="86" spans="1:21" s="113" customFormat="1" x14ac:dyDescent="0.2">
      <c r="A86" s="111"/>
      <c r="B86" s="111"/>
      <c r="C86" s="111"/>
      <c r="D86" s="111"/>
      <c r="E86" s="111"/>
      <c r="F86" s="111"/>
      <c r="G86" s="111"/>
      <c r="H86" s="111"/>
      <c r="I86" s="111"/>
      <c r="J86" s="114"/>
      <c r="K86" s="115"/>
      <c r="L86" s="115"/>
      <c r="M86" s="115"/>
      <c r="T86" s="112"/>
      <c r="U86" s="111"/>
    </row>
    <row r="87" spans="1:21" s="113" customFormat="1" x14ac:dyDescent="0.2">
      <c r="A87" s="111"/>
      <c r="B87" s="111"/>
      <c r="C87" s="111"/>
      <c r="D87" s="111"/>
      <c r="E87" s="111"/>
      <c r="F87" s="111"/>
      <c r="G87" s="111"/>
      <c r="H87" s="111"/>
      <c r="I87" s="111"/>
      <c r="J87" s="114"/>
      <c r="K87" s="115"/>
      <c r="L87" s="115"/>
      <c r="M87" s="115"/>
      <c r="T87" s="112"/>
      <c r="U87" s="111"/>
    </row>
    <row r="88" spans="1:21" s="113" customFormat="1" x14ac:dyDescent="0.2">
      <c r="A88" s="111"/>
      <c r="B88" s="111"/>
      <c r="C88" s="111"/>
      <c r="D88" s="111"/>
      <c r="E88" s="111"/>
      <c r="F88" s="111"/>
      <c r="G88" s="111"/>
      <c r="H88" s="111"/>
      <c r="I88" s="111"/>
      <c r="J88" s="114"/>
      <c r="K88" s="115"/>
      <c r="L88" s="115"/>
      <c r="M88" s="115"/>
      <c r="T88" s="112"/>
      <c r="U88" s="111"/>
    </row>
    <row r="89" spans="1:21" s="113" customFormat="1" x14ac:dyDescent="0.2">
      <c r="A89" s="111"/>
      <c r="B89" s="111"/>
      <c r="C89" s="111"/>
      <c r="D89" s="111"/>
      <c r="E89" s="111"/>
      <c r="F89" s="111"/>
      <c r="G89" s="111"/>
      <c r="H89" s="111"/>
      <c r="I89" s="111"/>
      <c r="J89" s="114"/>
      <c r="K89" s="115"/>
      <c r="L89" s="115"/>
      <c r="M89" s="115"/>
      <c r="T89" s="112"/>
      <c r="U89" s="111"/>
    </row>
    <row r="90" spans="1:21" s="113" customFormat="1" x14ac:dyDescent="0.2">
      <c r="A90" s="111"/>
      <c r="B90" s="111"/>
      <c r="C90" s="111"/>
      <c r="D90" s="111"/>
      <c r="E90" s="111"/>
      <c r="F90" s="111"/>
      <c r="G90" s="111"/>
      <c r="H90" s="111"/>
      <c r="I90" s="111"/>
      <c r="J90" s="114"/>
      <c r="K90" s="115"/>
      <c r="L90" s="115"/>
      <c r="M90" s="115"/>
      <c r="T90" s="112"/>
      <c r="U90" s="111"/>
    </row>
    <row r="91" spans="1:21" s="113" customFormat="1" x14ac:dyDescent="0.2">
      <c r="A91" s="111"/>
      <c r="B91" s="111"/>
      <c r="C91" s="111"/>
      <c r="D91" s="111"/>
      <c r="E91" s="111"/>
      <c r="F91" s="111"/>
      <c r="G91" s="111"/>
      <c r="H91" s="111"/>
      <c r="I91" s="111"/>
      <c r="J91" s="114"/>
      <c r="K91" s="115"/>
      <c r="L91" s="115"/>
      <c r="M91" s="115"/>
      <c r="T91" s="112"/>
      <c r="U91" s="111"/>
    </row>
    <row r="92" spans="1:21" s="113" customFormat="1" x14ac:dyDescent="0.2">
      <c r="A92" s="111"/>
      <c r="B92" s="111"/>
      <c r="C92" s="111"/>
      <c r="D92" s="111"/>
      <c r="E92" s="111"/>
      <c r="F92" s="111"/>
      <c r="G92" s="111"/>
      <c r="H92" s="111"/>
      <c r="I92" s="111"/>
      <c r="J92" s="114"/>
      <c r="K92" s="115"/>
      <c r="L92" s="115"/>
      <c r="M92" s="115"/>
      <c r="T92" s="112"/>
      <c r="U92" s="111"/>
    </row>
    <row r="93" spans="1:21" s="113" customFormat="1" x14ac:dyDescent="0.2">
      <c r="A93" s="111"/>
      <c r="B93" s="111"/>
      <c r="C93" s="111"/>
      <c r="D93" s="111"/>
      <c r="E93" s="111"/>
      <c r="F93" s="111"/>
      <c r="G93" s="111"/>
      <c r="H93" s="111"/>
      <c r="I93" s="111"/>
      <c r="J93" s="114"/>
      <c r="K93" s="115"/>
      <c r="L93" s="115"/>
      <c r="M93" s="115"/>
      <c r="T93" s="112"/>
      <c r="U93" s="111"/>
    </row>
  </sheetData>
  <mergeCells count="19">
    <mergeCell ref="A5:S5"/>
    <mergeCell ref="A6:A7"/>
    <mergeCell ref="B6:B7"/>
    <mergeCell ref="C6:C7"/>
    <mergeCell ref="D6:D7"/>
    <mergeCell ref="E6:E7"/>
    <mergeCell ref="F6:F7"/>
    <mergeCell ref="G6:G7"/>
    <mergeCell ref="H6:H7"/>
    <mergeCell ref="I6:I7"/>
    <mergeCell ref="P6:R6"/>
    <mergeCell ref="S6:S7"/>
    <mergeCell ref="T6:T7"/>
    <mergeCell ref="J6:J7"/>
    <mergeCell ref="K6:K7"/>
    <mergeCell ref="L6:L7"/>
    <mergeCell ref="M6:M7"/>
    <mergeCell ref="N6:N7"/>
    <mergeCell ref="O6:O7"/>
  </mergeCells>
  <pageMargins left="0.70866141732283472" right="0.78740157480314965" top="0.6692913385826772" bottom="0.86614173228346458" header="0.27559055118110237" footer="0.39370078740157483"/>
  <pageSetup paperSize="9" scale="52" firstPageNumber="125" fitToHeight="0" orientation="landscape" cellComments="asDisplayed" useFirstPageNumber="1" r:id="rId1"/>
  <headerFooter alignWithMargins="0">
    <oddFooter>&amp;L&amp;"-,Kurzíva"Zastupitelstvo Olomouckého kraje 19-12-2016
6. - Rozpočet Olomouckého kraje 2017 - návrh rozpočtu
Příloha č. 5b) Projekty spolufinancované z evropských fondů&amp;R&amp;"Arial,Kurzíva"Strana &amp;P (celkem 137)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16</vt:i4>
      </vt:variant>
      <vt:variant>
        <vt:lpstr>Pojmenované oblasti</vt:lpstr>
      </vt:variant>
      <vt:variant>
        <vt:i4>23</vt:i4>
      </vt:variant>
    </vt:vector>
  </HeadingPairs>
  <TitlesOfParts>
    <vt:vector size="39" baseType="lpstr">
      <vt:lpstr>Souhrn</vt:lpstr>
      <vt:lpstr>Školství - ORJ 52 </vt:lpstr>
      <vt:lpstr>školství - ORJ 59</vt:lpstr>
      <vt:lpstr>Sociální - ORJ 52</vt:lpstr>
      <vt:lpstr>sociální - ORJ 11</vt:lpstr>
      <vt:lpstr>Doprava - ORJ 50</vt:lpstr>
      <vt:lpstr>Doprava - SSOK - SFDI</vt:lpstr>
      <vt:lpstr>Doprava - SSOK dotace</vt:lpstr>
      <vt:lpstr>doprava - ORJ 59</vt:lpstr>
      <vt:lpstr>Kultura - ORJ 52</vt:lpstr>
      <vt:lpstr>Zdravotnictví - ORJ 52</vt:lpstr>
      <vt:lpstr>zdravotnictví - ORJ 59</vt:lpstr>
      <vt:lpstr>IT - ORJ 59</vt:lpstr>
      <vt:lpstr>krizové řízení - ORJ 59</vt:lpstr>
      <vt:lpstr>cestovní ruch - ORJ 59</vt:lpstr>
      <vt:lpstr>List1</vt:lpstr>
      <vt:lpstr>'Doprava - ORJ 50'!Názvy_tisku</vt:lpstr>
      <vt:lpstr>'Doprava - SSOK dotace'!Názvy_tisku</vt:lpstr>
      <vt:lpstr>'Kultura - ORJ 52'!Názvy_tisku</vt:lpstr>
      <vt:lpstr>'sociální - ORJ 11'!Názvy_tisku</vt:lpstr>
      <vt:lpstr>'Sociální - ORJ 52'!Názvy_tisku</vt:lpstr>
      <vt:lpstr>'Školství - ORJ 52 '!Názvy_tisku</vt:lpstr>
      <vt:lpstr>'školství - ORJ 59'!Názvy_tisku</vt:lpstr>
      <vt:lpstr>'Zdravotnictví - ORJ 52'!Názvy_tisku</vt:lpstr>
      <vt:lpstr>'cestovní ruch - ORJ 59'!Oblast_tisku</vt:lpstr>
      <vt:lpstr>'Doprava - ORJ 50'!Oblast_tisku</vt:lpstr>
      <vt:lpstr>'doprava - ORJ 59'!Oblast_tisku</vt:lpstr>
      <vt:lpstr>'Doprava - SSOK - SFDI'!Oblast_tisku</vt:lpstr>
      <vt:lpstr>'Doprava - SSOK dotace'!Oblast_tisku</vt:lpstr>
      <vt:lpstr>'IT - ORJ 59'!Oblast_tisku</vt:lpstr>
      <vt:lpstr>'krizové řízení - ORJ 59'!Oblast_tisku</vt:lpstr>
      <vt:lpstr>'Kultura - ORJ 52'!Oblast_tisku</vt:lpstr>
      <vt:lpstr>'sociální - ORJ 11'!Oblast_tisku</vt:lpstr>
      <vt:lpstr>'Sociální - ORJ 52'!Oblast_tisku</vt:lpstr>
      <vt:lpstr>Souhrn!Oblast_tisku</vt:lpstr>
      <vt:lpstr>'Školství - ORJ 52 '!Oblast_tisku</vt:lpstr>
      <vt:lpstr>'školství - ORJ 59'!Oblast_tisku</vt:lpstr>
      <vt:lpstr>'Zdravotnictví - ORJ 52'!Oblast_tisku</vt:lpstr>
      <vt:lpstr>'zdravotnictví - ORJ 59'!Oblast_tisku</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Kypusová Marta</dc:creator>
  <cp:lastModifiedBy>Balabuch Petr</cp:lastModifiedBy>
  <cp:lastPrinted>2016-11-24T09:45:10Z</cp:lastPrinted>
  <dcterms:created xsi:type="dcterms:W3CDTF">2016-08-30T04:34:57Z</dcterms:created>
  <dcterms:modified xsi:type="dcterms:W3CDTF">2016-11-29T08:20:19Z</dcterms:modified>
</cp:coreProperties>
</file>