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_RaF\Rozpočet Olomouckého kraje\2017\ZOK 19.12.2016\"/>
    </mc:Choice>
  </mc:AlternateContent>
  <bookViews>
    <workbookView xWindow="120" yWindow="630" windowWidth="24915" windowHeight="11595" tabRatio="599" firstSheet="4" activeTab="8"/>
  </bookViews>
  <sheets>
    <sheet name="Souhrn" sheetId="14" r:id="rId1"/>
    <sheet name="Školství - ORJ 17 " sheetId="8" r:id="rId2"/>
    <sheet name="Sociální - ORJ 17 " sheetId="4" r:id="rId3"/>
    <sheet name="Doprava - ORJ 17 " sheetId="6" r:id="rId4"/>
    <sheet name="Doprava - SSOK" sheetId="15" r:id="rId5"/>
    <sheet name="Kultura - ORJ 17" sheetId="1" r:id="rId6"/>
    <sheet name="Zdravotnictví - ORJ 17 " sheetId="7" r:id="rId7"/>
    <sheet name="Zdravotnictví - SMN   " sheetId="16" r:id="rId8"/>
    <sheet name="Odbor kancelář ředitele-ORJ 03" sheetId="10" r:id="rId9"/>
  </sheets>
  <definedNames>
    <definedName name="_xlnm._FilterDatabase" localSheetId="1" hidden="1">'Školství - ORJ 17 '!$A$7:$T$37</definedName>
    <definedName name="_xlnm.Print_Titles" localSheetId="3">'Doprava - ORJ 17 '!$1:$7</definedName>
    <definedName name="_xlnm.Print_Titles" localSheetId="4">'Doprava - SSOK'!$1:$7</definedName>
    <definedName name="_xlnm.Print_Titles" localSheetId="5">'Kultura - ORJ 17'!$1:$7</definedName>
    <definedName name="_xlnm.Print_Titles" localSheetId="2">'Sociální - ORJ 17 '!$1:$7</definedName>
    <definedName name="_xlnm.Print_Titles" localSheetId="1">'Školství - ORJ 17 '!$1:$7</definedName>
    <definedName name="_xlnm.Print_Titles" localSheetId="6">'Zdravotnictví - ORJ 17 '!$1:$7</definedName>
    <definedName name="_xlnm.Print_Titles" localSheetId="7">'Zdravotnictví - SMN   '!$1:$7</definedName>
    <definedName name="_xlnm.Print_Area" localSheetId="3">'Doprava - ORJ 17 '!$A$1:$T$28</definedName>
    <definedName name="_xlnm.Print_Area" localSheetId="4">'Doprava - SSOK'!$A$1:$R$22</definedName>
    <definedName name="_xlnm.Print_Area" localSheetId="5">'Kultura - ORJ 17'!$A$1:$S$21</definedName>
    <definedName name="_xlnm.Print_Area" localSheetId="8">'Odbor kancelář ředitele-ORJ 03'!$A$1:$P$24</definedName>
    <definedName name="_xlnm.Print_Area" localSheetId="2">'Sociální - ORJ 17 '!$A$1:$S$24</definedName>
    <definedName name="_xlnm.Print_Area" localSheetId="0">Souhrn!$A$1:$H$31</definedName>
    <definedName name="_xlnm.Print_Area" localSheetId="1">'Školství - ORJ 17 '!$A$1:$S$38</definedName>
    <definedName name="_xlnm.Print_Area" localSheetId="6">'Zdravotnictví - ORJ 17 '!$A$1:$S$16</definedName>
    <definedName name="_xlnm.Print_Area" localSheetId="7">'Zdravotnictví - SMN   '!$A$1:$V$26</definedName>
  </definedNames>
  <calcPr calcId="152511"/>
</workbook>
</file>

<file path=xl/calcChain.xml><?xml version="1.0" encoding="utf-8"?>
<calcChain xmlns="http://schemas.openxmlformats.org/spreadsheetml/2006/main">
  <c r="N12" i="1" l="1"/>
  <c r="O12" i="1"/>
  <c r="P12" i="1"/>
  <c r="Q12" i="1"/>
  <c r="R12" i="1"/>
  <c r="L12" i="1"/>
  <c r="O15" i="1"/>
  <c r="R15" i="1" s="1"/>
  <c r="N11" i="6"/>
  <c r="O11" i="6"/>
  <c r="P11" i="6"/>
  <c r="Q11" i="6"/>
  <c r="R11" i="6"/>
  <c r="L11" i="6"/>
  <c r="O27" i="6"/>
  <c r="R27" i="6" s="1"/>
  <c r="O26" i="6"/>
  <c r="R26" i="6" s="1"/>
  <c r="O25" i="6"/>
  <c r="R25" i="6" s="1"/>
  <c r="L23" i="4"/>
  <c r="N17" i="4"/>
  <c r="P17" i="4"/>
  <c r="Q17" i="4"/>
  <c r="L17" i="4"/>
  <c r="O20" i="4"/>
  <c r="R20" i="4" s="1"/>
  <c r="N8" i="4"/>
  <c r="P8" i="4"/>
  <c r="Q8" i="4"/>
  <c r="L8" i="4"/>
  <c r="O16" i="4"/>
  <c r="R16" i="4" s="1"/>
  <c r="O15" i="4"/>
  <c r="R15" i="4" s="1"/>
  <c r="N8" i="8"/>
  <c r="O8" i="8"/>
  <c r="P8" i="8"/>
  <c r="Q8" i="8"/>
  <c r="R8" i="8"/>
  <c r="L8" i="8"/>
  <c r="O29" i="8"/>
  <c r="R29" i="8" s="1"/>
  <c r="O19" i="15" l="1"/>
  <c r="M13" i="10" l="1"/>
  <c r="M12" i="10"/>
  <c r="M11" i="10"/>
  <c r="P11" i="10" s="1"/>
  <c r="M10" i="10"/>
  <c r="P10" i="10" s="1"/>
  <c r="M9" i="10"/>
  <c r="O8" i="10"/>
  <c r="O14" i="10" s="1"/>
  <c r="G29" i="14" s="1"/>
  <c r="H29" i="14" s="1"/>
  <c r="N8" i="10"/>
  <c r="N14" i="10" s="1"/>
  <c r="L8" i="10"/>
  <c r="L14" i="10" s="1"/>
  <c r="J8" i="10"/>
  <c r="J14" i="10" s="1"/>
  <c r="M8" i="10" l="1"/>
  <c r="M14" i="10" s="1"/>
  <c r="P8" i="10"/>
  <c r="P14" i="10" s="1"/>
  <c r="F22" i="14"/>
  <c r="M16" i="1"/>
  <c r="M18" i="1" s="1"/>
  <c r="N16" i="1"/>
  <c r="P16" i="1"/>
  <c r="Q16" i="1"/>
  <c r="G22" i="14" s="1"/>
  <c r="H22" i="14" s="1"/>
  <c r="L16" i="1"/>
  <c r="O17" i="1"/>
  <c r="R17" i="1" s="1"/>
  <c r="R16" i="1" s="1"/>
  <c r="O16" i="1" l="1"/>
  <c r="Q19" i="16" l="1"/>
  <c r="U19" i="16" s="1"/>
  <c r="U18" i="16" s="1"/>
  <c r="T18" i="16"/>
  <c r="S18" i="16"/>
  <c r="P18" i="16"/>
  <c r="N18" i="16"/>
  <c r="M18" i="16"/>
  <c r="L18" i="16"/>
  <c r="S17" i="16"/>
  <c r="Q17" i="16" s="1"/>
  <c r="T16" i="16"/>
  <c r="P16" i="16"/>
  <c r="N16" i="16"/>
  <c r="M16" i="16"/>
  <c r="L16" i="16"/>
  <c r="Q15" i="16"/>
  <c r="U15" i="16" s="1"/>
  <c r="Q14" i="16"/>
  <c r="U14" i="16" s="1"/>
  <c r="T13" i="16"/>
  <c r="S13" i="16"/>
  <c r="P13" i="16"/>
  <c r="N13" i="16"/>
  <c r="M13" i="16"/>
  <c r="L13" i="16"/>
  <c r="Q12" i="16"/>
  <c r="Q11" i="16"/>
  <c r="U11" i="16" s="1"/>
  <c r="T10" i="16"/>
  <c r="S10" i="16"/>
  <c r="P10" i="16"/>
  <c r="O10" i="16"/>
  <c r="M10" i="16"/>
  <c r="L10" i="16"/>
  <c r="Q9" i="16"/>
  <c r="N9" i="16"/>
  <c r="N8" i="16" s="1"/>
  <c r="T8" i="16"/>
  <c r="S8" i="16"/>
  <c r="R8" i="16"/>
  <c r="R20" i="16" s="1"/>
  <c r="P8" i="16"/>
  <c r="M8" i="16"/>
  <c r="L9" i="16" l="1"/>
  <c r="L8" i="16" s="1"/>
  <c r="T20" i="16"/>
  <c r="P20" i="16"/>
  <c r="M20" i="16"/>
  <c r="U13" i="16"/>
  <c r="G27" i="14"/>
  <c r="N20" i="16"/>
  <c r="U9" i="16"/>
  <c r="U8" i="16" s="1"/>
  <c r="Q10" i="16"/>
  <c r="Q18" i="16"/>
  <c r="L20" i="16"/>
  <c r="S16" i="16"/>
  <c r="U17" i="16"/>
  <c r="U16" i="16" s="1"/>
  <c r="Q16" i="16"/>
  <c r="U12" i="16"/>
  <c r="U10" i="16" s="1"/>
  <c r="Q13" i="16"/>
  <c r="Q8" i="16"/>
  <c r="Q20" i="16" l="1"/>
  <c r="S20" i="16"/>
  <c r="E27" i="14" s="1"/>
  <c r="U20" i="16"/>
  <c r="O13" i="7"/>
  <c r="O12" i="7"/>
  <c r="H26" i="14" l="1"/>
  <c r="H25" i="14"/>
  <c r="H21" i="14"/>
  <c r="H8" i="14"/>
  <c r="L8" i="7" l="1"/>
  <c r="L14" i="7" s="1"/>
  <c r="L8" i="1"/>
  <c r="L18" i="1" s="1"/>
  <c r="L12" i="15"/>
  <c r="L19" i="15" s="1"/>
  <c r="L8" i="15"/>
  <c r="L8" i="6"/>
  <c r="N8" i="6"/>
  <c r="L21" i="4"/>
  <c r="L28" i="6" l="1"/>
  <c r="O21" i="8"/>
  <c r="R21" i="8" s="1"/>
  <c r="L18" i="4" l="1"/>
  <c r="Q30" i="8" l="1"/>
  <c r="P30" i="8"/>
  <c r="N30" i="8"/>
  <c r="L31" i="8"/>
  <c r="L30" i="8" s="1"/>
  <c r="L37" i="8" s="1"/>
  <c r="O31" i="8"/>
  <c r="O16" i="8"/>
  <c r="R16" i="8" s="1"/>
  <c r="R31" i="8" l="1"/>
  <c r="N37" i="8"/>
  <c r="D23" i="14"/>
  <c r="D18" i="14"/>
  <c r="D13" i="14"/>
  <c r="D9" i="14"/>
  <c r="O18" i="15" l="1"/>
  <c r="O17" i="15"/>
  <c r="O16" i="15"/>
  <c r="O15" i="15"/>
  <c r="O14" i="15"/>
  <c r="O13" i="15"/>
  <c r="Q8" i="7" l="1"/>
  <c r="Q14" i="7" s="1"/>
  <c r="P8" i="7"/>
  <c r="P14" i="7" s="1"/>
  <c r="N8" i="7"/>
  <c r="N14" i="7" s="1"/>
  <c r="O11" i="7"/>
  <c r="R11" i="7" s="1"/>
  <c r="O10" i="7"/>
  <c r="R10" i="7" s="1"/>
  <c r="O12" i="4" l="1"/>
  <c r="R12" i="4" s="1"/>
  <c r="O18" i="8"/>
  <c r="R18" i="8" s="1"/>
  <c r="O24" i="6" l="1"/>
  <c r="O23" i="6"/>
  <c r="O22" i="6"/>
  <c r="O21" i="6"/>
  <c r="O20" i="6"/>
  <c r="O19" i="6"/>
  <c r="O18" i="6"/>
  <c r="O17" i="6"/>
  <c r="O16" i="6"/>
  <c r="O15" i="6"/>
  <c r="O14" i="6"/>
  <c r="O13" i="6"/>
  <c r="O12" i="6"/>
  <c r="Q37" i="8" l="1"/>
  <c r="P37" i="8"/>
  <c r="Q8" i="1"/>
  <c r="P8" i="1"/>
  <c r="N8" i="1"/>
  <c r="O11" i="1"/>
  <c r="R11" i="1" s="1"/>
  <c r="O14" i="8"/>
  <c r="R14" i="8" s="1"/>
  <c r="O28" i="8"/>
  <c r="R28" i="8" s="1"/>
  <c r="O27" i="8"/>
  <c r="R27" i="8" s="1"/>
  <c r="O26" i="8"/>
  <c r="R26" i="8" s="1"/>
  <c r="Q8" i="6" l="1"/>
  <c r="P8" i="6"/>
  <c r="O10" i="6" l="1"/>
  <c r="R12" i="6" l="1"/>
  <c r="O36" i="8" l="1"/>
  <c r="R36" i="8" s="1"/>
  <c r="O12" i="15" l="1"/>
  <c r="R18" i="15"/>
  <c r="R17" i="15"/>
  <c r="R16" i="15"/>
  <c r="R15" i="15"/>
  <c r="R14" i="15"/>
  <c r="R13" i="15"/>
  <c r="Q8" i="15"/>
  <c r="G16" i="14" s="1"/>
  <c r="H16" i="14" s="1"/>
  <c r="P8" i="15"/>
  <c r="F16" i="14" s="1"/>
  <c r="N8" i="15"/>
  <c r="O11" i="15"/>
  <c r="R11" i="15" s="1"/>
  <c r="O10" i="15"/>
  <c r="R10" i="15" s="1"/>
  <c r="O9" i="15"/>
  <c r="R9" i="15" s="1"/>
  <c r="R8" i="15" l="1"/>
  <c r="O8" i="15"/>
  <c r="O22" i="4" l="1"/>
  <c r="R22" i="4" s="1"/>
  <c r="O19" i="4" l="1"/>
  <c r="R19" i="4" l="1"/>
  <c r="O17" i="4"/>
  <c r="O13" i="4"/>
  <c r="R13" i="4" s="1"/>
  <c r="Q12" i="15" l="1"/>
  <c r="G17" i="14" s="1"/>
  <c r="H17" i="14" s="1"/>
  <c r="P12" i="15"/>
  <c r="F17" i="14" s="1"/>
  <c r="N12" i="15"/>
  <c r="N19" i="15" s="1"/>
  <c r="P19" i="15" l="1"/>
  <c r="Q19" i="15"/>
  <c r="R12" i="15"/>
  <c r="R19" i="15" s="1"/>
  <c r="O14" i="4"/>
  <c r="R14" i="4" s="1"/>
  <c r="O35" i="8"/>
  <c r="R35" i="8" s="1"/>
  <c r="O33" i="8"/>
  <c r="R33" i="8" s="1"/>
  <c r="O32" i="8"/>
  <c r="R32" i="8" l="1"/>
  <c r="O25" i="8" l="1"/>
  <c r="G24" i="14" l="1"/>
  <c r="H24" i="14" s="1"/>
  <c r="F24" i="14"/>
  <c r="F28" i="14" s="1"/>
  <c r="G19" i="14"/>
  <c r="F19" i="14"/>
  <c r="F18" i="14"/>
  <c r="G10" i="14"/>
  <c r="H10" i="14" s="1"/>
  <c r="F10" i="14"/>
  <c r="G6" i="14"/>
  <c r="F6" i="14"/>
  <c r="H6" i="14" l="1"/>
  <c r="H19" i="14"/>
  <c r="G28" i="14"/>
  <c r="D28" i="14"/>
  <c r="D30" i="14" s="1"/>
  <c r="G14" i="14"/>
  <c r="H14" i="14" s="1"/>
  <c r="E28" i="14" l="1"/>
  <c r="E30" i="14" s="1"/>
  <c r="H27" i="14"/>
  <c r="H28" i="14" s="1"/>
  <c r="R19" i="6"/>
  <c r="R13" i="6"/>
  <c r="R17" i="6"/>
  <c r="R14" i="6"/>
  <c r="R24" i="6"/>
  <c r="R23" i="6"/>
  <c r="R22" i="6"/>
  <c r="R21" i="6"/>
  <c r="R20" i="6"/>
  <c r="R18" i="6"/>
  <c r="R16" i="6"/>
  <c r="O24" i="8" l="1"/>
  <c r="R24" i="8" s="1"/>
  <c r="O23" i="8"/>
  <c r="R23" i="8" s="1"/>
  <c r="O22" i="8"/>
  <c r="R22" i="8" s="1"/>
  <c r="R25" i="8"/>
  <c r="O11" i="8"/>
  <c r="R11" i="8" s="1"/>
  <c r="O12" i="8"/>
  <c r="R12" i="8" s="1"/>
  <c r="O13" i="8"/>
  <c r="R13" i="8" s="1"/>
  <c r="O15" i="8"/>
  <c r="R15" i="8" s="1"/>
  <c r="O17" i="8"/>
  <c r="R17" i="8" s="1"/>
  <c r="O19" i="8"/>
  <c r="R19" i="8" s="1"/>
  <c r="O20" i="8"/>
  <c r="R20" i="8" s="1"/>
  <c r="O10" i="8"/>
  <c r="R10" i="8" s="1"/>
  <c r="O34" i="8" l="1"/>
  <c r="O30" i="8" s="1"/>
  <c r="G7" i="14"/>
  <c r="H7" i="14" s="1"/>
  <c r="H9" i="14" s="1"/>
  <c r="F7" i="14"/>
  <c r="O9" i="8"/>
  <c r="O37" i="8" s="1"/>
  <c r="O9" i="7"/>
  <c r="R15" i="6"/>
  <c r="P28" i="6"/>
  <c r="N28" i="6"/>
  <c r="O9" i="6"/>
  <c r="O8" i="6" s="1"/>
  <c r="R34" i="8" l="1"/>
  <c r="R30" i="8" s="1"/>
  <c r="R8" i="7"/>
  <c r="R14" i="7" s="1"/>
  <c r="O8" i="7"/>
  <c r="O14" i="7" s="1"/>
  <c r="G9" i="14"/>
  <c r="Q28" i="6"/>
  <c r="G15" i="14"/>
  <c r="H15" i="14" s="1"/>
  <c r="H18" i="14" s="1"/>
  <c r="F9" i="14"/>
  <c r="R9" i="8"/>
  <c r="R37" i="8" s="1"/>
  <c r="R9" i="6"/>
  <c r="R8" i="6" s="1"/>
  <c r="G18" i="14" l="1"/>
  <c r="O11" i="4"/>
  <c r="R11" i="4" s="1"/>
  <c r="O21" i="4"/>
  <c r="Q21" i="4"/>
  <c r="G12" i="14" s="1"/>
  <c r="H12" i="14" s="1"/>
  <c r="P21" i="4"/>
  <c r="F12" i="14" s="1"/>
  <c r="N21" i="4"/>
  <c r="N23" i="4" s="1"/>
  <c r="O18" i="4"/>
  <c r="G11" i="14"/>
  <c r="H11" i="14" s="1"/>
  <c r="F11" i="14"/>
  <c r="O10" i="4"/>
  <c r="O9" i="4"/>
  <c r="R10" i="4" l="1"/>
  <c r="O8" i="4"/>
  <c r="F13" i="14"/>
  <c r="R18" i="4"/>
  <c r="R17" i="4" s="1"/>
  <c r="P23" i="4"/>
  <c r="R9" i="4"/>
  <c r="Q23" i="4"/>
  <c r="G13" i="14"/>
  <c r="R21" i="4"/>
  <c r="R8" i="4" l="1"/>
  <c r="H13" i="14"/>
  <c r="O23" i="4"/>
  <c r="R23" i="4"/>
  <c r="O10" i="1" l="1"/>
  <c r="O9" i="1"/>
  <c r="O8" i="1" l="1"/>
  <c r="O18" i="1" s="1"/>
  <c r="R10" i="1"/>
  <c r="O13" i="1" l="1"/>
  <c r="R13" i="1" s="1"/>
  <c r="N18" i="1"/>
  <c r="R9" i="1" l="1"/>
  <c r="R8" i="1" s="1"/>
  <c r="Q18" i="1"/>
  <c r="P18" i="1"/>
  <c r="O14" i="1"/>
  <c r="R14" i="1" s="1"/>
  <c r="F20" i="14" l="1"/>
  <c r="F23" i="14" s="1"/>
  <c r="F30" i="14" s="1"/>
  <c r="G20" i="14"/>
  <c r="G23" i="14" s="1"/>
  <c r="G30" i="14" s="1"/>
  <c r="R18" i="1"/>
  <c r="H34" i="14" l="1"/>
  <c r="H20" i="14"/>
  <c r="O28" i="6"/>
  <c r="R28" i="6"/>
  <c r="H23" i="14" l="1"/>
  <c r="H30" i="14" s="1"/>
</calcChain>
</file>

<file path=xl/sharedStrings.xml><?xml version="1.0" encoding="utf-8"?>
<sst xmlns="http://schemas.openxmlformats.org/spreadsheetml/2006/main" count="808" uniqueCount="317">
  <si>
    <t>Odbor veřejných zakázek a investic</t>
  </si>
  <si>
    <t>Ing. Miroslav Kubín</t>
  </si>
  <si>
    <t>Poř. číslo</t>
  </si>
  <si>
    <t>Oblast</t>
  </si>
  <si>
    <t>ORG</t>
  </si>
  <si>
    <t>§</t>
  </si>
  <si>
    <t>pol.</t>
  </si>
  <si>
    <t>UZ</t>
  </si>
  <si>
    <t>Název akce:</t>
  </si>
  <si>
    <t>Popis:</t>
  </si>
  <si>
    <t>Stávající dokumentace</t>
  </si>
  <si>
    <t>K zajištění</t>
  </si>
  <si>
    <t>Termín realizace</t>
  </si>
  <si>
    <t>Návrh na rok 2017</t>
  </si>
  <si>
    <t>poznámka</t>
  </si>
  <si>
    <t>z toho spolufinan. PO z IF</t>
  </si>
  <si>
    <t>z toho rozpočet OK</t>
  </si>
  <si>
    <t>PV</t>
  </si>
  <si>
    <t>Zámek Čechy pod Kosířem - stavební úpravy objektu správy areálu</t>
  </si>
  <si>
    <t>OL</t>
  </si>
  <si>
    <t xml:space="preserve">Vlastivědné muzeum v Olomouci - rekonstrukce krovů v budově VMO a oprava římsy nad parkánem </t>
  </si>
  <si>
    <t xml:space="preserve"> Jedná se o celkovou výměnu cca 1/5 konstrukcí krovů, jak ukázala předprojektová příprava a o opravu římsy nad parkánem na východní a severní straně VMO</t>
  </si>
  <si>
    <t>PD, DPS</t>
  </si>
  <si>
    <t>realizace</t>
  </si>
  <si>
    <t>PR</t>
  </si>
  <si>
    <t>DPS</t>
  </si>
  <si>
    <t>2017-2018</t>
  </si>
  <si>
    <t>Realizace</t>
  </si>
  <si>
    <t>Opravy</t>
  </si>
  <si>
    <t>Projektová dokumentace</t>
  </si>
  <si>
    <t xml:space="preserve">Celkové náklady s DPH v tis. Kč           </t>
  </si>
  <si>
    <t>Vynaloženo k 31. 12. 2016 v tis. Kč</t>
  </si>
  <si>
    <t xml:space="preserve">Celkem               v tis. Kč    </t>
  </si>
  <si>
    <t>Pokračování v roce 2018 a dalších</t>
  </si>
  <si>
    <t>vedoucí odboru</t>
  </si>
  <si>
    <t>Domov seniorů FRANTIŠEK Náměšť na Hané - Přístavba pavilonu</t>
  </si>
  <si>
    <t>PD</t>
  </si>
  <si>
    <t>aktualizace PD, realizace</t>
  </si>
  <si>
    <t>2014-2016 poté splátky</t>
  </si>
  <si>
    <t>SU</t>
  </si>
  <si>
    <t>Domov u Třebůvky Loštice - rekonstrukce bytových jader</t>
  </si>
  <si>
    <t>Reakonstrukce 41 bytových hygienických jader, bezbariérové WC ve spol. prostorách, rekonstrukce elektroinstalace a vodoinstalace, montáž motorgenerátoru, rekonstrukce výtahu, rekonstrukce šaten a pracovny lékaře vč. vybavení mobiliářem. Oprava části dešťové kanalizace.</t>
  </si>
  <si>
    <t>2016-2017</t>
  </si>
  <si>
    <t>Domov pro seniory Javorník - půdní vestavba</t>
  </si>
  <si>
    <t>Jedná se o využití půdního prostoru hlavní budovy Domova Javorník pro umístění kanceláří, sociálního zařízení, skladů, archívu, ergo a fyzioterapeutických dílen.</t>
  </si>
  <si>
    <t>4350</t>
  </si>
  <si>
    <t>6121</t>
  </si>
  <si>
    <t>Domov důchodců Prostějov - Modernizace sociálních zařízení</t>
  </si>
  <si>
    <t>DSP+DPS bude řešit odstranění původních umakartových jader bytových buněk a provedení nových zděných v bezbariérovém provedení uzpůsobených pro imobilní klienty. Modernizace se týká 147 ks obytných buněk a 4 ks buněk pro rehabilitaci a zájmovou činnost klientů a dále zřízení společné koupelny ve 3. NP se 2 vanami a čistící místností.</t>
  </si>
  <si>
    <t>studie</t>
  </si>
  <si>
    <t>dopracování PD</t>
  </si>
  <si>
    <t>DSP,DPS</t>
  </si>
  <si>
    <t>Střední průmyslová škola strojnická Olomouc - rozšíření učeben</t>
  </si>
  <si>
    <t>Přístavba 9 nových učeben nad částí přízemního objektu dílen, včetně kabinetů a sociálního zázemí.</t>
  </si>
  <si>
    <t>3122</t>
  </si>
  <si>
    <t>3121</t>
  </si>
  <si>
    <t>JE</t>
  </si>
  <si>
    <t>3147</t>
  </si>
  <si>
    <t>3114</t>
  </si>
  <si>
    <t>VOŠ a SPŠ elektrotechnická Olomouc - Školní tělocvična</t>
  </si>
  <si>
    <t>Výstavba nové tělocvičny školy.</t>
  </si>
  <si>
    <t>15.2.2016-2.4.2017</t>
  </si>
  <si>
    <t>Střední průmyslová škola, Přerov, Havlíčkova 2 - tělocvična</t>
  </si>
  <si>
    <t>Přístavba tělocvičny se sociálním zázemím včetně vybavení ve dvorním traktu objektu SPŠ Přerov, Havlíčkova 2.</t>
  </si>
  <si>
    <t xml:space="preserve">realizace </t>
  </si>
  <si>
    <t>Obchodní akademie, Olomouc, tř. Spojenců 11- Zateplení uliční a dvorní fasády</t>
  </si>
  <si>
    <t>Oprava uliční fasády z tř. Spojenců 11, zateplení obvodního zdiva dvorních fasád a uliční fasáda z Vančurovy ulice. Do výměny oken a zateplení zahrnuta část objektu převedeno z UP Ol a zateplení půdy.</t>
  </si>
  <si>
    <t>Slovanské gymnázium, Olomouc, tř. Jiřího z Poděbrad 13 - Elektroinstalace a modernizace počítačové sítě, objekt Pasteurova ulice</t>
  </si>
  <si>
    <t>Budova s původními rozvody elektro ze 70. let dvacátého století, počítačová síť zastaralá, částečně nefunkční.</t>
  </si>
  <si>
    <t>Střední zdravotnická škola a Vyšší odborná škola zdravotnická Emanuela Pöttinga a Jazyková škola s právem státní jazykové zkoušky Olomouc - Sanace krovů školní budovy</t>
  </si>
  <si>
    <t>Výměna poškozených a hmyzem napadených krovů a s tím související výměna střešní krytiny.</t>
  </si>
  <si>
    <t>08.2016-08.2017</t>
  </si>
  <si>
    <t>Střední průmyslová škola stavební, Lipník nad Bečvou -  Elektroinstalace</t>
  </si>
  <si>
    <t xml:space="preserve">Rekonstrukce přes 50 let staré světelné a zásuvkové elektroinstalace.V nákladech na akci se počítá i s náklady na PD. </t>
  </si>
  <si>
    <t>Střední odborná škola a Střední odborné učiliště strojírenské a stavební, Jeseník, Dukelská 1240 - Sociální zařízení v budově domova mládeže</t>
  </si>
  <si>
    <t xml:space="preserve">SOŠ a SOU stroj. a stav. Jeseník - komplexní adaptace sprchových boxů včetně rozvodů vody, kanalizace, elektroinstalace a VZT sociálních zařízení v budově domova mládeže. Sociální zařízení, prioritně sprchové boxy jsou dožité a v havarijním stavu, přičemž došlo k vytopení prostor pod sprchovými boxy včetně pronajatých prostor. </t>
  </si>
  <si>
    <t>realizace+AD</t>
  </si>
  <si>
    <t>Obchodní akademie, Prostějov, Palackého 18 - Počítačová síť</t>
  </si>
  <si>
    <t>Nová síť včetně kabeláže, organizace nemá prostředky na provedení auditu ICT, s novým vybavením a rozšíření ICT do všech učeben dochází k nestabilitě sítě a zpomalení toku dat, servery nevhodně umístěny v kabinetě vyučujících.</t>
  </si>
  <si>
    <t>Střední odborná škola a Střední odborné učiliště strojírenské a stavební, Jeseník, Dukelská 1240 - Rekonstrukce rozvodů, sociálního zařízení a elektroinstalace</t>
  </si>
  <si>
    <t>SOŠ a SOU stroj. a stav. Jeseník - komplexní rekonstrukce systému rozvodů vody, kanalizace, sociálního zařízení včetně elektroinstalace a VZT v budově školy navazuje na již provedenou realizaci energeticky úsporných opatření.</t>
  </si>
  <si>
    <t>DSS</t>
  </si>
  <si>
    <t xml:space="preserve">Střední odborná škola a Střední odborné učiliště strojírenské a stavební, Jeseník, Dukelská 1240 - kotelna </t>
  </si>
  <si>
    <t xml:space="preserve">Gymnázium, Uničov, Gymnazijní 257 -  kotelna </t>
  </si>
  <si>
    <t>Rekonstrukce kotelny,  zavedení individuální regulace teploty v místnostech,  rekonstrukce vytápění  a vzduchotechniky v tělocvičně s rekuperací tepla</t>
  </si>
  <si>
    <t>Střední odborná škola lesnická a strojírenská Šternberk -  kotelna</t>
  </si>
  <si>
    <t>Jedná se o vestavbu nové kotelny do 1.PP domova mládeže s osazením 3 kondenzačních kotlů, 2 boilerů a instalací nutných rozvodů vytápění, plynu, vody a elektroinstalace včetně nového komína. Stávající kotelna na 4.NP se zruší</t>
  </si>
  <si>
    <t>Střední škola, Základní škola a Mateřská škola Prostějov, Komenského 10 - Půdní vestavba</t>
  </si>
  <si>
    <t>Jedná se o půdní vestavbu v budově školy v Prostějově na ul. Tetín 7. Bude provedena nová střecha včetně konstrukce krovů, nová stropní konstrukce 2.NP. V půdní vestavbě v 3. NP budou umístěnyctyři učebny a sociální zázemí, včetně nových rozvodů ZTI, topení a elektro.</t>
  </si>
  <si>
    <t>5171</t>
  </si>
  <si>
    <t>Obchodní akademie a Jazyková škola s právem státní jazykové zkoušky, Přerov, Bartošova 24 - Elektroinstalace a osvětlení</t>
  </si>
  <si>
    <t>Elektroinstalace v nevyhovujícím stavu, stáří cca 40 let, rozvody hliník, síť nelze zatížitmdle požadavků výuky. Osvětlení tělocvična 35 let, hliník, časté opravy, propálené patice nelze nahrazovat, nevyhovuje ČSN. Osvětlení učeben nově pouze před katedrou (2009), ostatní v nevyhovujícím stavu, propálené patice, nelze zajistit náhradu, nevyhovuje ČSN, časté opravy.</t>
  </si>
  <si>
    <t>Střední odborná škola průmyslová a Střední odborné učiliště strojírenské, Prostějov, Lidická 4 - Oprava fasády na dílnách Wolkerova 24</t>
  </si>
  <si>
    <t>Jedná se o opravu historické fasády na vstupní budově do dílen Wolkerova 24, Prostějov, objekt se nenachází v památkové zóně, součástí projektu bude i oprava nebo výměna stávajících oken v 1.P.N. Fasáda je nyní v havarijním stavu.</t>
  </si>
  <si>
    <t>Obchodní akademie, Prostějov, Palackého 18 - Výměna osvětlení</t>
  </si>
  <si>
    <t>Výměna osvětlení v celé budově, zásuvek a vypínačů dle platných bezpečnostních norem a na základě doporučení hygienické kontroly a rekonstrukce elelktroinstalace v 1. NP a 1. PP</t>
  </si>
  <si>
    <t>Gymnázium, Olomouc, Čajkovského 9 - Elektroinstalace</t>
  </si>
  <si>
    <t>Výměna již nevyhovující, zastaralé a poruchové sítě elektrorozvodů školních budov a jejich interiéru-učeben-tříd-kabinetů (stáří přes 40 let), množí se závady i výpadky dané jednak stářím materiálu, tak i nedostatečnou kapacitou vzhledem k většímu počtu zařízení, než k tomu bývalo před 40 lety.</t>
  </si>
  <si>
    <t>Gymnázium  Olomouc, Čajkovského 9 - výměna topného systému</t>
  </si>
  <si>
    <t>Domov "Na Zámku" Nezamyslice - Statické zajištění budovy, výměna oken a obnova fasády</t>
  </si>
  <si>
    <t xml:space="preserve">Jedná se o statická zajištění obvodového zdiva, výměnu oken v 1. a 2.NP uliční fronty objektu zámku a následnou obnovu fasády. </t>
  </si>
  <si>
    <t>PD, realizace</t>
  </si>
  <si>
    <t>Domov seniorů Pohoda Chválkovice - Výměna vodorovných rozvodů TUV v hlavní budově</t>
  </si>
  <si>
    <t>60004100130</t>
  </si>
  <si>
    <t>Vypořádání staveb</t>
  </si>
  <si>
    <t>Výkupy pozemků po dokončení staveb.</t>
  </si>
  <si>
    <t>-</t>
  </si>
  <si>
    <t>výkupy</t>
  </si>
  <si>
    <t xml:space="preserve">Jedná se o stavební úpravy silnice II/435 v celkové délce 5,81 km. Jedná se o dva úseky. 1. úsek začíná v křižovatce se sil. II/367 v obci Polkovice a končí v křižovatce s III/43518 v obci Tovačov - Annín.   2. úsek začíná v Tovačově od křižovatky se sil. II/434 končí v km 17,06. </t>
  </si>
  <si>
    <t>DSP</t>
  </si>
  <si>
    <t>DPS, SP</t>
  </si>
  <si>
    <t>Rekonstrukce komunikace rozdělená na 5 úseků. Dva úseky v přerovských městských částech Penčice a Čekyně nutno realizovat až po stavbě kanalizace VaK kolem r. 2020. Malý úsek v Předmostí a 2 úseky v Tršicích a Doloplazech lze realizovat. Nutno však dokončit maj.práv. vypořádávání a získat SP.</t>
  </si>
  <si>
    <t>Rekonstrukce 200 m komunikace na ul. Tovární spojená s rozsáhlou realizací kruhové křižovatky na I/55 vč. rozšíření komunikace pod Mádrovým podjezdem. Ul. Tovární bude pouze ramenem spirálové okružní křižovatky.</t>
  </si>
  <si>
    <t>studie, IZ</t>
  </si>
  <si>
    <t>Projektová dokumentace řeší stavební úpravy komunikace II/370 – Leština – Hrabišín. Počátek ve směru od Zábřehu je na křižovatce se silnicí  II/315 v obci Leština, konec řešeného úseku je na označení počátku obce Hrabišín. 
Celý úsek komunikace k řešení je dlouhý cca 6,3 km. V řešeném úseku se nachází pět mostů: Most ev. č. 370 -001, Most ev. č. 370 -005 , Most ev. č. 370 -003 , Most ev. č. 370 -004 (zařizuje si to sama SSOK), Most ev. č. 370 -002</t>
  </si>
  <si>
    <t>DSP. DPS, SP</t>
  </si>
  <si>
    <t>Stavební úpravy komunikace II/312 hr. okr. Ústí nad O. – křiž. II/446 před Hanušovicemi, v úseku od hranice okresu Ústí nad Orlicí po křižovatku se silnicí  II/446 na Staré Město před městem Hanušovice (podjezd). Jedná se o úsek komunikace ve trase Hanušovice – Králíky cca v km 56,456 – 47,355, tj. délka úseku 9,1 km.</t>
  </si>
  <si>
    <t>Přestavba klasické průsečné křižovatky silnic III/43613 a III/4468 na okružní křižovatku.</t>
  </si>
  <si>
    <t>DSP, DPS, SP</t>
  </si>
  <si>
    <t>Stavební úpravy silnic III/4375 a III/4377 v extravilánu v celkové délce 3,520 km a mostu ev. č. 4377 - 7 za obcí Podhoří. 1. úsek silnice mezi obcemi Loučka a Podhoří. 2. úsek za obcí Podhoří po kř. se silnicí III/44025.</t>
  </si>
  <si>
    <t>Stavební úpravy silnice III/4468 v intravilánu v celkové délce 1,200 km.</t>
  </si>
  <si>
    <t>III/44436 Bělkovice - Lašťany, průtah</t>
  </si>
  <si>
    <t>Jedná se o rekonstrukci silnice v inravilánu obce Bělkovice-Lašťany v celkové délce 1,6 km. Začátek stavebních úprav je od začátku obce (ve směru od silnice I/46) a končí křižovatkou silnic III/44436 s III/44440 a místní komunikací. Součástí stavby budou přeložky IS, Veřejné osvětlení, parkovací stání a dešťová kanalizace.</t>
  </si>
  <si>
    <t>III/4436 Tovéř - Dolany</t>
  </si>
  <si>
    <t>Jedná se o rekonstrukci silnice v celkové délce 848 m. Začátek stavebních úprav je na konci obce Tovéř za dělícím ostrůvkem s přechodem pro chodce a konec úpravy navazuje na okružní křižovatku v obci Dolany realizovanou v r. 2014. Součástí úprav jsou úpravy dotčených vjezdů k nemovitostem, vegetační úpravy, veřejné osvětlení, chodníky a parkovací stání.</t>
  </si>
  <si>
    <t>II/436 Přerov - Doloplazy - kř. II/437</t>
  </si>
  <si>
    <t>II/435, kř. II/367 - Tovačov</t>
  </si>
  <si>
    <t>III/4721 Přerov, ul. Tovární</t>
  </si>
  <si>
    <t>II/370 Leština - Hrabišín</t>
  </si>
  <si>
    <t>II/312 hr.okr.Ustí nad O - křiž. II/446 před Hanušovicemi</t>
  </si>
  <si>
    <t>III/44613, III/4468 Štěpánov, křižovatka Březecká</t>
  </si>
  <si>
    <t>III/4375, III4377 Loučka po kř. S III/44025</t>
  </si>
  <si>
    <t>III/4468 Štarnov - průtah</t>
  </si>
  <si>
    <t>III/4359, III/4353 - Velký Týnec - rekonstrukce, IV. etapa</t>
  </si>
  <si>
    <t>Jedná se o stavební úpravy silnic třetí třídy III/4359, III/4353 v obci Velký Týnec. Počátek řešeného silničního úseku je na komunikaci III/4359 ve směru od Olomouce na vjezdu do obce, v místě napojení nového silničního nadjezdu nad silnicí I/55. Konec rekonstrukce komunikace III/4359  je na křižovatce se silnicí III/4353, kde je současně počátek řešeného úseku komunikace III/4353 s ukončením na výjezdu s obce Velký Týnec ve směru na Velkou Bystřici. Délka úseku cca 1,200 km</t>
  </si>
  <si>
    <t xml:space="preserve">SMN a.s. - o.z. Nemocnice Prostějov - Vybudování dětské jednotky pro dlouhodbou péči </t>
  </si>
  <si>
    <t>Centrum dětské následné intenzivní péče na Moravě v gesci MZČR - 10 lůžek. (I. Etapa)</t>
  </si>
  <si>
    <t>investiční záměr</t>
  </si>
  <si>
    <t>SMN a.s. - o.z. Nemocnice Prostějov - Rekonstrukce neurologie</t>
  </si>
  <si>
    <t>Nová JIP,  projekt schválený MZČR "Iktové centrum"</t>
  </si>
  <si>
    <t>SMN a.s. - o.z. Nemocnice Šternberk - Interní pavilon</t>
  </si>
  <si>
    <t>Nová budova pavilonu interních oborů.</t>
  </si>
  <si>
    <t>z toho rozpočet OK UZ 15</t>
  </si>
  <si>
    <t>z toho rozpočet OK UZ 23 (DPH)</t>
  </si>
  <si>
    <t>Jedná se o komplexní rekonstrukci objektu pro správu areálu.</t>
  </si>
  <si>
    <t>v tis. Kč</t>
  </si>
  <si>
    <t>Název přílohy</t>
  </si>
  <si>
    <t>Návrh na rozpočet OK</t>
  </si>
  <si>
    <t>Návrh na rozpočet OK celkem</t>
  </si>
  <si>
    <t>Oblast školství</t>
  </si>
  <si>
    <t>Oblast školství - součet</t>
  </si>
  <si>
    <t>Oblast sociální</t>
  </si>
  <si>
    <t>Oblast sociální - součet</t>
  </si>
  <si>
    <t>Oblast kultury</t>
  </si>
  <si>
    <t>Oblast kultury - součet</t>
  </si>
  <si>
    <t>Oblast dopravy</t>
  </si>
  <si>
    <t>Oblast dopravy - součet</t>
  </si>
  <si>
    <t>Oblast zdravotnictví</t>
  </si>
  <si>
    <t>Oblast zdravotnictví - součet</t>
  </si>
  <si>
    <t>CELKEM</t>
  </si>
  <si>
    <t>Rozpracované investice - opravy (ORJ 17)</t>
  </si>
  <si>
    <t>Rozpracované investice - projektová dokumentace (ORJ 17)</t>
  </si>
  <si>
    <t>Investiční fond PO</t>
  </si>
  <si>
    <t>Investiční akce přístavby nového pavilonu a rekonstrukce stávajícího objektu. Akce ukončena v roce 2016, v letech 2017 - 2018 pouze splátky</t>
  </si>
  <si>
    <t>Výměna hlavní větve rozvodů TUV v 1.PP hlavní budovy, kde často dochází k poruchám.</t>
  </si>
  <si>
    <t>Domov "Na Zámku" Nezamyslice - Výtah do prádelny</t>
  </si>
  <si>
    <t>2017 - 2018</t>
  </si>
  <si>
    <t>Oprava otopného systému.</t>
  </si>
  <si>
    <t>Vědecká knihovna v Olomouci - Kotelna</t>
  </si>
  <si>
    <t>Domov důchodců Hrubá Voda - Trafostanice</t>
  </si>
  <si>
    <t>Dudková</t>
  </si>
  <si>
    <t>Rezerva na úhradu porušení rozpočtové kázně</t>
  </si>
  <si>
    <t>U projektů II/435 Dub - Tovačov, stavební úpravy, Silnice III/4469 Bohuňovice - rekonstrukce průtahu a Silnice II/444 Mohelnice - Stavenice se řeší porušení rozpočtové kázně, momentálně je OK v odvolacím řízení.</t>
  </si>
  <si>
    <t>Hlaďo</t>
  </si>
  <si>
    <t>III/3732 Odrlice - průtah</t>
  </si>
  <si>
    <t>III/44645 Staré Město -Branná</t>
  </si>
  <si>
    <t>Nová silnice+ nový most Rejvíz Jeseník</t>
  </si>
  <si>
    <t>II/315 hr.okr.Ústí nad Orlicí-zábřeh- Leština</t>
  </si>
  <si>
    <t>II/437 hr.okr. Kroměříž-Lipník nad Bečvou</t>
  </si>
  <si>
    <t>II/449 Uničov - Bruntál</t>
  </si>
  <si>
    <t>II/448 Laškov -Kandia-hr.okr.OL</t>
  </si>
  <si>
    <t>SU,OL</t>
  </si>
  <si>
    <t>II/444 Úsov - Uničov</t>
  </si>
  <si>
    <t>II/456 Žulová - křiž.II/457</t>
  </si>
  <si>
    <t>PD,DPS</t>
  </si>
  <si>
    <t>Kompletní rekonstrukce kotelny II. Kategorie</t>
  </si>
  <si>
    <t>SOŠ lesnická a strojírenská Šternberk – sociální zařízení na domově mládeže</t>
  </si>
  <si>
    <t>Oprava sociálních zařízení a zdravotechnických rozvodů 5 patrového objektu DM včetně vybudování nového sociálního uzlu pro dívky.</t>
  </si>
  <si>
    <t>PD. realizace</t>
  </si>
  <si>
    <t>Vybudování nové trafostanice.</t>
  </si>
  <si>
    <t>Vybudování nového výtahu pro provoz prádelny.</t>
  </si>
  <si>
    <t>Vlastivědné muzeum v Olomouci - kotelna</t>
  </si>
  <si>
    <t>Rekonstrukce kotelny hlavního objektu muzea.</t>
  </si>
  <si>
    <t>II/434 Radslavice - průtah</t>
  </si>
  <si>
    <t>III/37349 Ptení - obchvat</t>
  </si>
  <si>
    <t>U projektu Nemocnice Přerov - modernizace pavilonu operačních oborů řeší ÚOHS veřejnou zakázku, hrozí sankce ve výši 10 499 tis. Kč.</t>
  </si>
  <si>
    <t xml:space="preserve">Gymnázium Olomouc - Hejčín, Tomkova 45 - revitalizace sportovního areálu  </t>
  </si>
  <si>
    <t>Jedná se o revitalizaci sportovního areálu školy, tj. fotbalového hřiště včetně samostatného podzemního zdroje vody pro fotbalové hřiště (samostatné stavební objekty), oválu a rovinky lehkoatletické dráhy, sektoru pro skok daleký, víceúčelového hřiště na míčové hry, hřiště na plážový volejbal a tenisové kurty.  </t>
  </si>
  <si>
    <t>Střední průmyslová škola a Střední odborné učiliště, Uničov, Školní 164 - školní kuchyň a jídelna</t>
  </si>
  <si>
    <t>Jedná se o rekonstrukci samostatného objektu kuchyňského bloku ve dvorní části areálu střední školy (aktualizace projektu z roku 2012 zpracovaného Alfaprojektem Olomouc).</t>
  </si>
  <si>
    <t>Zámek Čechy pod Kosířem - rekonstrukce a využití objektů, V. etapa</t>
  </si>
  <si>
    <t>rekonstrukce zbývajících částí zámku včetně sítí, vybavení kuchyně a střechy</t>
  </si>
  <si>
    <t>2017-2019</t>
  </si>
  <si>
    <t>Přetavba stávající kočárkárny zdravotního střediska  na dvougaráž pro sanitní vozy</t>
  </si>
  <si>
    <t>Vincentinum – poskytovatel sociálních služeb Šternberk – stravovací provoz</t>
  </si>
  <si>
    <t>ZZS OK  - Čerpací stanice pro heliport Olomouc</t>
  </si>
  <si>
    <t>ZZS OK - výstavba dvougaráže  výjezdové základny v Hanušovicích</t>
  </si>
  <si>
    <t xml:space="preserve">Střední průmyslová škola Hranice - Kotelna Teplická ul. </t>
  </si>
  <si>
    <t>ZZS OK - Výjezdové stanoviště Přerov - zateplení budovy</t>
  </si>
  <si>
    <t>ZZS OK - Výjezdové stanoviště Konice - zateplení budovy</t>
  </si>
  <si>
    <t>Stávající areál SPŠ Hranice na ulici Teplické je v dnešní době vytápěn z přestárlé centrální kotelny osazené třemi kotli o celkovém výkonu 3,3 MW. Stávající centrální zdroj tepla se odstaví a nahradí decentralizovanými zdroji tepla – nově budovanými kotelnami a plynovými zářiči v objektech, které zůstávají škole.</t>
  </si>
  <si>
    <t>investiční zýměr objednán v rámci akce II/150 Přerov - jihozápadní obchvat přeložka</t>
  </si>
  <si>
    <t xml:space="preserve">Jedná se o rekonstrukci stravovacího provozu Vincentina, odstranění vzlínající vlhkosti ve stěnách i podlahách; řešení organizace návazností prostorů a technologie kuchyně a ostatních prostor, kompletní rekonstrukce vnitřních prostor a doplnění technického vybavení kuchyně.
</t>
  </si>
  <si>
    <t>Nový obchvat obce Ptení.</t>
  </si>
  <si>
    <t>Modernizace čerpací stanice na Hněvotínské ul. 60.</t>
  </si>
  <si>
    <t>DPH</t>
  </si>
  <si>
    <t>Průtah obcí Radslavice.</t>
  </si>
  <si>
    <t>Obchodní akademie a Jazyková škola s právem státní jazykové zkoušky, Přerov, Bartošova 24 - Kanalizace</t>
  </si>
  <si>
    <t>Rekonstrukce páteřní splaškové ležaté kanalizace v suterénu objektu (dochází k občasným haváriím) a stoupaček k umyvadlům ve třídách a šatnách. Změna dvorní části trasy dešťové kanalizace, aby neprocházela pod budovou.</t>
  </si>
  <si>
    <t>Gymnázium Jakuba Škody, Přerov, Komenského 29 - výměna oken a oprava fasády historické budovy</t>
  </si>
  <si>
    <t>Výměna oken z r. 1667 v havarijním stavu (vypadává sklo) za nová kastlová termická, repase vstupních dveří. Výměna krovu v centrální části napadeného dřevokaznou houbou dřevomorkou domácí a výměna plechové štřešní krytiny vč. žlabů v celém rozsahu (do střechy zatéká). Sanace vlhkých zdí, doplnění drenážního systému, oprava nevodotěsné dešťové kanalizace, nátěr fasády. Budova památkově chráněná.</t>
  </si>
  <si>
    <t>Odbor dopravy a silničního hospodářství</t>
  </si>
  <si>
    <t>Ing. Ladislav Růžička</t>
  </si>
  <si>
    <t>SMN a.s. - o.z. Nemocnice Šternberk - výtahy</t>
  </si>
  <si>
    <t>výtahy</t>
  </si>
  <si>
    <t>Nájemné SMN</t>
  </si>
  <si>
    <t>DUR</t>
  </si>
  <si>
    <t>Jedná se o zateplení obvodových stěn a stropu v garážích výjezdové stanice a výměnu garážových vrat.</t>
  </si>
  <si>
    <t>Jedná se hydraulické vyvážení topné soustavy a realizaci nového systému měření a regulace.</t>
  </si>
  <si>
    <t>Zateplení výjezdové stanice ZZS, okna jsou již vyměněna.</t>
  </si>
  <si>
    <t>Střední lesnická škola, Hranice, Jurikova 588 - Kotelna DM</t>
  </si>
  <si>
    <t>Správce:</t>
  </si>
  <si>
    <t>ORJ 17</t>
  </si>
  <si>
    <t xml:space="preserve">Odbor veřejných zakázek a investic                                                                                                                                                             </t>
  </si>
  <si>
    <t>ORJ 12</t>
  </si>
  <si>
    <t>OVZI - realizace akce není zahájena</t>
  </si>
  <si>
    <t>SP, DPS</t>
  </si>
  <si>
    <t>SP</t>
  </si>
  <si>
    <t>DSP, DPS</t>
  </si>
  <si>
    <t xml:space="preserve">aktualizace DUR a DSP, DPS </t>
  </si>
  <si>
    <t>aktualizace DSP, SP, DPS</t>
  </si>
  <si>
    <t>DUR, DSP, DPS, SP</t>
  </si>
  <si>
    <t>ÚR, DSP, DPS</t>
  </si>
  <si>
    <t xml:space="preserve">Sesk. pol.
</t>
  </si>
  <si>
    <t>ORJ 17                  ORJ 52</t>
  </si>
  <si>
    <t>ORJ 17 - Oblast zdravotnictví  - investice hrazené z nájemného SMN a.s.</t>
  </si>
  <si>
    <t>Sesk. Pol.</t>
  </si>
  <si>
    <t xml:space="preserve">Celkové náklady s DPH v tis. Kč    </t>
  </si>
  <si>
    <t>Dotace</t>
  </si>
  <si>
    <t>Podíl OK</t>
  </si>
  <si>
    <t>z toho předfinancování (EU + SR)</t>
  </si>
  <si>
    <t>Realizace energeticky úsporných opatření- Nemocnice Přerov-domov sester (var. B)</t>
  </si>
  <si>
    <t>Zateplení obvodového pláště objektu a výměna okenních a dveřních výplní otvorů, sanace lodžií, rekonstrukce kotelny vč. odkouření.</t>
  </si>
  <si>
    <t>SMN by mělo hradit podíl kraje? Dle info správce Ing. Špunara počítat raději s 7,5 mil. Kč (změna požárních norem)</t>
  </si>
  <si>
    <t>SMN a.s. - o.z. Nemocnice Přerov - rekonstrukce odběrového střediska</t>
  </si>
  <si>
    <t>7730 tis. Kč je částka pouze za realizaci</t>
  </si>
  <si>
    <t>SMN a.s. - o.z. Nemocnice Šternberk - rekonstrukce střech a oken</t>
  </si>
  <si>
    <t>8000 tis. Kč je částka pouze za realizaci</t>
  </si>
  <si>
    <t>Celkem  - oblast zdravotnictví -  investice hrazené z nájemného SMN a.s.</t>
  </si>
  <si>
    <t>Investice - SMN (ORJ 17/ORJ 52)</t>
  </si>
  <si>
    <t>SMN a.s. - o.z. Nemocnice Přerov - z dotace a nájemného - ORJ 52</t>
  </si>
  <si>
    <t>SMN a.s. - o.z. Nemocnice Prostějov -  z nájemného - ORJ 17</t>
  </si>
  <si>
    <t>SMN a.s. - o.z. Nemocnice Šternberk -  z nájemného - ORJ 17</t>
  </si>
  <si>
    <t>SMN a.s. - o.z. Nemocnice Přerov -  z nájemného - ORJ 17</t>
  </si>
  <si>
    <t>SMN a.s. - o.z. Nemocnice Šternberk - z nájemného - ORJ 17</t>
  </si>
  <si>
    <t>Vědecká knihovna Olomouc - stavební úpravy objektu Červeného kostela</t>
  </si>
  <si>
    <t>Rekonstrukce Červeného kostela za účelem zřízení krajského informačního a kulturního střediska.</t>
  </si>
  <si>
    <t>Studie</t>
  </si>
  <si>
    <t>5. Financování oprav,  investičních akcí a projektů v roce 2017</t>
  </si>
  <si>
    <t>a) Rozpracované opravy a  investiční akce hrazené z rozpočtu Olomouckého kraje</t>
  </si>
  <si>
    <t>ORJ 03</t>
  </si>
  <si>
    <t>Odbor kancelář ředitele</t>
  </si>
  <si>
    <t xml:space="preserve">Ing. Svatava Špalková </t>
  </si>
  <si>
    <t xml:space="preserve">SW na povodně </t>
  </si>
  <si>
    <t>Evidence povodňových škod pro obce</t>
  </si>
  <si>
    <t>Digitální archiv dokumentů aplikace IntraDoc</t>
  </si>
  <si>
    <t>Odbor kacelář ředitele</t>
  </si>
  <si>
    <t>Rozpracované opravy a investice - realizace (ORJ 17)</t>
  </si>
  <si>
    <t>Rozpracované opravy a investice - opravy (ORJ 17)</t>
  </si>
  <si>
    <t>Rozpracované opravy a nvestice - opravy (ORJ 17)</t>
  </si>
  <si>
    <t>Rozpracované opravy a investice - projektová dokumentace (ORJ 17)</t>
  </si>
  <si>
    <t>Rozpracované opravy a investice - projektová dokumentace  (ORJ 17)</t>
  </si>
  <si>
    <t>Rozpracované opravy a investice - realizace (SSOK)</t>
  </si>
  <si>
    <t>Rozpracované opravy a  investice - projektová dokumentace (SSOK)</t>
  </si>
  <si>
    <t>Rozpracované opravy a  investice - projektová dokumentace (ORJ 17)</t>
  </si>
  <si>
    <t>ORJ 17 - Oblast školství  - rozpracované opravy a  investice  hrazené z rozpočtu OK</t>
  </si>
  <si>
    <t>ORJ 17 - Oblast sociální  - rozpracované opravy a investice  hrazené z rozpočtu OK</t>
  </si>
  <si>
    <t>Celkem za ORJ 17 - oblast školství - rozpracované opravy a investice</t>
  </si>
  <si>
    <t>Celkem za ORJ 17 - oblast sociální - rozpracované opravy a investice</t>
  </si>
  <si>
    <t>ORJ 17 - Oblast dopravy  - rozpracované opravy a investice  hrazené z rozpočtu OK</t>
  </si>
  <si>
    <t>Celkem za ORJ 17 - oblast dopravy - rozpracované opravy a investice</t>
  </si>
  <si>
    <t>SSOK - Oblast dopravy  - rozpracované opravy a investice  hrazené z rozpočtu OK</t>
  </si>
  <si>
    <t>Celkem ORJ 12 - oblast dopravy - rozpracované opravy a investice SSOK</t>
  </si>
  <si>
    <t xml:space="preserve">ORJ 17 - Oblast kultury  - rozpracované opravy a  investice  hrazené z rozpočtu </t>
  </si>
  <si>
    <t>ok</t>
  </si>
  <si>
    <t>Celkem za ORJ 17 - oblast kultury - rozpracované opravy a  investice</t>
  </si>
  <si>
    <t>ORJ 17 - Oblast zdravotnictví  - rozpracované investice a opravy hrazené z rozpočtu OK</t>
  </si>
  <si>
    <t>Celkem za ORJ 17 - oblast zdravotnictví - rozpracované opravy a investice</t>
  </si>
  <si>
    <t>Celkem za ORJ 03 - odbor kancelář ředitele - rozpracované opravy a  investice</t>
  </si>
  <si>
    <t>ORJ 03 - Odobr kancelář ředitele  - rozpracované opravy a investice  hrazené z rozpočtu OK</t>
  </si>
  <si>
    <t>Střední škola, Základní škola a Mateřská škola Prof. V. Vejdovského - úprava venkovních ploch areálu, odloučené pracoviště SŠ Gorazdovo náměstí 1, Olomouc</t>
  </si>
  <si>
    <t>Úprava venkovních ploch areálu pro sportovní využití a možnost parkování.</t>
  </si>
  <si>
    <t xml:space="preserve">Klíč - centrum sociálních služeb - rekonstrukce budovy </t>
  </si>
  <si>
    <t>Rekonstrukce budovy pro zřízením pobytové sociální služby pro osoby s poruchou autistického spektra s problémovými projevy chování (zřízení domova pro osoby se zdravotním postižením a odlehčovací služby)</t>
  </si>
  <si>
    <t>Domov pro seniory Javorník - rekonstrukce ČOV Kobylá</t>
  </si>
  <si>
    <t>Kompletní rekonstrukce havarijního stavu stávající čistírny odpadních vod včetně osazení nové technologie.</t>
  </si>
  <si>
    <t>DD Červenka - oddělení Litovel - Rekonstrukce sociálních zařízeních na pokojích uživatelů</t>
  </si>
  <si>
    <t>Oprava podlahy 11 ks sociálních zařízení.</t>
  </si>
  <si>
    <t>II/436 Přerov - úprava křižovatky silnic, Dluhonská</t>
  </si>
  <si>
    <t>Zajištění územního rozhodnutí.</t>
  </si>
  <si>
    <t>ÚR</t>
  </si>
  <si>
    <t>II/434 Kozlovice - průtah</t>
  </si>
  <si>
    <t>Stavební úpravy silnice III/434 v intravilánu v celkové délce 1,011 km.</t>
  </si>
  <si>
    <t>II/366, III/37760 Přestavba křiž. před žel. přejezdem u obce Smržice</t>
  </si>
  <si>
    <t>Úprava křižovatky nacházející se v blízkosti železničního přejezdu.</t>
  </si>
  <si>
    <t>Zámek Čechy pod Kosířem - rekonstrukce a využití objektů, II. etapa</t>
  </si>
  <si>
    <t>Stavební práce související s odvlhčením opěrné zdi.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</si>
</sst>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36" x14ac:knownFonts="1">
    <font>
      <sz val="10"/>
      <name val="Arial"/>
      <family val="2"/>
      <charset val="238"/>
    </font>
    <font>
      <sz val="10"/>
      <name val="Arial"/>
      <family val="2"/>
      <charset val="238"/>
    </font>
    <font>
      <b/>
      <sz val="14"/>
      <name val="Arial"/>
      <family val="2"/>
      <charset val="238"/>
    </font>
    <font>
      <b/>
      <sz val="10"/>
      <name val="Arial"/>
      <family val="2"/>
      <charset val="238"/>
    </font>
    <font>
      <sz val="11"/>
      <name val="Arial"/>
      <family val="2"/>
      <charset val="238"/>
    </font>
    <font>
      <b/>
      <sz val="12"/>
      <name val="Arial"/>
      <family val="2"/>
      <charset val="238"/>
    </font>
    <font>
      <sz val="10"/>
      <name val="Arial CE"/>
      <family val="2"/>
      <charset val="238"/>
    </font>
    <font>
      <b/>
      <sz val="12"/>
      <name val="Arial CE"/>
      <family val="2"/>
      <charset val="238"/>
    </font>
    <font>
      <sz val="12"/>
      <name val="Arial"/>
      <family val="2"/>
      <charset val="238"/>
    </font>
    <font>
      <sz val="12"/>
      <name val="Arial CE"/>
      <family val="2"/>
      <charset val="238"/>
    </font>
    <font>
      <sz val="12"/>
      <color rgb="FFFF0000"/>
      <name val="Arial"/>
      <family val="2"/>
      <charset val="238"/>
    </font>
    <font>
      <sz val="10"/>
      <color rgb="FFFF0000"/>
      <name val="Arial"/>
      <family val="2"/>
      <charset val="238"/>
    </font>
    <font>
      <sz val="8"/>
      <name val="Arial CE"/>
      <family val="2"/>
      <charset val="238"/>
    </font>
    <font>
      <sz val="11"/>
      <color indexed="8"/>
      <name val="Calibri"/>
      <family val="2"/>
      <charset val="238"/>
    </font>
    <font>
      <b/>
      <sz val="11"/>
      <name val="Arial"/>
      <family val="2"/>
      <charset val="238"/>
    </font>
    <font>
      <b/>
      <sz val="18"/>
      <name val="Arial"/>
      <family val="2"/>
      <charset val="238"/>
    </font>
    <font>
      <b/>
      <i/>
      <sz val="16"/>
      <name val="Arial"/>
      <family val="2"/>
      <charset val="238"/>
    </font>
    <font>
      <i/>
      <sz val="16"/>
      <name val="Arial"/>
      <family val="2"/>
      <charset val="238"/>
    </font>
    <font>
      <b/>
      <sz val="11"/>
      <name val="Arial CE"/>
      <family val="2"/>
      <charset val="238"/>
    </font>
    <font>
      <b/>
      <sz val="16"/>
      <name val="Arial"/>
      <family val="2"/>
      <charset val="238"/>
    </font>
    <font>
      <sz val="14"/>
      <name val="Arial"/>
      <family val="2"/>
      <charset val="238"/>
    </font>
    <font>
      <sz val="10"/>
      <name val="Arial"/>
      <family val="2"/>
      <charset val="238"/>
    </font>
    <font>
      <sz val="12"/>
      <color rgb="FF0070C0"/>
      <name val="Arial"/>
      <family val="2"/>
      <charset val="238"/>
    </font>
    <font>
      <b/>
      <sz val="14"/>
      <color rgb="FF0070C0"/>
      <name val="Arial"/>
      <family val="2"/>
      <charset val="238"/>
    </font>
    <font>
      <b/>
      <sz val="14"/>
      <color rgb="FF7030A0"/>
      <name val="Arial"/>
      <family val="2"/>
      <charset val="238"/>
    </font>
    <font>
      <b/>
      <sz val="14"/>
      <color rgb="FFFF0000"/>
      <name val="Arial"/>
      <family val="2"/>
      <charset val="238"/>
    </font>
    <font>
      <b/>
      <i/>
      <sz val="14"/>
      <name val="Arial"/>
      <family val="2"/>
      <charset val="238"/>
    </font>
    <font>
      <b/>
      <sz val="14"/>
      <color rgb="FF000000"/>
      <name val="Arial"/>
      <family val="2"/>
      <charset val="238"/>
    </font>
    <font>
      <sz val="10"/>
      <color rgb="FF000000"/>
      <name val="Arial"/>
      <family val="2"/>
      <charset val="238"/>
    </font>
    <font>
      <b/>
      <sz val="18"/>
      <color rgb="FF000000"/>
      <name val="Arial"/>
      <family val="2"/>
      <charset val="238"/>
    </font>
    <font>
      <sz val="12"/>
      <color rgb="FF000000"/>
      <name val="Arial"/>
      <family val="2"/>
      <charset val="238"/>
    </font>
    <font>
      <b/>
      <sz val="12"/>
      <color rgb="FF000000"/>
      <name val="Arial"/>
      <family val="2"/>
      <charset val="238"/>
    </font>
    <font>
      <b/>
      <sz val="12"/>
      <color rgb="FFFF0000"/>
      <name val="Arial"/>
      <family val="2"/>
      <charset val="238"/>
    </font>
    <font>
      <sz val="12"/>
      <color rgb="FFFF0000"/>
      <name val="Arial CE"/>
      <family val="2"/>
      <charset val="238"/>
    </font>
    <font>
      <b/>
      <sz val="12"/>
      <color theme="1"/>
      <name val="Arial"/>
      <family val="2"/>
      <charset val="238"/>
    </font>
    <font>
      <b/>
      <sz val="16"/>
      <color rgb="FFFF0000"/>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21" fillId="0" borderId="0"/>
  </cellStyleXfs>
  <cellXfs count="220">
    <xf numFmtId="0" fontId="0" fillId="0" borderId="0" xfId="0"/>
    <xf numFmtId="0" fontId="2" fillId="0" borderId="0" xfId="1" applyFont="1" applyFill="1"/>
    <xf numFmtId="0" fontId="1" fillId="0" borderId="0" xfId="1" applyFill="1"/>
    <xf numFmtId="0" fontId="1" fillId="0" borderId="0" xfId="1" applyFill="1" applyAlignment="1"/>
    <xf numFmtId="3" fontId="1" fillId="0" borderId="0" xfId="1" applyNumberFormat="1" applyFill="1"/>
    <xf numFmtId="0" fontId="0" fillId="0" borderId="0" xfId="0" applyFill="1" applyAlignment="1">
      <alignment wrapText="1"/>
    </xf>
    <xf numFmtId="3" fontId="0" fillId="0" borderId="0" xfId="0" applyNumberFormat="1" applyFill="1" applyAlignment="1">
      <alignment horizontal="right" vertical="center"/>
    </xf>
    <xf numFmtId="3" fontId="1" fillId="0" borderId="0" xfId="1" applyNumberFormat="1" applyFill="1" applyAlignment="1">
      <alignment horizontal="right" vertical="center"/>
    </xf>
    <xf numFmtId="0" fontId="1" fillId="0" borderId="0" xfId="1" applyFill="1" applyAlignment="1">
      <alignment vertical="center" wrapText="1"/>
    </xf>
    <xf numFmtId="0" fontId="3" fillId="0" borderId="0" xfId="0" applyFont="1" applyFill="1" applyAlignment="1">
      <alignment horizontal="center"/>
    </xf>
    <xf numFmtId="0" fontId="0" fillId="0" borderId="0" xfId="0" applyFill="1"/>
    <xf numFmtId="0" fontId="4" fillId="0" borderId="0" xfId="2" applyFont="1" applyFill="1"/>
    <xf numFmtId="3" fontId="4" fillId="0" borderId="0" xfId="2" applyNumberFormat="1" applyFont="1" applyFill="1"/>
    <xf numFmtId="3" fontId="4" fillId="0" borderId="0" xfId="2" applyNumberFormat="1" applyFont="1" applyFill="1" applyAlignment="1">
      <alignment horizontal="right" vertical="center"/>
    </xf>
    <xf numFmtId="0" fontId="4" fillId="0" borderId="0" xfId="2" applyFont="1" applyFill="1" applyAlignment="1">
      <alignment vertical="center" wrapText="1"/>
    </xf>
    <xf numFmtId="0" fontId="0" fillId="0" borderId="0" xfId="0" applyFill="1" applyAlignment="1">
      <alignmen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pplyProtection="1">
      <alignment vertical="center" wrapText="1"/>
      <protection locked="0"/>
    </xf>
    <xf numFmtId="3" fontId="12" fillId="0" borderId="0" xfId="0" applyNumberFormat="1" applyFont="1" applyFill="1" applyAlignment="1">
      <alignment horizontal="right" wrapText="1"/>
    </xf>
    <xf numFmtId="3" fontId="12" fillId="0" borderId="0" xfId="0" applyNumberFormat="1" applyFont="1" applyFill="1" applyAlignment="1">
      <alignment horizontal="right" vertical="center" indent="1"/>
    </xf>
    <xf numFmtId="3" fontId="12" fillId="0" borderId="0" xfId="0" applyNumberFormat="1" applyFont="1" applyFill="1" applyAlignment="1">
      <alignment horizontal="right" vertical="center"/>
    </xf>
    <xf numFmtId="0" fontId="12" fillId="0" borderId="0" xfId="0" applyFont="1" applyFill="1" applyAlignment="1">
      <alignment wrapText="1"/>
    </xf>
    <xf numFmtId="0" fontId="12" fillId="0" borderId="0" xfId="0" applyFont="1" applyFill="1"/>
    <xf numFmtId="0" fontId="6"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1" fillId="0" borderId="4" xfId="1" applyFont="1" applyFill="1" applyBorder="1" applyAlignment="1">
      <alignment horizontal="center" vertical="center"/>
    </xf>
    <xf numFmtId="0" fontId="1" fillId="0" borderId="4" xfId="8" applyFont="1" applyFill="1" applyBorder="1" applyAlignment="1" applyProtection="1">
      <alignment horizontal="left" vertical="center" wrapText="1"/>
      <protection locked="0"/>
    </xf>
    <xf numFmtId="0" fontId="1" fillId="0" borderId="4" xfId="1" applyFont="1" applyFill="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8" fillId="0" borderId="0" xfId="0" applyFont="1" applyFill="1"/>
    <xf numFmtId="0" fontId="8" fillId="0" borderId="0" xfId="0" applyFont="1" applyFill="1" applyAlignment="1">
      <alignment wrapText="1"/>
    </xf>
    <xf numFmtId="0" fontId="0" fillId="0" borderId="1" xfId="0" applyFill="1" applyBorder="1" applyAlignment="1">
      <alignment vertical="center" wrapText="1"/>
    </xf>
    <xf numFmtId="0" fontId="3" fillId="2" borderId="1" xfId="5" applyFont="1" applyFill="1" applyBorder="1" applyAlignment="1">
      <alignment horizontal="center" vertical="center" wrapText="1"/>
    </xf>
    <xf numFmtId="3" fontId="9" fillId="0" borderId="1" xfId="0" applyNumberFormat="1" applyFont="1" applyFill="1" applyBorder="1" applyAlignment="1">
      <alignment horizontal="right" vertical="center" indent="1"/>
    </xf>
    <xf numFmtId="3" fontId="5" fillId="0" borderId="1" xfId="0" applyNumberFormat="1" applyFont="1" applyFill="1" applyBorder="1" applyAlignment="1">
      <alignment horizontal="right" vertical="center" indent="1"/>
    </xf>
    <xf numFmtId="3" fontId="8" fillId="0" borderId="1" xfId="0" applyNumberFormat="1" applyFont="1" applyFill="1" applyBorder="1" applyAlignment="1">
      <alignment horizontal="right" vertical="center" indent="1"/>
    </xf>
    <xf numFmtId="3" fontId="8"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1"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wrapText="1"/>
    </xf>
    <xf numFmtId="0" fontId="8" fillId="0" borderId="0" xfId="0" applyFont="1" applyFill="1" applyAlignment="1"/>
    <xf numFmtId="0" fontId="9" fillId="0" borderId="0" xfId="0" applyFont="1" applyFill="1"/>
    <xf numFmtId="0" fontId="8" fillId="0" borderId="0" xfId="0" applyFont="1" applyFill="1" applyAlignment="1">
      <alignment horizontal="right" wrapText="1"/>
    </xf>
    <xf numFmtId="3" fontId="8" fillId="0" borderId="0" xfId="0" applyNumberFormat="1" applyFont="1" applyFill="1" applyAlignment="1">
      <alignment horizontal="right" vertical="center" indent="1"/>
    </xf>
    <xf numFmtId="3" fontId="8" fillId="0" borderId="0" xfId="0" applyNumberFormat="1" applyFont="1" applyFill="1" applyAlignment="1">
      <alignment horizontal="right" vertical="center"/>
    </xf>
    <xf numFmtId="0" fontId="8" fillId="0" borderId="0" xfId="0" applyFont="1" applyFill="1" applyAlignment="1">
      <alignment vertical="center" wrapText="1"/>
    </xf>
    <xf numFmtId="0" fontId="5" fillId="0" borderId="0" xfId="2" applyFont="1" applyFill="1" applyAlignment="1">
      <alignment horizontal="center"/>
    </xf>
    <xf numFmtId="3" fontId="14" fillId="0" borderId="0" xfId="2" applyNumberFormat="1" applyFont="1" applyFill="1"/>
    <xf numFmtId="0" fontId="16" fillId="2" borderId="1" xfId="5" applyFont="1" applyFill="1" applyBorder="1" applyAlignment="1">
      <alignment horizontal="center" vertical="center" wrapText="1"/>
    </xf>
    <xf numFmtId="0" fontId="17" fillId="0" borderId="0" xfId="0" applyFont="1" applyFill="1"/>
    <xf numFmtId="0" fontId="6" fillId="0" borderId="4"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0" fillId="0" borderId="0" xfId="0" applyFont="1" applyFill="1"/>
    <xf numFmtId="3"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4"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wrapText="1"/>
      <protection locked="0"/>
    </xf>
    <xf numFmtId="0" fontId="19" fillId="0" borderId="0" xfId="9" applyFont="1" applyFill="1"/>
    <xf numFmtId="0" fontId="1" fillId="0" borderId="0" xfId="9" applyFill="1"/>
    <xf numFmtId="0" fontId="19" fillId="0" borderId="0" xfId="9" applyFont="1" applyFill="1" applyBorder="1" applyAlignment="1">
      <alignment horizontal="left" vertical="center"/>
    </xf>
    <xf numFmtId="0" fontId="20" fillId="0" borderId="4" xfId="10" applyFont="1" applyFill="1" applyBorder="1" applyAlignment="1">
      <alignment horizontal="left" vertical="center" indent="1"/>
    </xf>
    <xf numFmtId="0" fontId="20" fillId="0" borderId="10" xfId="10" applyFont="1" applyFill="1" applyBorder="1" applyAlignment="1">
      <alignment horizontal="left" vertical="center" wrapText="1" indent="1"/>
    </xf>
    <xf numFmtId="3" fontId="20" fillId="0" borderId="11" xfId="10" applyNumberFormat="1" applyFont="1" applyFill="1" applyBorder="1" applyAlignment="1">
      <alignment horizontal="right" vertical="center" wrapText="1" indent="1"/>
    </xf>
    <xf numFmtId="3" fontId="20" fillId="0" borderId="11" xfId="9" applyNumberFormat="1" applyFont="1" applyFill="1" applyBorder="1" applyAlignment="1">
      <alignment horizontal="right" vertical="center" indent="1"/>
    </xf>
    <xf numFmtId="0" fontId="20" fillId="0" borderId="13" xfId="10" applyFont="1" applyFill="1" applyBorder="1" applyAlignment="1">
      <alignment horizontal="left" vertical="center" wrapText="1" indent="1"/>
    </xf>
    <xf numFmtId="0" fontId="20" fillId="0" borderId="2" xfId="10" applyFont="1" applyFill="1" applyBorder="1" applyAlignment="1">
      <alignment horizontal="left" vertical="center" wrapText="1" indent="1"/>
    </xf>
    <xf numFmtId="3" fontId="20" fillId="0" borderId="14" xfId="9" applyNumberFormat="1" applyFont="1" applyFill="1" applyBorder="1" applyAlignment="1">
      <alignment horizontal="right" vertical="center" indent="1"/>
    </xf>
    <xf numFmtId="0" fontId="19" fillId="0" borderId="9" xfId="10" applyFont="1" applyFill="1" applyBorder="1" applyAlignment="1">
      <alignment horizontal="left" vertical="center" indent="1"/>
    </xf>
    <xf numFmtId="0" fontId="20" fillId="0" borderId="16" xfId="10" applyFont="1" applyFill="1" applyBorder="1" applyAlignment="1">
      <alignment horizontal="left" vertical="center" indent="1"/>
    </xf>
    <xf numFmtId="0" fontId="19" fillId="0" borderId="12" xfId="10" applyFont="1" applyFill="1" applyBorder="1" applyAlignment="1">
      <alignment horizontal="left" vertical="center" indent="1"/>
    </xf>
    <xf numFmtId="0" fontId="2" fillId="0" borderId="12" xfId="10" applyFont="1" applyFill="1" applyBorder="1" applyAlignment="1">
      <alignment horizontal="center" vertical="center"/>
    </xf>
    <xf numFmtId="0" fontId="20" fillId="0" borderId="1" xfId="10" applyFont="1" applyFill="1" applyBorder="1" applyAlignment="1">
      <alignment horizontal="left" vertical="center" indent="1"/>
    </xf>
    <xf numFmtId="0" fontId="19" fillId="0" borderId="18" xfId="10" applyFont="1" applyFill="1" applyBorder="1" applyAlignment="1">
      <alignment horizontal="left" vertical="center" indent="1"/>
    </xf>
    <xf numFmtId="0" fontId="2" fillId="0" borderId="18" xfId="10" applyFont="1" applyFill="1" applyBorder="1" applyAlignment="1">
      <alignment horizontal="center" vertical="center"/>
    </xf>
    <xf numFmtId="3" fontId="20" fillId="0" borderId="14" xfId="10" applyNumberFormat="1" applyFont="1" applyFill="1" applyBorder="1" applyAlignment="1">
      <alignment horizontal="right" vertical="center" wrapText="1" indent="1"/>
    </xf>
    <xf numFmtId="0" fontId="15" fillId="0" borderId="15" xfId="10" applyFont="1" applyFill="1" applyBorder="1" applyAlignment="1">
      <alignment horizontal="left" vertical="center" indent="1"/>
    </xf>
    <xf numFmtId="3" fontId="15" fillId="0" borderId="7" xfId="10" applyNumberFormat="1" applyFont="1" applyFill="1" applyBorder="1" applyAlignment="1">
      <alignment horizontal="right" vertical="center" indent="1"/>
    </xf>
    <xf numFmtId="3" fontId="1" fillId="0" borderId="0" xfId="9" applyNumberFormat="1" applyFill="1"/>
    <xf numFmtId="3" fontId="1" fillId="0" borderId="0" xfId="9" applyNumberFormat="1" applyFill="1" applyAlignment="1">
      <alignment horizontal="center" vertical="center" wrapText="1"/>
    </xf>
    <xf numFmtId="0" fontId="1" fillId="0" borderId="0" xfId="9" applyFill="1" applyAlignment="1">
      <alignment horizontal="right"/>
    </xf>
    <xf numFmtId="4" fontId="22" fillId="0" borderId="0" xfId="9" applyNumberFormat="1" applyFont="1" applyFill="1"/>
    <xf numFmtId="4" fontId="23" fillId="0" borderId="0" xfId="9" applyNumberFormat="1" applyFont="1" applyFill="1"/>
    <xf numFmtId="4" fontId="2" fillId="0" borderId="0" xfId="9" applyNumberFormat="1" applyFont="1" applyFill="1"/>
    <xf numFmtId="4" fontId="24" fillId="0" borderId="0" xfId="9" applyNumberFormat="1" applyFont="1" applyFill="1"/>
    <xf numFmtId="4" fontId="25" fillId="0" borderId="0" xfId="9" applyNumberFormat="1" applyFont="1" applyFill="1"/>
    <xf numFmtId="4" fontId="1" fillId="0" borderId="0" xfId="9" applyNumberFormat="1" applyFill="1"/>
    <xf numFmtId="0" fontId="20" fillId="0" borderId="3" xfId="10" applyFont="1" applyFill="1" applyBorder="1" applyAlignment="1">
      <alignment horizontal="left" vertical="center" wrapText="1" indent="1"/>
    </xf>
    <xf numFmtId="0" fontId="20" fillId="0" borderId="19" xfId="10" applyFont="1" applyFill="1" applyBorder="1" applyAlignment="1">
      <alignment horizontal="left" vertical="center" wrapText="1" indent="1"/>
    </xf>
    <xf numFmtId="0" fontId="0" fillId="0" borderId="1" xfId="0" applyNumberFormat="1" applyFont="1" applyFill="1" applyBorder="1" applyAlignment="1">
      <alignment horizontal="center" vertical="center" wrapText="1"/>
    </xf>
    <xf numFmtId="0" fontId="0" fillId="0" borderId="4" xfId="1" applyFont="1" applyFill="1" applyBorder="1" applyAlignment="1">
      <alignment horizontal="center" vertical="center"/>
    </xf>
    <xf numFmtId="0" fontId="0" fillId="0" borderId="4" xfId="1" applyFont="1" applyFill="1" applyBorder="1" applyAlignment="1">
      <alignment horizontal="center" vertical="center" wrapText="1"/>
    </xf>
    <xf numFmtId="0" fontId="0" fillId="3" borderId="1" xfId="0" applyFont="1" applyFill="1" applyBorder="1" applyAlignment="1" applyProtection="1">
      <alignment horizontal="left" vertical="center" wrapText="1"/>
      <protection locked="0"/>
    </xf>
    <xf numFmtId="0" fontId="0" fillId="0" borderId="0" xfId="0" applyFill="1" applyAlignment="1">
      <alignment vertical="center"/>
    </xf>
    <xf numFmtId="0" fontId="1" fillId="0" borderId="1" xfId="1"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18" fillId="0" borderId="4" xfId="0" applyFont="1" applyFill="1" applyBorder="1" applyAlignment="1" applyProtection="1">
      <alignment vertical="center" wrapText="1"/>
      <protection locked="0"/>
    </xf>
    <xf numFmtId="0" fontId="1" fillId="0" borderId="1" xfId="8" applyFont="1" applyFill="1" applyBorder="1" applyAlignment="1" applyProtection="1">
      <alignment horizontal="left" vertical="center" wrapText="1"/>
      <protection locked="0"/>
    </xf>
    <xf numFmtId="0" fontId="1" fillId="0" borderId="1" xfId="1" applyFont="1" applyFill="1" applyBorder="1" applyAlignment="1">
      <alignment horizontal="center" vertical="center" wrapText="1"/>
    </xf>
    <xf numFmtId="3" fontId="8" fillId="0" borderId="1" xfId="0" applyNumberFormat="1" applyFont="1" applyFill="1" applyBorder="1" applyAlignment="1">
      <alignment horizontal="right" vertical="center"/>
    </xf>
    <xf numFmtId="3" fontId="9"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0" fontId="0" fillId="0" borderId="0" xfId="0" applyFont="1" applyFill="1" applyAlignment="1">
      <alignment vertical="center"/>
    </xf>
    <xf numFmtId="0" fontId="6" fillId="0" borderId="1" xfId="0" applyFont="1" applyFill="1" applyBorder="1" applyAlignment="1">
      <alignment vertical="center" wrapText="1"/>
    </xf>
    <xf numFmtId="0" fontId="1" fillId="0" borderId="4" xfId="1" applyFont="1" applyFill="1" applyBorder="1" applyAlignment="1">
      <alignment vertical="center"/>
    </xf>
    <xf numFmtId="0" fontId="1" fillId="0" borderId="4" xfId="1" applyFont="1" applyFill="1" applyBorder="1" applyAlignment="1">
      <alignment vertical="center" wrapText="1"/>
    </xf>
    <xf numFmtId="3" fontId="8" fillId="0" borderId="1" xfId="0" applyNumberFormat="1" applyFont="1" applyFill="1" applyBorder="1" applyAlignment="1">
      <alignment vertical="center"/>
    </xf>
    <xf numFmtId="0" fontId="8" fillId="0" borderId="1" xfId="0" applyNumberFormat="1" applyFont="1" applyFill="1" applyBorder="1" applyAlignment="1">
      <alignment vertical="center"/>
    </xf>
    <xf numFmtId="3" fontId="9" fillId="0" borderId="1" xfId="0" applyNumberFormat="1" applyFont="1" applyFill="1" applyBorder="1" applyAlignment="1">
      <alignment vertical="center"/>
    </xf>
    <xf numFmtId="3" fontId="5" fillId="0" borderId="1" xfId="0" applyNumberFormat="1" applyFont="1" applyFill="1" applyBorder="1" applyAlignment="1">
      <alignment vertical="center"/>
    </xf>
    <xf numFmtId="0" fontId="0" fillId="0" borderId="0" xfId="0" applyFill="1" applyAlignment="1"/>
    <xf numFmtId="0" fontId="0" fillId="0" borderId="4" xfId="8" applyFont="1" applyFill="1" applyBorder="1" applyAlignment="1" applyProtection="1">
      <alignment horizontal="left" vertical="center" wrapText="1"/>
      <protection locked="0"/>
    </xf>
    <xf numFmtId="0" fontId="19" fillId="0" borderId="0" xfId="9" applyFont="1" applyFill="1" applyBorder="1" applyAlignment="1">
      <alignment horizontal="left" vertical="center"/>
    </xf>
    <xf numFmtId="3" fontId="20" fillId="0" borderId="20" xfId="10" applyNumberFormat="1" applyFont="1" applyFill="1" applyBorder="1" applyAlignment="1">
      <alignment horizontal="right" vertical="center" wrapText="1" indent="1"/>
    </xf>
    <xf numFmtId="3" fontId="20" fillId="0" borderId="20" xfId="9" applyNumberFormat="1" applyFont="1" applyFill="1" applyBorder="1" applyAlignment="1">
      <alignment horizontal="right" vertical="center" indent="1"/>
    </xf>
    <xf numFmtId="0" fontId="19" fillId="0" borderId="0" xfId="9" applyFont="1" applyFill="1" applyBorder="1" applyAlignment="1">
      <alignment horizontal="left" vertical="center"/>
    </xf>
    <xf numFmtId="0" fontId="5" fillId="0" borderId="0" xfId="9" applyFont="1" applyFill="1" applyAlignment="1">
      <alignment horizontal="right"/>
    </xf>
    <xf numFmtId="3" fontId="2" fillId="0" borderId="0" xfId="2" applyNumberFormat="1" applyFont="1" applyFill="1" applyAlignment="1">
      <alignment horizont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right" vertical="center" wrapText="1"/>
    </xf>
    <xf numFmtId="0" fontId="30" fillId="0" borderId="0" xfId="0" applyFont="1" applyAlignment="1">
      <alignment horizontal="right" vertical="center" wrapText="1"/>
    </xf>
    <xf numFmtId="0" fontId="4" fillId="0" borderId="0" xfId="0" applyFont="1"/>
    <xf numFmtId="3" fontId="32" fillId="0" borderId="1" xfId="0" applyNumberFormat="1" applyFont="1" applyFill="1" applyBorder="1" applyAlignment="1">
      <alignment horizontal="right" vertical="center" indent="1"/>
    </xf>
    <xf numFmtId="0" fontId="14" fillId="0" borderId="0" xfId="2" applyFont="1" applyFill="1" applyAlignment="1">
      <alignment horizontal="right"/>
    </xf>
    <xf numFmtId="3" fontId="14" fillId="0" borderId="0" xfId="2" applyNumberFormat="1" applyFont="1" applyFill="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3" fontId="8" fillId="0" borderId="1" xfId="8" applyNumberFormat="1" applyFont="1" applyFill="1" applyBorder="1" applyAlignment="1">
      <alignment horizontal="right" vertical="center" indent="1"/>
    </xf>
    <xf numFmtId="0" fontId="0" fillId="0" borderId="0" xfId="0" applyAlignment="1">
      <alignment wrapText="1"/>
    </xf>
    <xf numFmtId="0" fontId="8" fillId="0" borderId="0" xfId="0" applyFont="1" applyAlignment="1">
      <alignment wrapText="1"/>
    </xf>
    <xf numFmtId="3" fontId="35" fillId="0" borderId="0" xfId="0" applyNumberFormat="1" applyFont="1" applyFill="1" applyAlignment="1">
      <alignment horizontal="right" vertical="center"/>
    </xf>
    <xf numFmtId="3" fontId="20" fillId="0" borderId="0" xfId="0" applyNumberFormat="1" applyFont="1" applyFill="1" applyAlignment="1">
      <alignment horizontal="right" vertical="center"/>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wrapText="1"/>
      <protection locked="0"/>
    </xf>
    <xf numFmtId="3" fontId="8" fillId="3" borderId="1" xfId="0" applyNumberFormat="1" applyFont="1" applyFill="1" applyBorder="1" applyAlignment="1">
      <alignment horizontal="right" vertical="center" indent="1"/>
    </xf>
    <xf numFmtId="0" fontId="0" fillId="3" borderId="1" xfId="0" applyNumberFormat="1" applyFont="1" applyFill="1" applyBorder="1" applyAlignment="1">
      <alignment horizontal="center" vertical="center"/>
    </xf>
    <xf numFmtId="3" fontId="9" fillId="3" borderId="1"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indent="1"/>
    </xf>
    <xf numFmtId="3" fontId="10" fillId="3" borderId="1" xfId="0" applyNumberFormat="1" applyFont="1" applyFill="1" applyBorder="1" applyAlignment="1">
      <alignment horizontal="center" vertical="center" wrapText="1"/>
    </xf>
    <xf numFmtId="0" fontId="0" fillId="3" borderId="0" xfId="0" applyFill="1"/>
    <xf numFmtId="0" fontId="2" fillId="4" borderId="7" xfId="10" applyFont="1" applyFill="1" applyBorder="1" applyAlignment="1">
      <alignment horizontal="center" vertical="center" wrapText="1"/>
    </xf>
    <xf numFmtId="0" fontId="2" fillId="4" borderId="7" xfId="5" applyFont="1" applyFill="1" applyBorder="1" applyAlignment="1">
      <alignment horizontal="center" vertical="center" wrapText="1"/>
    </xf>
    <xf numFmtId="0" fontId="2" fillId="4" borderId="7" xfId="4" applyFont="1" applyFill="1" applyBorder="1" applyAlignment="1">
      <alignment horizontal="center" vertical="center" wrapText="1"/>
    </xf>
    <xf numFmtId="3" fontId="2" fillId="4" borderId="7" xfId="9" applyNumberFormat="1" applyFont="1" applyFill="1" applyBorder="1" applyAlignment="1">
      <alignment horizontal="right" vertical="center" indent="1"/>
    </xf>
    <xf numFmtId="3" fontId="2" fillId="4" borderId="17" xfId="9" applyNumberFormat="1" applyFont="1" applyFill="1" applyBorder="1" applyAlignment="1">
      <alignment horizontal="right" vertical="center" indent="1"/>
    </xf>
    <xf numFmtId="0" fontId="16" fillId="4" borderId="2" xfId="4" applyFont="1" applyFill="1" applyBorder="1" applyAlignment="1">
      <alignment horizontal="left" vertical="center"/>
    </xf>
    <xf numFmtId="0" fontId="16" fillId="4" borderId="3" xfId="4" applyFont="1" applyFill="1" applyBorder="1" applyAlignment="1">
      <alignment horizontal="left" vertical="center"/>
    </xf>
    <xf numFmtId="3" fontId="26" fillId="4" borderId="1" xfId="4" applyNumberFormat="1" applyFont="1" applyFill="1" applyBorder="1" applyAlignment="1">
      <alignment horizontal="right" vertical="center" wrapText="1"/>
    </xf>
    <xf numFmtId="3" fontId="26" fillId="4" borderId="1" xfId="5" applyNumberFormat="1" applyFont="1" applyFill="1" applyBorder="1" applyAlignment="1">
      <alignment horizontal="right" vertical="center" wrapText="1"/>
    </xf>
    <xf numFmtId="0" fontId="15" fillId="4" borderId="2" xfId="4" applyFont="1" applyFill="1" applyBorder="1" applyAlignment="1">
      <alignment horizontal="left" vertical="center"/>
    </xf>
    <xf numFmtId="0" fontId="15" fillId="4" borderId="3" xfId="4" applyFont="1" applyFill="1" applyBorder="1" applyAlignment="1">
      <alignment horizontal="left" vertical="center"/>
    </xf>
    <xf numFmtId="3" fontId="19" fillId="4" borderId="1" xfId="5" applyNumberFormat="1" applyFont="1" applyFill="1" applyBorder="1" applyAlignment="1">
      <alignment horizontal="right" vertical="center" wrapText="1"/>
    </xf>
    <xf numFmtId="3" fontId="19" fillId="4" borderId="1" xfId="4" applyNumberFormat="1" applyFont="1" applyFill="1" applyBorder="1" applyAlignment="1">
      <alignment horizontal="right" vertical="center" wrapText="1"/>
    </xf>
    <xf numFmtId="3" fontId="3" fillId="4" borderId="1" xfId="5" applyNumberFormat="1" applyFont="1" applyFill="1" applyBorder="1" applyAlignment="1">
      <alignment horizontal="center" vertical="center" wrapText="1"/>
    </xf>
    <xf numFmtId="0" fontId="16" fillId="4" borderId="6" xfId="4" applyFont="1" applyFill="1" applyBorder="1" applyAlignment="1">
      <alignment horizontal="left" vertical="center"/>
    </xf>
    <xf numFmtId="0" fontId="6" fillId="4" borderId="3" xfId="0" applyFont="1" applyFill="1" applyBorder="1" applyAlignment="1">
      <alignment horizontal="center" vertical="center" wrapText="1"/>
    </xf>
    <xf numFmtId="0" fontId="1" fillId="4" borderId="3" xfId="0" applyFont="1" applyFill="1" applyBorder="1" applyAlignment="1">
      <alignment horizontal="center" vertical="center"/>
    </xf>
    <xf numFmtId="0" fontId="7" fillId="4" borderId="3" xfId="0" applyFont="1" applyFill="1" applyBorder="1" applyAlignment="1" applyProtection="1">
      <alignment vertical="center" wrapText="1"/>
      <protection locked="0"/>
    </xf>
    <xf numFmtId="0" fontId="6" fillId="4" borderId="3" xfId="0" applyFont="1" applyFill="1" applyBorder="1" applyAlignment="1" applyProtection="1">
      <alignment horizontal="left" vertical="center" wrapText="1"/>
      <protection locked="0"/>
    </xf>
    <xf numFmtId="3" fontId="5" fillId="4" borderId="1" xfId="0" applyNumberFormat="1" applyFont="1" applyFill="1" applyBorder="1" applyAlignment="1">
      <alignment horizontal="right" vertical="center" indent="1"/>
    </xf>
    <xf numFmtId="0" fontId="0" fillId="4" borderId="3" xfId="0" applyFill="1" applyBorder="1" applyAlignment="1">
      <alignment wrapText="1"/>
    </xf>
    <xf numFmtId="0" fontId="15" fillId="4" borderId="5" xfId="4" applyFont="1" applyFill="1" applyBorder="1" applyAlignment="1">
      <alignment horizontal="left" vertical="center"/>
    </xf>
    <xf numFmtId="0" fontId="0" fillId="4" borderId="1" xfId="0" applyFill="1" applyBorder="1" applyAlignment="1">
      <alignment vertical="center" wrapText="1"/>
    </xf>
    <xf numFmtId="0" fontId="16" fillId="4" borderId="22" xfId="4" applyFont="1" applyFill="1" applyBorder="1" applyAlignment="1">
      <alignment horizontal="left" vertical="center"/>
    </xf>
    <xf numFmtId="3" fontId="16" fillId="4" borderId="1" xfId="4" applyNumberFormat="1" applyFont="1" applyFill="1" applyBorder="1" applyAlignment="1">
      <alignment horizontal="right" vertical="center" wrapText="1"/>
    </xf>
    <xf numFmtId="3" fontId="16" fillId="4" borderId="1" xfId="5" applyNumberFormat="1" applyFont="1" applyFill="1" applyBorder="1" applyAlignment="1">
      <alignment horizontal="right" vertical="center" wrapText="1"/>
    </xf>
    <xf numFmtId="0" fontId="16" fillId="4" borderId="1" xfId="5" applyFont="1" applyFill="1" applyBorder="1" applyAlignment="1">
      <alignment horizontal="center" vertical="center" wrapText="1"/>
    </xf>
    <xf numFmtId="3" fontId="15" fillId="4" borderId="1" xfId="5" applyNumberFormat="1" applyFont="1" applyFill="1" applyBorder="1" applyAlignment="1">
      <alignment horizontal="right" vertical="center" wrapText="1"/>
    </xf>
    <xf numFmtId="0" fontId="3" fillId="4" borderId="1" xfId="5" applyFont="1" applyFill="1" applyBorder="1" applyAlignment="1">
      <alignment horizontal="center" vertical="center" wrapText="1"/>
    </xf>
    <xf numFmtId="0" fontId="19" fillId="4" borderId="8" xfId="10" applyFont="1" applyFill="1" applyBorder="1" applyAlignment="1">
      <alignment horizontal="left" vertical="center" indent="1"/>
    </xf>
    <xf numFmtId="0" fontId="19" fillId="4" borderId="15" xfId="10" applyFont="1" applyFill="1" applyBorder="1" applyAlignment="1">
      <alignment horizontal="left" vertical="center" indent="1"/>
    </xf>
    <xf numFmtId="0" fontId="2" fillId="4" borderId="15" xfId="1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3" fontId="10" fillId="0" borderId="0" xfId="0" applyNumberFormat="1"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right" wrapText="1"/>
    </xf>
    <xf numFmtId="0" fontId="0" fillId="0" borderId="0" xfId="0" applyFill="1" applyBorder="1" applyAlignment="1">
      <alignment wrapText="1"/>
    </xf>
    <xf numFmtId="0" fontId="19" fillId="4" borderId="8" xfId="10" applyFont="1" applyFill="1" applyBorder="1" applyAlignment="1">
      <alignment horizontal="left" vertical="center" indent="1"/>
    </xf>
    <xf numFmtId="0" fontId="19" fillId="4" borderId="15" xfId="10" applyFont="1" applyFill="1" applyBorder="1" applyAlignment="1">
      <alignment horizontal="left" vertical="center" indent="1"/>
    </xf>
    <xf numFmtId="0" fontId="15" fillId="0" borderId="8" xfId="10" applyFont="1" applyFill="1" applyBorder="1" applyAlignment="1">
      <alignment horizontal="left" vertical="center" indent="1"/>
    </xf>
    <xf numFmtId="0" fontId="15" fillId="0" borderId="15" xfId="10" applyFont="1" applyFill="1" applyBorder="1" applyAlignment="1">
      <alignment horizontal="left" vertical="center" indent="1"/>
    </xf>
    <xf numFmtId="0" fontId="19" fillId="0" borderId="0" xfId="9" applyFont="1" applyFill="1" applyBorder="1" applyAlignment="1">
      <alignment horizontal="left" vertical="center"/>
    </xf>
    <xf numFmtId="0" fontId="2" fillId="4" borderId="7" xfId="10" applyFont="1" applyFill="1" applyBorder="1" applyAlignment="1">
      <alignment horizontal="center" vertical="center" wrapText="1"/>
    </xf>
    <xf numFmtId="0" fontId="2" fillId="4" borderId="17" xfId="10" applyFont="1" applyFill="1" applyBorder="1" applyAlignment="1">
      <alignment horizontal="center" vertical="center" wrapText="1"/>
    </xf>
    <xf numFmtId="0" fontId="2" fillId="0" borderId="9" xfId="10" applyFont="1" applyFill="1" applyBorder="1" applyAlignment="1">
      <alignment horizontal="center" vertical="center"/>
    </xf>
    <xf numFmtId="0" fontId="2" fillId="0" borderId="12" xfId="10" applyFont="1" applyFill="1" applyBorder="1" applyAlignment="1">
      <alignment horizontal="center" vertical="center"/>
    </xf>
    <xf numFmtId="0" fontId="3" fillId="0" borderId="1" xfId="5" applyFont="1" applyFill="1" applyBorder="1" applyAlignment="1">
      <alignment horizontal="center" vertical="center" wrapText="1"/>
    </xf>
    <xf numFmtId="164" fontId="3" fillId="4" borderId="1" xfId="4" applyNumberFormat="1" applyFont="1" applyFill="1" applyBorder="1" applyAlignment="1">
      <alignment horizontal="center" vertical="center" wrapText="1"/>
    </xf>
    <xf numFmtId="3" fontId="3" fillId="4" borderId="1" xfId="4" applyNumberFormat="1" applyFont="1" applyFill="1" applyBorder="1" applyAlignment="1">
      <alignment horizontal="center" vertical="center" wrapText="1"/>
    </xf>
    <xf numFmtId="3" fontId="2" fillId="4" borderId="1" xfId="2" applyNumberFormat="1" applyFont="1" applyFill="1" applyBorder="1" applyAlignment="1">
      <alignment horizontal="center" vertical="center"/>
    </xf>
    <xf numFmtId="0" fontId="15" fillId="4" borderId="2" xfId="3" applyFont="1" applyFill="1" applyBorder="1" applyAlignment="1">
      <alignment horizontal="left" vertical="center"/>
    </xf>
    <xf numFmtId="0" fontId="15" fillId="4" borderId="3" xfId="3" applyFont="1" applyFill="1" applyBorder="1" applyAlignment="1">
      <alignment horizontal="left" vertical="center"/>
    </xf>
    <xf numFmtId="0" fontId="15" fillId="4" borderId="5" xfId="3" applyFont="1" applyFill="1" applyBorder="1" applyAlignment="1">
      <alignment horizontal="left" vertical="center"/>
    </xf>
    <xf numFmtId="0" fontId="3" fillId="4" borderId="1" xfId="4" applyFont="1" applyFill="1" applyBorder="1" applyAlignment="1">
      <alignment horizontal="center" vertical="center" textRotation="90" wrapText="1"/>
    </xf>
    <xf numFmtId="0" fontId="3" fillId="4" borderId="1" xfId="4" applyFont="1" applyFill="1" applyBorder="1" applyAlignment="1">
      <alignment horizontal="center" vertical="center" wrapText="1"/>
    </xf>
    <xf numFmtId="164" fontId="3" fillId="4" borderId="1" xfId="4" applyNumberFormat="1" applyFont="1" applyFill="1" applyBorder="1" applyAlignment="1">
      <alignment horizontal="center" vertical="center" textRotation="90" wrapText="1"/>
    </xf>
    <xf numFmtId="0" fontId="3" fillId="4" borderId="21" xfId="4" applyFont="1" applyFill="1" applyBorder="1" applyAlignment="1">
      <alignment horizontal="center" vertical="center" wrapText="1"/>
    </xf>
    <xf numFmtId="0" fontId="0" fillId="4" borderId="4" xfId="0" applyFill="1" applyBorder="1" applyAlignment="1">
      <alignment horizontal="center" vertical="center" wrapText="1"/>
    </xf>
    <xf numFmtId="0" fontId="3" fillId="4" borderId="1" xfId="5" applyFont="1" applyFill="1" applyBorder="1" applyAlignment="1">
      <alignment horizontal="center" vertical="center" wrapText="1"/>
    </xf>
    <xf numFmtId="164" fontId="3" fillId="0" borderId="23" xfId="4" applyNumberFormat="1" applyFont="1" applyFill="1" applyBorder="1" applyAlignment="1">
      <alignment horizontal="center" vertical="center" wrapText="1"/>
    </xf>
    <xf numFmtId="164" fontId="3" fillId="0" borderId="6" xfId="4" applyNumberFormat="1" applyFont="1" applyFill="1" applyBorder="1" applyAlignment="1">
      <alignment horizontal="center" vertical="center" wrapText="1"/>
    </xf>
    <xf numFmtId="164" fontId="3" fillId="4" borderId="21" xfId="4" applyNumberFormat="1" applyFont="1" applyFill="1" applyBorder="1" applyAlignment="1">
      <alignment horizontal="center" vertical="center" wrapText="1"/>
    </xf>
    <xf numFmtId="164" fontId="3" fillId="4" borderId="4" xfId="4" applyNumberFormat="1" applyFont="1" applyFill="1" applyBorder="1" applyAlignment="1">
      <alignment horizontal="center" vertical="center" wrapText="1"/>
    </xf>
  </cellXfs>
  <cellStyles count="12">
    <cellStyle name="Normální" xfId="0" builtinId="0"/>
    <cellStyle name="normální 2" xfId="6"/>
    <cellStyle name="Normální 3" xfId="11"/>
    <cellStyle name="normální 4" xfId="7"/>
    <cellStyle name="normální_Investice - opravy 2007 - 14-11-06-HOL (3)1" xfId="3"/>
    <cellStyle name="normální_investice 2005- doprava-upravený2" xfId="2"/>
    <cellStyle name="normální_Investice 2005-školství - úprava (probráno se SEK)" xfId="4"/>
    <cellStyle name="normální_kultura2-upravené priority-3" xfId="5"/>
    <cellStyle name="normální_Požadavky na investice 2005 a plnění 2004-úprava" xfId="10"/>
    <cellStyle name="normální_Sešit1" xfId="9"/>
    <cellStyle name="normální_Sociální - investice a opravy 2009 - sumarizace vč. prior - 10-12-2008" xfId="1"/>
    <cellStyle name="normální_Studie IZ - silnice 2003" xfId="8"/>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40"/>
  <sheetViews>
    <sheetView showGridLines="0" view="pageBreakPreview" zoomScale="75" zoomScaleNormal="75" zoomScaleSheetLayoutView="75" zoomScalePageLayoutView="75" workbookViewId="0">
      <selection activeCell="B36" sqref="B36"/>
    </sheetView>
  </sheetViews>
  <sheetFormatPr defaultColWidth="9.140625" defaultRowHeight="12.75" x14ac:dyDescent="0.2"/>
  <cols>
    <col min="1" max="1" width="7" style="64" customWidth="1"/>
    <col min="2" max="2" width="37.42578125" style="64" customWidth="1"/>
    <col min="3" max="3" width="90.140625" style="64" customWidth="1"/>
    <col min="4" max="4" width="25.7109375" style="64" hidden="1" customWidth="1"/>
    <col min="5" max="6" width="25.7109375" style="64" customWidth="1"/>
    <col min="7" max="7" width="26.42578125" style="64" customWidth="1"/>
    <col min="8" max="8" width="28.85546875" style="64" customWidth="1"/>
    <col min="9" max="9" width="9.140625" style="64"/>
    <col min="10" max="10" width="11.5703125" style="64" bestFit="1" customWidth="1"/>
    <col min="11" max="16384" width="9.140625" style="64"/>
  </cols>
  <sheetData>
    <row r="1" spans="1:8" ht="21.2" customHeight="1" x14ac:dyDescent="0.3">
      <c r="A1" s="63" t="s">
        <v>268</v>
      </c>
    </row>
    <row r="2" spans="1:8" ht="21.2" customHeight="1" x14ac:dyDescent="0.3">
      <c r="A2" s="63"/>
    </row>
    <row r="3" spans="1:8" ht="21.2" customHeight="1" x14ac:dyDescent="0.3">
      <c r="A3" s="63" t="s">
        <v>269</v>
      </c>
    </row>
    <row r="4" spans="1:8" ht="18.75" customHeight="1" thickBot="1" x14ac:dyDescent="0.3">
      <c r="A4" s="198"/>
      <c r="B4" s="198"/>
      <c r="C4" s="198"/>
      <c r="D4" s="118"/>
      <c r="E4" s="121"/>
      <c r="F4" s="65"/>
      <c r="H4" s="122" t="s">
        <v>145</v>
      </c>
    </row>
    <row r="5" spans="1:8" ht="65.25" customHeight="1" thickBot="1" x14ac:dyDescent="0.25">
      <c r="A5" s="199" t="s">
        <v>3</v>
      </c>
      <c r="B5" s="200"/>
      <c r="C5" s="188" t="s">
        <v>146</v>
      </c>
      <c r="D5" s="157" t="s">
        <v>215</v>
      </c>
      <c r="E5" s="157" t="s">
        <v>225</v>
      </c>
      <c r="F5" s="157" t="s">
        <v>162</v>
      </c>
      <c r="G5" s="158" t="s">
        <v>147</v>
      </c>
      <c r="H5" s="159" t="s">
        <v>148</v>
      </c>
    </row>
    <row r="6" spans="1:8" ht="20.100000000000001" customHeight="1" x14ac:dyDescent="0.2">
      <c r="A6" s="201"/>
      <c r="B6" s="66" t="s">
        <v>149</v>
      </c>
      <c r="C6" s="67" t="s">
        <v>277</v>
      </c>
      <c r="D6" s="68">
        <v>0</v>
      </c>
      <c r="E6" s="68"/>
      <c r="F6" s="68">
        <f>'Školství - ORJ 17 '!P8</f>
        <v>460</v>
      </c>
      <c r="G6" s="69">
        <f>'Školství - ORJ 17 '!Q8</f>
        <v>184281</v>
      </c>
      <c r="H6" s="69">
        <f>SUM(F6:G6)</f>
        <v>184741</v>
      </c>
    </row>
    <row r="7" spans="1:8" ht="20.100000000000001" customHeight="1" thickBot="1" x14ac:dyDescent="0.25">
      <c r="A7" s="202"/>
      <c r="B7" s="66" t="s">
        <v>149</v>
      </c>
      <c r="C7" s="70" t="s">
        <v>278</v>
      </c>
      <c r="D7" s="68">
        <v>0</v>
      </c>
      <c r="E7" s="68"/>
      <c r="F7" s="68">
        <f>'Školství - ORJ 17 '!P30</f>
        <v>0</v>
      </c>
      <c r="G7" s="69">
        <f>'Školství - ORJ 17 '!Q30</f>
        <v>48610</v>
      </c>
      <c r="H7" s="69">
        <f>SUM(G7)</f>
        <v>48610</v>
      </c>
    </row>
    <row r="8" spans="1:8" ht="20.100000000000001" hidden="1" customHeight="1" thickBot="1" x14ac:dyDescent="0.25">
      <c r="A8" s="202"/>
      <c r="B8" s="66" t="s">
        <v>149</v>
      </c>
      <c r="C8" s="70" t="s">
        <v>161</v>
      </c>
      <c r="D8" s="68">
        <v>0</v>
      </c>
      <c r="E8" s="68"/>
      <c r="F8" s="68">
        <v>0</v>
      </c>
      <c r="G8" s="69">
        <v>0</v>
      </c>
      <c r="H8" s="69">
        <f t="shared" ref="H8" si="0">SUM(G8)</f>
        <v>0</v>
      </c>
    </row>
    <row r="9" spans="1:8" ht="20.100000000000001" customHeight="1" thickBot="1" x14ac:dyDescent="0.25">
      <c r="A9" s="194" t="s">
        <v>150</v>
      </c>
      <c r="B9" s="195"/>
      <c r="C9" s="195"/>
      <c r="D9" s="160">
        <f>SUM(D6:D8)</f>
        <v>0</v>
      </c>
      <c r="E9" s="160"/>
      <c r="F9" s="160">
        <f>SUM(F6:F8)</f>
        <v>460</v>
      </c>
      <c r="G9" s="160">
        <f>SUM(G6:G8)</f>
        <v>232891</v>
      </c>
      <c r="H9" s="160">
        <f>SUM(H6:H8)</f>
        <v>233351</v>
      </c>
    </row>
    <row r="10" spans="1:8" ht="20.100000000000001" customHeight="1" x14ac:dyDescent="0.2">
      <c r="A10" s="73"/>
      <c r="B10" s="74" t="s">
        <v>151</v>
      </c>
      <c r="C10" s="67" t="s">
        <v>277</v>
      </c>
      <c r="D10" s="68">
        <v>0</v>
      </c>
      <c r="E10" s="68"/>
      <c r="F10" s="68">
        <f>'Sociální - ORJ 17 '!P8</f>
        <v>0</v>
      </c>
      <c r="G10" s="69">
        <f>'Sociální - ORJ 17 '!Q8</f>
        <v>65820</v>
      </c>
      <c r="H10" s="69">
        <f>SUM(G10)</f>
        <v>65820</v>
      </c>
    </row>
    <row r="11" spans="1:8" ht="20.100000000000001" customHeight="1" x14ac:dyDescent="0.2">
      <c r="A11" s="75"/>
      <c r="B11" s="66" t="s">
        <v>151</v>
      </c>
      <c r="C11" s="70" t="s">
        <v>279</v>
      </c>
      <c r="D11" s="68">
        <v>0</v>
      </c>
      <c r="E11" s="68"/>
      <c r="F11" s="68">
        <f>'Sociální - ORJ 17 '!P17</f>
        <v>0</v>
      </c>
      <c r="G11" s="69">
        <f>'Sociální - ORJ 17 '!Q17</f>
        <v>15125</v>
      </c>
      <c r="H11" s="69">
        <f t="shared" ref="H11:H12" si="1">SUM(G11)</f>
        <v>15125</v>
      </c>
    </row>
    <row r="12" spans="1:8" ht="27" customHeight="1" thickBot="1" x14ac:dyDescent="0.25">
      <c r="A12" s="75"/>
      <c r="B12" s="66" t="s">
        <v>151</v>
      </c>
      <c r="C12" s="70" t="s">
        <v>281</v>
      </c>
      <c r="D12" s="68">
        <v>0</v>
      </c>
      <c r="E12" s="68"/>
      <c r="F12" s="68">
        <f>'Sociální - ORJ 17 '!P21</f>
        <v>0</v>
      </c>
      <c r="G12" s="69">
        <f>'Sociální - ORJ 17 '!Q21</f>
        <v>494</v>
      </c>
      <c r="H12" s="69">
        <f t="shared" si="1"/>
        <v>494</v>
      </c>
    </row>
    <row r="13" spans="1:8" ht="20.100000000000001" customHeight="1" thickBot="1" x14ac:dyDescent="0.25">
      <c r="A13" s="194" t="s">
        <v>152</v>
      </c>
      <c r="B13" s="195"/>
      <c r="C13" s="195"/>
      <c r="D13" s="160">
        <f>SUM(D10:D12)</f>
        <v>0</v>
      </c>
      <c r="E13" s="160"/>
      <c r="F13" s="160">
        <f>SUM(F10:F12)</f>
        <v>0</v>
      </c>
      <c r="G13" s="161">
        <f>SUM(G10:G12)</f>
        <v>81439</v>
      </c>
      <c r="H13" s="160">
        <f>SUM(H10:H12)</f>
        <v>81439</v>
      </c>
    </row>
    <row r="14" spans="1:8" ht="20.100000000000001" customHeight="1" x14ac:dyDescent="0.2">
      <c r="A14" s="73"/>
      <c r="B14" s="74" t="s">
        <v>155</v>
      </c>
      <c r="C14" s="67" t="s">
        <v>277</v>
      </c>
      <c r="D14" s="68">
        <v>0</v>
      </c>
      <c r="E14" s="68"/>
      <c r="F14" s="68">
        <v>0</v>
      </c>
      <c r="G14" s="69">
        <f>'Doprava - ORJ 17 '!Q8</f>
        <v>2000</v>
      </c>
      <c r="H14" s="69">
        <f>SUM(G14)</f>
        <v>2000</v>
      </c>
    </row>
    <row r="15" spans="1:8" ht="18.75" customHeight="1" x14ac:dyDescent="0.2">
      <c r="A15" s="76"/>
      <c r="B15" s="77" t="s">
        <v>155</v>
      </c>
      <c r="C15" s="71" t="s">
        <v>280</v>
      </c>
      <c r="D15" s="68">
        <v>0</v>
      </c>
      <c r="E15" s="68"/>
      <c r="F15" s="68">
        <v>0</v>
      </c>
      <c r="G15" s="72">
        <f>'Doprava - ORJ 17 '!Q11</f>
        <v>11704</v>
      </c>
      <c r="H15" s="69">
        <f t="shared" ref="H15:H17" si="2">SUM(G15)</f>
        <v>11704</v>
      </c>
    </row>
    <row r="16" spans="1:8" ht="20.100000000000001" customHeight="1" x14ac:dyDescent="0.2">
      <c r="A16" s="79"/>
      <c r="B16" s="77" t="s">
        <v>155</v>
      </c>
      <c r="C16" s="93" t="s">
        <v>282</v>
      </c>
      <c r="D16" s="80">
        <v>0</v>
      </c>
      <c r="E16" s="80"/>
      <c r="F16" s="80">
        <f>'Doprava - SSOK'!P8</f>
        <v>0</v>
      </c>
      <c r="G16" s="72">
        <f>'Doprava - SSOK'!Q8</f>
        <v>62061</v>
      </c>
      <c r="H16" s="69">
        <f t="shared" si="2"/>
        <v>62061</v>
      </c>
    </row>
    <row r="17" spans="1:11" ht="20.100000000000001" customHeight="1" thickBot="1" x14ac:dyDescent="0.25">
      <c r="A17" s="79"/>
      <c r="B17" s="77" t="s">
        <v>155</v>
      </c>
      <c r="C17" s="93" t="s">
        <v>283</v>
      </c>
      <c r="D17" s="68">
        <v>0</v>
      </c>
      <c r="E17" s="68"/>
      <c r="F17" s="68">
        <f>'Doprava - SSOK'!P12</f>
        <v>0</v>
      </c>
      <c r="G17" s="72">
        <f>'Doprava - SSOK'!Q12</f>
        <v>11988</v>
      </c>
      <c r="H17" s="69">
        <f t="shared" si="2"/>
        <v>11988</v>
      </c>
    </row>
    <row r="18" spans="1:11" ht="20.100000000000001" customHeight="1" thickBot="1" x14ac:dyDescent="0.25">
      <c r="A18" s="194" t="s">
        <v>156</v>
      </c>
      <c r="B18" s="195"/>
      <c r="C18" s="195"/>
      <c r="D18" s="160">
        <f>SUM(D14:D17)</f>
        <v>0</v>
      </c>
      <c r="E18" s="160"/>
      <c r="F18" s="160">
        <f>SUM(F14:F17)</f>
        <v>0</v>
      </c>
      <c r="G18" s="160">
        <f>SUM(G14:G17)</f>
        <v>87753</v>
      </c>
      <c r="H18" s="160">
        <f>SUM(H14:H17)</f>
        <v>87753</v>
      </c>
    </row>
    <row r="19" spans="1:11" ht="20.100000000000001" customHeight="1" x14ac:dyDescent="0.2">
      <c r="A19" s="78"/>
      <c r="B19" s="74" t="s">
        <v>153</v>
      </c>
      <c r="C19" s="70" t="s">
        <v>277</v>
      </c>
      <c r="D19" s="68">
        <v>0</v>
      </c>
      <c r="E19" s="68"/>
      <c r="F19" s="68">
        <f>'Kultura - ORJ 17'!P8</f>
        <v>0</v>
      </c>
      <c r="G19" s="69">
        <f>'Kultura - ORJ 17'!Q8</f>
        <v>33340</v>
      </c>
      <c r="H19" s="69">
        <f>SUM(G19)</f>
        <v>33340</v>
      </c>
    </row>
    <row r="20" spans="1:11" ht="20.100000000000001" customHeight="1" x14ac:dyDescent="0.2">
      <c r="A20" s="78"/>
      <c r="B20" s="66" t="s">
        <v>153</v>
      </c>
      <c r="C20" s="70" t="s">
        <v>278</v>
      </c>
      <c r="D20" s="68">
        <v>0</v>
      </c>
      <c r="E20" s="68"/>
      <c r="F20" s="68">
        <f>'Kultura - ORJ 17'!P12</f>
        <v>0</v>
      </c>
      <c r="G20" s="69">
        <f>'Kultura - ORJ 17'!Q12</f>
        <v>8709</v>
      </c>
      <c r="H20" s="69">
        <f t="shared" ref="H20:H21" si="3">SUM(G20)</f>
        <v>8709</v>
      </c>
    </row>
    <row r="21" spans="1:11" ht="20.100000000000001" hidden="1" customHeight="1" thickBot="1" x14ac:dyDescent="0.25">
      <c r="A21" s="78"/>
      <c r="B21" s="66" t="s">
        <v>153</v>
      </c>
      <c r="C21" s="70" t="s">
        <v>161</v>
      </c>
      <c r="D21" s="68">
        <v>0</v>
      </c>
      <c r="E21" s="68"/>
      <c r="F21" s="68">
        <v>0</v>
      </c>
      <c r="G21" s="69">
        <v>0</v>
      </c>
      <c r="H21" s="69">
        <f t="shared" si="3"/>
        <v>0</v>
      </c>
    </row>
    <row r="22" spans="1:11" ht="20.100000000000001" customHeight="1" thickBot="1" x14ac:dyDescent="0.25">
      <c r="A22" s="78"/>
      <c r="B22" s="66" t="s">
        <v>153</v>
      </c>
      <c r="C22" s="70" t="s">
        <v>284</v>
      </c>
      <c r="D22" s="68">
        <v>0</v>
      </c>
      <c r="E22" s="68"/>
      <c r="F22" s="68">
        <f>'Kultura - ORJ 17'!P14</f>
        <v>0</v>
      </c>
      <c r="G22" s="69">
        <f>SUM('Kultura - ORJ 17'!Q16)</f>
        <v>1764</v>
      </c>
      <c r="H22" s="69">
        <f t="shared" ref="H22" si="4">SUM(G22)</f>
        <v>1764</v>
      </c>
    </row>
    <row r="23" spans="1:11" ht="20.100000000000001" customHeight="1" thickBot="1" x14ac:dyDescent="0.25">
      <c r="A23" s="194" t="s">
        <v>154</v>
      </c>
      <c r="B23" s="195"/>
      <c r="C23" s="195"/>
      <c r="D23" s="160">
        <f>SUM(D19:D21)</f>
        <v>0</v>
      </c>
      <c r="E23" s="160"/>
      <c r="F23" s="160">
        <f>SUM(F19:F21)</f>
        <v>0</v>
      </c>
      <c r="G23" s="160">
        <f>SUM(G19:G22)</f>
        <v>43813</v>
      </c>
      <c r="H23" s="160">
        <f>SUM(H19:H22)</f>
        <v>43813</v>
      </c>
    </row>
    <row r="24" spans="1:11" ht="20.100000000000001" customHeight="1" x14ac:dyDescent="0.2">
      <c r="A24" s="76"/>
      <c r="B24" s="77" t="s">
        <v>157</v>
      </c>
      <c r="C24" s="71" t="s">
        <v>277</v>
      </c>
      <c r="D24" s="68">
        <v>0</v>
      </c>
      <c r="E24" s="68"/>
      <c r="F24" s="68">
        <f>'Zdravotnictví - ORJ 17 '!P8</f>
        <v>0</v>
      </c>
      <c r="G24" s="72">
        <f>'Zdravotnictví - ORJ 17 '!Q8</f>
        <v>4912</v>
      </c>
      <c r="H24" s="69">
        <f>SUM(G24)</f>
        <v>4912</v>
      </c>
    </row>
    <row r="25" spans="1:11" ht="20.100000000000001" hidden="1" customHeight="1" x14ac:dyDescent="0.2">
      <c r="A25" s="79"/>
      <c r="B25" s="77" t="s">
        <v>157</v>
      </c>
      <c r="C25" s="92" t="s">
        <v>160</v>
      </c>
      <c r="D25" s="80">
        <v>0</v>
      </c>
      <c r="E25" s="80"/>
      <c r="F25" s="80">
        <v>0</v>
      </c>
      <c r="G25" s="72">
        <v>0</v>
      </c>
      <c r="H25" s="69">
        <f t="shared" ref="H25:H26" si="5">SUM(G25)</f>
        <v>0</v>
      </c>
    </row>
    <row r="26" spans="1:11" ht="20.100000000000001" hidden="1" customHeight="1" x14ac:dyDescent="0.2">
      <c r="A26" s="79"/>
      <c r="B26" s="77" t="s">
        <v>157</v>
      </c>
      <c r="C26" s="93" t="s">
        <v>161</v>
      </c>
      <c r="D26" s="80">
        <v>0</v>
      </c>
      <c r="E26" s="80"/>
      <c r="F26" s="80">
        <v>0</v>
      </c>
      <c r="G26" s="72">
        <v>0</v>
      </c>
      <c r="H26" s="69">
        <f t="shared" si="5"/>
        <v>0</v>
      </c>
    </row>
    <row r="27" spans="1:11" ht="20.100000000000001" customHeight="1" thickBot="1" x14ac:dyDescent="0.25">
      <c r="A27" s="79"/>
      <c r="B27" s="77" t="s">
        <v>157</v>
      </c>
      <c r="C27" s="93" t="s">
        <v>259</v>
      </c>
      <c r="D27" s="119">
        <v>0</v>
      </c>
      <c r="E27" s="119">
        <f>'Zdravotnictví - SMN   '!S20</f>
        <v>23605</v>
      </c>
      <c r="F27" s="119">
        <v>0</v>
      </c>
      <c r="G27" s="120">
        <f>'Zdravotnictví - SMN   '!T20</f>
        <v>1159</v>
      </c>
      <c r="H27" s="69">
        <f>SUM(E27:G27)</f>
        <v>24764</v>
      </c>
    </row>
    <row r="28" spans="1:11" ht="20.100000000000001" customHeight="1" thickBot="1" x14ac:dyDescent="0.25">
      <c r="A28" s="194" t="s">
        <v>158</v>
      </c>
      <c r="B28" s="195"/>
      <c r="C28" s="195"/>
      <c r="D28" s="160">
        <f>SUM(D24:D27)</f>
        <v>0</v>
      </c>
      <c r="E28" s="160">
        <f>SUM(E24:E27)</f>
        <v>23605</v>
      </c>
      <c r="F28" s="160">
        <f t="shared" ref="F28:G28" si="6">SUM(F24:F27)</f>
        <v>0</v>
      </c>
      <c r="G28" s="160">
        <f t="shared" si="6"/>
        <v>6071</v>
      </c>
      <c r="H28" s="160">
        <f>SUM(H24:H27)</f>
        <v>29676</v>
      </c>
    </row>
    <row r="29" spans="1:11" ht="20.100000000000001" customHeight="1" thickBot="1" x14ac:dyDescent="0.25">
      <c r="A29" s="186" t="s">
        <v>276</v>
      </c>
      <c r="B29" s="187"/>
      <c r="C29" s="187"/>
      <c r="D29" s="160"/>
      <c r="E29" s="160"/>
      <c r="F29" s="160"/>
      <c r="G29" s="160">
        <f>SUM('Odbor kancelář ředitele-ORJ 03'!O14)</f>
        <v>560</v>
      </c>
      <c r="H29" s="160">
        <f>SUM(G29)</f>
        <v>560</v>
      </c>
    </row>
    <row r="30" spans="1:11" ht="30.75" customHeight="1" thickBot="1" x14ac:dyDescent="0.25">
      <c r="A30" s="196" t="s">
        <v>159</v>
      </c>
      <c r="B30" s="197"/>
      <c r="C30" s="81"/>
      <c r="D30" s="82">
        <f>D9+D13+D23+D18+D28</f>
        <v>0</v>
      </c>
      <c r="E30" s="82">
        <f>E9+E13+E23+E18+E28</f>
        <v>23605</v>
      </c>
      <c r="F30" s="82">
        <f>F9+F13+F23+F18+F28</f>
        <v>460</v>
      </c>
      <c r="G30" s="82">
        <f>SUM(G9,G13,G18,G23,G28,G29)</f>
        <v>452527</v>
      </c>
      <c r="H30" s="82">
        <f>SUM(H9,H13,H18,H23,H28,H29)</f>
        <v>476592</v>
      </c>
      <c r="K30" s="83"/>
    </row>
    <row r="31" spans="1:11" ht="10.5" customHeight="1" x14ac:dyDescent="0.2"/>
    <row r="32" spans="1:11" x14ac:dyDescent="0.2">
      <c r="G32" s="84"/>
      <c r="H32" s="85"/>
    </row>
    <row r="33" spans="7:10" ht="15" x14ac:dyDescent="0.2">
      <c r="G33" s="86"/>
      <c r="H33" s="86"/>
    </row>
    <row r="34" spans="7:10" ht="18" x14ac:dyDescent="0.25">
      <c r="G34" s="87"/>
      <c r="H34" s="87">
        <f>SUM(E30,F30,G30)</f>
        <v>476592</v>
      </c>
    </row>
    <row r="35" spans="7:10" ht="18" x14ac:dyDescent="0.25">
      <c r="G35" s="88"/>
      <c r="H35" s="88"/>
    </row>
    <row r="36" spans="7:10" ht="18" x14ac:dyDescent="0.25">
      <c r="G36" s="89"/>
      <c r="H36" s="89"/>
    </row>
    <row r="37" spans="7:10" x14ac:dyDescent="0.2">
      <c r="G37" s="83"/>
    </row>
    <row r="38" spans="7:10" x14ac:dyDescent="0.2">
      <c r="G38" s="84"/>
      <c r="H38" s="85"/>
    </row>
    <row r="39" spans="7:10" ht="18" x14ac:dyDescent="0.25">
      <c r="G39" s="88"/>
      <c r="H39" s="88"/>
    </row>
    <row r="40" spans="7:10" ht="18" x14ac:dyDescent="0.25">
      <c r="G40" s="90"/>
      <c r="H40" s="90"/>
      <c r="J40" s="91"/>
    </row>
  </sheetData>
  <mergeCells count="9">
    <mergeCell ref="A18:C18"/>
    <mergeCell ref="A28:C28"/>
    <mergeCell ref="A30:B30"/>
    <mergeCell ref="A23:C23"/>
    <mergeCell ref="A4:C4"/>
    <mergeCell ref="A5:B5"/>
    <mergeCell ref="A6:A8"/>
    <mergeCell ref="A9:C9"/>
    <mergeCell ref="A13:C13"/>
  </mergeCells>
  <printOptions horizontalCentered="1"/>
  <pageMargins left="0.70866141732283472" right="0.78740157480314965" top="0.6692913385826772" bottom="0.86614173228346458" header="0.27559055118110237" footer="0.39370078740157483"/>
  <pageSetup paperSize="9" scale="55" firstPageNumber="102"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0"/>
  <sheetViews>
    <sheetView view="pageBreakPreview" zoomScale="70" zoomScaleNormal="66" zoomScaleSheetLayoutView="70" workbookViewId="0">
      <pane ySplit="7" topLeftCell="A29" activePane="bottomLeft" state="frozenSplit"/>
      <selection activeCell="B36" sqref="B36"/>
      <selection pane="bottomLeft"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6" width="5.5703125" style="10" hidden="1" customWidth="1" outlineLevel="1"/>
    <col min="7" max="7" width="7.140625" style="10" customWidth="1" outlineLevel="1"/>
    <col min="8" max="8" width="45.7109375" style="10" customWidth="1"/>
    <col min="9" max="9" width="58.42578125" style="10" customWidth="1"/>
    <col min="10" max="10" width="7.140625" style="10" customWidth="1"/>
    <col min="11" max="11" width="14.7109375" style="5" customWidth="1"/>
    <col min="12" max="12" width="16.140625" style="6" customWidth="1"/>
    <col min="13" max="13" width="13.7109375" style="6"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22.85546875" style="15" hidden="1" customWidth="1"/>
    <col min="20" max="20" width="9.140625" style="10" customWidth="1"/>
    <col min="21" max="16384" width="9.140625" style="10"/>
  </cols>
  <sheetData>
    <row r="1" spans="1:20" ht="18" x14ac:dyDescent="0.25">
      <c r="A1" s="1" t="s">
        <v>0</v>
      </c>
      <c r="B1" s="2"/>
      <c r="C1" s="2"/>
      <c r="D1" s="2"/>
      <c r="E1" s="2"/>
      <c r="F1" s="2"/>
      <c r="G1" s="2"/>
      <c r="H1" s="3"/>
      <c r="I1" s="4"/>
      <c r="J1" s="2"/>
      <c r="M1" s="7"/>
      <c r="N1" s="7"/>
      <c r="P1" s="7"/>
      <c r="Q1" s="7"/>
      <c r="R1" s="7"/>
      <c r="S1" s="8"/>
      <c r="T1" s="9"/>
    </row>
    <row r="2" spans="1:20" ht="18" x14ac:dyDescent="0.25">
      <c r="A2" s="11" t="s">
        <v>231</v>
      </c>
      <c r="B2" s="11"/>
      <c r="C2" s="11" t="s">
        <v>1</v>
      </c>
      <c r="D2" s="11"/>
      <c r="E2" s="11"/>
      <c r="F2" s="11"/>
      <c r="G2" s="11"/>
      <c r="H2" s="125" t="s">
        <v>1</v>
      </c>
      <c r="I2" s="123" t="s">
        <v>232</v>
      </c>
      <c r="J2" s="48"/>
      <c r="M2" s="13"/>
      <c r="N2" s="13"/>
      <c r="P2" s="13"/>
      <c r="Q2" s="13"/>
      <c r="R2" s="13"/>
      <c r="S2" s="14"/>
      <c r="T2" s="9"/>
    </row>
    <row r="3" spans="1:20" ht="15.75" x14ac:dyDescent="0.25">
      <c r="A3" s="11"/>
      <c r="B3" s="11"/>
      <c r="C3" s="11" t="s">
        <v>34</v>
      </c>
      <c r="D3" s="11"/>
      <c r="E3" s="11"/>
      <c r="F3" s="11"/>
      <c r="G3" s="11"/>
      <c r="H3" s="125" t="s">
        <v>34</v>
      </c>
      <c r="I3" s="49"/>
      <c r="J3" s="48"/>
      <c r="M3" s="13"/>
      <c r="N3" s="13"/>
      <c r="P3" s="13"/>
      <c r="Q3" s="13"/>
      <c r="R3" s="13"/>
      <c r="S3" s="14"/>
      <c r="T3" s="9"/>
    </row>
    <row r="4" spans="1:20" ht="17.25" customHeight="1" x14ac:dyDescent="0.2">
      <c r="A4" s="11"/>
      <c r="B4" s="11"/>
      <c r="C4" s="11"/>
      <c r="D4" s="11"/>
      <c r="E4" s="11"/>
      <c r="F4" s="11"/>
      <c r="G4" s="11"/>
      <c r="H4" s="11"/>
      <c r="I4" s="12"/>
      <c r="J4" s="11"/>
      <c r="M4" s="13"/>
      <c r="N4" s="13"/>
      <c r="P4" s="13"/>
      <c r="Q4" s="13"/>
      <c r="R4" s="13" t="s">
        <v>145</v>
      </c>
      <c r="S4" s="14"/>
      <c r="T4" s="9"/>
    </row>
    <row r="5" spans="1:20" ht="25.5" customHeight="1" x14ac:dyDescent="0.2">
      <c r="A5" s="207" t="s">
        <v>285</v>
      </c>
      <c r="B5" s="208"/>
      <c r="C5" s="208"/>
      <c r="D5" s="208"/>
      <c r="E5" s="208"/>
      <c r="F5" s="208"/>
      <c r="G5" s="208"/>
      <c r="H5" s="208"/>
      <c r="I5" s="208"/>
      <c r="J5" s="208"/>
      <c r="K5" s="208"/>
      <c r="L5" s="208"/>
      <c r="M5" s="208"/>
      <c r="N5" s="208"/>
      <c r="O5" s="208"/>
      <c r="P5" s="208"/>
      <c r="Q5" s="208"/>
      <c r="R5" s="209"/>
      <c r="S5" s="33"/>
    </row>
    <row r="6" spans="1:20" ht="25.5" customHeight="1" x14ac:dyDescent="0.2">
      <c r="A6" s="210" t="s">
        <v>2</v>
      </c>
      <c r="B6" s="210" t="s">
        <v>3</v>
      </c>
      <c r="C6" s="211" t="s">
        <v>4</v>
      </c>
      <c r="D6" s="211" t="s">
        <v>5</v>
      </c>
      <c r="E6" s="211" t="s">
        <v>6</v>
      </c>
      <c r="F6" s="211" t="s">
        <v>7</v>
      </c>
      <c r="G6" s="211"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1"/>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4">
        <f>SUM(L9:L29)</f>
        <v>312606</v>
      </c>
      <c r="M8" s="164"/>
      <c r="N8" s="164">
        <f t="shared" ref="N8:R8" si="0">SUM(N9:N29)</f>
        <v>62075</v>
      </c>
      <c r="O8" s="164">
        <f t="shared" si="0"/>
        <v>184741</v>
      </c>
      <c r="P8" s="164">
        <f t="shared" si="0"/>
        <v>460</v>
      </c>
      <c r="Q8" s="164">
        <f t="shared" si="0"/>
        <v>184281</v>
      </c>
      <c r="R8" s="164">
        <f t="shared" si="0"/>
        <v>65790</v>
      </c>
      <c r="S8" s="50"/>
    </row>
    <row r="9" spans="1:20" ht="30" x14ac:dyDescent="0.2">
      <c r="A9" s="16">
        <v>1</v>
      </c>
      <c r="B9" s="16" t="s">
        <v>19</v>
      </c>
      <c r="C9" s="17">
        <v>60001100026</v>
      </c>
      <c r="D9" s="16" t="s">
        <v>54</v>
      </c>
      <c r="E9" s="16" t="s">
        <v>46</v>
      </c>
      <c r="F9" s="16">
        <v>10</v>
      </c>
      <c r="G9" s="16">
        <v>61</v>
      </c>
      <c r="H9" s="62" t="s">
        <v>59</v>
      </c>
      <c r="I9" s="39" t="s">
        <v>60</v>
      </c>
      <c r="J9" s="16" t="s">
        <v>36</v>
      </c>
      <c r="K9" s="16" t="s">
        <v>23</v>
      </c>
      <c r="L9" s="37">
        <v>56504</v>
      </c>
      <c r="M9" s="60" t="s">
        <v>61</v>
      </c>
      <c r="N9" s="35">
        <v>21839</v>
      </c>
      <c r="O9" s="36">
        <f t="shared" ref="O9:O29" si="1">P9+Q9</f>
        <v>17241</v>
      </c>
      <c r="P9" s="35"/>
      <c r="Q9" s="37">
        <v>17241</v>
      </c>
      <c r="R9" s="37">
        <f t="shared" ref="R9:R29" si="2">L9-N9-O9</f>
        <v>17424</v>
      </c>
      <c r="S9" s="58"/>
    </row>
    <row r="10" spans="1:20" ht="30" x14ac:dyDescent="0.2">
      <c r="A10" s="16">
        <v>2</v>
      </c>
      <c r="B10" s="16" t="s">
        <v>24</v>
      </c>
      <c r="C10" s="17">
        <v>60001100192</v>
      </c>
      <c r="D10" s="16" t="s">
        <v>54</v>
      </c>
      <c r="E10" s="16" t="s">
        <v>46</v>
      </c>
      <c r="F10" s="16">
        <v>10</v>
      </c>
      <c r="G10" s="16">
        <v>61</v>
      </c>
      <c r="H10" s="62" t="s">
        <v>62</v>
      </c>
      <c r="I10" s="39" t="s">
        <v>63</v>
      </c>
      <c r="J10" s="16" t="s">
        <v>22</v>
      </c>
      <c r="K10" s="16" t="s">
        <v>64</v>
      </c>
      <c r="L10" s="37">
        <v>26240</v>
      </c>
      <c r="M10" s="60" t="s">
        <v>42</v>
      </c>
      <c r="N10" s="35">
        <v>4990</v>
      </c>
      <c r="O10" s="36">
        <f t="shared" si="1"/>
        <v>21250</v>
      </c>
      <c r="P10" s="35"/>
      <c r="Q10" s="37">
        <v>21250</v>
      </c>
      <c r="R10" s="37">
        <f t="shared" si="2"/>
        <v>0</v>
      </c>
      <c r="S10" s="38"/>
    </row>
    <row r="11" spans="1:20" ht="52.5" customHeight="1" x14ac:dyDescent="0.2">
      <c r="A11" s="16">
        <v>3</v>
      </c>
      <c r="B11" s="16" t="s">
        <v>19</v>
      </c>
      <c r="C11" s="17">
        <v>60001100210</v>
      </c>
      <c r="D11" s="16" t="s">
        <v>54</v>
      </c>
      <c r="E11" s="16" t="s">
        <v>46</v>
      </c>
      <c r="F11" s="16">
        <v>10</v>
      </c>
      <c r="G11" s="16">
        <v>61</v>
      </c>
      <c r="H11" s="62" t="s">
        <v>65</v>
      </c>
      <c r="I11" s="39" t="s">
        <v>66</v>
      </c>
      <c r="J11" s="16" t="s">
        <v>22</v>
      </c>
      <c r="K11" s="16" t="s">
        <v>23</v>
      </c>
      <c r="L11" s="37">
        <v>20000</v>
      </c>
      <c r="M11" s="60" t="s">
        <v>42</v>
      </c>
      <c r="N11" s="35">
        <v>2000</v>
      </c>
      <c r="O11" s="36">
        <f t="shared" si="1"/>
        <v>18000</v>
      </c>
      <c r="P11" s="35"/>
      <c r="Q11" s="37">
        <v>18000</v>
      </c>
      <c r="R11" s="37">
        <f t="shared" si="2"/>
        <v>0</v>
      </c>
      <c r="S11" s="38"/>
    </row>
    <row r="12" spans="1:20" ht="60" x14ac:dyDescent="0.2">
      <c r="A12" s="16">
        <v>4</v>
      </c>
      <c r="B12" s="16" t="s">
        <v>19</v>
      </c>
      <c r="C12" s="17">
        <v>60001100698</v>
      </c>
      <c r="D12" s="16" t="s">
        <v>55</v>
      </c>
      <c r="E12" s="16" t="s">
        <v>46</v>
      </c>
      <c r="F12" s="16">
        <v>10</v>
      </c>
      <c r="G12" s="16">
        <v>61</v>
      </c>
      <c r="H12" s="62" t="s">
        <v>67</v>
      </c>
      <c r="I12" s="39" t="s">
        <v>68</v>
      </c>
      <c r="J12" s="16" t="s">
        <v>25</v>
      </c>
      <c r="K12" s="16" t="s">
        <v>23</v>
      </c>
      <c r="L12" s="37">
        <v>16436</v>
      </c>
      <c r="M12" s="60" t="s">
        <v>42</v>
      </c>
      <c r="N12" s="35">
        <v>9112</v>
      </c>
      <c r="O12" s="36">
        <f t="shared" si="1"/>
        <v>7324</v>
      </c>
      <c r="P12" s="35">
        <v>460</v>
      </c>
      <c r="Q12" s="37">
        <v>6864</v>
      </c>
      <c r="R12" s="37">
        <f t="shared" si="2"/>
        <v>0</v>
      </c>
      <c r="S12" s="38"/>
    </row>
    <row r="13" spans="1:20" ht="75" x14ac:dyDescent="0.2">
      <c r="A13" s="16">
        <v>5</v>
      </c>
      <c r="B13" s="16" t="s">
        <v>19</v>
      </c>
      <c r="C13" s="17">
        <v>60001100701</v>
      </c>
      <c r="D13" s="16" t="s">
        <v>54</v>
      </c>
      <c r="E13" s="16" t="s">
        <v>46</v>
      </c>
      <c r="F13" s="16">
        <v>10</v>
      </c>
      <c r="G13" s="16">
        <v>61</v>
      </c>
      <c r="H13" s="62" t="s">
        <v>69</v>
      </c>
      <c r="I13" s="39" t="s">
        <v>70</v>
      </c>
      <c r="J13" s="16" t="s">
        <v>184</v>
      </c>
      <c r="K13" s="16" t="s">
        <v>23</v>
      </c>
      <c r="L13" s="37">
        <v>15303</v>
      </c>
      <c r="M13" s="60" t="s">
        <v>71</v>
      </c>
      <c r="N13" s="35">
        <v>3000</v>
      </c>
      <c r="O13" s="36">
        <f t="shared" si="1"/>
        <v>12303</v>
      </c>
      <c r="P13" s="35"/>
      <c r="Q13" s="37">
        <v>12303</v>
      </c>
      <c r="R13" s="37">
        <f t="shared" si="2"/>
        <v>0</v>
      </c>
      <c r="S13" s="38"/>
    </row>
    <row r="14" spans="1:20" ht="47.25" x14ac:dyDescent="0.2">
      <c r="A14" s="16">
        <v>6</v>
      </c>
      <c r="B14" s="16" t="s">
        <v>19</v>
      </c>
      <c r="C14" s="99">
        <v>60001100702</v>
      </c>
      <c r="D14" s="99">
        <v>3122</v>
      </c>
      <c r="E14" s="99" t="s">
        <v>46</v>
      </c>
      <c r="F14" s="99">
        <v>10</v>
      </c>
      <c r="G14" s="16">
        <v>61</v>
      </c>
      <c r="H14" s="101" t="s">
        <v>198</v>
      </c>
      <c r="I14" s="103" t="s">
        <v>199</v>
      </c>
      <c r="J14" s="104" t="s">
        <v>51</v>
      </c>
      <c r="K14" s="104" t="s">
        <v>23</v>
      </c>
      <c r="L14" s="37">
        <v>20000</v>
      </c>
      <c r="M14" s="56">
        <v>2017</v>
      </c>
      <c r="N14" s="35">
        <v>0</v>
      </c>
      <c r="O14" s="36">
        <f t="shared" si="1"/>
        <v>20000</v>
      </c>
      <c r="P14" s="35"/>
      <c r="Q14" s="37">
        <v>20000</v>
      </c>
      <c r="R14" s="37">
        <f t="shared" si="2"/>
        <v>0</v>
      </c>
      <c r="S14" s="58" t="s">
        <v>235</v>
      </c>
    </row>
    <row r="15" spans="1:20" ht="36.75" customHeight="1" x14ac:dyDescent="0.2">
      <c r="A15" s="16">
        <v>7</v>
      </c>
      <c r="B15" s="16" t="s">
        <v>24</v>
      </c>
      <c r="C15" s="17">
        <v>60001100943</v>
      </c>
      <c r="D15" s="16" t="s">
        <v>54</v>
      </c>
      <c r="E15" s="16" t="s">
        <v>46</v>
      </c>
      <c r="F15" s="16">
        <v>10</v>
      </c>
      <c r="G15" s="16">
        <v>61</v>
      </c>
      <c r="H15" s="62" t="s">
        <v>72</v>
      </c>
      <c r="I15" s="39" t="s">
        <v>73</v>
      </c>
      <c r="J15" s="16" t="s">
        <v>25</v>
      </c>
      <c r="K15" s="16" t="s">
        <v>23</v>
      </c>
      <c r="L15" s="37">
        <v>5166</v>
      </c>
      <c r="M15" s="94" t="s">
        <v>42</v>
      </c>
      <c r="N15" s="35">
        <v>1851</v>
      </c>
      <c r="O15" s="36">
        <f t="shared" si="1"/>
        <v>3315</v>
      </c>
      <c r="P15" s="35"/>
      <c r="Q15" s="37">
        <v>3315</v>
      </c>
      <c r="R15" s="37">
        <f t="shared" si="2"/>
        <v>0</v>
      </c>
      <c r="S15" s="38"/>
    </row>
    <row r="16" spans="1:20" ht="58.5" customHeight="1" x14ac:dyDescent="0.2">
      <c r="A16" s="16">
        <v>8</v>
      </c>
      <c r="B16" s="16" t="s">
        <v>24</v>
      </c>
      <c r="C16" s="17">
        <v>60001101120</v>
      </c>
      <c r="D16" s="16">
        <v>3122</v>
      </c>
      <c r="E16" s="16">
        <v>6121</v>
      </c>
      <c r="F16" s="16">
        <v>10</v>
      </c>
      <c r="G16" s="16">
        <v>61</v>
      </c>
      <c r="H16" s="62" t="s">
        <v>217</v>
      </c>
      <c r="I16" s="39" t="s">
        <v>218</v>
      </c>
      <c r="J16" s="16" t="s">
        <v>25</v>
      </c>
      <c r="K16" s="16" t="s">
        <v>23</v>
      </c>
      <c r="L16" s="37">
        <v>5157</v>
      </c>
      <c r="M16" s="94">
        <v>2017</v>
      </c>
      <c r="N16" s="35">
        <v>157</v>
      </c>
      <c r="O16" s="36">
        <f t="shared" si="1"/>
        <v>5000</v>
      </c>
      <c r="P16" s="35"/>
      <c r="Q16" s="37">
        <v>5000</v>
      </c>
      <c r="R16" s="37">
        <f t="shared" si="2"/>
        <v>0</v>
      </c>
      <c r="S16" s="58" t="s">
        <v>235</v>
      </c>
    </row>
    <row r="17" spans="1:20" ht="83.25" customHeight="1" x14ac:dyDescent="0.2">
      <c r="A17" s="16">
        <v>9</v>
      </c>
      <c r="B17" s="16" t="s">
        <v>56</v>
      </c>
      <c r="C17" s="17">
        <v>60001101025</v>
      </c>
      <c r="D17" s="16" t="s">
        <v>57</v>
      </c>
      <c r="E17" s="16" t="s">
        <v>46</v>
      </c>
      <c r="F17" s="16">
        <v>10</v>
      </c>
      <c r="G17" s="16">
        <v>61</v>
      </c>
      <c r="H17" s="62" t="s">
        <v>74</v>
      </c>
      <c r="I17" s="39" t="s">
        <v>75</v>
      </c>
      <c r="J17" s="16" t="s">
        <v>25</v>
      </c>
      <c r="K17" s="16" t="s">
        <v>23</v>
      </c>
      <c r="L17" s="37">
        <v>12537</v>
      </c>
      <c r="M17" s="60" t="s">
        <v>42</v>
      </c>
      <c r="N17" s="35">
        <v>6066</v>
      </c>
      <c r="O17" s="36">
        <f t="shared" si="1"/>
        <v>6471</v>
      </c>
      <c r="P17" s="35"/>
      <c r="Q17" s="37">
        <v>6471</v>
      </c>
      <c r="R17" s="37">
        <f t="shared" si="2"/>
        <v>0</v>
      </c>
      <c r="S17" s="38"/>
    </row>
    <row r="18" spans="1:20" ht="68.25" customHeight="1" x14ac:dyDescent="0.2">
      <c r="A18" s="16">
        <v>10</v>
      </c>
      <c r="B18" s="16" t="s">
        <v>24</v>
      </c>
      <c r="C18" s="17">
        <v>60001101036</v>
      </c>
      <c r="D18" s="16">
        <v>3122</v>
      </c>
      <c r="E18" s="16">
        <v>6121</v>
      </c>
      <c r="F18" s="16">
        <v>10</v>
      </c>
      <c r="G18" s="16">
        <v>61</v>
      </c>
      <c r="H18" s="62" t="s">
        <v>207</v>
      </c>
      <c r="I18" s="39" t="s">
        <v>210</v>
      </c>
      <c r="J18" s="16"/>
      <c r="K18" s="16" t="s">
        <v>23</v>
      </c>
      <c r="L18" s="37">
        <v>4543</v>
      </c>
      <c r="M18" s="60" t="s">
        <v>42</v>
      </c>
      <c r="N18" s="35">
        <v>1874</v>
      </c>
      <c r="O18" s="36">
        <f t="shared" si="1"/>
        <v>2669</v>
      </c>
      <c r="P18" s="35"/>
      <c r="Q18" s="37">
        <v>2669</v>
      </c>
      <c r="R18" s="37">
        <f t="shared" si="2"/>
        <v>0</v>
      </c>
      <c r="S18" s="38"/>
    </row>
    <row r="19" spans="1:20" ht="51" x14ac:dyDescent="0.2">
      <c r="A19" s="16">
        <v>11</v>
      </c>
      <c r="B19" s="16" t="s">
        <v>17</v>
      </c>
      <c r="C19" s="17">
        <v>60001101045</v>
      </c>
      <c r="D19" s="16" t="s">
        <v>54</v>
      </c>
      <c r="E19" s="16" t="s">
        <v>46</v>
      </c>
      <c r="F19" s="16">
        <v>10</v>
      </c>
      <c r="G19" s="16">
        <v>61</v>
      </c>
      <c r="H19" s="62" t="s">
        <v>77</v>
      </c>
      <c r="I19" s="39" t="s">
        <v>78</v>
      </c>
      <c r="J19" s="16" t="s">
        <v>25</v>
      </c>
      <c r="K19" s="16" t="s">
        <v>23</v>
      </c>
      <c r="L19" s="37">
        <v>4644</v>
      </c>
      <c r="M19" s="60">
        <v>2017</v>
      </c>
      <c r="N19" s="35">
        <v>114</v>
      </c>
      <c r="O19" s="36">
        <f t="shared" si="1"/>
        <v>4530</v>
      </c>
      <c r="P19" s="35"/>
      <c r="Q19" s="37">
        <v>4530</v>
      </c>
      <c r="R19" s="37">
        <f t="shared" si="2"/>
        <v>0</v>
      </c>
      <c r="S19" s="58" t="s">
        <v>235</v>
      </c>
    </row>
    <row r="20" spans="1:20" ht="60" x14ac:dyDescent="0.2">
      <c r="A20" s="16">
        <v>12</v>
      </c>
      <c r="B20" s="16" t="s">
        <v>56</v>
      </c>
      <c r="C20" s="17">
        <v>60001101054</v>
      </c>
      <c r="D20" s="16" t="s">
        <v>54</v>
      </c>
      <c r="E20" s="16" t="s">
        <v>46</v>
      </c>
      <c r="F20" s="16">
        <v>10</v>
      </c>
      <c r="G20" s="16">
        <v>61</v>
      </c>
      <c r="H20" s="62" t="s">
        <v>79</v>
      </c>
      <c r="I20" s="39" t="s">
        <v>80</v>
      </c>
      <c r="J20" s="16" t="s">
        <v>81</v>
      </c>
      <c r="K20" s="16" t="s">
        <v>188</v>
      </c>
      <c r="L20" s="37">
        <v>15661</v>
      </c>
      <c r="M20" s="60">
        <v>2017</v>
      </c>
      <c r="N20" s="35">
        <v>261</v>
      </c>
      <c r="O20" s="36">
        <f t="shared" si="1"/>
        <v>15400</v>
      </c>
      <c r="P20" s="35"/>
      <c r="Q20" s="37">
        <v>15400</v>
      </c>
      <c r="R20" s="37">
        <f t="shared" si="2"/>
        <v>0</v>
      </c>
      <c r="S20" s="58" t="s">
        <v>235</v>
      </c>
    </row>
    <row r="21" spans="1:20" ht="30" x14ac:dyDescent="0.2">
      <c r="A21" s="16">
        <v>13</v>
      </c>
      <c r="B21" s="16"/>
      <c r="C21" s="17">
        <v>60001101059</v>
      </c>
      <c r="D21" s="16">
        <v>3122</v>
      </c>
      <c r="E21" s="16">
        <v>6121</v>
      </c>
      <c r="F21" s="16">
        <v>10</v>
      </c>
      <c r="G21" s="16">
        <v>61</v>
      </c>
      <c r="H21" s="62" t="s">
        <v>230</v>
      </c>
      <c r="I21" s="39"/>
      <c r="J21" s="16"/>
      <c r="K21" s="16" t="s">
        <v>23</v>
      </c>
      <c r="L21" s="37">
        <v>4492</v>
      </c>
      <c r="M21" s="94" t="s">
        <v>42</v>
      </c>
      <c r="N21" s="35">
        <v>3792</v>
      </c>
      <c r="O21" s="36">
        <f t="shared" si="1"/>
        <v>700</v>
      </c>
      <c r="P21" s="35"/>
      <c r="Q21" s="37">
        <v>700</v>
      </c>
      <c r="R21" s="37">
        <f t="shared" si="2"/>
        <v>0</v>
      </c>
      <c r="S21" s="38"/>
    </row>
    <row r="22" spans="1:20" ht="45" x14ac:dyDescent="0.2">
      <c r="A22" s="16">
        <v>14</v>
      </c>
      <c r="B22" s="16" t="s">
        <v>56</v>
      </c>
      <c r="C22" s="17">
        <v>60001101101</v>
      </c>
      <c r="D22" s="16" t="s">
        <v>54</v>
      </c>
      <c r="E22" s="16" t="s">
        <v>46</v>
      </c>
      <c r="F22" s="16">
        <v>10</v>
      </c>
      <c r="G22" s="16">
        <v>61</v>
      </c>
      <c r="H22" s="62" t="s">
        <v>82</v>
      </c>
      <c r="I22" s="39" t="s">
        <v>185</v>
      </c>
      <c r="J22" s="16" t="s">
        <v>25</v>
      </c>
      <c r="K22" s="16" t="s">
        <v>76</v>
      </c>
      <c r="L22" s="37">
        <v>12225</v>
      </c>
      <c r="M22" s="60">
        <v>2017</v>
      </c>
      <c r="N22" s="35">
        <v>125</v>
      </c>
      <c r="O22" s="36">
        <f t="shared" si="1"/>
        <v>12100</v>
      </c>
      <c r="P22" s="35"/>
      <c r="Q22" s="37">
        <v>12100</v>
      </c>
      <c r="R22" s="37">
        <f t="shared" si="2"/>
        <v>0</v>
      </c>
      <c r="S22" s="58" t="s">
        <v>235</v>
      </c>
    </row>
    <row r="23" spans="1:20" ht="38.25" x14ac:dyDescent="0.2">
      <c r="A23" s="16">
        <v>15</v>
      </c>
      <c r="B23" s="16" t="s">
        <v>19</v>
      </c>
      <c r="C23" s="17">
        <v>60001101105</v>
      </c>
      <c r="D23" s="16" t="s">
        <v>55</v>
      </c>
      <c r="E23" s="16" t="s">
        <v>46</v>
      </c>
      <c r="F23" s="16">
        <v>10</v>
      </c>
      <c r="G23" s="16">
        <v>61</v>
      </c>
      <c r="H23" s="62" t="s">
        <v>83</v>
      </c>
      <c r="I23" s="39" t="s">
        <v>84</v>
      </c>
      <c r="J23" s="16" t="s">
        <v>25</v>
      </c>
      <c r="K23" s="16" t="s">
        <v>64</v>
      </c>
      <c r="L23" s="37">
        <v>9200</v>
      </c>
      <c r="M23" s="60">
        <v>2017</v>
      </c>
      <c r="N23" s="35">
        <v>241</v>
      </c>
      <c r="O23" s="36">
        <f t="shared" si="1"/>
        <v>8959</v>
      </c>
      <c r="P23" s="35"/>
      <c r="Q23" s="37">
        <v>8959</v>
      </c>
      <c r="R23" s="37">
        <f t="shared" si="2"/>
        <v>0</v>
      </c>
      <c r="S23" s="58" t="s">
        <v>235</v>
      </c>
    </row>
    <row r="24" spans="1:20" ht="55.5" customHeight="1" x14ac:dyDescent="0.2">
      <c r="A24" s="16">
        <v>16</v>
      </c>
      <c r="B24" s="95" t="s">
        <v>19</v>
      </c>
      <c r="C24" s="100">
        <v>60001101106</v>
      </c>
      <c r="D24" s="52" t="s">
        <v>54</v>
      </c>
      <c r="E24" s="52" t="s">
        <v>46</v>
      </c>
      <c r="F24" s="52">
        <v>10</v>
      </c>
      <c r="G24" s="16">
        <v>61</v>
      </c>
      <c r="H24" s="102" t="s">
        <v>85</v>
      </c>
      <c r="I24" s="61" t="s">
        <v>86</v>
      </c>
      <c r="J24" s="52" t="s">
        <v>22</v>
      </c>
      <c r="K24" s="52" t="s">
        <v>64</v>
      </c>
      <c r="L24" s="37">
        <v>3020</v>
      </c>
      <c r="M24" s="94">
        <v>2017</v>
      </c>
      <c r="N24" s="35">
        <v>80</v>
      </c>
      <c r="O24" s="36">
        <f t="shared" si="1"/>
        <v>2940</v>
      </c>
      <c r="P24" s="35"/>
      <c r="Q24" s="37">
        <v>2940</v>
      </c>
      <c r="R24" s="37">
        <f t="shared" si="2"/>
        <v>0</v>
      </c>
      <c r="S24" s="58" t="s">
        <v>235</v>
      </c>
      <c r="T24" s="98"/>
    </row>
    <row r="25" spans="1:20" ht="72" customHeight="1" x14ac:dyDescent="0.2">
      <c r="A25" s="16">
        <v>17</v>
      </c>
      <c r="B25" s="16" t="s">
        <v>17</v>
      </c>
      <c r="C25" s="17">
        <v>60001101110</v>
      </c>
      <c r="D25" s="16" t="s">
        <v>58</v>
      </c>
      <c r="E25" s="16" t="s">
        <v>46</v>
      </c>
      <c r="F25" s="16">
        <v>10</v>
      </c>
      <c r="G25" s="16">
        <v>61</v>
      </c>
      <c r="H25" s="62" t="s">
        <v>87</v>
      </c>
      <c r="I25" s="39" t="s">
        <v>88</v>
      </c>
      <c r="J25" s="16" t="s">
        <v>22</v>
      </c>
      <c r="K25" s="16" t="s">
        <v>23</v>
      </c>
      <c r="L25" s="37">
        <v>11440</v>
      </c>
      <c r="M25" s="60" t="s">
        <v>42</v>
      </c>
      <c r="N25" s="35">
        <v>5922</v>
      </c>
      <c r="O25" s="36">
        <f t="shared" si="1"/>
        <v>5518</v>
      </c>
      <c r="P25" s="35"/>
      <c r="Q25" s="37">
        <v>5518</v>
      </c>
      <c r="R25" s="37">
        <f t="shared" si="2"/>
        <v>0</v>
      </c>
      <c r="S25" s="38"/>
    </row>
    <row r="26" spans="1:20" ht="31.5" x14ac:dyDescent="0.2">
      <c r="A26" s="16">
        <v>18</v>
      </c>
      <c r="B26" s="16" t="s">
        <v>19</v>
      </c>
      <c r="C26" s="17">
        <v>60001101116</v>
      </c>
      <c r="D26" s="16">
        <v>3122</v>
      </c>
      <c r="E26" s="16">
        <v>6121</v>
      </c>
      <c r="F26" s="16">
        <v>10</v>
      </c>
      <c r="G26" s="16">
        <v>61</v>
      </c>
      <c r="H26" s="18" t="s">
        <v>52</v>
      </c>
      <c r="I26" s="39" t="s">
        <v>53</v>
      </c>
      <c r="J26" s="16"/>
      <c r="K26" s="16" t="s">
        <v>101</v>
      </c>
      <c r="L26" s="37">
        <v>44600</v>
      </c>
      <c r="M26" s="94" t="s">
        <v>166</v>
      </c>
      <c r="N26" s="35">
        <v>634</v>
      </c>
      <c r="O26" s="36">
        <f t="shared" si="1"/>
        <v>9600</v>
      </c>
      <c r="P26" s="35"/>
      <c r="Q26" s="37">
        <v>9600</v>
      </c>
      <c r="R26" s="37">
        <f t="shared" si="2"/>
        <v>34366</v>
      </c>
      <c r="S26" s="58" t="s">
        <v>235</v>
      </c>
    </row>
    <row r="27" spans="1:20" ht="66.75" customHeight="1" x14ac:dyDescent="0.2">
      <c r="A27" s="16">
        <v>19</v>
      </c>
      <c r="B27" s="16" t="s">
        <v>19</v>
      </c>
      <c r="C27" s="17">
        <v>60001101127</v>
      </c>
      <c r="D27" s="16">
        <v>3121</v>
      </c>
      <c r="E27" s="16">
        <v>6121</v>
      </c>
      <c r="F27" s="16">
        <v>10</v>
      </c>
      <c r="G27" s="16">
        <v>61</v>
      </c>
      <c r="H27" s="18" t="s">
        <v>196</v>
      </c>
      <c r="I27" s="39" t="s">
        <v>197</v>
      </c>
      <c r="J27" s="16" t="s">
        <v>22</v>
      </c>
      <c r="K27" s="16" t="s">
        <v>23</v>
      </c>
      <c r="L27" s="37">
        <v>20000</v>
      </c>
      <c r="M27" s="94" t="s">
        <v>166</v>
      </c>
      <c r="N27" s="35">
        <v>0</v>
      </c>
      <c r="O27" s="36">
        <f t="shared" si="1"/>
        <v>6000</v>
      </c>
      <c r="P27" s="35"/>
      <c r="Q27" s="37">
        <v>6000</v>
      </c>
      <c r="R27" s="37">
        <f t="shared" si="2"/>
        <v>14000</v>
      </c>
      <c r="S27" s="58" t="s">
        <v>235</v>
      </c>
    </row>
    <row r="28" spans="1:20" s="57" customFormat="1" ht="31.5" x14ac:dyDescent="0.2">
      <c r="A28" s="16">
        <v>20</v>
      </c>
      <c r="B28" s="16" t="s">
        <v>19</v>
      </c>
      <c r="C28" s="55">
        <v>60001101128</v>
      </c>
      <c r="D28" s="16">
        <v>3121</v>
      </c>
      <c r="E28" s="16">
        <v>6121</v>
      </c>
      <c r="F28" s="16">
        <v>10</v>
      </c>
      <c r="G28" s="16">
        <v>61</v>
      </c>
      <c r="H28" s="18" t="s">
        <v>98</v>
      </c>
      <c r="I28" s="39" t="s">
        <v>228</v>
      </c>
      <c r="J28" s="16" t="s">
        <v>51</v>
      </c>
      <c r="K28" s="16" t="s">
        <v>23</v>
      </c>
      <c r="L28" s="37">
        <v>5200</v>
      </c>
      <c r="M28" s="56">
        <v>2017</v>
      </c>
      <c r="N28" s="35">
        <v>0</v>
      </c>
      <c r="O28" s="36">
        <f t="shared" si="1"/>
        <v>5200</v>
      </c>
      <c r="P28" s="35"/>
      <c r="Q28" s="37">
        <v>5200</v>
      </c>
      <c r="R28" s="37">
        <f t="shared" si="2"/>
        <v>0</v>
      </c>
      <c r="S28" s="58" t="s">
        <v>235</v>
      </c>
    </row>
    <row r="29" spans="1:20" s="57" customFormat="1" ht="86.25" customHeight="1" x14ac:dyDescent="0.2">
      <c r="A29" s="16">
        <v>21</v>
      </c>
      <c r="B29" s="16" t="s">
        <v>19</v>
      </c>
      <c r="C29" s="55">
        <v>60001101126</v>
      </c>
      <c r="D29" s="16">
        <v>3111</v>
      </c>
      <c r="E29" s="16">
        <v>6121</v>
      </c>
      <c r="F29" s="16">
        <v>10</v>
      </c>
      <c r="G29" s="16">
        <v>61</v>
      </c>
      <c r="H29" s="18" t="s">
        <v>300</v>
      </c>
      <c r="I29" s="39" t="s">
        <v>301</v>
      </c>
      <c r="J29" s="16" t="s">
        <v>267</v>
      </c>
      <c r="K29" s="16" t="s">
        <v>101</v>
      </c>
      <c r="L29" s="37">
        <v>238</v>
      </c>
      <c r="M29" s="56" t="s">
        <v>26</v>
      </c>
      <c r="N29" s="35">
        <v>17</v>
      </c>
      <c r="O29" s="36">
        <f t="shared" si="1"/>
        <v>221</v>
      </c>
      <c r="P29" s="35"/>
      <c r="Q29" s="37">
        <v>221</v>
      </c>
      <c r="R29" s="37">
        <f t="shared" si="2"/>
        <v>0</v>
      </c>
      <c r="S29" s="58"/>
    </row>
    <row r="30" spans="1:20" s="51" customFormat="1" ht="20.25" x14ac:dyDescent="0.3">
      <c r="A30" s="162" t="s">
        <v>28</v>
      </c>
      <c r="B30" s="163"/>
      <c r="C30" s="163"/>
      <c r="D30" s="163"/>
      <c r="E30" s="163"/>
      <c r="F30" s="163"/>
      <c r="G30" s="163"/>
      <c r="H30" s="163"/>
      <c r="I30" s="163"/>
      <c r="J30" s="163"/>
      <c r="K30" s="163"/>
      <c r="L30" s="164">
        <f t="shared" ref="L30" si="3">SUM(L31:L36)</f>
        <v>61330</v>
      </c>
      <c r="M30" s="164"/>
      <c r="N30" s="164">
        <f>SUM(N31:N36)</f>
        <v>2524</v>
      </c>
      <c r="O30" s="165">
        <f t="shared" ref="O30:R30" si="4">SUM(O31:O36)</f>
        <v>48610</v>
      </c>
      <c r="P30" s="165">
        <f t="shared" si="4"/>
        <v>0</v>
      </c>
      <c r="Q30" s="165">
        <f t="shared" si="4"/>
        <v>48610</v>
      </c>
      <c r="R30" s="164">
        <f t="shared" si="4"/>
        <v>10196</v>
      </c>
      <c r="S30" s="50"/>
    </row>
    <row r="31" spans="1:20" s="57" customFormat="1" ht="95.25" customHeight="1" x14ac:dyDescent="0.2">
      <c r="A31" s="16">
        <v>1</v>
      </c>
      <c r="B31" s="16" t="s">
        <v>24</v>
      </c>
      <c r="C31" s="55">
        <v>60001101020</v>
      </c>
      <c r="D31" s="16">
        <v>3121</v>
      </c>
      <c r="E31" s="16">
        <v>5171</v>
      </c>
      <c r="F31" s="16">
        <v>10</v>
      </c>
      <c r="G31" s="16">
        <v>51</v>
      </c>
      <c r="H31" s="62" t="s">
        <v>219</v>
      </c>
      <c r="I31" s="39" t="s">
        <v>220</v>
      </c>
      <c r="J31" s="16" t="s">
        <v>25</v>
      </c>
      <c r="K31" s="16" t="s">
        <v>23</v>
      </c>
      <c r="L31" s="37">
        <f>22900+239</f>
        <v>23139</v>
      </c>
      <c r="M31" s="56">
        <v>2017</v>
      </c>
      <c r="N31" s="35">
        <v>239</v>
      </c>
      <c r="O31" s="36">
        <f t="shared" ref="O31:O36" si="5">P31+Q31</f>
        <v>22900</v>
      </c>
      <c r="P31" s="35"/>
      <c r="Q31" s="37">
        <v>22900</v>
      </c>
      <c r="R31" s="37">
        <f t="shared" ref="R31" si="6">L31-N31-O31</f>
        <v>0</v>
      </c>
      <c r="S31" s="58" t="s">
        <v>235</v>
      </c>
    </row>
    <row r="32" spans="1:20" s="57" customFormat="1" ht="68.25" customHeight="1" x14ac:dyDescent="0.2">
      <c r="A32" s="16">
        <v>2</v>
      </c>
      <c r="B32" s="16" t="s">
        <v>19</v>
      </c>
      <c r="C32" s="55">
        <v>60001101033</v>
      </c>
      <c r="D32" s="16" t="s">
        <v>55</v>
      </c>
      <c r="E32" s="16" t="s">
        <v>89</v>
      </c>
      <c r="F32" s="16">
        <v>10</v>
      </c>
      <c r="G32" s="16">
        <v>51</v>
      </c>
      <c r="H32" s="62" t="s">
        <v>96</v>
      </c>
      <c r="I32" s="39" t="s">
        <v>97</v>
      </c>
      <c r="J32" s="16" t="s">
        <v>25</v>
      </c>
      <c r="K32" s="16" t="s">
        <v>23</v>
      </c>
      <c r="L32" s="37">
        <v>20720</v>
      </c>
      <c r="M32" s="56" t="s">
        <v>166</v>
      </c>
      <c r="N32" s="35">
        <v>164</v>
      </c>
      <c r="O32" s="36">
        <f t="shared" si="5"/>
        <v>10360</v>
      </c>
      <c r="P32" s="35"/>
      <c r="Q32" s="37">
        <v>10360</v>
      </c>
      <c r="R32" s="37">
        <f>L32-N32-O32</f>
        <v>10196</v>
      </c>
      <c r="S32" s="58" t="s">
        <v>235</v>
      </c>
    </row>
    <row r="33" spans="1:20" s="57" customFormat="1" ht="45.75" customHeight="1" x14ac:dyDescent="0.2">
      <c r="A33" s="16">
        <v>3</v>
      </c>
      <c r="B33" s="16" t="s">
        <v>17</v>
      </c>
      <c r="C33" s="55">
        <v>60001101038</v>
      </c>
      <c r="D33" s="16" t="s">
        <v>54</v>
      </c>
      <c r="E33" s="16" t="s">
        <v>89</v>
      </c>
      <c r="F33" s="16">
        <v>10</v>
      </c>
      <c r="G33" s="16">
        <v>51</v>
      </c>
      <c r="H33" s="62" t="s">
        <v>94</v>
      </c>
      <c r="I33" s="39" t="s">
        <v>95</v>
      </c>
      <c r="J33" s="16" t="s">
        <v>25</v>
      </c>
      <c r="K33" s="16" t="s">
        <v>23</v>
      </c>
      <c r="L33" s="37">
        <v>2331</v>
      </c>
      <c r="M33" s="56">
        <v>2017</v>
      </c>
      <c r="N33" s="35">
        <v>131</v>
      </c>
      <c r="O33" s="36">
        <f t="shared" si="5"/>
        <v>2200</v>
      </c>
      <c r="P33" s="35"/>
      <c r="Q33" s="37">
        <v>2200</v>
      </c>
      <c r="R33" s="37">
        <f>L33-N33-O33</f>
        <v>0</v>
      </c>
      <c r="S33" s="58" t="s">
        <v>235</v>
      </c>
    </row>
    <row r="34" spans="1:20" s="57" customFormat="1" ht="83.25" customHeight="1" x14ac:dyDescent="0.2">
      <c r="A34" s="16">
        <v>4</v>
      </c>
      <c r="B34" s="16" t="s">
        <v>24</v>
      </c>
      <c r="C34" s="55">
        <v>60001101047</v>
      </c>
      <c r="D34" s="16" t="s">
        <v>54</v>
      </c>
      <c r="E34" s="16">
        <v>5171</v>
      </c>
      <c r="F34" s="16">
        <v>10</v>
      </c>
      <c r="G34" s="16">
        <v>51</v>
      </c>
      <c r="H34" s="62" t="s">
        <v>90</v>
      </c>
      <c r="I34" s="39" t="s">
        <v>91</v>
      </c>
      <c r="J34" s="16" t="s">
        <v>25</v>
      </c>
      <c r="K34" s="16" t="s">
        <v>23</v>
      </c>
      <c r="L34" s="37">
        <v>10339</v>
      </c>
      <c r="M34" s="56" t="s">
        <v>42</v>
      </c>
      <c r="N34" s="35">
        <v>1689</v>
      </c>
      <c r="O34" s="36">
        <f t="shared" si="5"/>
        <v>8650</v>
      </c>
      <c r="P34" s="35"/>
      <c r="Q34" s="37">
        <v>8650</v>
      </c>
      <c r="R34" s="37">
        <f>L34-N34-O34</f>
        <v>0</v>
      </c>
      <c r="S34" s="58"/>
    </row>
    <row r="35" spans="1:20" s="57" customFormat="1" ht="64.5" customHeight="1" x14ac:dyDescent="0.2">
      <c r="A35" s="16">
        <v>5</v>
      </c>
      <c r="B35" s="16" t="s">
        <v>17</v>
      </c>
      <c r="C35" s="55">
        <v>60001101048</v>
      </c>
      <c r="D35" s="16" t="s">
        <v>54</v>
      </c>
      <c r="E35" s="16" t="s">
        <v>89</v>
      </c>
      <c r="F35" s="16">
        <v>10</v>
      </c>
      <c r="G35" s="16">
        <v>51</v>
      </c>
      <c r="H35" s="62" t="s">
        <v>92</v>
      </c>
      <c r="I35" s="39" t="s">
        <v>93</v>
      </c>
      <c r="J35" s="16" t="s">
        <v>25</v>
      </c>
      <c r="K35" s="16" t="s">
        <v>23</v>
      </c>
      <c r="L35" s="37">
        <v>1561</v>
      </c>
      <c r="M35" s="56" t="s">
        <v>42</v>
      </c>
      <c r="N35" s="35">
        <v>61</v>
      </c>
      <c r="O35" s="36">
        <f t="shared" si="5"/>
        <v>1500</v>
      </c>
      <c r="P35" s="35"/>
      <c r="Q35" s="37">
        <v>1500</v>
      </c>
      <c r="R35" s="37">
        <f>L35-N35-O35</f>
        <v>0</v>
      </c>
      <c r="S35" s="58" t="s">
        <v>235</v>
      </c>
    </row>
    <row r="36" spans="1:20" s="57" customFormat="1" ht="44.25" customHeight="1" x14ac:dyDescent="0.2">
      <c r="A36" s="16">
        <v>6</v>
      </c>
      <c r="B36" s="16" t="s">
        <v>19</v>
      </c>
      <c r="C36" s="55">
        <v>60001101173</v>
      </c>
      <c r="D36" s="16">
        <v>3122</v>
      </c>
      <c r="E36" s="16">
        <v>5171</v>
      </c>
      <c r="F36" s="16">
        <v>10</v>
      </c>
      <c r="G36" s="16">
        <v>51</v>
      </c>
      <c r="H36" s="62" t="s">
        <v>186</v>
      </c>
      <c r="I36" s="39" t="s">
        <v>187</v>
      </c>
      <c r="J36" s="16" t="s">
        <v>25</v>
      </c>
      <c r="K36" s="16" t="s">
        <v>23</v>
      </c>
      <c r="L36" s="37">
        <v>3240</v>
      </c>
      <c r="M36" s="56">
        <v>2017</v>
      </c>
      <c r="N36" s="35">
        <v>240</v>
      </c>
      <c r="O36" s="36">
        <f t="shared" si="5"/>
        <v>3000</v>
      </c>
      <c r="P36" s="35"/>
      <c r="Q36" s="37">
        <v>3000</v>
      </c>
      <c r="R36" s="37">
        <f>L36-N36-O36</f>
        <v>0</v>
      </c>
      <c r="S36" s="58" t="s">
        <v>235</v>
      </c>
    </row>
    <row r="37" spans="1:20" ht="35.25" customHeight="1" x14ac:dyDescent="0.2">
      <c r="A37" s="166" t="s">
        <v>287</v>
      </c>
      <c r="B37" s="167"/>
      <c r="C37" s="167"/>
      <c r="D37" s="167"/>
      <c r="E37" s="167"/>
      <c r="F37" s="167"/>
      <c r="G37" s="167"/>
      <c r="H37" s="167"/>
      <c r="I37" s="167"/>
      <c r="J37" s="167"/>
      <c r="K37" s="167"/>
      <c r="L37" s="168">
        <f t="shared" ref="L37" si="7">+L30+L8</f>
        <v>373936</v>
      </c>
      <c r="M37" s="168"/>
      <c r="N37" s="168">
        <f>+N30+N8</f>
        <v>64599</v>
      </c>
      <c r="O37" s="168">
        <f t="shared" ref="O37:R37" si="8">+O30+O8</f>
        <v>233351</v>
      </c>
      <c r="P37" s="168">
        <f t="shared" si="8"/>
        <v>460</v>
      </c>
      <c r="Q37" s="168">
        <f t="shared" si="8"/>
        <v>232891</v>
      </c>
      <c r="R37" s="169">
        <f t="shared" si="8"/>
        <v>75986</v>
      </c>
      <c r="S37" s="34"/>
    </row>
    <row r="38" spans="1:20" s="6" customFormat="1" x14ac:dyDescent="0.2">
      <c r="A38" s="5"/>
      <c r="B38" s="5"/>
      <c r="C38" s="5"/>
      <c r="D38" s="5"/>
      <c r="E38" s="5"/>
      <c r="F38" s="5"/>
      <c r="G38" s="5"/>
      <c r="H38" s="22"/>
      <c r="I38" s="5"/>
      <c r="J38" s="23"/>
      <c r="K38" s="19"/>
      <c r="L38" s="20"/>
      <c r="M38" s="21"/>
      <c r="N38" s="21"/>
      <c r="S38" s="15"/>
      <c r="T38" s="10"/>
    </row>
    <row r="39" spans="1:20" s="6" customFormat="1" x14ac:dyDescent="0.2">
      <c r="A39" s="5"/>
      <c r="B39" s="5"/>
      <c r="C39" s="5"/>
      <c r="D39" s="5"/>
      <c r="E39" s="5"/>
      <c r="F39" s="5"/>
      <c r="G39" s="5"/>
      <c r="H39" s="5"/>
      <c r="I39" s="5"/>
      <c r="J39" s="24"/>
      <c r="K39" s="25"/>
      <c r="L39" s="26"/>
      <c r="S39" s="15"/>
      <c r="T39" s="10"/>
    </row>
    <row r="40" spans="1:20" s="6" customFormat="1" x14ac:dyDescent="0.2">
      <c r="A40" s="5"/>
      <c r="B40" s="5"/>
      <c r="C40" s="5"/>
      <c r="D40" s="5"/>
      <c r="E40" s="5"/>
      <c r="F40" s="5"/>
      <c r="G40" s="5"/>
      <c r="H40" s="5"/>
      <c r="I40" s="5"/>
      <c r="J40" s="24"/>
      <c r="K40" s="25"/>
      <c r="L40" s="26"/>
      <c r="S40" s="15"/>
      <c r="T40" s="10"/>
    </row>
    <row r="41" spans="1:20" s="6" customFormat="1" x14ac:dyDescent="0.2">
      <c r="A41" s="5"/>
      <c r="B41" s="5"/>
      <c r="C41" s="5"/>
      <c r="D41" s="5"/>
      <c r="E41" s="5"/>
      <c r="F41" s="5"/>
      <c r="G41" s="5"/>
      <c r="H41" s="5"/>
      <c r="I41" s="5"/>
      <c r="J41" s="10"/>
      <c r="K41" s="25"/>
      <c r="L41" s="26"/>
      <c r="S41" s="15"/>
      <c r="T41" s="10"/>
    </row>
    <row r="42" spans="1:20" s="6" customFormat="1" x14ac:dyDescent="0.2">
      <c r="A42" s="5"/>
      <c r="B42" s="5"/>
      <c r="C42" s="5"/>
      <c r="D42" s="5"/>
      <c r="E42" s="5"/>
      <c r="F42" s="5"/>
      <c r="G42" s="5"/>
      <c r="H42" s="5"/>
      <c r="I42" s="5"/>
      <c r="J42" s="10"/>
      <c r="K42" s="25"/>
      <c r="L42" s="26"/>
      <c r="S42" s="15"/>
      <c r="T42" s="10"/>
    </row>
    <row r="43" spans="1:20" s="6" customFormat="1" x14ac:dyDescent="0.2">
      <c r="A43" s="5"/>
      <c r="B43" s="5"/>
      <c r="C43" s="5"/>
      <c r="D43" s="5"/>
      <c r="E43" s="5"/>
      <c r="F43" s="5"/>
      <c r="G43" s="5"/>
      <c r="H43" s="5"/>
      <c r="I43" s="5"/>
      <c r="J43" s="10"/>
      <c r="K43" s="25"/>
      <c r="L43" s="26"/>
      <c r="S43" s="15"/>
      <c r="T43" s="10"/>
    </row>
    <row r="44" spans="1:20" s="6" customFormat="1" x14ac:dyDescent="0.2">
      <c r="A44" s="5"/>
      <c r="B44" s="5"/>
      <c r="C44" s="5"/>
      <c r="D44" s="5"/>
      <c r="E44" s="5"/>
      <c r="F44" s="5"/>
      <c r="G44" s="5"/>
      <c r="H44" s="5"/>
      <c r="I44" s="5"/>
      <c r="J44" s="10"/>
      <c r="K44" s="25"/>
      <c r="L44" s="26"/>
      <c r="S44" s="15"/>
      <c r="T44" s="10"/>
    </row>
    <row r="45" spans="1:20" s="6" customFormat="1" x14ac:dyDescent="0.2">
      <c r="A45" s="5"/>
      <c r="B45" s="5"/>
      <c r="C45" s="5"/>
      <c r="D45" s="5"/>
      <c r="E45" s="5"/>
      <c r="F45" s="5"/>
      <c r="G45" s="5"/>
      <c r="H45" s="5"/>
      <c r="I45" s="5"/>
      <c r="J45" s="10"/>
      <c r="K45" s="25"/>
      <c r="L45" s="26"/>
      <c r="S45" s="15"/>
      <c r="T45" s="10"/>
    </row>
    <row r="46" spans="1:20" s="6" customFormat="1" x14ac:dyDescent="0.2">
      <c r="A46" s="5"/>
      <c r="B46" s="5"/>
      <c r="C46" s="5"/>
      <c r="D46" s="5"/>
      <c r="E46" s="5"/>
      <c r="F46" s="5"/>
      <c r="G46" s="5"/>
      <c r="H46" s="5"/>
      <c r="I46" s="5"/>
      <c r="J46" s="10"/>
      <c r="K46" s="25"/>
      <c r="L46" s="26"/>
      <c r="S46" s="15"/>
      <c r="T46" s="10"/>
    </row>
    <row r="47" spans="1:20" s="6" customFormat="1" x14ac:dyDescent="0.2">
      <c r="A47" s="5"/>
      <c r="B47" s="5"/>
      <c r="C47" s="5"/>
      <c r="D47" s="5"/>
      <c r="E47" s="5"/>
      <c r="F47" s="5"/>
      <c r="G47" s="5"/>
      <c r="H47" s="5"/>
      <c r="I47" s="5"/>
      <c r="J47" s="10"/>
      <c r="K47" s="25"/>
      <c r="L47" s="26"/>
      <c r="S47" s="15"/>
      <c r="T47" s="10"/>
    </row>
    <row r="48" spans="1:20" s="6" customFormat="1" x14ac:dyDescent="0.2">
      <c r="A48" s="5"/>
      <c r="B48" s="5"/>
      <c r="C48" s="5"/>
      <c r="D48" s="5"/>
      <c r="E48" s="5"/>
      <c r="F48" s="5"/>
      <c r="G48" s="5"/>
      <c r="H48" s="5"/>
      <c r="I48" s="5"/>
      <c r="J48" s="10"/>
      <c r="K48" s="25"/>
      <c r="L48" s="26"/>
      <c r="S48" s="15"/>
      <c r="T48" s="10"/>
    </row>
    <row r="49" spans="1:20" s="6" customFormat="1" x14ac:dyDescent="0.2">
      <c r="A49" s="5"/>
      <c r="B49" s="5"/>
      <c r="C49" s="5"/>
      <c r="D49" s="5"/>
      <c r="E49" s="5"/>
      <c r="F49" s="5"/>
      <c r="G49" s="5"/>
      <c r="H49" s="5"/>
      <c r="I49" s="5"/>
      <c r="J49" s="10"/>
      <c r="K49" s="25"/>
      <c r="L49" s="26"/>
      <c r="S49" s="15"/>
      <c r="T49" s="10"/>
    </row>
    <row r="50" spans="1:20" s="6" customFormat="1" x14ac:dyDescent="0.2">
      <c r="A50" s="5"/>
      <c r="B50" s="5"/>
      <c r="C50" s="5"/>
      <c r="D50" s="5"/>
      <c r="E50" s="5"/>
      <c r="F50" s="5"/>
      <c r="G50" s="5"/>
      <c r="H50" s="5"/>
      <c r="I50" s="5"/>
      <c r="J50" s="10"/>
      <c r="K50" s="25"/>
      <c r="L50" s="26"/>
      <c r="S50" s="15"/>
      <c r="T50" s="10"/>
    </row>
    <row r="51" spans="1:20" s="6" customFormat="1" x14ac:dyDescent="0.2">
      <c r="A51" s="5"/>
      <c r="B51" s="5"/>
      <c r="C51" s="5"/>
      <c r="D51" s="5"/>
      <c r="E51" s="5"/>
      <c r="F51" s="5"/>
      <c r="G51" s="5"/>
      <c r="H51" s="5"/>
      <c r="I51" s="5"/>
      <c r="J51" s="10"/>
      <c r="K51" s="25"/>
      <c r="L51" s="26"/>
      <c r="S51" s="15"/>
      <c r="T51" s="10"/>
    </row>
    <row r="52" spans="1:20" s="6" customFormat="1" x14ac:dyDescent="0.2">
      <c r="A52" s="5"/>
      <c r="B52" s="5"/>
      <c r="C52" s="5"/>
      <c r="D52" s="5"/>
      <c r="E52" s="5"/>
      <c r="F52" s="5"/>
      <c r="G52" s="5"/>
      <c r="H52" s="5"/>
      <c r="I52" s="5"/>
      <c r="J52" s="10"/>
      <c r="K52" s="25"/>
      <c r="L52" s="26"/>
      <c r="S52" s="15"/>
      <c r="T52" s="10"/>
    </row>
    <row r="53" spans="1:20" s="6" customFormat="1" x14ac:dyDescent="0.2">
      <c r="A53" s="5"/>
      <c r="B53" s="5"/>
      <c r="C53" s="5"/>
      <c r="D53" s="5"/>
      <c r="E53" s="5"/>
      <c r="F53" s="5"/>
      <c r="G53" s="5"/>
      <c r="H53" s="5"/>
      <c r="I53" s="5"/>
      <c r="J53" s="10"/>
      <c r="K53" s="25"/>
      <c r="L53" s="26"/>
      <c r="S53" s="15"/>
      <c r="T53" s="10"/>
    </row>
    <row r="54" spans="1:20" s="6" customFormat="1" x14ac:dyDescent="0.2">
      <c r="A54" s="5"/>
      <c r="B54" s="5"/>
      <c r="C54" s="5"/>
      <c r="D54" s="5"/>
      <c r="E54" s="5"/>
      <c r="F54" s="5"/>
      <c r="G54" s="5"/>
      <c r="H54" s="5"/>
      <c r="I54" s="5"/>
      <c r="J54" s="10"/>
      <c r="K54" s="25"/>
      <c r="L54" s="26"/>
      <c r="S54" s="15"/>
      <c r="T54" s="10"/>
    </row>
    <row r="55" spans="1:20" s="6" customFormat="1" x14ac:dyDescent="0.2">
      <c r="A55" s="5"/>
      <c r="B55" s="5"/>
      <c r="C55" s="5"/>
      <c r="D55" s="5"/>
      <c r="E55" s="5"/>
      <c r="F55" s="5"/>
      <c r="G55" s="5"/>
      <c r="H55" s="5"/>
      <c r="I55" s="5"/>
      <c r="J55" s="10"/>
      <c r="K55" s="25"/>
      <c r="L55" s="26"/>
      <c r="S55" s="15"/>
      <c r="T55" s="10"/>
    </row>
    <row r="56" spans="1:20" s="6" customFormat="1" x14ac:dyDescent="0.2">
      <c r="A56" s="5"/>
      <c r="B56" s="5"/>
      <c r="C56" s="5"/>
      <c r="D56" s="5"/>
      <c r="E56" s="5"/>
      <c r="F56" s="5"/>
      <c r="G56" s="5"/>
      <c r="H56" s="5"/>
      <c r="I56" s="5"/>
      <c r="J56" s="10"/>
      <c r="K56" s="25"/>
      <c r="L56" s="26"/>
      <c r="S56" s="15"/>
      <c r="T56" s="10"/>
    </row>
    <row r="57" spans="1:20" s="6" customFormat="1" x14ac:dyDescent="0.2">
      <c r="A57" s="5"/>
      <c r="B57" s="5"/>
      <c r="C57" s="5"/>
      <c r="D57" s="5"/>
      <c r="E57" s="5"/>
      <c r="F57" s="5"/>
      <c r="G57" s="5"/>
      <c r="H57" s="5"/>
      <c r="I57" s="5"/>
      <c r="J57" s="10"/>
      <c r="K57" s="25"/>
      <c r="L57" s="26"/>
      <c r="S57" s="15"/>
      <c r="T57" s="10"/>
    </row>
    <row r="58" spans="1:20" s="6" customFormat="1" x14ac:dyDescent="0.2">
      <c r="A58" s="5"/>
      <c r="B58" s="5"/>
      <c r="C58" s="5"/>
      <c r="D58" s="5"/>
      <c r="E58" s="5"/>
      <c r="F58" s="5"/>
      <c r="G58" s="5"/>
      <c r="H58" s="5"/>
      <c r="I58" s="5"/>
      <c r="J58" s="10"/>
      <c r="K58" s="5"/>
      <c r="L58" s="26"/>
      <c r="S58" s="15"/>
      <c r="T58" s="10"/>
    </row>
    <row r="59" spans="1:20" s="6" customFormat="1" x14ac:dyDescent="0.2">
      <c r="A59" s="5"/>
      <c r="B59" s="5"/>
      <c r="C59" s="5"/>
      <c r="D59" s="5"/>
      <c r="E59" s="5"/>
      <c r="F59" s="5"/>
      <c r="G59" s="5"/>
      <c r="H59" s="5"/>
      <c r="I59" s="5"/>
      <c r="J59" s="10"/>
      <c r="K59" s="5"/>
      <c r="L59" s="26"/>
      <c r="S59" s="15"/>
      <c r="T59" s="10"/>
    </row>
    <row r="60" spans="1:20" s="6" customFormat="1" x14ac:dyDescent="0.2">
      <c r="A60" s="5"/>
      <c r="B60" s="5"/>
      <c r="C60" s="5"/>
      <c r="D60" s="5"/>
      <c r="E60" s="5"/>
      <c r="F60" s="5"/>
      <c r="G60" s="5"/>
      <c r="H60" s="5"/>
      <c r="I60" s="5"/>
      <c r="J60" s="10"/>
      <c r="K60" s="5"/>
      <c r="L60" s="26"/>
      <c r="S60" s="15"/>
      <c r="T60" s="10"/>
    </row>
    <row r="61" spans="1:20" s="6" customFormat="1" x14ac:dyDescent="0.2">
      <c r="A61" s="5"/>
      <c r="B61" s="5"/>
      <c r="C61" s="5"/>
      <c r="D61" s="5"/>
      <c r="E61" s="5"/>
      <c r="F61" s="5"/>
      <c r="G61" s="5"/>
      <c r="H61" s="5"/>
      <c r="I61" s="5"/>
      <c r="J61" s="10"/>
      <c r="K61" s="5"/>
      <c r="L61" s="26"/>
      <c r="S61" s="15"/>
      <c r="T61" s="10"/>
    </row>
    <row r="62" spans="1:20" s="6" customFormat="1" x14ac:dyDescent="0.2">
      <c r="A62" s="5"/>
      <c r="B62" s="5"/>
      <c r="C62" s="5"/>
      <c r="D62" s="5"/>
      <c r="E62" s="5"/>
      <c r="F62" s="5"/>
      <c r="G62" s="5"/>
      <c r="H62" s="5"/>
      <c r="I62" s="5"/>
      <c r="J62" s="10"/>
      <c r="K62" s="5"/>
      <c r="L62" s="26"/>
      <c r="S62" s="15"/>
      <c r="T62" s="10"/>
    </row>
    <row r="63" spans="1:20" s="6" customFormat="1" x14ac:dyDescent="0.2">
      <c r="A63" s="5"/>
      <c r="B63" s="5"/>
      <c r="C63" s="5"/>
      <c r="D63" s="5"/>
      <c r="E63" s="5"/>
      <c r="F63" s="5"/>
      <c r="G63" s="5"/>
      <c r="H63" s="5"/>
      <c r="I63" s="5"/>
      <c r="J63" s="10"/>
      <c r="K63" s="5"/>
      <c r="L63" s="26"/>
      <c r="S63" s="15"/>
      <c r="T63" s="10"/>
    </row>
    <row r="64" spans="1:20" s="6" customFormat="1" x14ac:dyDescent="0.2">
      <c r="A64" s="5"/>
      <c r="B64" s="5"/>
      <c r="C64" s="5"/>
      <c r="D64" s="5"/>
      <c r="E64" s="5"/>
      <c r="F64" s="5"/>
      <c r="G64" s="5"/>
      <c r="H64" s="5"/>
      <c r="I64" s="5"/>
      <c r="J64" s="10"/>
      <c r="K64" s="5"/>
      <c r="L64" s="26"/>
      <c r="S64" s="15"/>
      <c r="T64" s="10"/>
    </row>
    <row r="65" spans="1:20" s="6" customFormat="1" x14ac:dyDescent="0.2">
      <c r="A65" s="5"/>
      <c r="B65" s="5"/>
      <c r="C65" s="5"/>
      <c r="D65" s="5"/>
      <c r="E65" s="5"/>
      <c r="F65" s="5"/>
      <c r="G65" s="5"/>
      <c r="H65" s="5"/>
      <c r="I65" s="5"/>
      <c r="J65" s="10"/>
      <c r="K65" s="5"/>
      <c r="L65" s="26"/>
      <c r="S65" s="15"/>
      <c r="T65" s="10"/>
    </row>
    <row r="66" spans="1:20" s="6" customFormat="1" x14ac:dyDescent="0.2">
      <c r="A66" s="5"/>
      <c r="B66" s="5"/>
      <c r="C66" s="5"/>
      <c r="D66" s="5"/>
      <c r="E66" s="5"/>
      <c r="F66" s="5"/>
      <c r="G66" s="5"/>
      <c r="H66" s="5"/>
      <c r="I66" s="5"/>
      <c r="J66" s="10"/>
      <c r="K66" s="5"/>
      <c r="L66" s="26"/>
      <c r="S66" s="15"/>
      <c r="T66" s="10"/>
    </row>
    <row r="67" spans="1:20" s="6" customFormat="1" x14ac:dyDescent="0.2">
      <c r="A67" s="5"/>
      <c r="B67" s="5"/>
      <c r="C67" s="5"/>
      <c r="D67" s="5"/>
      <c r="E67" s="5"/>
      <c r="F67" s="5"/>
      <c r="G67" s="5"/>
      <c r="H67" s="5"/>
      <c r="I67" s="5"/>
      <c r="J67" s="10"/>
      <c r="K67" s="5"/>
      <c r="L67" s="26"/>
      <c r="S67" s="15"/>
      <c r="T67" s="10"/>
    </row>
    <row r="68" spans="1:20" s="6" customFormat="1" x14ac:dyDescent="0.2">
      <c r="A68" s="5"/>
      <c r="B68" s="5"/>
      <c r="C68" s="5"/>
      <c r="D68" s="5"/>
      <c r="E68" s="5"/>
      <c r="F68" s="5"/>
      <c r="G68" s="5"/>
      <c r="H68" s="5"/>
      <c r="I68" s="5"/>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row r="98" spans="1:20" s="6" customFormat="1" x14ac:dyDescent="0.2">
      <c r="A98" s="10"/>
      <c r="B98" s="10"/>
      <c r="C98" s="10"/>
      <c r="D98" s="10"/>
      <c r="E98" s="10"/>
      <c r="F98" s="10"/>
      <c r="G98" s="10"/>
      <c r="H98" s="10"/>
      <c r="I98" s="10"/>
      <c r="J98" s="10"/>
      <c r="K98" s="5"/>
      <c r="L98" s="26"/>
      <c r="S98" s="15"/>
      <c r="T98" s="10"/>
    </row>
    <row r="99" spans="1:20" s="6" customFormat="1" x14ac:dyDescent="0.2">
      <c r="A99" s="10"/>
      <c r="B99" s="10"/>
      <c r="C99" s="10"/>
      <c r="D99" s="10"/>
      <c r="E99" s="10"/>
      <c r="F99" s="10"/>
      <c r="G99" s="10"/>
      <c r="H99" s="10"/>
      <c r="I99" s="10"/>
      <c r="J99" s="10"/>
      <c r="K99" s="5"/>
      <c r="L99" s="26"/>
      <c r="S99" s="15"/>
      <c r="T99" s="10"/>
    </row>
    <row r="100" spans="1:20" s="6" customFormat="1" x14ac:dyDescent="0.2">
      <c r="A100" s="10"/>
      <c r="B100" s="10"/>
      <c r="C100" s="10"/>
      <c r="D100" s="10"/>
      <c r="E100" s="10"/>
      <c r="F100" s="10"/>
      <c r="G100" s="10"/>
      <c r="H100" s="10"/>
      <c r="I100" s="10"/>
      <c r="J100" s="10"/>
      <c r="K100" s="5"/>
      <c r="L100" s="26"/>
      <c r="S100" s="15"/>
      <c r="T100" s="10"/>
    </row>
    <row r="101" spans="1:20" s="6" customFormat="1" x14ac:dyDescent="0.2">
      <c r="A101" s="10"/>
      <c r="B101" s="10"/>
      <c r="C101" s="10"/>
      <c r="D101" s="10"/>
      <c r="E101" s="10"/>
      <c r="F101" s="10"/>
      <c r="G101" s="10"/>
      <c r="H101" s="10"/>
      <c r="I101" s="10"/>
      <c r="J101" s="10"/>
      <c r="K101" s="5"/>
      <c r="L101" s="26"/>
      <c r="S101" s="15"/>
      <c r="T101" s="10"/>
    </row>
    <row r="102" spans="1:20" s="6" customFormat="1" x14ac:dyDescent="0.2">
      <c r="A102" s="10"/>
      <c r="B102" s="10"/>
      <c r="C102" s="10"/>
      <c r="D102" s="10"/>
      <c r="E102" s="10"/>
      <c r="F102" s="10"/>
      <c r="G102" s="10"/>
      <c r="H102" s="10"/>
      <c r="I102" s="10"/>
      <c r="J102" s="10"/>
      <c r="K102" s="5"/>
      <c r="L102" s="26"/>
      <c r="S102" s="15"/>
      <c r="T102" s="10"/>
    </row>
    <row r="103" spans="1:20" s="6" customFormat="1" x14ac:dyDescent="0.2">
      <c r="A103" s="10"/>
      <c r="B103" s="10"/>
      <c r="C103" s="10"/>
      <c r="D103" s="10"/>
      <c r="E103" s="10"/>
      <c r="F103" s="10"/>
      <c r="G103" s="10"/>
      <c r="H103" s="10"/>
      <c r="I103" s="10"/>
      <c r="J103" s="10"/>
      <c r="K103" s="5"/>
      <c r="L103" s="26"/>
      <c r="S103" s="15"/>
      <c r="T103" s="10"/>
    </row>
    <row r="104" spans="1:20" s="6" customFormat="1" x14ac:dyDescent="0.2">
      <c r="A104" s="10"/>
      <c r="B104" s="10"/>
      <c r="C104" s="10"/>
      <c r="D104" s="10"/>
      <c r="E104" s="10"/>
      <c r="F104" s="10"/>
      <c r="G104" s="10"/>
      <c r="H104" s="10"/>
      <c r="I104" s="10"/>
      <c r="J104" s="10"/>
      <c r="K104" s="5"/>
      <c r="L104" s="26"/>
      <c r="S104" s="15"/>
      <c r="T104" s="10"/>
    </row>
    <row r="105" spans="1:20" s="6" customFormat="1" x14ac:dyDescent="0.2">
      <c r="A105" s="10"/>
      <c r="B105" s="10"/>
      <c r="C105" s="10"/>
      <c r="D105" s="10"/>
      <c r="E105" s="10"/>
      <c r="F105" s="10"/>
      <c r="G105" s="10"/>
      <c r="H105" s="10"/>
      <c r="I105" s="10"/>
      <c r="J105" s="10"/>
      <c r="K105" s="5"/>
      <c r="L105" s="26"/>
      <c r="S105" s="15"/>
      <c r="T105" s="10"/>
    </row>
    <row r="106" spans="1:20" s="6" customFormat="1" x14ac:dyDescent="0.2">
      <c r="A106" s="10"/>
      <c r="B106" s="10"/>
      <c r="C106" s="10"/>
      <c r="D106" s="10"/>
      <c r="E106" s="10"/>
      <c r="F106" s="10"/>
      <c r="G106" s="10"/>
      <c r="H106" s="10"/>
      <c r="I106" s="10"/>
      <c r="J106" s="10"/>
      <c r="K106" s="5"/>
      <c r="L106" s="26"/>
      <c r="S106" s="15"/>
      <c r="T106" s="10"/>
    </row>
    <row r="107" spans="1:20" s="6" customFormat="1" x14ac:dyDescent="0.2">
      <c r="A107" s="10"/>
      <c r="B107" s="10"/>
      <c r="C107" s="10"/>
      <c r="D107" s="10"/>
      <c r="E107" s="10"/>
      <c r="F107" s="10"/>
      <c r="G107" s="10"/>
      <c r="H107" s="10"/>
      <c r="I107" s="10"/>
      <c r="J107" s="10"/>
      <c r="K107" s="5"/>
      <c r="L107" s="26"/>
      <c r="S107" s="15"/>
      <c r="T107" s="10"/>
    </row>
    <row r="108" spans="1:20" s="6" customFormat="1" x14ac:dyDescent="0.2">
      <c r="A108" s="10"/>
      <c r="B108" s="10"/>
      <c r="C108" s="10"/>
      <c r="D108" s="10"/>
      <c r="E108" s="10"/>
      <c r="F108" s="10"/>
      <c r="G108" s="10"/>
      <c r="H108" s="10"/>
      <c r="I108" s="10"/>
      <c r="J108" s="10"/>
      <c r="K108" s="5"/>
      <c r="L108" s="26"/>
      <c r="S108" s="15"/>
      <c r="T108" s="10"/>
    </row>
    <row r="109" spans="1:20" s="6" customFormat="1" x14ac:dyDescent="0.2">
      <c r="A109" s="10"/>
      <c r="B109" s="10"/>
      <c r="C109" s="10"/>
      <c r="D109" s="10"/>
      <c r="E109" s="10"/>
      <c r="F109" s="10"/>
      <c r="G109" s="10"/>
      <c r="H109" s="10"/>
      <c r="I109" s="10"/>
      <c r="J109" s="10"/>
      <c r="K109" s="5"/>
      <c r="L109" s="26"/>
      <c r="S109" s="15"/>
      <c r="T109" s="10"/>
    </row>
    <row r="110" spans="1:20" s="6" customFormat="1" x14ac:dyDescent="0.2">
      <c r="A110" s="10"/>
      <c r="B110" s="10"/>
      <c r="C110" s="10"/>
      <c r="D110" s="10"/>
      <c r="E110" s="10"/>
      <c r="F110" s="10"/>
      <c r="G110" s="10"/>
      <c r="H110" s="10"/>
      <c r="I110" s="10"/>
      <c r="J110" s="10"/>
      <c r="K110" s="5"/>
      <c r="L110" s="26"/>
      <c r="S110" s="15"/>
      <c r="T110" s="10"/>
    </row>
    <row r="111" spans="1:20" s="6" customFormat="1" x14ac:dyDescent="0.2">
      <c r="A111" s="10"/>
      <c r="B111" s="10"/>
      <c r="C111" s="10"/>
      <c r="D111" s="10"/>
      <c r="E111" s="10"/>
      <c r="F111" s="10"/>
      <c r="G111" s="10"/>
      <c r="H111" s="10"/>
      <c r="I111" s="10"/>
      <c r="J111" s="10"/>
      <c r="K111" s="5"/>
      <c r="L111" s="26"/>
      <c r="S111" s="15"/>
      <c r="T111" s="10"/>
    </row>
    <row r="112" spans="1:20" s="6" customFormat="1" x14ac:dyDescent="0.2">
      <c r="A112" s="10"/>
      <c r="B112" s="10"/>
      <c r="C112" s="10"/>
      <c r="D112" s="10"/>
      <c r="E112" s="10"/>
      <c r="F112" s="10"/>
      <c r="G112" s="10"/>
      <c r="H112" s="10"/>
      <c r="I112" s="10"/>
      <c r="J112" s="10"/>
      <c r="K112" s="5"/>
      <c r="L112" s="26"/>
      <c r="S112" s="15"/>
      <c r="T112" s="10"/>
    </row>
    <row r="113" spans="1:20" s="6" customFormat="1" x14ac:dyDescent="0.2">
      <c r="A113" s="10"/>
      <c r="B113" s="10"/>
      <c r="C113" s="10"/>
      <c r="D113" s="10"/>
      <c r="E113" s="10"/>
      <c r="F113" s="10"/>
      <c r="G113" s="10"/>
      <c r="H113" s="10"/>
      <c r="I113" s="10"/>
      <c r="J113" s="10"/>
      <c r="K113" s="5"/>
      <c r="L113" s="26"/>
      <c r="S113" s="15"/>
      <c r="T113" s="10"/>
    </row>
    <row r="114" spans="1:20" s="6" customFormat="1" x14ac:dyDescent="0.2">
      <c r="A114" s="10"/>
      <c r="B114" s="10"/>
      <c r="C114" s="10"/>
      <c r="D114" s="10"/>
      <c r="E114" s="10"/>
      <c r="F114" s="10"/>
      <c r="G114" s="10"/>
      <c r="H114" s="10"/>
      <c r="I114" s="10"/>
      <c r="J114" s="10"/>
      <c r="K114" s="5"/>
      <c r="L114" s="26"/>
      <c r="S114" s="15"/>
      <c r="T114" s="10"/>
    </row>
    <row r="115" spans="1:20" s="6" customFormat="1" x14ac:dyDescent="0.2">
      <c r="A115" s="10"/>
      <c r="B115" s="10"/>
      <c r="C115" s="10"/>
      <c r="D115" s="10"/>
      <c r="E115" s="10"/>
      <c r="F115" s="10"/>
      <c r="G115" s="10"/>
      <c r="H115" s="10"/>
      <c r="I115" s="10"/>
      <c r="J115" s="10"/>
      <c r="K115" s="5"/>
      <c r="L115" s="26"/>
      <c r="S115" s="15"/>
      <c r="T115" s="10"/>
    </row>
    <row r="116" spans="1:20" s="6" customFormat="1" x14ac:dyDescent="0.2">
      <c r="A116" s="10"/>
      <c r="B116" s="10"/>
      <c r="C116" s="10"/>
      <c r="D116" s="10"/>
      <c r="E116" s="10"/>
      <c r="F116" s="10"/>
      <c r="G116" s="10"/>
      <c r="H116" s="10"/>
      <c r="I116" s="10"/>
      <c r="J116" s="10"/>
      <c r="K116" s="5"/>
      <c r="L116" s="26"/>
      <c r="S116" s="15"/>
      <c r="T116" s="10"/>
    </row>
    <row r="117" spans="1:20" s="6" customFormat="1" x14ac:dyDescent="0.2">
      <c r="A117" s="10"/>
      <c r="B117" s="10"/>
      <c r="C117" s="10"/>
      <c r="D117" s="10"/>
      <c r="E117" s="10"/>
      <c r="F117" s="10"/>
      <c r="G117" s="10"/>
      <c r="H117" s="10"/>
      <c r="I117" s="10"/>
      <c r="J117" s="10"/>
      <c r="K117" s="5"/>
      <c r="L117" s="26"/>
      <c r="S117" s="15"/>
      <c r="T117" s="10"/>
    </row>
    <row r="118" spans="1:20" s="6" customFormat="1" x14ac:dyDescent="0.2">
      <c r="A118" s="10"/>
      <c r="B118" s="10"/>
      <c r="C118" s="10"/>
      <c r="D118" s="10"/>
      <c r="E118" s="10"/>
      <c r="F118" s="10"/>
      <c r="G118" s="10"/>
      <c r="H118" s="10"/>
      <c r="I118" s="10"/>
      <c r="J118" s="10"/>
      <c r="K118" s="5"/>
      <c r="L118" s="26"/>
      <c r="S118" s="15"/>
      <c r="T118" s="10"/>
    </row>
    <row r="119" spans="1:20" s="6" customFormat="1" x14ac:dyDescent="0.2">
      <c r="A119" s="10"/>
      <c r="B119" s="10"/>
      <c r="C119" s="10"/>
      <c r="D119" s="10"/>
      <c r="E119" s="10"/>
      <c r="F119" s="10"/>
      <c r="G119" s="10"/>
      <c r="H119" s="10"/>
      <c r="I119" s="10"/>
      <c r="J119" s="10"/>
      <c r="K119" s="5"/>
      <c r="L119" s="26"/>
      <c r="S119" s="15"/>
      <c r="T119" s="10"/>
    </row>
    <row r="120" spans="1:20" s="6" customFormat="1" x14ac:dyDescent="0.2">
      <c r="A120" s="10"/>
      <c r="B120" s="10"/>
      <c r="C120" s="10"/>
      <c r="D120" s="10"/>
      <c r="E120" s="10"/>
      <c r="F120" s="10"/>
      <c r="G120" s="10"/>
      <c r="H120" s="10"/>
      <c r="I120" s="10"/>
      <c r="J120" s="10"/>
      <c r="K120" s="5"/>
      <c r="L120" s="26"/>
      <c r="S120" s="15"/>
      <c r="T120" s="10"/>
    </row>
  </sheetData>
  <sortState ref="C8:R24">
    <sortCondition ref="C8"/>
  </sortState>
  <mergeCells count="18">
    <mergeCell ref="A5:R5"/>
    <mergeCell ref="A6:A7"/>
    <mergeCell ref="B6:B7"/>
    <mergeCell ref="C6:C7"/>
    <mergeCell ref="D6:D7"/>
    <mergeCell ref="E6:E7"/>
    <mergeCell ref="F6:F7"/>
    <mergeCell ref="H6:H7"/>
    <mergeCell ref="I6:I7"/>
    <mergeCell ref="J6:J7"/>
    <mergeCell ref="G6:G7"/>
    <mergeCell ref="S6:S7"/>
    <mergeCell ref="K6:K7"/>
    <mergeCell ref="L6:L7"/>
    <mergeCell ref="M6:M7"/>
    <mergeCell ref="N6:N7"/>
    <mergeCell ref="O6:Q6"/>
    <mergeCell ref="R6:R7"/>
  </mergeCells>
  <pageMargins left="0.70866141732283472" right="0.78740157480314965" top="0.6692913385826772" bottom="0.86614173228346458" header="0.27559055118110237" footer="0.39370078740157483"/>
  <pageSetup paperSize="9" scale="50" firstPageNumber="103"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rowBreaks count="1" manualBreakCount="1">
    <brk id="23" max="18" man="1"/>
  </rowBreaks>
  <colBreaks count="1" manualBreakCount="1">
    <brk id="19"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06"/>
  <sheetViews>
    <sheetView view="pageBreakPreview" zoomScale="60" zoomScaleNormal="70" workbookViewId="0">
      <pane ySplit="7" topLeftCell="A14" activePane="bottomLeft" state="frozenSplit"/>
      <selection activeCell="B36" sqref="B36"/>
      <selection pane="bottomLeft"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6" width="5.5703125" style="10" hidden="1" customWidth="1" outlineLevel="1"/>
    <col min="7" max="7" width="7.5703125" style="10" customWidth="1" outlineLevel="1"/>
    <col min="8" max="8" width="41.42578125" style="10" customWidth="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7" width="14.85546875" style="6" customWidth="1"/>
    <col min="18" max="18" width="14.42578125" style="6" customWidth="1"/>
    <col min="19" max="19" width="20.85546875" style="15" hidden="1" customWidth="1"/>
    <col min="20" max="20" width="9.140625" style="10" hidden="1" customWidth="1"/>
    <col min="21" max="21" width="9.140625" style="10" customWidth="1"/>
    <col min="22" max="16384" width="9.140625" style="10"/>
  </cols>
  <sheetData>
    <row r="1" spans="1:20" ht="18" x14ac:dyDescent="0.2">
      <c r="A1" s="124" t="s">
        <v>233</v>
      </c>
      <c r="B1" s="124"/>
      <c r="C1" s="124"/>
      <c r="D1" s="124"/>
      <c r="E1" s="124"/>
      <c r="F1" s="124"/>
      <c r="G1" s="124"/>
      <c r="H1" s="124"/>
      <c r="I1" s="124"/>
      <c r="J1" s="124"/>
      <c r="K1" s="124"/>
      <c r="L1" s="124"/>
      <c r="M1" s="124"/>
      <c r="N1" s="124"/>
      <c r="O1" s="124"/>
      <c r="P1" s="124"/>
      <c r="Q1" s="124"/>
      <c r="R1" s="124"/>
      <c r="S1" s="124"/>
      <c r="T1" s="124"/>
    </row>
    <row r="2" spans="1:20" ht="23.25" x14ac:dyDescent="0.2">
      <c r="A2" s="125" t="s">
        <v>231</v>
      </c>
      <c r="B2" s="125"/>
      <c r="C2" s="125" t="s">
        <v>1</v>
      </c>
      <c r="D2" s="126"/>
      <c r="E2" s="126"/>
      <c r="F2" s="126"/>
      <c r="G2" s="126"/>
      <c r="H2" s="125" t="s">
        <v>1</v>
      </c>
      <c r="I2" s="127" t="s">
        <v>232</v>
      </c>
      <c r="J2" s="127"/>
      <c r="K2" s="126"/>
      <c r="L2" s="126"/>
      <c r="M2" s="126"/>
      <c r="N2" s="126"/>
      <c r="O2" s="126"/>
      <c r="P2" s="126"/>
      <c r="Q2" s="126"/>
      <c r="R2" s="126"/>
      <c r="S2" s="126"/>
      <c r="T2" s="126"/>
    </row>
    <row r="3" spans="1:20" ht="15.75" x14ac:dyDescent="0.2">
      <c r="A3" s="128"/>
      <c r="B3" s="128"/>
      <c r="C3" s="125" t="s">
        <v>34</v>
      </c>
      <c r="D3" s="129"/>
      <c r="E3" s="129"/>
      <c r="F3" s="129"/>
      <c r="G3" s="129"/>
      <c r="H3" s="125" t="s">
        <v>34</v>
      </c>
      <c r="I3" s="129"/>
      <c r="J3" s="129"/>
      <c r="K3" s="129"/>
      <c r="L3" s="130"/>
      <c r="M3" s="129"/>
      <c r="N3" s="130"/>
      <c r="O3" s="129"/>
      <c r="P3" s="129"/>
      <c r="Q3" s="129"/>
      <c r="R3" s="129"/>
      <c r="S3" s="129"/>
      <c r="T3" s="131"/>
    </row>
    <row r="4" spans="1:20" ht="17.25" customHeight="1" x14ac:dyDescent="0.2">
      <c r="A4" s="129"/>
      <c r="B4" s="129"/>
      <c r="C4" s="129"/>
      <c r="D4" s="129"/>
      <c r="E4" s="129"/>
      <c r="F4" s="129"/>
      <c r="G4" s="129"/>
      <c r="H4" s="129"/>
      <c r="I4" s="129"/>
      <c r="J4" s="129"/>
      <c r="K4" s="129"/>
      <c r="L4" s="130"/>
      <c r="M4" s="129"/>
      <c r="N4" s="130"/>
      <c r="O4" s="129"/>
      <c r="P4" s="129"/>
      <c r="Q4" s="129"/>
      <c r="R4" s="132" t="s">
        <v>145</v>
      </c>
      <c r="S4" s="129"/>
      <c r="T4" s="132" t="s">
        <v>145</v>
      </c>
    </row>
    <row r="5" spans="1:20" ht="25.5" customHeight="1" x14ac:dyDescent="0.2">
      <c r="A5" s="207" t="s">
        <v>286</v>
      </c>
      <c r="B5" s="208"/>
      <c r="C5" s="208"/>
      <c r="D5" s="208"/>
      <c r="E5" s="208"/>
      <c r="F5" s="208"/>
      <c r="G5" s="208"/>
      <c r="H5" s="208"/>
      <c r="I5" s="208"/>
      <c r="J5" s="208"/>
      <c r="K5" s="208"/>
      <c r="L5" s="208"/>
      <c r="M5" s="208"/>
      <c r="N5" s="208"/>
      <c r="O5" s="208"/>
      <c r="P5" s="208"/>
      <c r="Q5" s="208"/>
      <c r="R5" s="209"/>
      <c r="S5" s="33"/>
    </row>
    <row r="6" spans="1:20" ht="25.5" customHeight="1" x14ac:dyDescent="0.2">
      <c r="A6" s="210" t="s">
        <v>2</v>
      </c>
      <c r="B6" s="210" t="s">
        <v>3</v>
      </c>
      <c r="C6" s="211" t="s">
        <v>4</v>
      </c>
      <c r="D6" s="211" t="s">
        <v>5</v>
      </c>
      <c r="E6" s="211" t="s">
        <v>6</v>
      </c>
      <c r="F6" s="211" t="s">
        <v>7</v>
      </c>
      <c r="G6" s="213"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4"/>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4">
        <f>SUM(L9:L16)</f>
        <v>119137</v>
      </c>
      <c r="M8" s="164"/>
      <c r="N8" s="164">
        <f t="shared" ref="N8:R8" si="0">SUM(N9:N16)</f>
        <v>46795</v>
      </c>
      <c r="O8" s="164">
        <f t="shared" si="0"/>
        <v>65820</v>
      </c>
      <c r="P8" s="164">
        <f t="shared" si="0"/>
        <v>0</v>
      </c>
      <c r="Q8" s="164">
        <f t="shared" si="0"/>
        <v>65820</v>
      </c>
      <c r="R8" s="164">
        <f t="shared" si="0"/>
        <v>6522</v>
      </c>
      <c r="S8" s="50"/>
    </row>
    <row r="9" spans="1:20" ht="77.25" customHeight="1" x14ac:dyDescent="0.2">
      <c r="A9" s="16">
        <v>1</v>
      </c>
      <c r="B9" s="16" t="s">
        <v>19</v>
      </c>
      <c r="C9" s="17">
        <v>60002100474</v>
      </c>
      <c r="D9" s="16">
        <v>4350</v>
      </c>
      <c r="E9" s="16">
        <v>6121</v>
      </c>
      <c r="F9" s="16">
        <v>11</v>
      </c>
      <c r="G9" s="16">
        <v>61</v>
      </c>
      <c r="H9" s="18" t="s">
        <v>35</v>
      </c>
      <c r="I9" s="39" t="s">
        <v>163</v>
      </c>
      <c r="J9" s="16" t="s">
        <v>36</v>
      </c>
      <c r="K9" s="16" t="s">
        <v>37</v>
      </c>
      <c r="L9" s="37">
        <v>58536</v>
      </c>
      <c r="M9" s="60" t="s">
        <v>38</v>
      </c>
      <c r="N9" s="35">
        <v>35215</v>
      </c>
      <c r="O9" s="36">
        <f t="shared" ref="O9:O16" si="1">P9+Q9</f>
        <v>18599</v>
      </c>
      <c r="P9" s="35"/>
      <c r="Q9" s="37">
        <v>18599</v>
      </c>
      <c r="R9" s="37">
        <f t="shared" ref="R9:R16" si="2">L9-N9-O9</f>
        <v>4722</v>
      </c>
      <c r="S9" s="38"/>
    </row>
    <row r="10" spans="1:20" ht="72" customHeight="1" x14ac:dyDescent="0.2">
      <c r="A10" s="16">
        <v>2</v>
      </c>
      <c r="B10" s="16" t="s">
        <v>39</v>
      </c>
      <c r="C10" s="17">
        <v>60002100755</v>
      </c>
      <c r="D10" s="16">
        <v>4351</v>
      </c>
      <c r="E10" s="16">
        <v>6121</v>
      </c>
      <c r="F10" s="16">
        <v>11</v>
      </c>
      <c r="G10" s="16">
        <v>61</v>
      </c>
      <c r="H10" s="18" t="s">
        <v>40</v>
      </c>
      <c r="I10" s="39" t="s">
        <v>41</v>
      </c>
      <c r="J10" s="16" t="s">
        <v>25</v>
      </c>
      <c r="K10" s="16" t="s">
        <v>23</v>
      </c>
      <c r="L10" s="37">
        <v>26348</v>
      </c>
      <c r="M10" s="56" t="s">
        <v>42</v>
      </c>
      <c r="N10" s="35">
        <v>2548</v>
      </c>
      <c r="O10" s="36">
        <f t="shared" si="1"/>
        <v>22000</v>
      </c>
      <c r="P10" s="35"/>
      <c r="Q10" s="37">
        <v>22000</v>
      </c>
      <c r="R10" s="37">
        <f t="shared" si="2"/>
        <v>1800</v>
      </c>
      <c r="S10" s="41"/>
    </row>
    <row r="11" spans="1:20" ht="72" customHeight="1" x14ac:dyDescent="0.2">
      <c r="A11" s="16">
        <v>3</v>
      </c>
      <c r="B11" s="95" t="s">
        <v>56</v>
      </c>
      <c r="C11" s="27">
        <v>60002100993</v>
      </c>
      <c r="D11" s="27">
        <v>4350</v>
      </c>
      <c r="E11" s="27">
        <v>6121</v>
      </c>
      <c r="F11" s="27">
        <v>11</v>
      </c>
      <c r="G11" s="16">
        <v>61</v>
      </c>
      <c r="H11" s="30" t="s">
        <v>43</v>
      </c>
      <c r="I11" s="28" t="s">
        <v>44</v>
      </c>
      <c r="J11" s="29" t="s">
        <v>25</v>
      </c>
      <c r="K11" s="29" t="s">
        <v>23</v>
      </c>
      <c r="L11" s="37">
        <v>5806</v>
      </c>
      <c r="M11" s="56" t="s">
        <v>42</v>
      </c>
      <c r="N11" s="35">
        <v>2000</v>
      </c>
      <c r="O11" s="36">
        <f t="shared" si="1"/>
        <v>3806</v>
      </c>
      <c r="P11" s="35"/>
      <c r="Q11" s="37">
        <v>3806</v>
      </c>
      <c r="R11" s="37">
        <f t="shared" si="2"/>
        <v>0</v>
      </c>
      <c r="S11" s="41"/>
    </row>
    <row r="12" spans="1:20" s="116" customFormat="1" ht="83.25" customHeight="1" x14ac:dyDescent="0.2">
      <c r="A12" s="109">
        <v>4</v>
      </c>
      <c r="B12" s="95" t="s">
        <v>19</v>
      </c>
      <c r="C12" s="110">
        <v>60002100994</v>
      </c>
      <c r="D12" s="110">
        <v>4357</v>
      </c>
      <c r="E12" s="110">
        <v>6121</v>
      </c>
      <c r="F12" s="110">
        <v>11</v>
      </c>
      <c r="G12" s="16">
        <v>61</v>
      </c>
      <c r="H12" s="30" t="s">
        <v>204</v>
      </c>
      <c r="I12" s="117" t="s">
        <v>212</v>
      </c>
      <c r="J12" s="96" t="s">
        <v>36</v>
      </c>
      <c r="K12" s="111" t="s">
        <v>23</v>
      </c>
      <c r="L12" s="112">
        <v>15232</v>
      </c>
      <c r="M12" s="113">
        <v>2017</v>
      </c>
      <c r="N12" s="114">
        <v>232</v>
      </c>
      <c r="O12" s="115">
        <f t="shared" si="1"/>
        <v>15000</v>
      </c>
      <c r="P12" s="114"/>
      <c r="Q12" s="105">
        <v>15000</v>
      </c>
      <c r="R12" s="112">
        <f t="shared" si="2"/>
        <v>0</v>
      </c>
      <c r="S12" s="58" t="s">
        <v>235</v>
      </c>
    </row>
    <row r="13" spans="1:20" ht="72" customHeight="1" x14ac:dyDescent="0.2">
      <c r="A13" s="16">
        <v>5</v>
      </c>
      <c r="B13" s="95" t="s">
        <v>19</v>
      </c>
      <c r="C13" s="17">
        <v>60002101070</v>
      </c>
      <c r="D13" s="16">
        <v>4350</v>
      </c>
      <c r="E13" s="16">
        <v>6121</v>
      </c>
      <c r="F13" s="16">
        <v>11</v>
      </c>
      <c r="G13" s="16">
        <v>61</v>
      </c>
      <c r="H13" s="18" t="s">
        <v>169</v>
      </c>
      <c r="I13" s="97" t="s">
        <v>189</v>
      </c>
      <c r="J13" s="96" t="s">
        <v>36</v>
      </c>
      <c r="K13" s="29" t="s">
        <v>23</v>
      </c>
      <c r="L13" s="37">
        <v>1286</v>
      </c>
      <c r="M13" s="56">
        <v>2017</v>
      </c>
      <c r="N13" s="35">
        <v>86</v>
      </c>
      <c r="O13" s="36">
        <f t="shared" si="1"/>
        <v>1200</v>
      </c>
      <c r="P13" s="35"/>
      <c r="Q13" s="37">
        <v>1200</v>
      </c>
      <c r="R13" s="37">
        <f t="shared" si="2"/>
        <v>0</v>
      </c>
      <c r="S13" s="58" t="s">
        <v>235</v>
      </c>
      <c r="T13" s="10" t="s">
        <v>170</v>
      </c>
    </row>
    <row r="14" spans="1:20" ht="72" customHeight="1" x14ac:dyDescent="0.2">
      <c r="A14" s="16">
        <v>6</v>
      </c>
      <c r="B14" s="95" t="s">
        <v>17</v>
      </c>
      <c r="C14" s="27">
        <v>60002101074</v>
      </c>
      <c r="D14" s="27">
        <v>4357</v>
      </c>
      <c r="E14" s="27">
        <v>6121</v>
      </c>
      <c r="F14" s="27">
        <v>11</v>
      </c>
      <c r="G14" s="16">
        <v>61</v>
      </c>
      <c r="H14" s="30" t="s">
        <v>165</v>
      </c>
      <c r="I14" s="97" t="s">
        <v>190</v>
      </c>
      <c r="J14" s="96" t="s">
        <v>36</v>
      </c>
      <c r="K14" s="29" t="s">
        <v>23</v>
      </c>
      <c r="L14" s="37">
        <v>2480</v>
      </c>
      <c r="M14" s="56" t="s">
        <v>42</v>
      </c>
      <c r="N14" s="35">
        <v>1980</v>
      </c>
      <c r="O14" s="36">
        <f t="shared" si="1"/>
        <v>500</v>
      </c>
      <c r="P14" s="35"/>
      <c r="Q14" s="37">
        <v>500</v>
      </c>
      <c r="R14" s="37">
        <f t="shared" si="2"/>
        <v>0</v>
      </c>
      <c r="S14" s="41"/>
      <c r="T14" s="10" t="s">
        <v>173</v>
      </c>
    </row>
    <row r="15" spans="1:20" ht="72" customHeight="1" x14ac:dyDescent="0.2">
      <c r="A15" s="16">
        <v>7</v>
      </c>
      <c r="B15" s="95" t="s">
        <v>19</v>
      </c>
      <c r="C15" s="27">
        <v>60002100950</v>
      </c>
      <c r="D15" s="27">
        <v>4357</v>
      </c>
      <c r="E15" s="27">
        <v>6121</v>
      </c>
      <c r="F15" s="27">
        <v>11</v>
      </c>
      <c r="G15" s="16">
        <v>61</v>
      </c>
      <c r="H15" s="30" t="s">
        <v>302</v>
      </c>
      <c r="I15" s="189" t="s">
        <v>303</v>
      </c>
      <c r="J15" s="96" t="s">
        <v>36</v>
      </c>
      <c r="K15" s="29" t="s">
        <v>23</v>
      </c>
      <c r="L15" s="37">
        <v>5949</v>
      </c>
      <c r="M15" s="56" t="s">
        <v>42</v>
      </c>
      <c r="N15" s="35">
        <v>4734</v>
      </c>
      <c r="O15" s="36">
        <f t="shared" si="1"/>
        <v>1215</v>
      </c>
      <c r="P15" s="35"/>
      <c r="Q15" s="37">
        <v>1215</v>
      </c>
      <c r="R15" s="37">
        <f t="shared" si="2"/>
        <v>0</v>
      </c>
      <c r="S15" s="41"/>
    </row>
    <row r="16" spans="1:20" ht="72" customHeight="1" x14ac:dyDescent="0.2">
      <c r="A16" s="16">
        <v>8</v>
      </c>
      <c r="B16" s="95" t="s">
        <v>56</v>
      </c>
      <c r="C16" s="27">
        <v>60002101179</v>
      </c>
      <c r="D16" s="27">
        <v>4357</v>
      </c>
      <c r="E16" s="27">
        <v>6121</v>
      </c>
      <c r="F16" s="27">
        <v>11</v>
      </c>
      <c r="G16" s="16">
        <v>61</v>
      </c>
      <c r="H16" s="30" t="s">
        <v>304</v>
      </c>
      <c r="I16" s="189" t="s">
        <v>305</v>
      </c>
      <c r="J16" s="96" t="s">
        <v>36</v>
      </c>
      <c r="K16" s="29" t="s">
        <v>23</v>
      </c>
      <c r="L16" s="37">
        <v>3500</v>
      </c>
      <c r="M16" s="56">
        <v>2017</v>
      </c>
      <c r="N16" s="35">
        <v>0</v>
      </c>
      <c r="O16" s="36">
        <f t="shared" si="1"/>
        <v>3500</v>
      </c>
      <c r="P16" s="35"/>
      <c r="Q16" s="37">
        <v>3500</v>
      </c>
      <c r="R16" s="37">
        <f t="shared" si="2"/>
        <v>0</v>
      </c>
      <c r="S16" s="41"/>
    </row>
    <row r="17" spans="1:20" s="51" customFormat="1" ht="23.25" customHeight="1" x14ac:dyDescent="0.3">
      <c r="A17" s="162" t="s">
        <v>28</v>
      </c>
      <c r="B17" s="163"/>
      <c r="C17" s="163"/>
      <c r="D17" s="163"/>
      <c r="E17" s="163"/>
      <c r="F17" s="163"/>
      <c r="G17" s="163"/>
      <c r="H17" s="163"/>
      <c r="I17" s="163"/>
      <c r="J17" s="163"/>
      <c r="K17" s="163"/>
      <c r="L17" s="164">
        <f>SUM(L18:L20)</f>
        <v>15247</v>
      </c>
      <c r="M17" s="164"/>
      <c r="N17" s="164">
        <f t="shared" ref="N17:Q17" si="3">SUM(N18:N20)</f>
        <v>122</v>
      </c>
      <c r="O17" s="164">
        <f t="shared" si="3"/>
        <v>15125</v>
      </c>
      <c r="P17" s="164">
        <f t="shared" si="3"/>
        <v>0</v>
      </c>
      <c r="Q17" s="164">
        <f t="shared" si="3"/>
        <v>15125</v>
      </c>
      <c r="R17" s="164">
        <f>SUM(R18:R19)</f>
        <v>0</v>
      </c>
      <c r="S17" s="50"/>
    </row>
    <row r="18" spans="1:20" ht="72" customHeight="1" x14ac:dyDescent="0.2">
      <c r="A18" s="16">
        <v>1</v>
      </c>
      <c r="B18" s="16" t="s">
        <v>19</v>
      </c>
      <c r="C18" s="17">
        <v>60002101064</v>
      </c>
      <c r="D18" s="16">
        <v>4350</v>
      </c>
      <c r="E18" s="16">
        <v>5171</v>
      </c>
      <c r="F18" s="16">
        <v>11</v>
      </c>
      <c r="G18" s="16">
        <v>51</v>
      </c>
      <c r="H18" s="18" t="s">
        <v>102</v>
      </c>
      <c r="I18" s="39" t="s">
        <v>164</v>
      </c>
      <c r="J18" s="16" t="s">
        <v>36</v>
      </c>
      <c r="K18" s="16" t="s">
        <v>23</v>
      </c>
      <c r="L18" s="37">
        <f>3850+122</f>
        <v>3972</v>
      </c>
      <c r="M18" s="56">
        <v>2017</v>
      </c>
      <c r="N18" s="35">
        <v>122</v>
      </c>
      <c r="O18" s="36">
        <f t="shared" ref="O18" si="4">P18+Q18</f>
        <v>3850</v>
      </c>
      <c r="P18" s="35"/>
      <c r="Q18" s="37">
        <v>3850</v>
      </c>
      <c r="R18" s="37">
        <f t="shared" ref="R18" si="5">L18-N18-O18</f>
        <v>0</v>
      </c>
      <c r="S18" s="58" t="s">
        <v>235</v>
      </c>
    </row>
    <row r="19" spans="1:20" ht="47.25" x14ac:dyDescent="0.2">
      <c r="A19" s="16">
        <v>2</v>
      </c>
      <c r="B19" s="16" t="s">
        <v>17</v>
      </c>
      <c r="C19" s="55">
        <v>60002101068</v>
      </c>
      <c r="D19" s="16">
        <v>4350</v>
      </c>
      <c r="E19" s="16">
        <v>5171</v>
      </c>
      <c r="F19" s="16">
        <v>11</v>
      </c>
      <c r="G19" s="16">
        <v>51</v>
      </c>
      <c r="H19" s="18" t="s">
        <v>99</v>
      </c>
      <c r="I19" s="39" t="s">
        <v>100</v>
      </c>
      <c r="J19" s="16" t="s">
        <v>36</v>
      </c>
      <c r="K19" s="16" t="s">
        <v>23</v>
      </c>
      <c r="L19" s="37">
        <v>10425</v>
      </c>
      <c r="M19" s="56">
        <v>2017</v>
      </c>
      <c r="N19" s="35">
        <v>0</v>
      </c>
      <c r="O19" s="36">
        <f t="shared" ref="O19:O20" si="6">P19+Q19</f>
        <v>10425</v>
      </c>
      <c r="P19" s="35"/>
      <c r="Q19" s="37">
        <v>10425</v>
      </c>
      <c r="R19" s="37">
        <f t="shared" ref="R19:R20" si="7">L19-N19-O19</f>
        <v>0</v>
      </c>
      <c r="S19" s="58" t="s">
        <v>235</v>
      </c>
    </row>
    <row r="20" spans="1:20" ht="56.25" customHeight="1" x14ac:dyDescent="0.2">
      <c r="A20" s="16">
        <v>3</v>
      </c>
      <c r="B20" s="16" t="s">
        <v>17</v>
      </c>
      <c r="C20" s="55">
        <v>60002100856</v>
      </c>
      <c r="D20" s="16">
        <v>4357</v>
      </c>
      <c r="E20" s="16">
        <v>5171</v>
      </c>
      <c r="F20" s="16">
        <v>11</v>
      </c>
      <c r="G20" s="16">
        <v>51</v>
      </c>
      <c r="H20" s="18" t="s">
        <v>306</v>
      </c>
      <c r="I20" s="39" t="s">
        <v>307</v>
      </c>
      <c r="J20" s="16" t="s">
        <v>36</v>
      </c>
      <c r="K20" s="16" t="s">
        <v>23</v>
      </c>
      <c r="L20" s="37">
        <v>850</v>
      </c>
      <c r="M20" s="56">
        <v>2017</v>
      </c>
      <c r="N20" s="35">
        <v>0</v>
      </c>
      <c r="O20" s="36">
        <f t="shared" si="6"/>
        <v>850</v>
      </c>
      <c r="P20" s="35"/>
      <c r="Q20" s="37">
        <v>850</v>
      </c>
      <c r="R20" s="37">
        <f t="shared" si="7"/>
        <v>0</v>
      </c>
      <c r="S20" s="58"/>
    </row>
    <row r="21" spans="1:20" s="51" customFormat="1" ht="27.75" customHeight="1" x14ac:dyDescent="0.3">
      <c r="A21" s="162" t="s">
        <v>29</v>
      </c>
      <c r="B21" s="171"/>
      <c r="C21" s="171"/>
      <c r="D21" s="171"/>
      <c r="E21" s="171"/>
      <c r="F21" s="163"/>
      <c r="G21" s="163"/>
      <c r="H21" s="163"/>
      <c r="I21" s="163"/>
      <c r="J21" s="163"/>
      <c r="K21" s="163"/>
      <c r="L21" s="164">
        <f>SUM(L22:L22)</f>
        <v>494</v>
      </c>
      <c r="M21" s="164"/>
      <c r="N21" s="164">
        <f>SUM(N22:N22)</f>
        <v>0</v>
      </c>
      <c r="O21" s="165">
        <f>SUM(O22:O22)</f>
        <v>494</v>
      </c>
      <c r="P21" s="165">
        <f>SUM(P22:P22)</f>
        <v>0</v>
      </c>
      <c r="Q21" s="165">
        <f>SUM(Q22:Q22)</f>
        <v>494</v>
      </c>
      <c r="R21" s="164">
        <f>SUM(R22:R22)</f>
        <v>0</v>
      </c>
      <c r="S21" s="50"/>
    </row>
    <row r="22" spans="1:20" ht="90" customHeight="1" x14ac:dyDescent="0.2">
      <c r="A22" s="16">
        <v>1</v>
      </c>
      <c r="B22" s="16" t="s">
        <v>17</v>
      </c>
      <c r="C22" s="17">
        <v>60002100824</v>
      </c>
      <c r="D22" s="16" t="s">
        <v>45</v>
      </c>
      <c r="E22" s="16" t="s">
        <v>46</v>
      </c>
      <c r="F22" s="16">
        <v>11</v>
      </c>
      <c r="G22" s="16">
        <v>61</v>
      </c>
      <c r="H22" s="18" t="s">
        <v>47</v>
      </c>
      <c r="I22" s="39" t="s">
        <v>48</v>
      </c>
      <c r="J22" s="16" t="s">
        <v>49</v>
      </c>
      <c r="K22" s="16" t="s">
        <v>50</v>
      </c>
      <c r="L22" s="37">
        <v>494</v>
      </c>
      <c r="M22" s="40">
        <v>2017</v>
      </c>
      <c r="N22" s="35">
        <v>0</v>
      </c>
      <c r="O22" s="36">
        <f t="shared" ref="O22" si="8">P22+Q22</f>
        <v>494</v>
      </c>
      <c r="P22" s="35"/>
      <c r="Q22" s="37">
        <v>494</v>
      </c>
      <c r="R22" s="37">
        <f>L22-N22-O22</f>
        <v>0</v>
      </c>
      <c r="S22" s="58"/>
    </row>
    <row r="23" spans="1:20" ht="35.25" customHeight="1" x14ac:dyDescent="0.2">
      <c r="A23" s="166" t="s">
        <v>288</v>
      </c>
      <c r="B23" s="167"/>
      <c r="C23" s="167"/>
      <c r="D23" s="167"/>
      <c r="E23" s="167"/>
      <c r="F23" s="167"/>
      <c r="G23" s="167"/>
      <c r="H23" s="167"/>
      <c r="I23" s="167"/>
      <c r="J23" s="167"/>
      <c r="K23" s="167"/>
      <c r="L23" s="168">
        <f>L21+L17+L8</f>
        <v>134878</v>
      </c>
      <c r="M23" s="168"/>
      <c r="N23" s="168">
        <f>N21+N17+N8</f>
        <v>46917</v>
      </c>
      <c r="O23" s="168">
        <f>O21+O17+O8</f>
        <v>81439</v>
      </c>
      <c r="P23" s="168">
        <f>P21+P17+P8</f>
        <v>0</v>
      </c>
      <c r="Q23" s="168">
        <f>Q21+Q17+Q8</f>
        <v>81439</v>
      </c>
      <c r="R23" s="169">
        <f>R21+R17+R8</f>
        <v>6522</v>
      </c>
      <c r="S23" s="34"/>
    </row>
    <row r="24" spans="1:20" s="6" customFormat="1" x14ac:dyDescent="0.2">
      <c r="A24" s="5"/>
      <c r="B24" s="5"/>
      <c r="C24" s="5"/>
      <c r="D24" s="5"/>
      <c r="E24" s="5"/>
      <c r="F24" s="5"/>
      <c r="G24" s="5"/>
      <c r="H24" s="22"/>
      <c r="I24" s="5"/>
      <c r="J24" s="23"/>
      <c r="K24" s="19"/>
      <c r="L24" s="20"/>
      <c r="M24" s="21"/>
      <c r="N24" s="21"/>
      <c r="S24" s="15"/>
      <c r="T24" s="10"/>
    </row>
    <row r="25" spans="1:20" s="6" customFormat="1" x14ac:dyDescent="0.2">
      <c r="A25" s="5"/>
      <c r="B25" s="5"/>
      <c r="C25" s="5"/>
      <c r="D25" s="5"/>
      <c r="E25" s="5"/>
      <c r="F25" s="5"/>
      <c r="G25" s="5"/>
      <c r="H25" s="5"/>
      <c r="I25" s="5"/>
      <c r="J25" s="24"/>
      <c r="K25" s="25"/>
      <c r="L25" s="26"/>
      <c r="S25" s="15"/>
      <c r="T25" s="10"/>
    </row>
    <row r="26" spans="1:20" s="6" customFormat="1" x14ac:dyDescent="0.2">
      <c r="A26" s="5"/>
      <c r="B26" s="5"/>
      <c r="C26" s="5"/>
      <c r="D26" s="5"/>
      <c r="E26" s="5"/>
      <c r="F26" s="5"/>
      <c r="G26" s="5"/>
      <c r="H26" s="5"/>
      <c r="I26" s="5"/>
      <c r="J26" s="24"/>
      <c r="K26" s="25"/>
      <c r="L26" s="26"/>
      <c r="S26" s="15"/>
      <c r="T26" s="10"/>
    </row>
    <row r="27" spans="1:20" s="6" customFormat="1" x14ac:dyDescent="0.2">
      <c r="A27" s="5"/>
      <c r="B27" s="5"/>
      <c r="C27" s="5"/>
      <c r="D27" s="5"/>
      <c r="E27" s="5"/>
      <c r="F27" s="5"/>
      <c r="G27" s="5"/>
      <c r="H27" s="5"/>
      <c r="I27" s="5"/>
      <c r="J27" s="10"/>
      <c r="K27" s="25"/>
      <c r="L27" s="26"/>
      <c r="S27" s="15"/>
      <c r="T27" s="10"/>
    </row>
    <row r="28" spans="1:20" s="6" customFormat="1" x14ac:dyDescent="0.2">
      <c r="A28" s="5"/>
      <c r="B28" s="5"/>
      <c r="C28" s="5"/>
      <c r="D28" s="5"/>
      <c r="E28" s="5"/>
      <c r="F28" s="5"/>
      <c r="G28" s="5"/>
      <c r="H28" s="5"/>
      <c r="I28" s="5"/>
      <c r="J28" s="10"/>
      <c r="K28" s="25"/>
      <c r="L28" s="26"/>
      <c r="S28" s="15"/>
      <c r="T28" s="10"/>
    </row>
    <row r="29" spans="1:20" s="6" customFormat="1" x14ac:dyDescent="0.2">
      <c r="A29" s="5"/>
      <c r="B29" s="5"/>
      <c r="C29" s="5"/>
      <c r="D29" s="5"/>
      <c r="E29" s="5"/>
      <c r="F29" s="5"/>
      <c r="G29" s="5"/>
      <c r="H29" s="5"/>
      <c r="I29" s="5"/>
      <c r="J29" s="10"/>
      <c r="K29" s="25"/>
      <c r="L29" s="26"/>
      <c r="S29" s="15"/>
      <c r="T29" s="10"/>
    </row>
    <row r="30" spans="1:20" s="6" customFormat="1" x14ac:dyDescent="0.2">
      <c r="A30" s="5"/>
      <c r="B30" s="5"/>
      <c r="C30" s="5"/>
      <c r="D30" s="5"/>
      <c r="E30" s="5"/>
      <c r="F30" s="5"/>
      <c r="G30" s="5"/>
      <c r="H30" s="5"/>
      <c r="I30" s="5"/>
      <c r="J30" s="10"/>
      <c r="K30" s="25"/>
      <c r="L30" s="26"/>
      <c r="S30" s="15"/>
      <c r="T30" s="10"/>
    </row>
    <row r="31" spans="1:20" s="6" customFormat="1" x14ac:dyDescent="0.2">
      <c r="A31" s="5"/>
      <c r="B31" s="5"/>
      <c r="C31" s="5"/>
      <c r="D31" s="5"/>
      <c r="E31" s="5"/>
      <c r="F31" s="5"/>
      <c r="G31" s="5"/>
      <c r="H31" s="5"/>
      <c r="I31" s="5"/>
      <c r="J31" s="10"/>
      <c r="K31" s="25"/>
      <c r="L31" s="26"/>
      <c r="S31" s="15"/>
      <c r="T31" s="10"/>
    </row>
    <row r="32" spans="1:20" s="6" customFormat="1" x14ac:dyDescent="0.2">
      <c r="A32" s="5"/>
      <c r="B32" s="5"/>
      <c r="C32" s="5"/>
      <c r="D32" s="5"/>
      <c r="E32" s="5"/>
      <c r="F32" s="5"/>
      <c r="G32" s="5"/>
      <c r="H32" s="5"/>
      <c r="I32" s="5"/>
      <c r="J32" s="10"/>
      <c r="K32" s="25"/>
      <c r="L32" s="26"/>
      <c r="S32" s="15"/>
      <c r="T32" s="10"/>
    </row>
    <row r="33" spans="1:20" s="6" customFormat="1" x14ac:dyDescent="0.2">
      <c r="A33" s="5"/>
      <c r="B33" s="5"/>
      <c r="C33" s="5"/>
      <c r="D33" s="5"/>
      <c r="E33" s="5"/>
      <c r="F33" s="5"/>
      <c r="G33" s="5"/>
      <c r="H33" s="5"/>
      <c r="I33" s="5"/>
      <c r="J33" s="10"/>
      <c r="K33" s="25"/>
      <c r="L33" s="26"/>
      <c r="S33" s="15"/>
      <c r="T33" s="10"/>
    </row>
    <row r="34" spans="1:20" s="6" customFormat="1" x14ac:dyDescent="0.2">
      <c r="A34" s="5"/>
      <c r="B34" s="5"/>
      <c r="C34" s="5"/>
      <c r="D34" s="5"/>
      <c r="E34" s="5"/>
      <c r="F34" s="5"/>
      <c r="G34" s="5"/>
      <c r="H34" s="5"/>
      <c r="I34" s="5"/>
      <c r="J34" s="10"/>
      <c r="K34" s="25"/>
      <c r="L34" s="26"/>
      <c r="S34" s="15"/>
      <c r="T34" s="10"/>
    </row>
    <row r="35" spans="1:20" s="6" customFormat="1" x14ac:dyDescent="0.2">
      <c r="A35" s="5"/>
      <c r="B35" s="5"/>
      <c r="C35" s="5"/>
      <c r="D35" s="5"/>
      <c r="E35" s="5"/>
      <c r="F35" s="5"/>
      <c r="G35" s="5"/>
      <c r="H35" s="5"/>
      <c r="I35" s="5"/>
      <c r="J35" s="10"/>
      <c r="K35" s="25"/>
      <c r="L35" s="26"/>
      <c r="S35" s="15"/>
      <c r="T35" s="10"/>
    </row>
    <row r="36" spans="1:20" s="6" customFormat="1" x14ac:dyDescent="0.2">
      <c r="A36" s="5"/>
      <c r="B36" s="5"/>
      <c r="C36" s="5"/>
      <c r="D36" s="5"/>
      <c r="E36" s="5"/>
      <c r="F36" s="5"/>
      <c r="G36" s="5"/>
      <c r="H36" s="5"/>
      <c r="I36" s="5"/>
      <c r="J36" s="10"/>
      <c r="K36" s="25"/>
      <c r="L36" s="26"/>
      <c r="S36" s="15"/>
      <c r="T36" s="10"/>
    </row>
    <row r="37" spans="1:20" s="6" customFormat="1" x14ac:dyDescent="0.2">
      <c r="A37" s="5"/>
      <c r="B37" s="5"/>
      <c r="C37" s="5"/>
      <c r="D37" s="5"/>
      <c r="E37" s="5"/>
      <c r="F37" s="5"/>
      <c r="G37" s="5"/>
      <c r="H37" s="5"/>
      <c r="I37" s="5"/>
      <c r="J37" s="10"/>
      <c r="K37" s="25"/>
      <c r="L37" s="26"/>
      <c r="S37" s="15"/>
      <c r="T37" s="10"/>
    </row>
    <row r="38" spans="1:20" s="6" customFormat="1" x14ac:dyDescent="0.2">
      <c r="A38" s="5"/>
      <c r="B38" s="5"/>
      <c r="C38" s="5"/>
      <c r="D38" s="5"/>
      <c r="E38" s="5"/>
      <c r="F38" s="5"/>
      <c r="G38" s="5"/>
      <c r="H38" s="5"/>
      <c r="I38" s="5"/>
      <c r="J38" s="10"/>
      <c r="K38" s="25"/>
      <c r="L38" s="26"/>
      <c r="S38" s="15"/>
      <c r="T38" s="10"/>
    </row>
    <row r="39" spans="1:20" s="6" customFormat="1" x14ac:dyDescent="0.2">
      <c r="A39" s="5"/>
      <c r="B39" s="5"/>
      <c r="C39" s="5"/>
      <c r="D39" s="5"/>
      <c r="E39" s="5"/>
      <c r="F39" s="5"/>
      <c r="G39" s="5"/>
      <c r="H39" s="5"/>
      <c r="I39" s="5"/>
      <c r="J39" s="10"/>
      <c r="K39" s="25"/>
      <c r="L39" s="26"/>
      <c r="S39" s="15"/>
      <c r="T39" s="10"/>
    </row>
    <row r="40" spans="1:20" s="6" customFormat="1" x14ac:dyDescent="0.2">
      <c r="A40" s="5"/>
      <c r="B40" s="5"/>
      <c r="C40" s="5"/>
      <c r="D40" s="5"/>
      <c r="E40" s="5"/>
      <c r="F40" s="5"/>
      <c r="G40" s="5"/>
      <c r="H40" s="5"/>
      <c r="I40" s="5"/>
      <c r="J40" s="10"/>
      <c r="K40" s="25"/>
      <c r="L40" s="26"/>
      <c r="S40" s="15"/>
      <c r="T40" s="10"/>
    </row>
    <row r="41" spans="1:20" s="6" customFormat="1" x14ac:dyDescent="0.2">
      <c r="A41" s="5"/>
      <c r="B41" s="5"/>
      <c r="C41" s="5"/>
      <c r="D41" s="5"/>
      <c r="E41" s="5"/>
      <c r="F41" s="5"/>
      <c r="G41" s="5"/>
      <c r="H41" s="5"/>
      <c r="I41" s="5"/>
      <c r="J41" s="10"/>
      <c r="K41" s="25"/>
      <c r="L41" s="26"/>
      <c r="S41" s="15"/>
      <c r="T41" s="10"/>
    </row>
    <row r="42" spans="1:20" s="6" customFormat="1" x14ac:dyDescent="0.2">
      <c r="A42" s="5"/>
      <c r="B42" s="5"/>
      <c r="C42" s="5"/>
      <c r="D42" s="5"/>
      <c r="E42" s="5"/>
      <c r="F42" s="5"/>
      <c r="G42" s="5"/>
      <c r="H42" s="5"/>
      <c r="I42" s="5"/>
      <c r="J42" s="10"/>
      <c r="K42" s="25"/>
      <c r="L42" s="26"/>
      <c r="S42" s="15"/>
      <c r="T42" s="10"/>
    </row>
    <row r="43" spans="1:20" s="6" customFormat="1" x14ac:dyDescent="0.2">
      <c r="A43" s="5"/>
      <c r="B43" s="5"/>
      <c r="C43" s="5"/>
      <c r="D43" s="5"/>
      <c r="E43" s="5"/>
      <c r="F43" s="5"/>
      <c r="G43" s="5"/>
      <c r="H43" s="5"/>
      <c r="I43" s="5"/>
      <c r="J43" s="10"/>
      <c r="K43" s="25"/>
      <c r="L43" s="26"/>
      <c r="S43" s="15"/>
      <c r="T43" s="10"/>
    </row>
    <row r="44" spans="1:20" s="6" customFormat="1" x14ac:dyDescent="0.2">
      <c r="A44" s="5"/>
      <c r="B44" s="5"/>
      <c r="C44" s="5"/>
      <c r="D44" s="5"/>
      <c r="E44" s="5"/>
      <c r="F44" s="5"/>
      <c r="G44" s="5"/>
      <c r="H44" s="5"/>
      <c r="I44" s="5"/>
      <c r="J44" s="10"/>
      <c r="K44" s="5"/>
      <c r="L44" s="26"/>
      <c r="S44" s="15"/>
      <c r="T44" s="10"/>
    </row>
    <row r="45" spans="1:20" s="6" customFormat="1" x14ac:dyDescent="0.2">
      <c r="A45" s="5"/>
      <c r="B45" s="5"/>
      <c r="C45" s="5"/>
      <c r="D45" s="5"/>
      <c r="E45" s="5"/>
      <c r="F45" s="5"/>
      <c r="G45" s="5"/>
      <c r="H45" s="5"/>
      <c r="I45" s="5"/>
      <c r="J45" s="10"/>
      <c r="K45" s="5"/>
      <c r="L45" s="26"/>
      <c r="S45" s="15"/>
      <c r="T45" s="10"/>
    </row>
    <row r="46" spans="1:20" s="6" customFormat="1" x14ac:dyDescent="0.2">
      <c r="A46" s="5"/>
      <c r="B46" s="5"/>
      <c r="C46" s="5"/>
      <c r="D46" s="5"/>
      <c r="E46" s="5"/>
      <c r="F46" s="5"/>
      <c r="G46" s="5"/>
      <c r="H46" s="5"/>
      <c r="I46" s="5"/>
      <c r="J46" s="10"/>
      <c r="K46" s="5"/>
      <c r="L46" s="26"/>
      <c r="S46" s="15"/>
      <c r="T46" s="10"/>
    </row>
    <row r="47" spans="1:20" s="6" customFormat="1" x14ac:dyDescent="0.2">
      <c r="A47" s="5"/>
      <c r="B47" s="5"/>
      <c r="C47" s="5"/>
      <c r="D47" s="5"/>
      <c r="E47" s="5"/>
      <c r="F47" s="5"/>
      <c r="G47" s="5"/>
      <c r="H47" s="5"/>
      <c r="I47" s="5"/>
      <c r="J47" s="10"/>
      <c r="K47" s="5"/>
      <c r="L47" s="26"/>
      <c r="S47" s="15"/>
      <c r="T47" s="10"/>
    </row>
    <row r="48" spans="1:20" s="6" customFormat="1" x14ac:dyDescent="0.2">
      <c r="A48" s="5"/>
      <c r="B48" s="5"/>
      <c r="C48" s="5"/>
      <c r="D48" s="5"/>
      <c r="E48" s="5"/>
      <c r="F48" s="5"/>
      <c r="G48" s="5"/>
      <c r="H48" s="5"/>
      <c r="I48" s="5"/>
      <c r="J48" s="10"/>
      <c r="K48" s="5"/>
      <c r="L48" s="26"/>
      <c r="S48" s="15"/>
      <c r="T48" s="10"/>
    </row>
    <row r="49" spans="1:20" s="6" customFormat="1" x14ac:dyDescent="0.2">
      <c r="A49" s="5"/>
      <c r="B49" s="5"/>
      <c r="C49" s="5"/>
      <c r="D49" s="5"/>
      <c r="E49" s="5"/>
      <c r="F49" s="5"/>
      <c r="G49" s="5"/>
      <c r="H49" s="5"/>
      <c r="I49" s="5"/>
      <c r="J49" s="10"/>
      <c r="K49" s="5"/>
      <c r="L49" s="26"/>
      <c r="S49" s="15"/>
      <c r="T49" s="10"/>
    </row>
    <row r="50" spans="1:20" s="6" customFormat="1" x14ac:dyDescent="0.2">
      <c r="A50" s="5"/>
      <c r="B50" s="5"/>
      <c r="C50" s="5"/>
      <c r="D50" s="5"/>
      <c r="E50" s="5"/>
      <c r="F50" s="5"/>
      <c r="G50" s="5"/>
      <c r="H50" s="5"/>
      <c r="I50" s="5"/>
      <c r="J50" s="10"/>
      <c r="K50" s="5"/>
      <c r="L50" s="26"/>
      <c r="S50" s="15"/>
      <c r="T50" s="10"/>
    </row>
    <row r="51" spans="1:20" s="6" customFormat="1" x14ac:dyDescent="0.2">
      <c r="A51" s="5"/>
      <c r="B51" s="5"/>
      <c r="C51" s="5"/>
      <c r="D51" s="5"/>
      <c r="E51" s="5"/>
      <c r="F51" s="5"/>
      <c r="G51" s="5"/>
      <c r="H51" s="5"/>
      <c r="I51" s="5"/>
      <c r="J51" s="10"/>
      <c r="K51" s="5"/>
      <c r="L51" s="26"/>
      <c r="S51" s="15"/>
      <c r="T51" s="10"/>
    </row>
    <row r="52" spans="1:20" s="6" customFormat="1" x14ac:dyDescent="0.2">
      <c r="A52" s="5"/>
      <c r="B52" s="5"/>
      <c r="C52" s="5"/>
      <c r="D52" s="5"/>
      <c r="E52" s="5"/>
      <c r="F52" s="5"/>
      <c r="G52" s="5"/>
      <c r="H52" s="5"/>
      <c r="I52" s="5"/>
      <c r="J52" s="10"/>
      <c r="K52" s="5"/>
      <c r="L52" s="26"/>
      <c r="S52" s="15"/>
      <c r="T52" s="10"/>
    </row>
    <row r="53" spans="1:20" s="6" customFormat="1" x14ac:dyDescent="0.2">
      <c r="A53" s="5"/>
      <c r="B53" s="5"/>
      <c r="C53" s="5"/>
      <c r="D53" s="5"/>
      <c r="E53" s="5"/>
      <c r="F53" s="5"/>
      <c r="G53" s="5"/>
      <c r="H53" s="5"/>
      <c r="I53" s="5"/>
      <c r="J53" s="10"/>
      <c r="K53" s="5"/>
      <c r="L53" s="26"/>
      <c r="S53" s="15"/>
      <c r="T53" s="10"/>
    </row>
    <row r="54" spans="1:20" s="6" customFormat="1" x14ac:dyDescent="0.2">
      <c r="A54" s="5"/>
      <c r="B54" s="5"/>
      <c r="C54" s="5"/>
      <c r="D54" s="5"/>
      <c r="E54" s="5"/>
      <c r="F54" s="5"/>
      <c r="G54" s="5"/>
      <c r="H54" s="5"/>
      <c r="I54" s="5"/>
      <c r="J54" s="10"/>
      <c r="K54" s="5"/>
      <c r="L54" s="26"/>
      <c r="S54" s="15"/>
      <c r="T54" s="10"/>
    </row>
    <row r="55" spans="1:20" s="6" customFormat="1" x14ac:dyDescent="0.2">
      <c r="A55" s="10"/>
      <c r="B55" s="10"/>
      <c r="C55" s="10"/>
      <c r="D55" s="10"/>
      <c r="E55" s="10"/>
      <c r="F55" s="10"/>
      <c r="G55" s="10"/>
      <c r="H55" s="10"/>
      <c r="I55" s="10"/>
      <c r="J55" s="10"/>
      <c r="K55" s="5"/>
      <c r="L55" s="26"/>
      <c r="S55" s="15"/>
      <c r="T55" s="10"/>
    </row>
    <row r="56" spans="1:20" s="6" customFormat="1" x14ac:dyDescent="0.2">
      <c r="A56" s="10"/>
      <c r="B56" s="10"/>
      <c r="C56" s="10"/>
      <c r="D56" s="10"/>
      <c r="E56" s="10"/>
      <c r="F56" s="10"/>
      <c r="G56" s="10"/>
      <c r="H56" s="10"/>
      <c r="I56" s="10"/>
      <c r="J56" s="10"/>
      <c r="K56" s="5"/>
      <c r="L56" s="26"/>
      <c r="S56" s="15"/>
      <c r="T56" s="10"/>
    </row>
    <row r="57" spans="1:20" s="6" customFormat="1" x14ac:dyDescent="0.2">
      <c r="A57" s="10"/>
      <c r="B57" s="10"/>
      <c r="C57" s="10"/>
      <c r="D57" s="10"/>
      <c r="E57" s="10"/>
      <c r="F57" s="10"/>
      <c r="G57" s="10"/>
      <c r="H57" s="10"/>
      <c r="I57" s="10"/>
      <c r="J57" s="10"/>
      <c r="K57" s="5"/>
      <c r="L57" s="26"/>
      <c r="S57" s="15"/>
      <c r="T57" s="10"/>
    </row>
    <row r="58" spans="1:20" s="6" customFormat="1" x14ac:dyDescent="0.2">
      <c r="A58" s="10"/>
      <c r="B58" s="10"/>
      <c r="C58" s="10"/>
      <c r="D58" s="10"/>
      <c r="E58" s="10"/>
      <c r="F58" s="10"/>
      <c r="G58" s="10"/>
      <c r="H58" s="10"/>
      <c r="I58" s="10"/>
      <c r="J58" s="10"/>
      <c r="K58" s="5"/>
      <c r="L58" s="26"/>
      <c r="S58" s="15"/>
      <c r="T58" s="10"/>
    </row>
    <row r="59" spans="1:20" s="6" customFormat="1" x14ac:dyDescent="0.2">
      <c r="A59" s="10"/>
      <c r="B59" s="10"/>
      <c r="C59" s="10"/>
      <c r="D59" s="10"/>
      <c r="E59" s="10"/>
      <c r="F59" s="10"/>
      <c r="G59" s="10"/>
      <c r="H59" s="10"/>
      <c r="I59" s="10"/>
      <c r="J59" s="10"/>
      <c r="K59" s="5"/>
      <c r="L59" s="26"/>
      <c r="S59" s="15"/>
      <c r="T59" s="10"/>
    </row>
    <row r="60" spans="1:20" s="6" customFormat="1" x14ac:dyDescent="0.2">
      <c r="A60" s="10"/>
      <c r="B60" s="10"/>
      <c r="C60" s="10"/>
      <c r="D60" s="10"/>
      <c r="E60" s="10"/>
      <c r="F60" s="10"/>
      <c r="G60" s="10"/>
      <c r="H60" s="10"/>
      <c r="I60" s="10"/>
      <c r="J60" s="10"/>
      <c r="K60" s="5"/>
      <c r="L60" s="26"/>
      <c r="S60" s="15"/>
      <c r="T60" s="10"/>
    </row>
    <row r="61" spans="1:20" s="6" customFormat="1" x14ac:dyDescent="0.2">
      <c r="A61" s="10"/>
      <c r="B61" s="10"/>
      <c r="C61" s="10"/>
      <c r="D61" s="10"/>
      <c r="E61" s="10"/>
      <c r="F61" s="10"/>
      <c r="G61" s="10"/>
      <c r="H61" s="10"/>
      <c r="I61" s="10"/>
      <c r="J61" s="10"/>
      <c r="K61" s="5"/>
      <c r="L61" s="26"/>
      <c r="S61" s="15"/>
      <c r="T61" s="10"/>
    </row>
    <row r="62" spans="1:20" s="6" customFormat="1" x14ac:dyDescent="0.2">
      <c r="A62" s="10"/>
      <c r="B62" s="10"/>
      <c r="C62" s="10"/>
      <c r="D62" s="10"/>
      <c r="E62" s="10"/>
      <c r="F62" s="10"/>
      <c r="G62" s="10"/>
      <c r="H62" s="10"/>
      <c r="I62" s="10"/>
      <c r="J62" s="10"/>
      <c r="K62" s="5"/>
      <c r="L62" s="26"/>
      <c r="S62" s="15"/>
      <c r="T62" s="10"/>
    </row>
    <row r="63" spans="1:20" s="6" customFormat="1" x14ac:dyDescent="0.2">
      <c r="A63" s="10"/>
      <c r="B63" s="10"/>
      <c r="C63" s="10"/>
      <c r="D63" s="10"/>
      <c r="E63" s="10"/>
      <c r="F63" s="10"/>
      <c r="G63" s="10"/>
      <c r="H63" s="10"/>
      <c r="I63" s="10"/>
      <c r="J63" s="10"/>
      <c r="K63" s="5"/>
      <c r="L63" s="26"/>
      <c r="S63" s="15"/>
      <c r="T63" s="10"/>
    </row>
    <row r="64" spans="1:20" s="6" customFormat="1" x14ac:dyDescent="0.2">
      <c r="A64" s="10"/>
      <c r="B64" s="10"/>
      <c r="C64" s="10"/>
      <c r="D64" s="10"/>
      <c r="E64" s="10"/>
      <c r="F64" s="10"/>
      <c r="G64" s="10"/>
      <c r="H64" s="10"/>
      <c r="I64" s="10"/>
      <c r="J64" s="10"/>
      <c r="K64" s="5"/>
      <c r="L64" s="26"/>
      <c r="S64" s="15"/>
      <c r="T64" s="10"/>
    </row>
    <row r="65" spans="1:20" s="6" customFormat="1" x14ac:dyDescent="0.2">
      <c r="A65" s="10"/>
      <c r="B65" s="10"/>
      <c r="C65" s="10"/>
      <c r="D65" s="10"/>
      <c r="E65" s="10"/>
      <c r="F65" s="10"/>
      <c r="G65" s="10"/>
      <c r="H65" s="10"/>
      <c r="I65" s="10"/>
      <c r="J65" s="10"/>
      <c r="K65" s="5"/>
      <c r="L65" s="26"/>
      <c r="S65" s="15"/>
      <c r="T65" s="10"/>
    </row>
    <row r="66" spans="1:20" s="6" customFormat="1" x14ac:dyDescent="0.2">
      <c r="A66" s="10"/>
      <c r="B66" s="10"/>
      <c r="C66" s="10"/>
      <c r="D66" s="10"/>
      <c r="E66" s="10"/>
      <c r="F66" s="10"/>
      <c r="G66" s="10"/>
      <c r="H66" s="10"/>
      <c r="I66" s="10"/>
      <c r="J66" s="10"/>
      <c r="K66" s="5"/>
      <c r="L66" s="26"/>
      <c r="S66" s="15"/>
      <c r="T66" s="10"/>
    </row>
    <row r="67" spans="1:20" s="6" customFormat="1" x14ac:dyDescent="0.2">
      <c r="A67" s="10"/>
      <c r="B67" s="10"/>
      <c r="C67" s="10"/>
      <c r="D67" s="10"/>
      <c r="E67" s="10"/>
      <c r="F67" s="10"/>
      <c r="G67" s="10"/>
      <c r="H67" s="10"/>
      <c r="I67" s="10"/>
      <c r="J67" s="10"/>
      <c r="K67" s="5"/>
      <c r="L67" s="26"/>
      <c r="S67" s="15"/>
      <c r="T67" s="10"/>
    </row>
    <row r="68" spans="1:20" s="6" customFormat="1" x14ac:dyDescent="0.2">
      <c r="A68" s="10"/>
      <c r="B68" s="10"/>
      <c r="C68" s="10"/>
      <c r="D68" s="10"/>
      <c r="E68" s="10"/>
      <c r="F68" s="10"/>
      <c r="G68" s="10"/>
      <c r="H68" s="10"/>
      <c r="I68" s="10"/>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row r="98" spans="1:20" s="6" customFormat="1" x14ac:dyDescent="0.2">
      <c r="A98" s="10"/>
      <c r="B98" s="10"/>
      <c r="C98" s="10"/>
      <c r="D98" s="10"/>
      <c r="E98" s="10"/>
      <c r="F98" s="10"/>
      <c r="G98" s="10"/>
      <c r="H98" s="10"/>
      <c r="I98" s="10"/>
      <c r="J98" s="10"/>
      <c r="K98" s="5"/>
      <c r="L98" s="26"/>
      <c r="S98" s="15"/>
      <c r="T98" s="10"/>
    </row>
    <row r="99" spans="1:20" s="6" customFormat="1" x14ac:dyDescent="0.2">
      <c r="A99" s="10"/>
      <c r="B99" s="10"/>
      <c r="C99" s="10"/>
      <c r="D99" s="10"/>
      <c r="E99" s="10"/>
      <c r="F99" s="10"/>
      <c r="G99" s="10"/>
      <c r="H99" s="10"/>
      <c r="I99" s="10"/>
      <c r="J99" s="10"/>
      <c r="K99" s="5"/>
      <c r="L99" s="26"/>
      <c r="S99" s="15"/>
      <c r="T99" s="10"/>
    </row>
    <row r="100" spans="1:20" s="6" customFormat="1" x14ac:dyDescent="0.2">
      <c r="A100" s="10"/>
      <c r="B100" s="10"/>
      <c r="C100" s="10"/>
      <c r="D100" s="10"/>
      <c r="E100" s="10"/>
      <c r="F100" s="10"/>
      <c r="G100" s="10"/>
      <c r="H100" s="10"/>
      <c r="I100" s="10"/>
      <c r="J100" s="10"/>
      <c r="K100" s="5"/>
      <c r="L100" s="26"/>
      <c r="S100" s="15"/>
      <c r="T100" s="10"/>
    </row>
    <row r="101" spans="1:20" s="6" customFormat="1" x14ac:dyDescent="0.2">
      <c r="A101" s="10"/>
      <c r="B101" s="10"/>
      <c r="C101" s="10"/>
      <c r="D101" s="10"/>
      <c r="E101" s="10"/>
      <c r="F101" s="10"/>
      <c r="G101" s="10"/>
      <c r="H101" s="10"/>
      <c r="I101" s="10"/>
      <c r="J101" s="10"/>
      <c r="K101" s="5"/>
      <c r="L101" s="26"/>
      <c r="S101" s="15"/>
      <c r="T101" s="10"/>
    </row>
    <row r="102" spans="1:20" s="6" customFormat="1" x14ac:dyDescent="0.2">
      <c r="A102" s="10"/>
      <c r="B102" s="10"/>
      <c r="C102" s="10"/>
      <c r="D102" s="10"/>
      <c r="E102" s="10"/>
      <c r="F102" s="10"/>
      <c r="G102" s="10"/>
      <c r="H102" s="10"/>
      <c r="I102" s="10"/>
      <c r="J102" s="10"/>
      <c r="K102" s="5"/>
      <c r="L102" s="26"/>
      <c r="S102" s="15"/>
      <c r="T102" s="10"/>
    </row>
    <row r="103" spans="1:20" s="6" customFormat="1" x14ac:dyDescent="0.2">
      <c r="A103" s="10"/>
      <c r="B103" s="10"/>
      <c r="C103" s="10"/>
      <c r="D103" s="10"/>
      <c r="E103" s="10"/>
      <c r="F103" s="10"/>
      <c r="G103" s="10"/>
      <c r="H103" s="10"/>
      <c r="I103" s="10"/>
      <c r="J103" s="10"/>
      <c r="K103" s="5"/>
      <c r="L103" s="26"/>
      <c r="S103" s="15"/>
      <c r="T103" s="10"/>
    </row>
    <row r="104" spans="1:20" s="6" customFormat="1" x14ac:dyDescent="0.2">
      <c r="A104" s="10"/>
      <c r="B104" s="10"/>
      <c r="C104" s="10"/>
      <c r="D104" s="10"/>
      <c r="E104" s="10"/>
      <c r="F104" s="10"/>
      <c r="G104" s="10"/>
      <c r="H104" s="10"/>
      <c r="I104" s="10"/>
      <c r="J104" s="10"/>
      <c r="K104" s="5"/>
      <c r="L104" s="26"/>
      <c r="S104" s="15"/>
      <c r="T104" s="10"/>
    </row>
    <row r="105" spans="1:20" s="6" customFormat="1" x14ac:dyDescent="0.2">
      <c r="A105" s="10"/>
      <c r="B105" s="10"/>
      <c r="C105" s="10"/>
      <c r="D105" s="10"/>
      <c r="E105" s="10"/>
      <c r="F105" s="10"/>
      <c r="G105" s="10"/>
      <c r="H105" s="10"/>
      <c r="I105" s="10"/>
      <c r="J105" s="10"/>
      <c r="K105" s="5"/>
      <c r="L105" s="26"/>
      <c r="S105" s="15"/>
      <c r="T105" s="10"/>
    </row>
    <row r="106" spans="1:20" s="6" customFormat="1" x14ac:dyDescent="0.2">
      <c r="A106" s="10"/>
      <c r="B106" s="10"/>
      <c r="C106" s="10"/>
      <c r="D106" s="10"/>
      <c r="E106" s="10"/>
      <c r="F106" s="10"/>
      <c r="G106" s="10"/>
      <c r="H106" s="10"/>
      <c r="I106" s="10"/>
      <c r="J106" s="10"/>
      <c r="K106" s="5"/>
      <c r="L106" s="26"/>
      <c r="S106" s="15"/>
      <c r="T106" s="10"/>
    </row>
  </sheetData>
  <mergeCells count="18">
    <mergeCell ref="A5:R5"/>
    <mergeCell ref="A6:A7"/>
    <mergeCell ref="B6:B7"/>
    <mergeCell ref="C6:C7"/>
    <mergeCell ref="D6:D7"/>
    <mergeCell ref="E6:E7"/>
    <mergeCell ref="F6:F7"/>
    <mergeCell ref="H6:H7"/>
    <mergeCell ref="I6:I7"/>
    <mergeCell ref="J6:J7"/>
    <mergeCell ref="G6:G7"/>
    <mergeCell ref="S6:S7"/>
    <mergeCell ref="K6:K7"/>
    <mergeCell ref="L6:L7"/>
    <mergeCell ref="M6:M7"/>
    <mergeCell ref="N6:N7"/>
    <mergeCell ref="O6:Q6"/>
    <mergeCell ref="R6:R7"/>
  </mergeCells>
  <pageMargins left="0.70866141732283472" right="0.78740157480314965" top="0.6692913385826772" bottom="0.86614173228346458" header="0.27559055118110237" footer="0.39370078740157483"/>
  <pageSetup paperSize="9" scale="55" firstPageNumber="105"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rowBreaks count="1" manualBreakCount="1">
    <brk id="16" max="18" man="1"/>
  </rowBreaks>
  <colBreaks count="1" manualBreakCount="1">
    <brk id="19"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1"/>
  <sheetViews>
    <sheetView zoomScale="70" zoomScaleNormal="70" workbookViewId="0">
      <pane ySplit="7" topLeftCell="A8" activePane="bottomLeft" state="frozenSplit"/>
      <selection activeCell="B36" sqref="B36"/>
      <selection pane="bottomLeft"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6" width="5.5703125" style="10" hidden="1" customWidth="1" outlineLevel="1"/>
    <col min="7" max="7" width="7" style="10" customWidth="1" outlineLevel="1"/>
    <col min="8" max="8" width="41.42578125" style="10" customWidth="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15" hidden="1" customWidth="1"/>
    <col min="20" max="20" width="6.85546875" style="10" customWidth="1"/>
    <col min="21" max="16384" width="9.140625" style="10"/>
  </cols>
  <sheetData>
    <row r="1" spans="1:20" ht="18" x14ac:dyDescent="0.2">
      <c r="A1" s="124" t="s">
        <v>233</v>
      </c>
      <c r="B1" s="124"/>
      <c r="C1" s="124"/>
      <c r="D1" s="124"/>
      <c r="E1" s="124"/>
      <c r="F1" s="124"/>
      <c r="G1" s="124"/>
      <c r="H1" s="124"/>
      <c r="I1" s="124"/>
      <c r="J1" s="124"/>
      <c r="K1" s="124"/>
      <c r="L1" s="124"/>
      <c r="M1" s="124"/>
      <c r="N1" s="124"/>
      <c r="O1" s="124"/>
      <c r="P1" s="124"/>
      <c r="Q1" s="124"/>
      <c r="R1" s="124"/>
      <c r="S1" s="124"/>
      <c r="T1" s="124"/>
    </row>
    <row r="2" spans="1:20" ht="23.25" x14ac:dyDescent="0.2">
      <c r="A2" s="125" t="s">
        <v>231</v>
      </c>
      <c r="B2" s="125"/>
      <c r="C2" s="125" t="s">
        <v>1</v>
      </c>
      <c r="D2" s="126"/>
      <c r="E2" s="126"/>
      <c r="F2" s="126"/>
      <c r="G2" s="126"/>
      <c r="H2" s="125" t="s">
        <v>1</v>
      </c>
      <c r="I2" s="127" t="s">
        <v>232</v>
      </c>
      <c r="J2" s="127"/>
      <c r="K2" s="126"/>
      <c r="L2" s="126"/>
      <c r="M2" s="126"/>
      <c r="N2" s="126"/>
      <c r="O2" s="126"/>
      <c r="P2" s="126"/>
      <c r="Q2" s="126"/>
      <c r="R2" s="126"/>
      <c r="S2" s="126"/>
      <c r="T2" s="126"/>
    </row>
    <row r="3" spans="1:20" ht="15.75" x14ac:dyDescent="0.2">
      <c r="A3" s="128"/>
      <c r="B3" s="128"/>
      <c r="C3" s="125" t="s">
        <v>34</v>
      </c>
      <c r="D3" s="129"/>
      <c r="E3" s="129"/>
      <c r="F3" s="129"/>
      <c r="G3" s="129"/>
      <c r="H3" s="125" t="s">
        <v>34</v>
      </c>
      <c r="I3" s="129"/>
      <c r="J3" s="129"/>
      <c r="K3" s="129"/>
      <c r="L3" s="130"/>
      <c r="M3" s="129"/>
      <c r="N3" s="130"/>
      <c r="O3" s="129"/>
      <c r="P3" s="129"/>
      <c r="Q3" s="129"/>
      <c r="R3" s="129"/>
      <c r="S3" s="129"/>
      <c r="T3" s="131"/>
    </row>
    <row r="4" spans="1:20" ht="17.25" customHeight="1" x14ac:dyDescent="0.2">
      <c r="A4" s="129"/>
      <c r="B4" s="129"/>
      <c r="C4" s="129"/>
      <c r="D4" s="129"/>
      <c r="E4" s="129"/>
      <c r="F4" s="129"/>
      <c r="G4" s="129"/>
      <c r="H4" s="129"/>
      <c r="I4" s="129"/>
      <c r="J4" s="129"/>
      <c r="K4" s="129"/>
      <c r="L4" s="130"/>
      <c r="M4" s="129"/>
      <c r="N4" s="130"/>
      <c r="O4" s="129"/>
      <c r="P4" s="129"/>
      <c r="Q4" s="129"/>
      <c r="R4" s="132" t="s">
        <v>145</v>
      </c>
      <c r="S4" s="129"/>
      <c r="T4" s="132"/>
    </row>
    <row r="5" spans="1:20" ht="25.5" customHeight="1" x14ac:dyDescent="0.2">
      <c r="A5" s="207" t="s">
        <v>289</v>
      </c>
      <c r="B5" s="208"/>
      <c r="C5" s="208"/>
      <c r="D5" s="208"/>
      <c r="E5" s="208"/>
      <c r="F5" s="208"/>
      <c r="G5" s="208"/>
      <c r="H5" s="208"/>
      <c r="I5" s="208"/>
      <c r="J5" s="208"/>
      <c r="K5" s="208"/>
      <c r="L5" s="208"/>
      <c r="M5" s="208"/>
      <c r="N5" s="208"/>
      <c r="O5" s="208"/>
      <c r="P5" s="208"/>
      <c r="Q5" s="208"/>
      <c r="R5" s="209"/>
      <c r="S5" s="33"/>
    </row>
    <row r="6" spans="1:20" ht="25.5" customHeight="1" x14ac:dyDescent="0.2">
      <c r="A6" s="210" t="s">
        <v>2</v>
      </c>
      <c r="B6" s="210" t="s">
        <v>3</v>
      </c>
      <c r="C6" s="211" t="s">
        <v>4</v>
      </c>
      <c r="D6" s="211" t="s">
        <v>5</v>
      </c>
      <c r="E6" s="211" t="s">
        <v>6</v>
      </c>
      <c r="F6" s="211" t="s">
        <v>7</v>
      </c>
      <c r="G6" s="213"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4"/>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5">
        <f t="shared" ref="L8:N8" si="0">SUM(L9:L10)</f>
        <v>2000</v>
      </c>
      <c r="M8" s="165"/>
      <c r="N8" s="165">
        <f t="shared" si="0"/>
        <v>0</v>
      </c>
      <c r="O8" s="165">
        <f>SUM(O9:O10)</f>
        <v>2000</v>
      </c>
      <c r="P8" s="165">
        <f t="shared" ref="P8:R8" si="1">SUM(P9:P10)</f>
        <v>0</v>
      </c>
      <c r="Q8" s="165">
        <f t="shared" si="1"/>
        <v>2000</v>
      </c>
      <c r="R8" s="164">
        <f t="shared" si="1"/>
        <v>0</v>
      </c>
      <c r="S8" s="50"/>
    </row>
    <row r="9" spans="1:20" ht="41.25" customHeight="1" x14ac:dyDescent="0.2">
      <c r="A9" s="16">
        <v>1</v>
      </c>
      <c r="B9" s="16"/>
      <c r="C9" s="17" t="s">
        <v>103</v>
      </c>
      <c r="D9" s="16">
        <v>2212</v>
      </c>
      <c r="E9" s="16">
        <v>6130</v>
      </c>
      <c r="F9" s="16">
        <v>12</v>
      </c>
      <c r="G9" s="16">
        <v>61</v>
      </c>
      <c r="H9" s="18" t="s">
        <v>104</v>
      </c>
      <c r="I9" s="39" t="s">
        <v>105</v>
      </c>
      <c r="J9" s="16" t="s">
        <v>106</v>
      </c>
      <c r="K9" s="16" t="s">
        <v>107</v>
      </c>
      <c r="L9" s="37">
        <v>2000</v>
      </c>
      <c r="M9" s="60">
        <v>2017</v>
      </c>
      <c r="N9" s="35">
        <v>0</v>
      </c>
      <c r="O9" s="36">
        <f t="shared" ref="O9" si="2">P9+Q9</f>
        <v>2000</v>
      </c>
      <c r="P9" s="35"/>
      <c r="Q9" s="37">
        <v>2000</v>
      </c>
      <c r="R9" s="37">
        <f>L9-N9-O9</f>
        <v>0</v>
      </c>
      <c r="S9" s="38"/>
    </row>
    <row r="10" spans="1:20" ht="62.25" hidden="1" customHeight="1" x14ac:dyDescent="0.2">
      <c r="A10" s="16">
        <v>2</v>
      </c>
      <c r="B10" s="16"/>
      <c r="C10" s="17">
        <v>73000000000</v>
      </c>
      <c r="D10" s="16">
        <v>6402</v>
      </c>
      <c r="E10" s="16">
        <v>5366</v>
      </c>
      <c r="F10" s="16">
        <v>21</v>
      </c>
      <c r="G10" s="16">
        <v>53</v>
      </c>
      <c r="H10" s="18" t="s">
        <v>171</v>
      </c>
      <c r="I10" s="39" t="s">
        <v>172</v>
      </c>
      <c r="J10" s="16"/>
      <c r="K10" s="16"/>
      <c r="L10" s="37">
        <v>0</v>
      </c>
      <c r="M10" s="60">
        <v>2017</v>
      </c>
      <c r="N10" s="35">
        <v>0</v>
      </c>
      <c r="O10" s="36">
        <f t="shared" ref="O10" si="3">P10+Q10</f>
        <v>0</v>
      </c>
      <c r="P10" s="35"/>
      <c r="Q10" s="37">
        <v>0</v>
      </c>
      <c r="R10" s="37">
        <v>0</v>
      </c>
      <c r="S10" s="38"/>
    </row>
    <row r="11" spans="1:20" s="51" customFormat="1" ht="27.75" customHeight="1" x14ac:dyDescent="0.3">
      <c r="A11" s="162" t="s">
        <v>29</v>
      </c>
      <c r="B11" s="171"/>
      <c r="C11" s="171"/>
      <c r="D11" s="171"/>
      <c r="E11" s="171"/>
      <c r="F11" s="163"/>
      <c r="G11" s="163"/>
      <c r="H11" s="163"/>
      <c r="I11" s="163"/>
      <c r="J11" s="163"/>
      <c r="K11" s="163"/>
      <c r="L11" s="164">
        <f>SUM(L12:L27)</f>
        <v>21096</v>
      </c>
      <c r="M11" s="164"/>
      <c r="N11" s="164">
        <f t="shared" ref="N11:R11" si="4">SUM(N12:N27)</f>
        <v>9324</v>
      </c>
      <c r="O11" s="164">
        <f t="shared" si="4"/>
        <v>11704</v>
      </c>
      <c r="P11" s="164">
        <f t="shared" si="4"/>
        <v>0</v>
      </c>
      <c r="Q11" s="164">
        <f t="shared" si="4"/>
        <v>11704</v>
      </c>
      <c r="R11" s="164">
        <f t="shared" si="4"/>
        <v>68</v>
      </c>
      <c r="S11" s="50"/>
    </row>
    <row r="12" spans="1:20" ht="41.25" customHeight="1" x14ac:dyDescent="0.2">
      <c r="A12" s="16">
        <v>1</v>
      </c>
      <c r="B12" s="16" t="s">
        <v>17</v>
      </c>
      <c r="C12" s="17">
        <v>60004100048</v>
      </c>
      <c r="D12" s="16">
        <v>2212</v>
      </c>
      <c r="E12" s="16">
        <v>6121</v>
      </c>
      <c r="F12" s="16">
        <v>12</v>
      </c>
      <c r="G12" s="16">
        <v>61</v>
      </c>
      <c r="H12" s="18" t="s">
        <v>194</v>
      </c>
      <c r="I12" s="39" t="s">
        <v>213</v>
      </c>
      <c r="J12" s="16" t="s">
        <v>36</v>
      </c>
      <c r="K12" s="16" t="s">
        <v>239</v>
      </c>
      <c r="L12" s="37">
        <v>1710</v>
      </c>
      <c r="M12" s="40"/>
      <c r="N12" s="35">
        <v>0</v>
      </c>
      <c r="O12" s="36">
        <f t="shared" ref="O12:O27" si="5">SUM(P12:Q12)</f>
        <v>1710</v>
      </c>
      <c r="P12" s="35"/>
      <c r="Q12" s="37">
        <v>1710</v>
      </c>
      <c r="R12" s="37">
        <f t="shared" ref="R12:R27" si="6">L12-N12-O12</f>
        <v>0</v>
      </c>
      <c r="S12" s="38"/>
    </row>
    <row r="13" spans="1:20" s="98" customFormat="1" ht="89.25" customHeight="1" x14ac:dyDescent="0.2">
      <c r="A13" s="16">
        <v>2</v>
      </c>
      <c r="B13" s="16" t="s">
        <v>19</v>
      </c>
      <c r="C13" s="17">
        <v>60004100680</v>
      </c>
      <c r="D13" s="16">
        <v>2212</v>
      </c>
      <c r="E13" s="16">
        <v>6121</v>
      </c>
      <c r="F13" s="16">
        <v>12</v>
      </c>
      <c r="G13" s="16">
        <v>61</v>
      </c>
      <c r="H13" s="18" t="s">
        <v>133</v>
      </c>
      <c r="I13" s="39" t="s">
        <v>134</v>
      </c>
      <c r="J13" s="16" t="s">
        <v>109</v>
      </c>
      <c r="K13" s="16" t="s">
        <v>240</v>
      </c>
      <c r="L13" s="105">
        <v>689</v>
      </c>
      <c r="M13" s="40"/>
      <c r="N13" s="106">
        <v>589</v>
      </c>
      <c r="O13" s="107">
        <f t="shared" si="5"/>
        <v>100</v>
      </c>
      <c r="P13" s="106"/>
      <c r="Q13" s="105">
        <v>100</v>
      </c>
      <c r="R13" s="105">
        <f t="shared" si="6"/>
        <v>0</v>
      </c>
      <c r="S13" s="58"/>
    </row>
    <row r="14" spans="1:20" s="98" customFormat="1" ht="64.5" customHeight="1" x14ac:dyDescent="0.2">
      <c r="A14" s="16">
        <v>3</v>
      </c>
      <c r="B14" s="16" t="s">
        <v>19</v>
      </c>
      <c r="C14" s="17">
        <v>60004100906</v>
      </c>
      <c r="D14" s="16">
        <v>2212</v>
      </c>
      <c r="E14" s="16">
        <v>6121</v>
      </c>
      <c r="F14" s="16">
        <v>12</v>
      </c>
      <c r="G14" s="16">
        <v>61</v>
      </c>
      <c r="H14" s="18" t="s">
        <v>121</v>
      </c>
      <c r="I14" s="39" t="s">
        <v>122</v>
      </c>
      <c r="J14" s="16" t="s">
        <v>238</v>
      </c>
      <c r="K14" s="16" t="s">
        <v>237</v>
      </c>
      <c r="L14" s="105">
        <v>923</v>
      </c>
      <c r="M14" s="40"/>
      <c r="N14" s="106">
        <v>802</v>
      </c>
      <c r="O14" s="107">
        <f t="shared" si="5"/>
        <v>121</v>
      </c>
      <c r="P14" s="106"/>
      <c r="Q14" s="105">
        <v>121</v>
      </c>
      <c r="R14" s="105">
        <f t="shared" si="6"/>
        <v>0</v>
      </c>
      <c r="S14" s="54"/>
    </row>
    <row r="15" spans="1:20" s="108" customFormat="1" ht="60.75" customHeight="1" x14ac:dyDescent="0.2">
      <c r="A15" s="16">
        <v>4</v>
      </c>
      <c r="B15" s="16" t="s">
        <v>24</v>
      </c>
      <c r="C15" s="17">
        <v>60004100907</v>
      </c>
      <c r="D15" s="16">
        <v>2212</v>
      </c>
      <c r="E15" s="16">
        <v>6121</v>
      </c>
      <c r="F15" s="16">
        <v>12</v>
      </c>
      <c r="G15" s="16">
        <v>61</v>
      </c>
      <c r="H15" s="18" t="s">
        <v>126</v>
      </c>
      <c r="I15" s="39" t="s">
        <v>108</v>
      </c>
      <c r="J15" s="16" t="s">
        <v>109</v>
      </c>
      <c r="K15" s="16" t="s">
        <v>110</v>
      </c>
      <c r="L15" s="105">
        <v>1219</v>
      </c>
      <c r="M15" s="40"/>
      <c r="N15" s="106">
        <v>599</v>
      </c>
      <c r="O15" s="107">
        <f t="shared" si="5"/>
        <v>552</v>
      </c>
      <c r="P15" s="106"/>
      <c r="Q15" s="105">
        <v>552</v>
      </c>
      <c r="R15" s="105">
        <f t="shared" si="6"/>
        <v>68</v>
      </c>
      <c r="S15" s="38"/>
    </row>
    <row r="16" spans="1:20" s="98" customFormat="1" ht="61.5" customHeight="1" x14ac:dyDescent="0.2">
      <c r="A16" s="16">
        <v>5</v>
      </c>
      <c r="B16" s="16" t="s">
        <v>24</v>
      </c>
      <c r="C16" s="55">
        <v>60004100908</v>
      </c>
      <c r="D16" s="16">
        <v>2212</v>
      </c>
      <c r="E16" s="16">
        <v>6121</v>
      </c>
      <c r="F16" s="16">
        <v>12</v>
      </c>
      <c r="G16" s="16">
        <v>61</v>
      </c>
      <c r="H16" s="18" t="s">
        <v>125</v>
      </c>
      <c r="I16" s="39" t="s">
        <v>111</v>
      </c>
      <c r="J16" s="16" t="s">
        <v>109</v>
      </c>
      <c r="K16" s="16" t="s">
        <v>110</v>
      </c>
      <c r="L16" s="105">
        <v>2237</v>
      </c>
      <c r="M16" s="59">
        <v>2018</v>
      </c>
      <c r="N16" s="106">
        <v>1258</v>
      </c>
      <c r="O16" s="107">
        <f t="shared" si="5"/>
        <v>979</v>
      </c>
      <c r="P16" s="106"/>
      <c r="Q16" s="105">
        <v>979</v>
      </c>
      <c r="R16" s="105">
        <f t="shared" si="6"/>
        <v>0</v>
      </c>
      <c r="S16" s="54"/>
    </row>
    <row r="17" spans="1:20" s="98" customFormat="1" ht="76.5" customHeight="1" x14ac:dyDescent="0.2">
      <c r="A17" s="16">
        <v>6</v>
      </c>
      <c r="B17" s="16" t="s">
        <v>19</v>
      </c>
      <c r="C17" s="55">
        <v>60004100955</v>
      </c>
      <c r="D17" s="16">
        <v>2212</v>
      </c>
      <c r="E17" s="16">
        <v>6121</v>
      </c>
      <c r="F17" s="16">
        <v>12</v>
      </c>
      <c r="G17" s="16">
        <v>61</v>
      </c>
      <c r="H17" s="18" t="s">
        <v>123</v>
      </c>
      <c r="I17" s="39" t="s">
        <v>124</v>
      </c>
      <c r="J17" s="16" t="s">
        <v>242</v>
      </c>
      <c r="K17" s="16" t="s">
        <v>237</v>
      </c>
      <c r="L17" s="105">
        <v>965</v>
      </c>
      <c r="M17" s="59"/>
      <c r="N17" s="106">
        <v>825</v>
      </c>
      <c r="O17" s="107">
        <f t="shared" si="5"/>
        <v>140</v>
      </c>
      <c r="P17" s="106"/>
      <c r="Q17" s="105">
        <v>140</v>
      </c>
      <c r="R17" s="105">
        <f t="shared" si="6"/>
        <v>0</v>
      </c>
      <c r="S17" s="38"/>
    </row>
    <row r="18" spans="1:20" s="98" customFormat="1" ht="74.25" customHeight="1" x14ac:dyDescent="0.2">
      <c r="A18" s="16">
        <v>7</v>
      </c>
      <c r="B18" s="16" t="s">
        <v>24</v>
      </c>
      <c r="C18" s="17">
        <v>60004100957</v>
      </c>
      <c r="D18" s="16">
        <v>2212</v>
      </c>
      <c r="E18" s="16">
        <v>6121</v>
      </c>
      <c r="F18" s="16">
        <v>12</v>
      </c>
      <c r="G18" s="16">
        <v>61</v>
      </c>
      <c r="H18" s="18" t="s">
        <v>127</v>
      </c>
      <c r="I18" s="39" t="s">
        <v>112</v>
      </c>
      <c r="J18" s="16" t="s">
        <v>113</v>
      </c>
      <c r="K18" s="16" t="s">
        <v>241</v>
      </c>
      <c r="L18" s="105">
        <v>390</v>
      </c>
      <c r="M18" s="40"/>
      <c r="N18" s="106">
        <v>290</v>
      </c>
      <c r="O18" s="107">
        <f t="shared" si="5"/>
        <v>100</v>
      </c>
      <c r="P18" s="106"/>
      <c r="Q18" s="105">
        <v>100</v>
      </c>
      <c r="R18" s="105">
        <f t="shared" si="6"/>
        <v>0</v>
      </c>
      <c r="S18" s="54" t="s">
        <v>211</v>
      </c>
    </row>
    <row r="19" spans="1:20" s="108" customFormat="1" ht="67.5" customHeight="1" x14ac:dyDescent="0.2">
      <c r="A19" s="16">
        <v>8</v>
      </c>
      <c r="B19" s="16" t="s">
        <v>24</v>
      </c>
      <c r="C19" s="17">
        <v>60004100959</v>
      </c>
      <c r="D19" s="16">
        <v>2212</v>
      </c>
      <c r="E19" s="16">
        <v>6121</v>
      </c>
      <c r="F19" s="16">
        <v>12</v>
      </c>
      <c r="G19" s="16">
        <v>61</v>
      </c>
      <c r="H19" s="18" t="s">
        <v>193</v>
      </c>
      <c r="I19" s="39" t="s">
        <v>216</v>
      </c>
      <c r="J19" s="16" t="s">
        <v>109</v>
      </c>
      <c r="K19" s="16" t="s">
        <v>236</v>
      </c>
      <c r="L19" s="105">
        <v>1669</v>
      </c>
      <c r="M19" s="40"/>
      <c r="N19" s="106">
        <v>931</v>
      </c>
      <c r="O19" s="107">
        <f t="shared" si="5"/>
        <v>738</v>
      </c>
      <c r="P19" s="106"/>
      <c r="Q19" s="105">
        <v>738</v>
      </c>
      <c r="R19" s="105">
        <f t="shared" si="6"/>
        <v>0</v>
      </c>
      <c r="S19" s="38"/>
    </row>
    <row r="20" spans="1:20" s="98" customFormat="1" ht="90" customHeight="1" x14ac:dyDescent="0.2">
      <c r="A20" s="16">
        <v>9</v>
      </c>
      <c r="B20" s="16" t="s">
        <v>39</v>
      </c>
      <c r="C20" s="55">
        <v>60004100960</v>
      </c>
      <c r="D20" s="16">
        <v>2212</v>
      </c>
      <c r="E20" s="16">
        <v>6121</v>
      </c>
      <c r="F20" s="16">
        <v>12</v>
      </c>
      <c r="G20" s="16">
        <v>61</v>
      </c>
      <c r="H20" s="18" t="s">
        <v>128</v>
      </c>
      <c r="I20" s="39" t="s">
        <v>114</v>
      </c>
      <c r="J20" s="16"/>
      <c r="K20" s="16" t="s">
        <v>115</v>
      </c>
      <c r="L20" s="105">
        <v>3700</v>
      </c>
      <c r="M20" s="59"/>
      <c r="N20" s="106">
        <v>435</v>
      </c>
      <c r="O20" s="107">
        <f t="shared" si="5"/>
        <v>3265</v>
      </c>
      <c r="P20" s="106"/>
      <c r="Q20" s="105">
        <v>3265</v>
      </c>
      <c r="R20" s="105">
        <f t="shared" si="6"/>
        <v>0</v>
      </c>
      <c r="S20" s="38"/>
    </row>
    <row r="21" spans="1:20" s="108" customFormat="1" ht="73.5" customHeight="1" x14ac:dyDescent="0.2">
      <c r="A21" s="16">
        <v>10</v>
      </c>
      <c r="B21" s="16" t="s">
        <v>56</v>
      </c>
      <c r="C21" s="17">
        <v>60004100961</v>
      </c>
      <c r="D21" s="16">
        <v>2212</v>
      </c>
      <c r="E21" s="16">
        <v>6121</v>
      </c>
      <c r="F21" s="16">
        <v>12</v>
      </c>
      <c r="G21" s="16">
        <v>61</v>
      </c>
      <c r="H21" s="18" t="s">
        <v>129</v>
      </c>
      <c r="I21" s="39" t="s">
        <v>116</v>
      </c>
      <c r="J21" s="16" t="s">
        <v>109</v>
      </c>
      <c r="K21" s="16" t="s">
        <v>110</v>
      </c>
      <c r="L21" s="105">
        <v>2093</v>
      </c>
      <c r="M21" s="40"/>
      <c r="N21" s="106">
        <v>1101</v>
      </c>
      <c r="O21" s="107">
        <f t="shared" si="5"/>
        <v>992</v>
      </c>
      <c r="P21" s="106"/>
      <c r="Q21" s="105">
        <v>992</v>
      </c>
      <c r="R21" s="105">
        <f t="shared" si="6"/>
        <v>0</v>
      </c>
      <c r="S21" s="54"/>
    </row>
    <row r="22" spans="1:20" s="108" customFormat="1" ht="39" customHeight="1" x14ac:dyDescent="0.2">
      <c r="A22" s="16">
        <v>11</v>
      </c>
      <c r="B22" s="16" t="s">
        <v>19</v>
      </c>
      <c r="C22" s="55">
        <v>60004101081</v>
      </c>
      <c r="D22" s="16">
        <v>2212</v>
      </c>
      <c r="E22" s="16">
        <v>6121</v>
      </c>
      <c r="F22" s="16">
        <v>12</v>
      </c>
      <c r="G22" s="16">
        <v>61</v>
      </c>
      <c r="H22" s="18" t="s">
        <v>130</v>
      </c>
      <c r="I22" s="39" t="s">
        <v>117</v>
      </c>
      <c r="J22" s="16"/>
      <c r="K22" s="16" t="s">
        <v>118</v>
      </c>
      <c r="L22" s="105">
        <v>500</v>
      </c>
      <c r="M22" s="59"/>
      <c r="N22" s="106">
        <v>0</v>
      </c>
      <c r="O22" s="107">
        <f t="shared" si="5"/>
        <v>500</v>
      </c>
      <c r="P22" s="106"/>
      <c r="Q22" s="105">
        <v>500</v>
      </c>
      <c r="R22" s="105">
        <f t="shared" si="6"/>
        <v>0</v>
      </c>
      <c r="S22" s="38"/>
    </row>
    <row r="23" spans="1:20" s="98" customFormat="1" ht="43.5" customHeight="1" x14ac:dyDescent="0.2">
      <c r="A23" s="16">
        <v>12</v>
      </c>
      <c r="B23" s="16" t="s">
        <v>24</v>
      </c>
      <c r="C23" s="17">
        <v>60004101082</v>
      </c>
      <c r="D23" s="16">
        <v>2212</v>
      </c>
      <c r="E23" s="16">
        <v>6121</v>
      </c>
      <c r="F23" s="16">
        <v>12</v>
      </c>
      <c r="G23" s="16">
        <v>61</v>
      </c>
      <c r="H23" s="18" t="s">
        <v>131</v>
      </c>
      <c r="I23" s="39" t="s">
        <v>119</v>
      </c>
      <c r="J23" s="16"/>
      <c r="K23" s="16" t="s">
        <v>118</v>
      </c>
      <c r="L23" s="105">
        <v>700</v>
      </c>
      <c r="M23" s="40"/>
      <c r="N23" s="106">
        <v>0</v>
      </c>
      <c r="O23" s="107">
        <f t="shared" si="5"/>
        <v>700</v>
      </c>
      <c r="P23" s="106"/>
      <c r="Q23" s="105">
        <v>700</v>
      </c>
      <c r="R23" s="105">
        <f t="shared" si="6"/>
        <v>0</v>
      </c>
      <c r="S23" s="54"/>
    </row>
    <row r="24" spans="1:20" s="98" customFormat="1" ht="33.75" customHeight="1" x14ac:dyDescent="0.2">
      <c r="A24" s="16">
        <v>13</v>
      </c>
      <c r="B24" s="16" t="s">
        <v>19</v>
      </c>
      <c r="C24" s="55">
        <v>60004101083</v>
      </c>
      <c r="D24" s="16">
        <v>2212</v>
      </c>
      <c r="E24" s="16">
        <v>6121</v>
      </c>
      <c r="F24" s="16">
        <v>12</v>
      </c>
      <c r="G24" s="16">
        <v>61</v>
      </c>
      <c r="H24" s="18" t="s">
        <v>132</v>
      </c>
      <c r="I24" s="39" t="s">
        <v>120</v>
      </c>
      <c r="J24" s="16"/>
      <c r="K24" s="16" t="s">
        <v>118</v>
      </c>
      <c r="L24" s="105">
        <v>800</v>
      </c>
      <c r="M24" s="59"/>
      <c r="N24" s="106">
        <v>0</v>
      </c>
      <c r="O24" s="107">
        <f t="shared" si="5"/>
        <v>800</v>
      </c>
      <c r="P24" s="106"/>
      <c r="Q24" s="105">
        <v>800</v>
      </c>
      <c r="R24" s="105">
        <f t="shared" si="6"/>
        <v>0</v>
      </c>
      <c r="S24" s="38"/>
    </row>
    <row r="25" spans="1:20" s="98" customFormat="1" ht="33.75" customHeight="1" x14ac:dyDescent="0.2">
      <c r="A25" s="16">
        <v>14</v>
      </c>
      <c r="B25" s="16" t="s">
        <v>24</v>
      </c>
      <c r="C25" s="55">
        <v>60004100041</v>
      </c>
      <c r="D25" s="16">
        <v>2212</v>
      </c>
      <c r="E25" s="16">
        <v>6121</v>
      </c>
      <c r="F25" s="16">
        <v>12</v>
      </c>
      <c r="G25" s="16">
        <v>61</v>
      </c>
      <c r="H25" s="18" t="s">
        <v>308</v>
      </c>
      <c r="I25" s="39" t="s">
        <v>309</v>
      </c>
      <c r="J25" s="16" t="s">
        <v>226</v>
      </c>
      <c r="K25" s="16" t="s">
        <v>310</v>
      </c>
      <c r="L25" s="105">
        <v>1898</v>
      </c>
      <c r="M25" s="59"/>
      <c r="N25" s="106">
        <v>1801</v>
      </c>
      <c r="O25" s="107">
        <f t="shared" si="5"/>
        <v>97</v>
      </c>
      <c r="P25" s="106"/>
      <c r="Q25" s="105">
        <v>97</v>
      </c>
      <c r="R25" s="105">
        <f t="shared" si="6"/>
        <v>0</v>
      </c>
      <c r="S25" s="38"/>
    </row>
    <row r="26" spans="1:20" s="98" customFormat="1" ht="33.75" customHeight="1" x14ac:dyDescent="0.2">
      <c r="A26" s="16">
        <v>15</v>
      </c>
      <c r="B26" s="16" t="s">
        <v>24</v>
      </c>
      <c r="C26" s="55">
        <v>60004100958</v>
      </c>
      <c r="D26" s="16">
        <v>2212</v>
      </c>
      <c r="E26" s="16">
        <v>6121</v>
      </c>
      <c r="F26" s="16">
        <v>12</v>
      </c>
      <c r="G26" s="16">
        <v>61</v>
      </c>
      <c r="H26" s="18" t="s">
        <v>311</v>
      </c>
      <c r="I26" s="39" t="s">
        <v>312</v>
      </c>
      <c r="J26" s="16" t="s">
        <v>109</v>
      </c>
      <c r="K26" s="16" t="s">
        <v>236</v>
      </c>
      <c r="L26" s="105">
        <v>1303</v>
      </c>
      <c r="M26" s="59"/>
      <c r="N26" s="106">
        <v>693</v>
      </c>
      <c r="O26" s="107">
        <f t="shared" si="5"/>
        <v>610</v>
      </c>
      <c r="P26" s="106"/>
      <c r="Q26" s="105">
        <v>610</v>
      </c>
      <c r="R26" s="105">
        <f t="shared" si="6"/>
        <v>0</v>
      </c>
      <c r="S26" s="38"/>
    </row>
    <row r="27" spans="1:20" s="98" customFormat="1" ht="33.75" customHeight="1" x14ac:dyDescent="0.2">
      <c r="A27" s="16">
        <v>16</v>
      </c>
      <c r="B27" s="16" t="s">
        <v>19</v>
      </c>
      <c r="C27" s="55">
        <v>60004100046</v>
      </c>
      <c r="D27" s="16">
        <v>2212</v>
      </c>
      <c r="E27" s="16">
        <v>6121</v>
      </c>
      <c r="F27" s="16">
        <v>12</v>
      </c>
      <c r="G27" s="16">
        <v>61</v>
      </c>
      <c r="H27" s="18" t="s">
        <v>313</v>
      </c>
      <c r="I27" s="39" t="s">
        <v>314</v>
      </c>
      <c r="J27" s="16" t="s">
        <v>49</v>
      </c>
      <c r="K27" s="16" t="s">
        <v>36</v>
      </c>
      <c r="L27" s="105">
        <v>300</v>
      </c>
      <c r="M27" s="59"/>
      <c r="N27" s="106">
        <v>0</v>
      </c>
      <c r="O27" s="107">
        <f t="shared" si="5"/>
        <v>300</v>
      </c>
      <c r="P27" s="106"/>
      <c r="Q27" s="105">
        <v>300</v>
      </c>
      <c r="R27" s="105">
        <f t="shared" si="6"/>
        <v>0</v>
      </c>
      <c r="S27" s="38"/>
    </row>
    <row r="28" spans="1:20" ht="35.25" customHeight="1" x14ac:dyDescent="0.2">
      <c r="A28" s="166" t="s">
        <v>290</v>
      </c>
      <c r="B28" s="167"/>
      <c r="C28" s="167"/>
      <c r="D28" s="167"/>
      <c r="E28" s="167"/>
      <c r="F28" s="167"/>
      <c r="G28" s="167"/>
      <c r="H28" s="167"/>
      <c r="I28" s="167"/>
      <c r="J28" s="167"/>
      <c r="K28" s="167"/>
      <c r="L28" s="168">
        <f t="shared" ref="L28" si="7">L11+L8</f>
        <v>23096</v>
      </c>
      <c r="M28" s="168"/>
      <c r="N28" s="168">
        <f>N11+N8</f>
        <v>9324</v>
      </c>
      <c r="O28" s="168">
        <f>O11+O8</f>
        <v>13704</v>
      </c>
      <c r="P28" s="168">
        <f>P11+P8</f>
        <v>0</v>
      </c>
      <c r="Q28" s="168">
        <f>Q11+Q8</f>
        <v>13704</v>
      </c>
      <c r="R28" s="169">
        <f>R11+R8</f>
        <v>68</v>
      </c>
      <c r="S28" s="34"/>
    </row>
    <row r="29" spans="1:20" s="6" customFormat="1" x14ac:dyDescent="0.2">
      <c r="A29" s="5"/>
      <c r="B29" s="5"/>
      <c r="C29" s="5"/>
      <c r="D29" s="5"/>
      <c r="E29" s="5"/>
      <c r="F29" s="5"/>
      <c r="G29" s="5"/>
      <c r="H29" s="22"/>
      <c r="I29" s="5"/>
      <c r="J29" s="23"/>
      <c r="K29" s="19"/>
      <c r="L29" s="20"/>
      <c r="M29" s="21"/>
      <c r="N29" s="21"/>
      <c r="S29" s="15"/>
      <c r="T29" s="10"/>
    </row>
    <row r="30" spans="1:20" s="6" customFormat="1" x14ac:dyDescent="0.2">
      <c r="A30" s="5"/>
      <c r="B30" s="5"/>
      <c r="C30" s="5"/>
      <c r="D30" s="5"/>
      <c r="E30" s="5"/>
      <c r="F30" s="5"/>
      <c r="G30" s="5"/>
      <c r="H30" s="5"/>
      <c r="I30" s="5"/>
      <c r="J30" s="24"/>
      <c r="K30" s="25"/>
      <c r="L30" s="26"/>
      <c r="S30" s="15"/>
      <c r="T30" s="10"/>
    </row>
    <row r="31" spans="1:20" s="6" customFormat="1" x14ac:dyDescent="0.2">
      <c r="A31" s="5"/>
      <c r="B31" s="5"/>
      <c r="C31" s="5"/>
      <c r="D31" s="5"/>
      <c r="E31" s="5"/>
      <c r="F31" s="5"/>
      <c r="G31" s="5"/>
      <c r="H31" s="5"/>
      <c r="I31" s="5"/>
      <c r="J31" s="24"/>
      <c r="K31" s="25"/>
      <c r="L31" s="26"/>
      <c r="S31" s="15"/>
      <c r="T31" s="10"/>
    </row>
    <row r="32" spans="1:20" s="6" customFormat="1" x14ac:dyDescent="0.2">
      <c r="A32" s="5"/>
      <c r="B32" s="5"/>
      <c r="C32" s="5"/>
      <c r="D32" s="5"/>
      <c r="E32" s="5"/>
      <c r="F32" s="5"/>
      <c r="G32" s="5"/>
      <c r="H32" s="5"/>
      <c r="I32" s="5"/>
      <c r="J32" s="10"/>
      <c r="K32" s="25"/>
      <c r="L32" s="26"/>
      <c r="S32" s="15"/>
      <c r="T32" s="10"/>
    </row>
    <row r="33" spans="1:20" s="6" customFormat="1" x14ac:dyDescent="0.2">
      <c r="A33" s="5"/>
      <c r="B33" s="5"/>
      <c r="C33" s="5"/>
      <c r="D33" s="5"/>
      <c r="E33" s="5"/>
      <c r="F33" s="5"/>
      <c r="G33" s="5"/>
      <c r="H33" s="5"/>
      <c r="I33" s="5"/>
      <c r="J33" s="10"/>
      <c r="K33" s="25"/>
      <c r="L33" s="26"/>
      <c r="S33" s="15"/>
      <c r="T33" s="10"/>
    </row>
    <row r="34" spans="1:20" s="6" customFormat="1" x14ac:dyDescent="0.2">
      <c r="A34" s="5"/>
      <c r="B34" s="5"/>
      <c r="C34" s="5"/>
      <c r="D34" s="5"/>
      <c r="E34" s="5"/>
      <c r="F34" s="5"/>
      <c r="G34" s="5"/>
      <c r="H34" s="5"/>
      <c r="I34" s="5"/>
      <c r="J34" s="10"/>
      <c r="K34" s="25"/>
      <c r="L34" s="26"/>
      <c r="S34" s="15"/>
      <c r="T34" s="10"/>
    </row>
    <row r="35" spans="1:20" s="6" customFormat="1" x14ac:dyDescent="0.2">
      <c r="A35" s="5"/>
      <c r="B35" s="5"/>
      <c r="C35" s="5"/>
      <c r="D35" s="5"/>
      <c r="E35" s="5"/>
      <c r="F35" s="5"/>
      <c r="G35" s="5"/>
      <c r="H35" s="5"/>
      <c r="I35" s="5"/>
      <c r="J35" s="10"/>
      <c r="K35" s="25"/>
      <c r="L35" s="26"/>
      <c r="S35" s="15"/>
      <c r="T35" s="10"/>
    </row>
    <row r="36" spans="1:20" s="6" customFormat="1" x14ac:dyDescent="0.2">
      <c r="A36" s="5"/>
      <c r="B36" s="5"/>
      <c r="C36" s="5"/>
      <c r="D36" s="5"/>
      <c r="E36" s="5"/>
      <c r="F36" s="5"/>
      <c r="G36" s="5"/>
      <c r="H36" s="5"/>
      <c r="I36" s="5"/>
      <c r="J36" s="10"/>
      <c r="K36" s="25"/>
      <c r="L36" s="26"/>
      <c r="S36" s="15"/>
      <c r="T36" s="10"/>
    </row>
    <row r="37" spans="1:20" s="6" customFormat="1" x14ac:dyDescent="0.2">
      <c r="A37" s="5"/>
      <c r="B37" s="5"/>
      <c r="C37" s="5"/>
      <c r="D37" s="5"/>
      <c r="E37" s="5"/>
      <c r="F37" s="5"/>
      <c r="G37" s="5"/>
      <c r="H37" s="5"/>
      <c r="I37" s="5"/>
      <c r="J37" s="10"/>
      <c r="K37" s="25"/>
      <c r="L37" s="26"/>
      <c r="S37" s="15"/>
      <c r="T37" s="10"/>
    </row>
    <row r="38" spans="1:20" s="6" customFormat="1" x14ac:dyDescent="0.2">
      <c r="A38" s="5"/>
      <c r="B38" s="5"/>
      <c r="C38" s="5"/>
      <c r="D38" s="5"/>
      <c r="E38" s="5"/>
      <c r="F38" s="5"/>
      <c r="G38" s="5"/>
      <c r="H38" s="5"/>
      <c r="I38" s="5"/>
      <c r="J38" s="10"/>
      <c r="K38" s="25"/>
      <c r="L38" s="26"/>
      <c r="S38" s="15"/>
      <c r="T38" s="10"/>
    </row>
    <row r="39" spans="1:20" s="6" customFormat="1" x14ac:dyDescent="0.2">
      <c r="A39" s="5"/>
      <c r="B39" s="5"/>
      <c r="C39" s="5"/>
      <c r="D39" s="5"/>
      <c r="E39" s="5"/>
      <c r="F39" s="5"/>
      <c r="G39" s="5"/>
      <c r="H39" s="5"/>
      <c r="I39" s="5"/>
      <c r="J39" s="10"/>
      <c r="K39" s="25"/>
      <c r="L39" s="26"/>
      <c r="S39" s="15"/>
      <c r="T39" s="10"/>
    </row>
    <row r="40" spans="1:20" s="6" customFormat="1" x14ac:dyDescent="0.2">
      <c r="A40" s="5"/>
      <c r="B40" s="5"/>
      <c r="C40" s="5"/>
      <c r="D40" s="5"/>
      <c r="E40" s="5"/>
      <c r="F40" s="5"/>
      <c r="G40" s="5"/>
      <c r="H40" s="5"/>
      <c r="I40" s="5"/>
      <c r="J40" s="10"/>
      <c r="K40" s="25"/>
      <c r="L40" s="26"/>
      <c r="S40" s="15"/>
      <c r="T40" s="10"/>
    </row>
    <row r="41" spans="1:20" s="6" customFormat="1" x14ac:dyDescent="0.2">
      <c r="A41" s="5"/>
      <c r="B41" s="5"/>
      <c r="C41" s="5"/>
      <c r="D41" s="5"/>
      <c r="E41" s="5"/>
      <c r="F41" s="5"/>
      <c r="G41" s="5"/>
      <c r="H41" s="5"/>
      <c r="I41" s="5"/>
      <c r="J41" s="10"/>
      <c r="K41" s="25"/>
      <c r="L41" s="26"/>
      <c r="S41" s="15"/>
      <c r="T41" s="10"/>
    </row>
    <row r="42" spans="1:20" s="6" customFormat="1" x14ac:dyDescent="0.2">
      <c r="A42" s="5"/>
      <c r="B42" s="5"/>
      <c r="C42" s="5"/>
      <c r="D42" s="5"/>
      <c r="E42" s="5"/>
      <c r="F42" s="5"/>
      <c r="G42" s="5"/>
      <c r="H42" s="5"/>
      <c r="I42" s="5"/>
      <c r="J42" s="10"/>
      <c r="K42" s="25"/>
      <c r="L42" s="26"/>
      <c r="S42" s="15"/>
      <c r="T42" s="10"/>
    </row>
    <row r="43" spans="1:20" s="6" customFormat="1" x14ac:dyDescent="0.2">
      <c r="A43" s="5"/>
      <c r="B43" s="5"/>
      <c r="C43" s="5"/>
      <c r="D43" s="5"/>
      <c r="E43" s="5"/>
      <c r="F43" s="5"/>
      <c r="G43" s="5"/>
      <c r="H43" s="5"/>
      <c r="I43" s="5"/>
      <c r="J43" s="10"/>
      <c r="K43" s="25"/>
      <c r="L43" s="26"/>
      <c r="S43" s="15"/>
      <c r="T43" s="10"/>
    </row>
    <row r="44" spans="1:20" s="6" customFormat="1" x14ac:dyDescent="0.2">
      <c r="A44" s="5"/>
      <c r="B44" s="5"/>
      <c r="C44" s="5"/>
      <c r="D44" s="5"/>
      <c r="E44" s="5"/>
      <c r="F44" s="5"/>
      <c r="G44" s="5"/>
      <c r="H44" s="5"/>
      <c r="I44" s="5"/>
      <c r="J44" s="10"/>
      <c r="K44" s="25"/>
      <c r="L44" s="26"/>
      <c r="S44" s="15"/>
      <c r="T44" s="10"/>
    </row>
    <row r="45" spans="1:20" s="6" customFormat="1" x14ac:dyDescent="0.2">
      <c r="A45" s="5"/>
      <c r="B45" s="5"/>
      <c r="C45" s="5"/>
      <c r="D45" s="5"/>
      <c r="E45" s="5"/>
      <c r="F45" s="5"/>
      <c r="G45" s="5"/>
      <c r="H45" s="5"/>
      <c r="I45" s="5"/>
      <c r="J45" s="10"/>
      <c r="K45" s="25"/>
      <c r="L45" s="26"/>
      <c r="S45" s="15"/>
      <c r="T45" s="10"/>
    </row>
    <row r="46" spans="1:20" s="6" customFormat="1" x14ac:dyDescent="0.2">
      <c r="A46" s="5"/>
      <c r="B46" s="5"/>
      <c r="C46" s="5"/>
      <c r="D46" s="5"/>
      <c r="E46" s="5"/>
      <c r="F46" s="5"/>
      <c r="G46" s="5"/>
      <c r="H46" s="5"/>
      <c r="I46" s="5"/>
      <c r="J46" s="10"/>
      <c r="K46" s="25"/>
      <c r="L46" s="26"/>
      <c r="S46" s="15"/>
      <c r="T46" s="10"/>
    </row>
    <row r="47" spans="1:20" s="6" customFormat="1" x14ac:dyDescent="0.2">
      <c r="A47" s="5"/>
      <c r="B47" s="5"/>
      <c r="C47" s="5"/>
      <c r="D47" s="5"/>
      <c r="E47" s="5"/>
      <c r="F47" s="5"/>
      <c r="G47" s="5"/>
      <c r="H47" s="5"/>
      <c r="I47" s="5"/>
      <c r="J47" s="10"/>
      <c r="K47" s="25"/>
      <c r="L47" s="26"/>
      <c r="S47" s="15"/>
      <c r="T47" s="10"/>
    </row>
    <row r="48" spans="1:20" s="6" customFormat="1" x14ac:dyDescent="0.2">
      <c r="A48" s="5"/>
      <c r="B48" s="5"/>
      <c r="C48" s="5"/>
      <c r="D48" s="5"/>
      <c r="E48" s="5"/>
      <c r="F48" s="5"/>
      <c r="G48" s="5"/>
      <c r="H48" s="5"/>
      <c r="I48" s="5"/>
      <c r="J48" s="10"/>
      <c r="K48" s="25"/>
      <c r="L48" s="26"/>
      <c r="S48" s="15"/>
      <c r="T48" s="10"/>
    </row>
    <row r="49" spans="1:20" s="6" customFormat="1" x14ac:dyDescent="0.2">
      <c r="A49" s="5"/>
      <c r="B49" s="5"/>
      <c r="C49" s="5"/>
      <c r="D49" s="5"/>
      <c r="E49" s="5"/>
      <c r="F49" s="5"/>
      <c r="G49" s="5"/>
      <c r="H49" s="5"/>
      <c r="I49" s="5"/>
      <c r="J49" s="10"/>
      <c r="K49" s="5"/>
      <c r="L49" s="26"/>
      <c r="S49" s="15"/>
      <c r="T49" s="10"/>
    </row>
    <row r="50" spans="1:20" s="6" customFormat="1" x14ac:dyDescent="0.2">
      <c r="A50" s="5"/>
      <c r="B50" s="5"/>
      <c r="C50" s="5"/>
      <c r="D50" s="5"/>
      <c r="E50" s="5"/>
      <c r="F50" s="5"/>
      <c r="G50" s="5"/>
      <c r="H50" s="5"/>
      <c r="I50" s="5"/>
      <c r="J50" s="10"/>
      <c r="K50" s="5"/>
      <c r="L50" s="26"/>
      <c r="S50" s="15"/>
      <c r="T50" s="10"/>
    </row>
    <row r="51" spans="1:20" s="6" customFormat="1" x14ac:dyDescent="0.2">
      <c r="A51" s="5"/>
      <c r="B51" s="5"/>
      <c r="C51" s="5"/>
      <c r="D51" s="5"/>
      <c r="E51" s="5"/>
      <c r="F51" s="5"/>
      <c r="G51" s="5"/>
      <c r="H51" s="5"/>
      <c r="I51" s="5"/>
      <c r="J51" s="10"/>
      <c r="K51" s="5"/>
      <c r="L51" s="26"/>
      <c r="S51" s="15"/>
      <c r="T51" s="10"/>
    </row>
    <row r="52" spans="1:20" s="6" customFormat="1" x14ac:dyDescent="0.2">
      <c r="A52" s="5"/>
      <c r="B52" s="5"/>
      <c r="C52" s="5"/>
      <c r="D52" s="5"/>
      <c r="E52" s="5"/>
      <c r="F52" s="5"/>
      <c r="G52" s="5"/>
      <c r="H52" s="5"/>
      <c r="I52" s="5"/>
      <c r="J52" s="10"/>
      <c r="K52" s="5"/>
      <c r="L52" s="26"/>
      <c r="S52" s="15"/>
      <c r="T52" s="10"/>
    </row>
    <row r="53" spans="1:20" s="6" customFormat="1" x14ac:dyDescent="0.2">
      <c r="A53" s="5"/>
      <c r="B53" s="5"/>
      <c r="C53" s="5"/>
      <c r="D53" s="5"/>
      <c r="E53" s="5"/>
      <c r="F53" s="5"/>
      <c r="G53" s="5"/>
      <c r="H53" s="5"/>
      <c r="I53" s="5"/>
      <c r="J53" s="10"/>
      <c r="K53" s="5"/>
      <c r="L53" s="26"/>
      <c r="S53" s="15"/>
      <c r="T53" s="10"/>
    </row>
    <row r="54" spans="1:20" s="6" customFormat="1" x14ac:dyDescent="0.2">
      <c r="A54" s="5"/>
      <c r="B54" s="5"/>
      <c r="C54" s="5"/>
      <c r="D54" s="5"/>
      <c r="E54" s="5"/>
      <c r="F54" s="5"/>
      <c r="G54" s="5"/>
      <c r="H54" s="5"/>
      <c r="I54" s="5"/>
      <c r="J54" s="10"/>
      <c r="K54" s="5"/>
      <c r="L54" s="26"/>
      <c r="S54" s="15"/>
      <c r="T54" s="10"/>
    </row>
    <row r="55" spans="1:20" s="6" customFormat="1" x14ac:dyDescent="0.2">
      <c r="A55" s="5"/>
      <c r="B55" s="5"/>
      <c r="C55" s="5"/>
      <c r="D55" s="5"/>
      <c r="E55" s="5"/>
      <c r="F55" s="5"/>
      <c r="G55" s="5"/>
      <c r="H55" s="5"/>
      <c r="I55" s="5"/>
      <c r="J55" s="10"/>
      <c r="K55" s="5"/>
      <c r="L55" s="26"/>
      <c r="S55" s="15"/>
      <c r="T55" s="10"/>
    </row>
    <row r="56" spans="1:20" s="6" customFormat="1" x14ac:dyDescent="0.2">
      <c r="A56" s="5"/>
      <c r="B56" s="5"/>
      <c r="C56" s="5"/>
      <c r="D56" s="5"/>
      <c r="E56" s="5"/>
      <c r="F56" s="5"/>
      <c r="G56" s="5"/>
      <c r="H56" s="5"/>
      <c r="I56" s="5"/>
      <c r="J56" s="10"/>
      <c r="K56" s="5"/>
      <c r="L56" s="26"/>
      <c r="S56" s="15"/>
      <c r="T56" s="10"/>
    </row>
    <row r="57" spans="1:20" s="6" customFormat="1" x14ac:dyDescent="0.2">
      <c r="A57" s="5"/>
      <c r="B57" s="5"/>
      <c r="C57" s="5"/>
      <c r="D57" s="5"/>
      <c r="E57" s="5"/>
      <c r="F57" s="5"/>
      <c r="G57" s="5"/>
      <c r="H57" s="5"/>
      <c r="I57" s="5"/>
      <c r="J57" s="10"/>
      <c r="K57" s="5"/>
      <c r="L57" s="26"/>
      <c r="S57" s="15"/>
      <c r="T57" s="10"/>
    </row>
    <row r="58" spans="1:20" s="6" customFormat="1" x14ac:dyDescent="0.2">
      <c r="A58" s="5"/>
      <c r="B58" s="5"/>
      <c r="C58" s="5"/>
      <c r="D58" s="5"/>
      <c r="E58" s="5"/>
      <c r="F58" s="5"/>
      <c r="G58" s="5"/>
      <c r="H58" s="5"/>
      <c r="I58" s="5"/>
      <c r="J58" s="10"/>
      <c r="K58" s="5"/>
      <c r="L58" s="26"/>
      <c r="S58" s="15"/>
      <c r="T58" s="10"/>
    </row>
    <row r="59" spans="1:20" s="6" customFormat="1" x14ac:dyDescent="0.2">
      <c r="A59" s="5"/>
      <c r="B59" s="5"/>
      <c r="C59" s="5"/>
      <c r="D59" s="5"/>
      <c r="E59" s="5"/>
      <c r="F59" s="5"/>
      <c r="G59" s="5"/>
      <c r="H59" s="5"/>
      <c r="I59" s="5"/>
      <c r="J59" s="10"/>
      <c r="K59" s="5"/>
      <c r="L59" s="26"/>
      <c r="S59" s="15"/>
      <c r="T59" s="10"/>
    </row>
    <row r="60" spans="1:20" s="6" customFormat="1" x14ac:dyDescent="0.2">
      <c r="A60" s="10"/>
      <c r="B60" s="10"/>
      <c r="C60" s="10"/>
      <c r="D60" s="10"/>
      <c r="E60" s="10"/>
      <c r="F60" s="10"/>
      <c r="G60" s="10"/>
      <c r="H60" s="10"/>
      <c r="I60" s="10"/>
      <c r="J60" s="10"/>
      <c r="K60" s="5"/>
      <c r="L60" s="26"/>
      <c r="S60" s="15"/>
      <c r="T60" s="10"/>
    </row>
    <row r="61" spans="1:20" s="6" customFormat="1" x14ac:dyDescent="0.2">
      <c r="A61" s="10"/>
      <c r="B61" s="10"/>
      <c r="C61" s="10"/>
      <c r="D61" s="10"/>
      <c r="E61" s="10"/>
      <c r="F61" s="10"/>
      <c r="G61" s="10"/>
      <c r="H61" s="10"/>
      <c r="I61" s="10"/>
      <c r="J61" s="10"/>
      <c r="K61" s="5"/>
      <c r="L61" s="26"/>
      <c r="S61" s="15"/>
      <c r="T61" s="10"/>
    </row>
    <row r="62" spans="1:20" s="6" customFormat="1" x14ac:dyDescent="0.2">
      <c r="A62" s="10"/>
      <c r="B62" s="10"/>
      <c r="C62" s="10"/>
      <c r="D62" s="10"/>
      <c r="E62" s="10"/>
      <c r="F62" s="10"/>
      <c r="G62" s="10"/>
      <c r="H62" s="10"/>
      <c r="I62" s="10"/>
      <c r="J62" s="10"/>
      <c r="K62" s="5"/>
      <c r="L62" s="26"/>
      <c r="S62" s="15"/>
      <c r="T62" s="10"/>
    </row>
    <row r="63" spans="1:20" s="6" customFormat="1" x14ac:dyDescent="0.2">
      <c r="A63" s="10"/>
      <c r="B63" s="10"/>
      <c r="C63" s="10"/>
      <c r="D63" s="10"/>
      <c r="E63" s="10"/>
      <c r="F63" s="10"/>
      <c r="G63" s="10"/>
      <c r="H63" s="10"/>
      <c r="I63" s="10"/>
      <c r="J63" s="10"/>
      <c r="K63" s="5"/>
      <c r="L63" s="26"/>
      <c r="S63" s="15"/>
      <c r="T63" s="10"/>
    </row>
    <row r="64" spans="1:20" s="6" customFormat="1" x14ac:dyDescent="0.2">
      <c r="A64" s="10"/>
      <c r="B64" s="10"/>
      <c r="C64" s="10"/>
      <c r="D64" s="10"/>
      <c r="E64" s="10"/>
      <c r="F64" s="10"/>
      <c r="G64" s="10"/>
      <c r="H64" s="10"/>
      <c r="I64" s="10"/>
      <c r="J64" s="10"/>
      <c r="K64" s="5"/>
      <c r="L64" s="26"/>
      <c r="S64" s="15"/>
      <c r="T64" s="10"/>
    </row>
    <row r="65" spans="1:20" s="6" customFormat="1" x14ac:dyDescent="0.2">
      <c r="A65" s="10"/>
      <c r="B65" s="10"/>
      <c r="C65" s="10"/>
      <c r="D65" s="10"/>
      <c r="E65" s="10"/>
      <c r="F65" s="10"/>
      <c r="G65" s="10"/>
      <c r="H65" s="10"/>
      <c r="I65" s="10"/>
      <c r="J65" s="10"/>
      <c r="K65" s="5"/>
      <c r="L65" s="26"/>
      <c r="S65" s="15"/>
      <c r="T65" s="10"/>
    </row>
    <row r="66" spans="1:20" s="6" customFormat="1" x14ac:dyDescent="0.2">
      <c r="A66" s="10"/>
      <c r="B66" s="10"/>
      <c r="C66" s="10"/>
      <c r="D66" s="10"/>
      <c r="E66" s="10"/>
      <c r="F66" s="10"/>
      <c r="G66" s="10"/>
      <c r="H66" s="10"/>
      <c r="I66" s="10"/>
      <c r="J66" s="10"/>
      <c r="K66" s="5"/>
      <c r="L66" s="26"/>
      <c r="S66" s="15"/>
      <c r="T66" s="10"/>
    </row>
    <row r="67" spans="1:20" s="6" customFormat="1" x14ac:dyDescent="0.2">
      <c r="A67" s="10"/>
      <c r="B67" s="10"/>
      <c r="C67" s="10"/>
      <c r="D67" s="10"/>
      <c r="E67" s="10"/>
      <c r="F67" s="10"/>
      <c r="G67" s="10"/>
      <c r="H67" s="10"/>
      <c r="I67" s="10"/>
      <c r="J67" s="10"/>
      <c r="K67" s="5"/>
      <c r="L67" s="26"/>
      <c r="S67" s="15"/>
      <c r="T67" s="10"/>
    </row>
    <row r="68" spans="1:20" s="6" customFormat="1" x14ac:dyDescent="0.2">
      <c r="A68" s="10"/>
      <c r="B68" s="10"/>
      <c r="C68" s="10"/>
      <c r="D68" s="10"/>
      <c r="E68" s="10"/>
      <c r="F68" s="10"/>
      <c r="G68" s="10"/>
      <c r="H68" s="10"/>
      <c r="I68" s="10"/>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row r="98" spans="1:20" s="6" customFormat="1" x14ac:dyDescent="0.2">
      <c r="A98" s="10"/>
      <c r="B98" s="10"/>
      <c r="C98" s="10"/>
      <c r="D98" s="10"/>
      <c r="E98" s="10"/>
      <c r="F98" s="10"/>
      <c r="G98" s="10"/>
      <c r="H98" s="10"/>
      <c r="I98" s="10"/>
      <c r="J98" s="10"/>
      <c r="K98" s="5"/>
      <c r="L98" s="26"/>
      <c r="S98" s="15"/>
      <c r="T98" s="10"/>
    </row>
    <row r="99" spans="1:20" s="6" customFormat="1" x14ac:dyDescent="0.2">
      <c r="A99" s="10"/>
      <c r="B99" s="10"/>
      <c r="C99" s="10"/>
      <c r="D99" s="10"/>
      <c r="E99" s="10"/>
      <c r="F99" s="10"/>
      <c r="G99" s="10"/>
      <c r="H99" s="10"/>
      <c r="I99" s="10"/>
      <c r="J99" s="10"/>
      <c r="K99" s="5"/>
      <c r="L99" s="26"/>
      <c r="S99" s="15"/>
      <c r="T99" s="10"/>
    </row>
    <row r="100" spans="1:20" s="6" customFormat="1" x14ac:dyDescent="0.2">
      <c r="A100" s="10"/>
      <c r="B100" s="10"/>
      <c r="C100" s="10"/>
      <c r="D100" s="10"/>
      <c r="E100" s="10"/>
      <c r="F100" s="10"/>
      <c r="G100" s="10"/>
      <c r="H100" s="10"/>
      <c r="I100" s="10"/>
      <c r="J100" s="10"/>
      <c r="K100" s="5"/>
      <c r="L100" s="26"/>
      <c r="S100" s="15"/>
      <c r="T100" s="10"/>
    </row>
    <row r="101" spans="1:20" s="6" customFormat="1" x14ac:dyDescent="0.2">
      <c r="A101" s="10"/>
      <c r="B101" s="10"/>
      <c r="C101" s="10"/>
      <c r="D101" s="10"/>
      <c r="E101" s="10"/>
      <c r="F101" s="10"/>
      <c r="G101" s="10"/>
      <c r="H101" s="10"/>
      <c r="I101" s="10"/>
      <c r="J101" s="10"/>
      <c r="K101" s="5"/>
      <c r="L101" s="26"/>
      <c r="S101" s="15"/>
      <c r="T101" s="10"/>
    </row>
    <row r="102" spans="1:20" s="6" customFormat="1" x14ac:dyDescent="0.2">
      <c r="A102" s="10"/>
      <c r="B102" s="10"/>
      <c r="C102" s="10"/>
      <c r="D102" s="10"/>
      <c r="E102" s="10"/>
      <c r="F102" s="10"/>
      <c r="G102" s="10"/>
      <c r="H102" s="10"/>
      <c r="I102" s="10"/>
      <c r="J102" s="10"/>
      <c r="K102" s="5"/>
      <c r="L102" s="26"/>
      <c r="S102" s="15"/>
      <c r="T102" s="10"/>
    </row>
    <row r="103" spans="1:20" s="6" customFormat="1" x14ac:dyDescent="0.2">
      <c r="A103" s="10"/>
      <c r="B103" s="10"/>
      <c r="C103" s="10"/>
      <c r="D103" s="10"/>
      <c r="E103" s="10"/>
      <c r="F103" s="10"/>
      <c r="G103" s="10"/>
      <c r="H103" s="10"/>
      <c r="I103" s="10"/>
      <c r="J103" s="10"/>
      <c r="K103" s="5"/>
      <c r="L103" s="26"/>
      <c r="S103" s="15"/>
      <c r="T103" s="10"/>
    </row>
    <row r="104" spans="1:20" s="6" customFormat="1" x14ac:dyDescent="0.2">
      <c r="A104" s="10"/>
      <c r="B104" s="10"/>
      <c r="C104" s="10"/>
      <c r="D104" s="10"/>
      <c r="E104" s="10"/>
      <c r="F104" s="10"/>
      <c r="G104" s="10"/>
      <c r="H104" s="10"/>
      <c r="I104" s="10"/>
      <c r="J104" s="10"/>
      <c r="K104" s="5"/>
      <c r="L104" s="26"/>
      <c r="S104" s="15"/>
      <c r="T104" s="10"/>
    </row>
    <row r="105" spans="1:20" s="6" customFormat="1" x14ac:dyDescent="0.2">
      <c r="A105" s="10"/>
      <c r="B105" s="10"/>
      <c r="C105" s="10"/>
      <c r="D105" s="10"/>
      <c r="E105" s="10"/>
      <c r="F105" s="10"/>
      <c r="G105" s="10"/>
      <c r="H105" s="10"/>
      <c r="I105" s="10"/>
      <c r="J105" s="10"/>
      <c r="K105" s="5"/>
      <c r="L105" s="26"/>
      <c r="S105" s="15"/>
      <c r="T105" s="10"/>
    </row>
    <row r="106" spans="1:20" s="6" customFormat="1" x14ac:dyDescent="0.2">
      <c r="A106" s="10"/>
      <c r="B106" s="10"/>
      <c r="C106" s="10"/>
      <c r="D106" s="10"/>
      <c r="E106" s="10"/>
      <c r="F106" s="10"/>
      <c r="G106" s="10"/>
      <c r="H106" s="10"/>
      <c r="I106" s="10"/>
      <c r="J106" s="10"/>
      <c r="K106" s="5"/>
      <c r="L106" s="26"/>
      <c r="S106" s="15"/>
      <c r="T106" s="10"/>
    </row>
    <row r="107" spans="1:20" s="6" customFormat="1" x14ac:dyDescent="0.2">
      <c r="A107" s="10"/>
      <c r="B107" s="10"/>
      <c r="C107" s="10"/>
      <c r="D107" s="10"/>
      <c r="E107" s="10"/>
      <c r="F107" s="10"/>
      <c r="G107" s="10"/>
      <c r="H107" s="10"/>
      <c r="I107" s="10"/>
      <c r="J107" s="10"/>
      <c r="K107" s="5"/>
      <c r="L107" s="26"/>
      <c r="S107" s="15"/>
      <c r="T107" s="10"/>
    </row>
    <row r="108" spans="1:20" s="6" customFormat="1" x14ac:dyDescent="0.2">
      <c r="A108" s="10"/>
      <c r="B108" s="10"/>
      <c r="C108" s="10"/>
      <c r="D108" s="10"/>
      <c r="E108" s="10"/>
      <c r="F108" s="10"/>
      <c r="G108" s="10"/>
      <c r="H108" s="10"/>
      <c r="I108" s="10"/>
      <c r="J108" s="10"/>
      <c r="K108" s="5"/>
      <c r="L108" s="26"/>
      <c r="S108" s="15"/>
      <c r="T108" s="10"/>
    </row>
    <row r="109" spans="1:20" s="6" customFormat="1" x14ac:dyDescent="0.2">
      <c r="A109" s="10"/>
      <c r="B109" s="10"/>
      <c r="C109" s="10"/>
      <c r="D109" s="10"/>
      <c r="E109" s="10"/>
      <c r="F109" s="10"/>
      <c r="G109" s="10"/>
      <c r="H109" s="10"/>
      <c r="I109" s="10"/>
      <c r="J109" s="10"/>
      <c r="K109" s="5"/>
      <c r="L109" s="26"/>
      <c r="S109" s="15"/>
      <c r="T109" s="10"/>
    </row>
    <row r="110" spans="1:20" s="6" customFormat="1" x14ac:dyDescent="0.2">
      <c r="A110" s="10"/>
      <c r="B110" s="10"/>
      <c r="C110" s="10"/>
      <c r="D110" s="10"/>
      <c r="E110" s="10"/>
      <c r="F110" s="10"/>
      <c r="G110" s="10"/>
      <c r="H110" s="10"/>
      <c r="I110" s="10"/>
      <c r="J110" s="10"/>
      <c r="K110" s="5"/>
      <c r="L110" s="26"/>
      <c r="S110" s="15"/>
      <c r="T110" s="10"/>
    </row>
    <row r="111" spans="1:20" s="6" customFormat="1" x14ac:dyDescent="0.2">
      <c r="A111" s="10"/>
      <c r="B111" s="10"/>
      <c r="C111" s="10"/>
      <c r="D111" s="10"/>
      <c r="E111" s="10"/>
      <c r="F111" s="10"/>
      <c r="G111" s="10"/>
      <c r="H111" s="10"/>
      <c r="I111" s="10"/>
      <c r="J111" s="10"/>
      <c r="K111" s="5"/>
      <c r="L111" s="26"/>
      <c r="S111" s="15"/>
      <c r="T111" s="10"/>
    </row>
  </sheetData>
  <sortState ref="C10:R37">
    <sortCondition ref="C10"/>
  </sortState>
  <mergeCells count="18">
    <mergeCell ref="A5:R5"/>
    <mergeCell ref="A6:A7"/>
    <mergeCell ref="B6:B7"/>
    <mergeCell ref="C6:C7"/>
    <mergeCell ref="D6:D7"/>
    <mergeCell ref="E6:E7"/>
    <mergeCell ref="F6:F7"/>
    <mergeCell ref="H6:H7"/>
    <mergeCell ref="I6:I7"/>
    <mergeCell ref="J6:J7"/>
    <mergeCell ref="G6:G7"/>
    <mergeCell ref="S6:S7"/>
    <mergeCell ref="K6:K7"/>
    <mergeCell ref="L6:L7"/>
    <mergeCell ref="M6:M7"/>
    <mergeCell ref="N6:N7"/>
    <mergeCell ref="O6:Q6"/>
    <mergeCell ref="R6:R7"/>
  </mergeCells>
  <printOptions horizontalCentered="1"/>
  <pageMargins left="0.70866141732283472" right="0.78740157480314965" top="0.6692913385826772" bottom="0.86614173228346458" header="0.27559055118110237" footer="0.39370078740157483"/>
  <pageSetup paperSize="9" scale="50" firstPageNumber="107" fitToHeight="4"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rowBreaks count="1" manualBreakCount="1">
    <brk id="2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02"/>
  <sheetViews>
    <sheetView view="pageBreakPreview" zoomScale="60" zoomScaleNormal="70" workbookViewId="0">
      <pane ySplit="7" topLeftCell="A8" activePane="bottomLeft" state="frozenSplit"/>
      <selection activeCell="B36" sqref="B36"/>
      <selection pane="bottomLeft" activeCell="H38" sqref="H38"/>
    </sheetView>
  </sheetViews>
  <sheetFormatPr defaultColWidth="9.140625" defaultRowHeight="12.75" outlineLevelCol="1" x14ac:dyDescent="0.2"/>
  <cols>
    <col min="1" max="1" width="5.42578125" style="10" customWidth="1"/>
    <col min="2" max="2" width="7.140625" style="10" customWidth="1"/>
    <col min="3" max="3" width="16" style="10" hidden="1" customWidth="1" outlineLevel="1"/>
    <col min="4" max="4" width="7.7109375" style="10" hidden="1" customWidth="1" outlineLevel="1"/>
    <col min="5" max="6" width="5.5703125" style="10" hidden="1" customWidth="1" outlineLevel="1"/>
    <col min="7" max="7" width="7" style="10" customWidth="1" outlineLevel="1"/>
    <col min="8" max="8" width="41.42578125" style="10" customWidth="1"/>
    <col min="9" max="9" width="60.42578125" style="10" customWidth="1"/>
    <col min="10" max="10" width="7.140625" style="10" customWidth="1"/>
    <col min="11" max="11" width="14.7109375" style="5" customWidth="1"/>
    <col min="12" max="12" width="13.5703125" style="6" customWidth="1"/>
    <col min="13" max="13" width="13.7109375" style="6" customWidth="1"/>
    <col min="14" max="14" width="13.42578125" style="6" customWidth="1"/>
    <col min="15" max="15" width="16.140625" style="6" customWidth="1"/>
    <col min="16" max="16" width="13.7109375" style="6" customWidth="1"/>
    <col min="17" max="17" width="16.7109375" style="6" customWidth="1"/>
    <col min="18" max="18" width="15" style="6" customWidth="1"/>
    <col min="19" max="19" width="5.28515625" style="15" hidden="1" customWidth="1"/>
    <col min="20" max="20" width="8.85546875" style="10" customWidth="1"/>
    <col min="21" max="16384" width="9.140625" style="10"/>
  </cols>
  <sheetData>
    <row r="1" spans="1:20" ht="18" x14ac:dyDescent="0.25">
      <c r="A1" s="1" t="s">
        <v>221</v>
      </c>
      <c r="B1" s="2"/>
      <c r="C1" s="2"/>
      <c r="D1" s="2"/>
      <c r="E1" s="2"/>
      <c r="F1" s="2"/>
      <c r="G1" s="2"/>
      <c r="H1" s="3"/>
      <c r="I1" s="4"/>
      <c r="J1" s="2"/>
      <c r="M1" s="7"/>
      <c r="N1" s="7"/>
      <c r="P1" s="7"/>
      <c r="Q1" s="7"/>
      <c r="R1" s="7"/>
      <c r="S1" s="8"/>
      <c r="T1" s="9"/>
    </row>
    <row r="2" spans="1:20" ht="18" x14ac:dyDescent="0.25">
      <c r="A2" s="11" t="s">
        <v>231</v>
      </c>
      <c r="B2" s="11"/>
      <c r="C2" s="11" t="s">
        <v>222</v>
      </c>
      <c r="D2" s="11"/>
      <c r="E2" s="11"/>
      <c r="F2" s="11"/>
      <c r="G2" s="11"/>
      <c r="H2" s="133" t="s">
        <v>222</v>
      </c>
      <c r="I2" s="123" t="s">
        <v>234</v>
      </c>
      <c r="J2" s="48"/>
      <c r="M2" s="13"/>
      <c r="N2" s="13"/>
      <c r="P2" s="13"/>
      <c r="Q2" s="13"/>
      <c r="R2" s="13"/>
      <c r="S2" s="14"/>
      <c r="T2" s="9"/>
    </row>
    <row r="3" spans="1:20" ht="15.75" x14ac:dyDescent="0.25">
      <c r="A3" s="11"/>
      <c r="B3" s="11"/>
      <c r="C3" s="11" t="s">
        <v>34</v>
      </c>
      <c r="D3" s="11"/>
      <c r="E3" s="11"/>
      <c r="F3" s="11"/>
      <c r="G3" s="11"/>
      <c r="H3" s="133" t="s">
        <v>34</v>
      </c>
      <c r="I3" s="49"/>
      <c r="J3" s="48"/>
      <c r="M3" s="13"/>
      <c r="N3" s="13"/>
      <c r="P3" s="13"/>
      <c r="Q3" s="13"/>
      <c r="R3" s="13"/>
      <c r="S3" s="14"/>
      <c r="T3" s="9"/>
    </row>
    <row r="4" spans="1:20" ht="17.25" customHeight="1" x14ac:dyDescent="0.2">
      <c r="A4" s="11"/>
      <c r="B4" s="11"/>
      <c r="C4" s="11"/>
      <c r="D4" s="11"/>
      <c r="E4" s="11"/>
      <c r="F4" s="11"/>
      <c r="G4" s="11"/>
      <c r="H4" s="11"/>
      <c r="I4" s="12"/>
      <c r="J4" s="11"/>
      <c r="M4" s="13"/>
      <c r="N4" s="13"/>
      <c r="P4" s="13"/>
      <c r="Q4" s="13"/>
      <c r="R4" s="13" t="s">
        <v>145</v>
      </c>
      <c r="S4" s="14"/>
      <c r="T4" s="9"/>
    </row>
    <row r="5" spans="1:20" ht="25.5" customHeight="1" x14ac:dyDescent="0.2">
      <c r="A5" s="207" t="s">
        <v>291</v>
      </c>
      <c r="B5" s="208"/>
      <c r="C5" s="208"/>
      <c r="D5" s="208"/>
      <c r="E5" s="208"/>
      <c r="F5" s="208"/>
      <c r="G5" s="208"/>
      <c r="H5" s="208"/>
      <c r="I5" s="208"/>
      <c r="J5" s="208"/>
      <c r="K5" s="208"/>
      <c r="L5" s="208"/>
      <c r="M5" s="208"/>
      <c r="N5" s="208"/>
      <c r="O5" s="208"/>
      <c r="P5" s="208"/>
      <c r="Q5" s="208"/>
      <c r="R5" s="209"/>
      <c r="S5" s="33"/>
    </row>
    <row r="6" spans="1:20" ht="25.5" customHeight="1" x14ac:dyDescent="0.2">
      <c r="A6" s="210" t="s">
        <v>2</v>
      </c>
      <c r="B6" s="210" t="s">
        <v>3</v>
      </c>
      <c r="C6" s="211" t="s">
        <v>4</v>
      </c>
      <c r="D6" s="211" t="s">
        <v>5</v>
      </c>
      <c r="E6" s="211" t="s">
        <v>6</v>
      </c>
      <c r="F6" s="211" t="s">
        <v>7</v>
      </c>
      <c r="G6" s="213"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4"/>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4">
        <f t="shared" ref="L8" si="0">SUM(L9:L11)</f>
        <v>100195</v>
      </c>
      <c r="M8" s="164"/>
      <c r="N8" s="164">
        <f>SUM(N9:N11)</f>
        <v>38134</v>
      </c>
      <c r="O8" s="165">
        <f t="shared" ref="O8:R8" si="1">SUM(O9:O11)</f>
        <v>62061</v>
      </c>
      <c r="P8" s="165">
        <f t="shared" si="1"/>
        <v>0</v>
      </c>
      <c r="Q8" s="165">
        <f t="shared" si="1"/>
        <v>62061</v>
      </c>
      <c r="R8" s="164">
        <f t="shared" si="1"/>
        <v>0</v>
      </c>
      <c r="S8" s="50"/>
    </row>
    <row r="9" spans="1:20" ht="39.950000000000003" customHeight="1" x14ac:dyDescent="0.2">
      <c r="A9" s="16">
        <v>1</v>
      </c>
      <c r="B9" s="16" t="s">
        <v>19</v>
      </c>
      <c r="C9" s="17">
        <v>66012001600</v>
      </c>
      <c r="D9" s="16">
        <v>2212</v>
      </c>
      <c r="E9" s="16">
        <v>6351</v>
      </c>
      <c r="F9" s="16">
        <v>12</v>
      </c>
      <c r="G9" s="16">
        <v>63</v>
      </c>
      <c r="H9" s="18" t="s">
        <v>174</v>
      </c>
      <c r="I9" s="39"/>
      <c r="J9" s="16"/>
      <c r="K9" s="16"/>
      <c r="L9" s="37">
        <v>25885</v>
      </c>
      <c r="M9" s="60">
        <v>2017</v>
      </c>
      <c r="N9" s="35">
        <v>18000</v>
      </c>
      <c r="O9" s="36">
        <f t="shared" ref="O9:O18" si="2">P9+Q9</f>
        <v>7885</v>
      </c>
      <c r="P9" s="35"/>
      <c r="Q9" s="37">
        <v>7885</v>
      </c>
      <c r="R9" s="37">
        <f>L9-N9-O9</f>
        <v>0</v>
      </c>
      <c r="S9" s="38"/>
    </row>
    <row r="10" spans="1:20" s="57" customFormat="1" ht="39.950000000000003" customHeight="1" x14ac:dyDescent="0.2">
      <c r="A10" s="16">
        <v>2</v>
      </c>
      <c r="B10" s="16" t="s">
        <v>39</v>
      </c>
      <c r="C10" s="17">
        <v>66012001600</v>
      </c>
      <c r="D10" s="16">
        <v>2212</v>
      </c>
      <c r="E10" s="16">
        <v>6351</v>
      </c>
      <c r="F10" s="16">
        <v>12</v>
      </c>
      <c r="G10" s="16">
        <v>63</v>
      </c>
      <c r="H10" s="18" t="s">
        <v>175</v>
      </c>
      <c r="I10" s="39"/>
      <c r="J10" s="16"/>
      <c r="K10" s="16"/>
      <c r="L10" s="37">
        <v>41369</v>
      </c>
      <c r="M10" s="40">
        <v>2017</v>
      </c>
      <c r="N10" s="35">
        <v>17134</v>
      </c>
      <c r="O10" s="36">
        <f t="shared" si="2"/>
        <v>24235</v>
      </c>
      <c r="P10" s="35"/>
      <c r="Q10" s="37">
        <v>24235</v>
      </c>
      <c r="R10" s="37">
        <f>L10-N10-O10</f>
        <v>0</v>
      </c>
      <c r="S10" s="54"/>
    </row>
    <row r="11" spans="1:20" ht="39.950000000000003" customHeight="1" x14ac:dyDescent="0.2">
      <c r="A11" s="16">
        <v>3</v>
      </c>
      <c r="B11" s="16" t="s">
        <v>56</v>
      </c>
      <c r="C11" s="17">
        <v>66012001600</v>
      </c>
      <c r="D11" s="16">
        <v>2212</v>
      </c>
      <c r="E11" s="16">
        <v>6351</v>
      </c>
      <c r="F11" s="16">
        <v>12</v>
      </c>
      <c r="G11" s="16">
        <v>63</v>
      </c>
      <c r="H11" s="18" t="s">
        <v>176</v>
      </c>
      <c r="I11" s="39"/>
      <c r="J11" s="16"/>
      <c r="K11" s="16"/>
      <c r="L11" s="37">
        <v>32941</v>
      </c>
      <c r="M11" s="40">
        <v>2017</v>
      </c>
      <c r="N11" s="35">
        <v>3000</v>
      </c>
      <c r="O11" s="36">
        <f t="shared" si="2"/>
        <v>29941</v>
      </c>
      <c r="P11" s="35"/>
      <c r="Q11" s="37">
        <v>29941</v>
      </c>
      <c r="R11" s="37">
        <f t="shared" ref="R11" si="3">L11-N11-O11</f>
        <v>0</v>
      </c>
      <c r="S11" s="38"/>
    </row>
    <row r="12" spans="1:20" s="51" customFormat="1" ht="27.75" customHeight="1" x14ac:dyDescent="0.3">
      <c r="A12" s="162" t="s">
        <v>29</v>
      </c>
      <c r="B12" s="171"/>
      <c r="C12" s="171"/>
      <c r="D12" s="171"/>
      <c r="E12" s="171"/>
      <c r="F12" s="163"/>
      <c r="G12" s="163"/>
      <c r="H12" s="163"/>
      <c r="I12" s="163"/>
      <c r="J12" s="163"/>
      <c r="K12" s="163"/>
      <c r="L12" s="164">
        <f t="shared" ref="L12" si="4">SUM(L13:L18)</f>
        <v>14176</v>
      </c>
      <c r="M12" s="164"/>
      <c r="N12" s="164">
        <f>SUM(N13:N18)</f>
        <v>2188</v>
      </c>
      <c r="O12" s="165">
        <f>SUM(O13:O18)</f>
        <v>11988</v>
      </c>
      <c r="P12" s="165">
        <f>SUM(P13:P18)</f>
        <v>0</v>
      </c>
      <c r="Q12" s="165">
        <f>SUM(Q13:Q18)</f>
        <v>11988</v>
      </c>
      <c r="R12" s="164">
        <f>SUM(R13:R18)</f>
        <v>0</v>
      </c>
      <c r="S12" s="50"/>
    </row>
    <row r="13" spans="1:20" ht="39.950000000000003" customHeight="1" x14ac:dyDescent="0.2">
      <c r="A13" s="16">
        <v>1</v>
      </c>
      <c r="B13" s="16" t="s">
        <v>39</v>
      </c>
      <c r="C13" s="17">
        <v>66012001600</v>
      </c>
      <c r="D13" s="16">
        <v>2212</v>
      </c>
      <c r="E13" s="16">
        <v>6351</v>
      </c>
      <c r="F13" s="16">
        <v>12</v>
      </c>
      <c r="G13" s="16">
        <v>63</v>
      </c>
      <c r="H13" s="18" t="s">
        <v>177</v>
      </c>
      <c r="I13" s="39"/>
      <c r="J13" s="16"/>
      <c r="K13" s="16"/>
      <c r="L13" s="37">
        <v>1500</v>
      </c>
      <c r="M13" s="53" t="s">
        <v>26</v>
      </c>
      <c r="N13" s="35">
        <v>212</v>
      </c>
      <c r="O13" s="36">
        <f t="shared" si="2"/>
        <v>1288</v>
      </c>
      <c r="P13" s="35"/>
      <c r="Q13" s="37">
        <v>1288</v>
      </c>
      <c r="R13" s="37">
        <f t="shared" ref="R13" si="5">L13-N13-O13</f>
        <v>0</v>
      </c>
      <c r="S13" s="38"/>
    </row>
    <row r="14" spans="1:20" s="57" customFormat="1" ht="39.950000000000003" customHeight="1" x14ac:dyDescent="0.2">
      <c r="A14" s="16">
        <v>2</v>
      </c>
      <c r="B14" s="16" t="s">
        <v>24</v>
      </c>
      <c r="C14" s="17">
        <v>66012001600</v>
      </c>
      <c r="D14" s="16">
        <v>2212</v>
      </c>
      <c r="E14" s="16">
        <v>6351</v>
      </c>
      <c r="F14" s="16">
        <v>12</v>
      </c>
      <c r="G14" s="16">
        <v>63</v>
      </c>
      <c r="H14" s="18" t="s">
        <v>178</v>
      </c>
      <c r="I14" s="39"/>
      <c r="J14" s="16"/>
      <c r="K14" s="16"/>
      <c r="L14" s="37">
        <v>1376</v>
      </c>
      <c r="M14" s="94">
        <v>2017</v>
      </c>
      <c r="N14" s="35">
        <v>1300</v>
      </c>
      <c r="O14" s="36">
        <f t="shared" si="2"/>
        <v>76</v>
      </c>
      <c r="P14" s="35"/>
      <c r="Q14" s="37">
        <v>76</v>
      </c>
      <c r="R14" s="37">
        <f>L14-N14-O14</f>
        <v>0</v>
      </c>
      <c r="S14" s="54"/>
    </row>
    <row r="15" spans="1:20" ht="39.950000000000003" customHeight="1" x14ac:dyDescent="0.2">
      <c r="A15" s="16">
        <v>3</v>
      </c>
      <c r="B15" s="16" t="s">
        <v>19</v>
      </c>
      <c r="C15" s="17">
        <v>66012001600</v>
      </c>
      <c r="D15" s="16">
        <v>2212</v>
      </c>
      <c r="E15" s="16">
        <v>6351</v>
      </c>
      <c r="F15" s="16">
        <v>12</v>
      </c>
      <c r="G15" s="16">
        <v>63</v>
      </c>
      <c r="H15" s="18" t="s">
        <v>179</v>
      </c>
      <c r="I15" s="39"/>
      <c r="J15" s="16"/>
      <c r="K15" s="16"/>
      <c r="L15" s="37">
        <v>3000</v>
      </c>
      <c r="M15" s="53" t="s">
        <v>26</v>
      </c>
      <c r="N15" s="35">
        <v>200</v>
      </c>
      <c r="O15" s="36">
        <f t="shared" si="2"/>
        <v>2800</v>
      </c>
      <c r="P15" s="35"/>
      <c r="Q15" s="37">
        <v>2800</v>
      </c>
      <c r="R15" s="37">
        <f t="shared" ref="R15" si="6">L15-N15-O15</f>
        <v>0</v>
      </c>
      <c r="S15" s="38"/>
    </row>
    <row r="16" spans="1:20" s="57" customFormat="1" ht="39.950000000000003" customHeight="1" x14ac:dyDescent="0.2">
      <c r="A16" s="16">
        <v>4</v>
      </c>
      <c r="B16" s="16" t="s">
        <v>17</v>
      </c>
      <c r="C16" s="17">
        <v>66012001600</v>
      </c>
      <c r="D16" s="16">
        <v>2212</v>
      </c>
      <c r="E16" s="16">
        <v>6351</v>
      </c>
      <c r="F16" s="16">
        <v>12</v>
      </c>
      <c r="G16" s="16">
        <v>63</v>
      </c>
      <c r="H16" s="18" t="s">
        <v>180</v>
      </c>
      <c r="I16" s="39"/>
      <c r="J16" s="16"/>
      <c r="K16" s="16"/>
      <c r="L16" s="37">
        <v>1500</v>
      </c>
      <c r="M16" s="53" t="s">
        <v>26</v>
      </c>
      <c r="N16" s="35">
        <v>100</v>
      </c>
      <c r="O16" s="36">
        <f t="shared" si="2"/>
        <v>1400</v>
      </c>
      <c r="P16" s="35"/>
      <c r="Q16" s="37">
        <v>1400</v>
      </c>
      <c r="R16" s="37">
        <f>L16-N16-O16</f>
        <v>0</v>
      </c>
      <c r="S16" s="54"/>
    </row>
    <row r="17" spans="1:20" ht="39.950000000000003" customHeight="1" x14ac:dyDescent="0.2">
      <c r="A17" s="16">
        <v>5</v>
      </c>
      <c r="B17" s="16" t="s">
        <v>181</v>
      </c>
      <c r="C17" s="17">
        <v>66012001600</v>
      </c>
      <c r="D17" s="16">
        <v>2212</v>
      </c>
      <c r="E17" s="16">
        <v>6351</v>
      </c>
      <c r="F17" s="16">
        <v>12</v>
      </c>
      <c r="G17" s="16">
        <v>63</v>
      </c>
      <c r="H17" s="18" t="s">
        <v>182</v>
      </c>
      <c r="I17" s="39"/>
      <c r="J17" s="16"/>
      <c r="K17" s="16"/>
      <c r="L17" s="37">
        <v>1800</v>
      </c>
      <c r="M17" s="53" t="s">
        <v>26</v>
      </c>
      <c r="N17" s="35">
        <v>200</v>
      </c>
      <c r="O17" s="36">
        <f t="shared" si="2"/>
        <v>1600</v>
      </c>
      <c r="P17" s="35"/>
      <c r="Q17" s="37">
        <v>1600</v>
      </c>
      <c r="R17" s="37">
        <f t="shared" ref="R17:R18" si="7">L17-N17-O17</f>
        <v>0</v>
      </c>
      <c r="S17" s="38"/>
    </row>
    <row r="18" spans="1:20" ht="39.950000000000003" customHeight="1" x14ac:dyDescent="0.2">
      <c r="A18" s="16">
        <v>6</v>
      </c>
      <c r="B18" s="16" t="s">
        <v>56</v>
      </c>
      <c r="C18" s="17">
        <v>66012001600</v>
      </c>
      <c r="D18" s="16">
        <v>2212</v>
      </c>
      <c r="E18" s="16">
        <v>6351</v>
      </c>
      <c r="F18" s="16">
        <v>12</v>
      </c>
      <c r="G18" s="16">
        <v>63</v>
      </c>
      <c r="H18" s="18" t="s">
        <v>183</v>
      </c>
      <c r="I18" s="39"/>
      <c r="J18" s="16"/>
      <c r="K18" s="16"/>
      <c r="L18" s="37">
        <v>5000</v>
      </c>
      <c r="M18" s="53" t="s">
        <v>26</v>
      </c>
      <c r="N18" s="35">
        <v>176</v>
      </c>
      <c r="O18" s="36">
        <f t="shared" si="2"/>
        <v>4824</v>
      </c>
      <c r="P18" s="35"/>
      <c r="Q18" s="37">
        <v>4824</v>
      </c>
      <c r="R18" s="37">
        <f t="shared" si="7"/>
        <v>0</v>
      </c>
      <c r="S18" s="38"/>
    </row>
    <row r="19" spans="1:20" ht="35.25" customHeight="1" x14ac:dyDescent="0.2">
      <c r="A19" s="166" t="s">
        <v>292</v>
      </c>
      <c r="B19" s="167"/>
      <c r="C19" s="167"/>
      <c r="D19" s="167"/>
      <c r="E19" s="167"/>
      <c r="F19" s="167"/>
      <c r="G19" s="167"/>
      <c r="H19" s="167"/>
      <c r="I19" s="167"/>
      <c r="J19" s="167"/>
      <c r="K19" s="167"/>
      <c r="L19" s="168">
        <f t="shared" ref="L19" si="8">L12+L8</f>
        <v>114371</v>
      </c>
      <c r="M19" s="168"/>
      <c r="N19" s="168">
        <f>N12+N8</f>
        <v>40322</v>
      </c>
      <c r="O19" s="168">
        <f>O12+O8</f>
        <v>74049</v>
      </c>
      <c r="P19" s="168">
        <f>P12+P8</f>
        <v>0</v>
      </c>
      <c r="Q19" s="168">
        <f>Q12+Q8</f>
        <v>74049</v>
      </c>
      <c r="R19" s="169">
        <f>R12+R8</f>
        <v>0</v>
      </c>
      <c r="S19" s="34"/>
    </row>
    <row r="20" spans="1:20" s="6" customFormat="1" x14ac:dyDescent="0.2">
      <c r="A20" s="5"/>
      <c r="B20" s="5"/>
      <c r="C20" s="5"/>
      <c r="D20" s="5"/>
      <c r="E20" s="5"/>
      <c r="F20" s="5"/>
      <c r="G20" s="5"/>
      <c r="H20" s="22"/>
      <c r="I20" s="5"/>
      <c r="J20" s="23"/>
      <c r="K20" s="19"/>
      <c r="L20" s="20"/>
      <c r="M20" s="21"/>
      <c r="N20" s="21"/>
      <c r="S20" s="15"/>
      <c r="T20" s="10"/>
    </row>
    <row r="21" spans="1:20" s="6" customFormat="1" x14ac:dyDescent="0.2">
      <c r="A21" s="5"/>
      <c r="B21" s="5"/>
      <c r="C21" s="5"/>
      <c r="D21" s="5"/>
      <c r="E21" s="5"/>
      <c r="F21" s="5"/>
      <c r="G21" s="5"/>
      <c r="H21" s="5"/>
      <c r="I21" s="5"/>
      <c r="J21" s="24"/>
      <c r="K21" s="25"/>
      <c r="L21" s="26"/>
      <c r="S21" s="15"/>
      <c r="T21" s="10"/>
    </row>
    <row r="22" spans="1:20" s="6" customFormat="1" x14ac:dyDescent="0.2">
      <c r="A22" s="5"/>
      <c r="B22" s="5"/>
      <c r="C22" s="5"/>
      <c r="D22" s="5"/>
      <c r="E22" s="5"/>
      <c r="F22" s="5"/>
      <c r="G22" s="5"/>
      <c r="H22" s="5"/>
      <c r="I22" s="5"/>
      <c r="J22" s="24"/>
      <c r="K22" s="25"/>
      <c r="L22" s="26"/>
      <c r="S22" s="15"/>
      <c r="T22" s="10"/>
    </row>
    <row r="23" spans="1:20" s="6" customFormat="1" x14ac:dyDescent="0.2">
      <c r="A23" s="5"/>
      <c r="B23" s="5"/>
      <c r="C23" s="5"/>
      <c r="D23" s="5"/>
      <c r="E23" s="5"/>
      <c r="F23" s="5"/>
      <c r="G23" s="5"/>
      <c r="H23" s="5"/>
      <c r="I23" s="5"/>
      <c r="J23" s="10"/>
      <c r="K23" s="25"/>
      <c r="L23" s="26"/>
      <c r="S23" s="15"/>
      <c r="T23" s="10"/>
    </row>
    <row r="24" spans="1:20" s="6" customFormat="1" x14ac:dyDescent="0.2">
      <c r="A24" s="5"/>
      <c r="B24" s="5"/>
      <c r="C24" s="5"/>
      <c r="D24" s="5"/>
      <c r="E24" s="5"/>
      <c r="F24" s="5"/>
      <c r="G24" s="5"/>
      <c r="H24" s="5"/>
      <c r="I24" s="5"/>
      <c r="J24" s="10"/>
      <c r="K24" s="25"/>
      <c r="L24" s="26"/>
      <c r="S24" s="15"/>
      <c r="T24" s="10"/>
    </row>
    <row r="25" spans="1:20" s="6" customFormat="1" x14ac:dyDescent="0.2">
      <c r="A25" s="5"/>
      <c r="B25" s="5"/>
      <c r="C25" s="5"/>
      <c r="D25" s="5"/>
      <c r="E25" s="5"/>
      <c r="F25" s="5"/>
      <c r="G25" s="5"/>
      <c r="H25" s="5"/>
      <c r="I25" s="5"/>
      <c r="J25" s="10"/>
      <c r="K25" s="25"/>
      <c r="L25" s="26"/>
      <c r="S25" s="15"/>
      <c r="T25" s="10"/>
    </row>
    <row r="26" spans="1:20" s="6" customFormat="1" x14ac:dyDescent="0.2">
      <c r="A26" s="5"/>
      <c r="B26" s="5"/>
      <c r="C26" s="5"/>
      <c r="D26" s="5"/>
      <c r="E26" s="5"/>
      <c r="F26" s="5"/>
      <c r="G26" s="5"/>
      <c r="H26" s="5"/>
      <c r="I26" s="5"/>
      <c r="J26" s="10"/>
      <c r="K26" s="25"/>
      <c r="L26" s="26"/>
      <c r="S26" s="15"/>
      <c r="T26" s="10"/>
    </row>
    <row r="27" spans="1:20" s="6" customFormat="1" x14ac:dyDescent="0.2">
      <c r="A27" s="5"/>
      <c r="B27" s="5"/>
      <c r="C27" s="5"/>
      <c r="D27" s="5"/>
      <c r="E27" s="5"/>
      <c r="F27" s="5"/>
      <c r="G27" s="5"/>
      <c r="H27" s="5"/>
      <c r="I27" s="5"/>
      <c r="J27" s="10"/>
      <c r="K27" s="25"/>
      <c r="L27" s="26"/>
      <c r="S27" s="15"/>
      <c r="T27" s="10"/>
    </row>
    <row r="28" spans="1:20" s="6" customFormat="1" x14ac:dyDescent="0.2">
      <c r="A28" s="5"/>
      <c r="B28" s="5"/>
      <c r="C28" s="5"/>
      <c r="D28" s="5"/>
      <c r="E28" s="5"/>
      <c r="F28" s="5"/>
      <c r="G28" s="5"/>
      <c r="H28" s="5"/>
      <c r="I28" s="5"/>
      <c r="J28" s="10"/>
      <c r="K28" s="25"/>
      <c r="L28" s="26"/>
      <c r="S28" s="15"/>
      <c r="T28" s="10"/>
    </row>
    <row r="29" spans="1:20" s="6" customFormat="1" x14ac:dyDescent="0.2">
      <c r="A29" s="5"/>
      <c r="B29" s="5"/>
      <c r="C29" s="5"/>
      <c r="D29" s="5"/>
      <c r="E29" s="5"/>
      <c r="F29" s="5"/>
      <c r="G29" s="5"/>
      <c r="H29" s="5"/>
      <c r="I29" s="5"/>
      <c r="J29" s="10"/>
      <c r="K29" s="25"/>
      <c r="L29" s="26"/>
      <c r="S29" s="15"/>
      <c r="T29" s="10"/>
    </row>
    <row r="30" spans="1:20" s="6" customFormat="1" x14ac:dyDescent="0.2">
      <c r="A30" s="5"/>
      <c r="B30" s="5"/>
      <c r="C30" s="5"/>
      <c r="D30" s="5"/>
      <c r="E30" s="5"/>
      <c r="F30" s="5"/>
      <c r="G30" s="5"/>
      <c r="H30" s="5"/>
      <c r="I30" s="5"/>
      <c r="J30" s="10"/>
      <c r="K30" s="25"/>
      <c r="L30" s="26"/>
      <c r="S30" s="15"/>
      <c r="T30" s="10"/>
    </row>
    <row r="31" spans="1:20" s="6" customFormat="1" x14ac:dyDescent="0.2">
      <c r="A31" s="5"/>
      <c r="B31" s="5"/>
      <c r="C31" s="5"/>
      <c r="D31" s="5"/>
      <c r="E31" s="5"/>
      <c r="F31" s="5"/>
      <c r="G31" s="5"/>
      <c r="H31" s="5"/>
      <c r="I31" s="5"/>
      <c r="J31" s="10"/>
      <c r="K31" s="25"/>
      <c r="L31" s="26"/>
      <c r="S31" s="15"/>
      <c r="T31" s="10"/>
    </row>
    <row r="32" spans="1:20" s="6" customFormat="1" x14ac:dyDescent="0.2">
      <c r="A32" s="5"/>
      <c r="B32" s="5"/>
      <c r="C32" s="5"/>
      <c r="D32" s="5"/>
      <c r="E32" s="5"/>
      <c r="F32" s="5"/>
      <c r="G32" s="5"/>
      <c r="H32" s="5"/>
      <c r="I32" s="5"/>
      <c r="J32" s="10"/>
      <c r="K32" s="25"/>
      <c r="L32" s="26"/>
      <c r="S32" s="15"/>
      <c r="T32" s="10"/>
    </row>
    <row r="33" spans="1:20" s="6" customFormat="1" x14ac:dyDescent="0.2">
      <c r="A33" s="5"/>
      <c r="B33" s="5"/>
      <c r="C33" s="5"/>
      <c r="D33" s="5"/>
      <c r="E33" s="5"/>
      <c r="F33" s="5"/>
      <c r="G33" s="5"/>
      <c r="H33" s="5"/>
      <c r="I33" s="5"/>
      <c r="J33" s="10"/>
      <c r="K33" s="25"/>
      <c r="L33" s="26"/>
      <c r="S33" s="15"/>
      <c r="T33" s="10"/>
    </row>
    <row r="34" spans="1:20" s="6" customFormat="1" x14ac:dyDescent="0.2">
      <c r="A34" s="5"/>
      <c r="B34" s="5"/>
      <c r="C34" s="5"/>
      <c r="D34" s="5"/>
      <c r="E34" s="5"/>
      <c r="F34" s="5"/>
      <c r="G34" s="5"/>
      <c r="H34" s="5"/>
      <c r="I34" s="5"/>
      <c r="J34" s="10"/>
      <c r="K34" s="25"/>
      <c r="L34" s="26"/>
      <c r="S34" s="15"/>
      <c r="T34" s="10"/>
    </row>
    <row r="35" spans="1:20" s="6" customFormat="1" x14ac:dyDescent="0.2">
      <c r="A35" s="5"/>
      <c r="B35" s="5"/>
      <c r="C35" s="5"/>
      <c r="D35" s="5"/>
      <c r="E35" s="5"/>
      <c r="F35" s="5"/>
      <c r="G35" s="5"/>
      <c r="H35" s="5"/>
      <c r="I35" s="5"/>
      <c r="J35" s="10"/>
      <c r="K35" s="25"/>
      <c r="L35" s="26"/>
      <c r="S35" s="15"/>
      <c r="T35" s="10"/>
    </row>
    <row r="36" spans="1:20" s="6" customFormat="1" x14ac:dyDescent="0.2">
      <c r="A36" s="5"/>
      <c r="B36" s="5"/>
      <c r="C36" s="5"/>
      <c r="D36" s="5"/>
      <c r="E36" s="5"/>
      <c r="F36" s="5"/>
      <c r="G36" s="5"/>
      <c r="H36" s="5"/>
      <c r="I36" s="5"/>
      <c r="J36" s="10"/>
      <c r="K36" s="25"/>
      <c r="L36" s="26"/>
      <c r="S36" s="15"/>
      <c r="T36" s="10"/>
    </row>
    <row r="37" spans="1:20" s="6" customFormat="1" x14ac:dyDescent="0.2">
      <c r="A37" s="5"/>
      <c r="B37" s="5"/>
      <c r="C37" s="5"/>
      <c r="D37" s="5"/>
      <c r="E37" s="5"/>
      <c r="F37" s="5"/>
      <c r="G37" s="5"/>
      <c r="H37" s="5"/>
      <c r="I37" s="5"/>
      <c r="J37" s="10"/>
      <c r="K37" s="25"/>
      <c r="L37" s="26"/>
      <c r="S37" s="15"/>
      <c r="T37" s="10"/>
    </row>
    <row r="38" spans="1:20" s="6" customFormat="1" x14ac:dyDescent="0.2">
      <c r="A38" s="5"/>
      <c r="B38" s="5"/>
      <c r="C38" s="5"/>
      <c r="D38" s="5"/>
      <c r="E38" s="5"/>
      <c r="F38" s="5"/>
      <c r="G38" s="5"/>
      <c r="H38" s="5"/>
      <c r="I38" s="5"/>
      <c r="J38" s="10"/>
      <c r="K38" s="25"/>
      <c r="L38" s="26"/>
      <c r="S38" s="15"/>
      <c r="T38" s="10"/>
    </row>
    <row r="39" spans="1:20" s="6" customFormat="1" x14ac:dyDescent="0.2">
      <c r="A39" s="5"/>
      <c r="B39" s="5"/>
      <c r="C39" s="5"/>
      <c r="D39" s="5"/>
      <c r="E39" s="5"/>
      <c r="F39" s="5"/>
      <c r="G39" s="5"/>
      <c r="H39" s="5"/>
      <c r="I39" s="5"/>
      <c r="J39" s="10"/>
      <c r="K39" s="25"/>
      <c r="L39" s="26"/>
      <c r="S39" s="15"/>
      <c r="T39" s="10"/>
    </row>
    <row r="40" spans="1:20" s="6" customFormat="1" x14ac:dyDescent="0.2">
      <c r="A40" s="5"/>
      <c r="B40" s="5"/>
      <c r="C40" s="5"/>
      <c r="D40" s="5"/>
      <c r="E40" s="5"/>
      <c r="F40" s="5"/>
      <c r="G40" s="5"/>
      <c r="H40" s="5"/>
      <c r="I40" s="5"/>
      <c r="J40" s="10"/>
      <c r="K40" s="5"/>
      <c r="L40" s="26"/>
      <c r="S40" s="15"/>
      <c r="T40" s="10"/>
    </row>
    <row r="41" spans="1:20" s="6" customFormat="1" x14ac:dyDescent="0.2">
      <c r="A41" s="5"/>
      <c r="B41" s="5"/>
      <c r="C41" s="5"/>
      <c r="D41" s="5"/>
      <c r="E41" s="5"/>
      <c r="F41" s="5"/>
      <c r="G41" s="5"/>
      <c r="H41" s="5"/>
      <c r="I41" s="5"/>
      <c r="J41" s="10"/>
      <c r="K41" s="5"/>
      <c r="L41" s="26"/>
      <c r="S41" s="15"/>
      <c r="T41" s="10"/>
    </row>
    <row r="42" spans="1:20" s="6" customFormat="1" x14ac:dyDescent="0.2">
      <c r="A42" s="5"/>
      <c r="B42" s="5"/>
      <c r="C42" s="5"/>
      <c r="D42" s="5"/>
      <c r="E42" s="5"/>
      <c r="F42" s="5"/>
      <c r="G42" s="5"/>
      <c r="H42" s="5"/>
      <c r="I42" s="5"/>
      <c r="J42" s="10"/>
      <c r="K42" s="5"/>
      <c r="L42" s="26"/>
      <c r="S42" s="15"/>
      <c r="T42" s="10"/>
    </row>
    <row r="43" spans="1:20" s="6" customFormat="1" x14ac:dyDescent="0.2">
      <c r="A43" s="5"/>
      <c r="B43" s="5"/>
      <c r="C43" s="5"/>
      <c r="D43" s="5"/>
      <c r="E43" s="5"/>
      <c r="F43" s="5"/>
      <c r="G43" s="5"/>
      <c r="H43" s="5"/>
      <c r="I43" s="5"/>
      <c r="J43" s="10"/>
      <c r="K43" s="5"/>
      <c r="L43" s="26"/>
      <c r="S43" s="15"/>
      <c r="T43" s="10"/>
    </row>
    <row r="44" spans="1:20" s="6" customFormat="1" x14ac:dyDescent="0.2">
      <c r="A44" s="5"/>
      <c r="B44" s="5"/>
      <c r="C44" s="5"/>
      <c r="D44" s="5"/>
      <c r="E44" s="5"/>
      <c r="F44" s="5"/>
      <c r="G44" s="5"/>
      <c r="H44" s="5"/>
      <c r="I44" s="5"/>
      <c r="J44" s="10"/>
      <c r="K44" s="5"/>
      <c r="L44" s="26"/>
      <c r="S44" s="15"/>
      <c r="T44" s="10"/>
    </row>
    <row r="45" spans="1:20" s="6" customFormat="1" x14ac:dyDescent="0.2">
      <c r="A45" s="5"/>
      <c r="B45" s="5"/>
      <c r="C45" s="5"/>
      <c r="D45" s="5"/>
      <c r="E45" s="5"/>
      <c r="F45" s="5"/>
      <c r="G45" s="5"/>
      <c r="H45" s="5"/>
      <c r="I45" s="5"/>
      <c r="J45" s="10"/>
      <c r="K45" s="5"/>
      <c r="L45" s="26"/>
      <c r="S45" s="15"/>
      <c r="T45" s="10"/>
    </row>
    <row r="46" spans="1:20" s="6" customFormat="1" x14ac:dyDescent="0.2">
      <c r="A46" s="5"/>
      <c r="B46" s="5"/>
      <c r="C46" s="5"/>
      <c r="D46" s="5"/>
      <c r="E46" s="5"/>
      <c r="F46" s="5"/>
      <c r="G46" s="5"/>
      <c r="H46" s="5"/>
      <c r="I46" s="5"/>
      <c r="J46" s="10"/>
      <c r="K46" s="5"/>
      <c r="L46" s="26"/>
      <c r="S46" s="15"/>
      <c r="T46" s="10"/>
    </row>
    <row r="47" spans="1:20" s="6" customFormat="1" x14ac:dyDescent="0.2">
      <c r="A47" s="5"/>
      <c r="B47" s="5"/>
      <c r="C47" s="5"/>
      <c r="D47" s="5"/>
      <c r="E47" s="5"/>
      <c r="F47" s="5"/>
      <c r="G47" s="5"/>
      <c r="H47" s="5"/>
      <c r="I47" s="5"/>
      <c r="J47" s="10"/>
      <c r="K47" s="5"/>
      <c r="L47" s="26"/>
      <c r="S47" s="15"/>
      <c r="T47" s="10"/>
    </row>
    <row r="48" spans="1:20" s="6" customFormat="1" x14ac:dyDescent="0.2">
      <c r="A48" s="5"/>
      <c r="B48" s="5"/>
      <c r="C48" s="5"/>
      <c r="D48" s="5"/>
      <c r="E48" s="5"/>
      <c r="F48" s="5"/>
      <c r="G48" s="5"/>
      <c r="H48" s="5"/>
      <c r="I48" s="5"/>
      <c r="J48" s="10"/>
      <c r="K48" s="5"/>
      <c r="L48" s="26"/>
      <c r="S48" s="15"/>
      <c r="T48" s="10"/>
    </row>
    <row r="49" spans="1:20" s="6" customFormat="1" x14ac:dyDescent="0.2">
      <c r="A49" s="5"/>
      <c r="B49" s="5"/>
      <c r="C49" s="5"/>
      <c r="D49" s="5"/>
      <c r="E49" s="5"/>
      <c r="F49" s="5"/>
      <c r="G49" s="5"/>
      <c r="H49" s="5"/>
      <c r="I49" s="5"/>
      <c r="J49" s="10"/>
      <c r="K49" s="5"/>
      <c r="L49" s="26"/>
      <c r="S49" s="15"/>
      <c r="T49" s="10"/>
    </row>
    <row r="50" spans="1:20" s="6" customFormat="1" x14ac:dyDescent="0.2">
      <c r="A50" s="5"/>
      <c r="B50" s="5"/>
      <c r="C50" s="5"/>
      <c r="D50" s="5"/>
      <c r="E50" s="5"/>
      <c r="F50" s="5"/>
      <c r="G50" s="5"/>
      <c r="H50" s="5"/>
      <c r="I50" s="5"/>
      <c r="J50" s="10"/>
      <c r="K50" s="5"/>
      <c r="L50" s="26"/>
      <c r="S50" s="15"/>
      <c r="T50" s="10"/>
    </row>
    <row r="51" spans="1:20" s="6" customFormat="1" x14ac:dyDescent="0.2">
      <c r="A51" s="10"/>
      <c r="B51" s="10"/>
      <c r="C51" s="10"/>
      <c r="D51" s="10"/>
      <c r="E51" s="10"/>
      <c r="F51" s="10"/>
      <c r="G51" s="10"/>
      <c r="H51" s="10"/>
      <c r="I51" s="10"/>
      <c r="J51" s="10"/>
      <c r="K51" s="5"/>
      <c r="L51" s="26"/>
      <c r="S51" s="15"/>
      <c r="T51" s="10"/>
    </row>
    <row r="52" spans="1:20" s="6" customFormat="1" x14ac:dyDescent="0.2">
      <c r="A52" s="10"/>
      <c r="B52" s="10"/>
      <c r="C52" s="10"/>
      <c r="D52" s="10"/>
      <c r="E52" s="10"/>
      <c r="F52" s="10"/>
      <c r="G52" s="10"/>
      <c r="H52" s="10"/>
      <c r="I52" s="10"/>
      <c r="J52" s="10"/>
      <c r="K52" s="5"/>
      <c r="L52" s="26"/>
      <c r="S52" s="15"/>
      <c r="T52" s="10"/>
    </row>
    <row r="53" spans="1:20" s="6" customFormat="1" x14ac:dyDescent="0.2">
      <c r="A53" s="10"/>
      <c r="B53" s="10"/>
      <c r="C53" s="10"/>
      <c r="D53" s="10"/>
      <c r="E53" s="10"/>
      <c r="F53" s="10"/>
      <c r="G53" s="10"/>
      <c r="H53" s="10"/>
      <c r="I53" s="10"/>
      <c r="J53" s="10"/>
      <c r="K53" s="5"/>
      <c r="L53" s="26"/>
      <c r="S53" s="15"/>
      <c r="T53" s="10"/>
    </row>
    <row r="54" spans="1:20" s="6" customFormat="1" x14ac:dyDescent="0.2">
      <c r="A54" s="10"/>
      <c r="B54" s="10"/>
      <c r="C54" s="10"/>
      <c r="D54" s="10"/>
      <c r="E54" s="10"/>
      <c r="F54" s="10"/>
      <c r="G54" s="10"/>
      <c r="H54" s="10"/>
      <c r="I54" s="10"/>
      <c r="J54" s="10"/>
      <c r="K54" s="5"/>
      <c r="L54" s="26"/>
      <c r="S54" s="15"/>
      <c r="T54" s="10"/>
    </row>
    <row r="55" spans="1:20" s="6" customFormat="1" x14ac:dyDescent="0.2">
      <c r="A55" s="10"/>
      <c r="B55" s="10"/>
      <c r="C55" s="10"/>
      <c r="D55" s="10"/>
      <c r="E55" s="10"/>
      <c r="F55" s="10"/>
      <c r="G55" s="10"/>
      <c r="H55" s="10"/>
      <c r="I55" s="10"/>
      <c r="J55" s="10"/>
      <c r="K55" s="5"/>
      <c r="L55" s="26"/>
      <c r="S55" s="15"/>
      <c r="T55" s="10"/>
    </row>
    <row r="56" spans="1:20" s="6" customFormat="1" x14ac:dyDescent="0.2">
      <c r="A56" s="10"/>
      <c r="B56" s="10"/>
      <c r="C56" s="10"/>
      <c r="D56" s="10"/>
      <c r="E56" s="10"/>
      <c r="F56" s="10"/>
      <c r="G56" s="10"/>
      <c r="H56" s="10"/>
      <c r="I56" s="10"/>
      <c r="J56" s="10"/>
      <c r="K56" s="5"/>
      <c r="L56" s="26"/>
      <c r="S56" s="15"/>
      <c r="T56" s="10"/>
    </row>
    <row r="57" spans="1:20" s="6" customFormat="1" x14ac:dyDescent="0.2">
      <c r="A57" s="10"/>
      <c r="B57" s="10"/>
      <c r="C57" s="10"/>
      <c r="D57" s="10"/>
      <c r="E57" s="10"/>
      <c r="F57" s="10"/>
      <c r="G57" s="10"/>
      <c r="H57" s="10"/>
      <c r="I57" s="10"/>
      <c r="J57" s="10"/>
      <c r="K57" s="5"/>
      <c r="L57" s="26"/>
      <c r="S57" s="15"/>
      <c r="T57" s="10"/>
    </row>
    <row r="58" spans="1:20" s="6" customFormat="1" x14ac:dyDescent="0.2">
      <c r="A58" s="10"/>
      <c r="B58" s="10"/>
      <c r="C58" s="10"/>
      <c r="D58" s="10"/>
      <c r="E58" s="10"/>
      <c r="F58" s="10"/>
      <c r="G58" s="10"/>
      <c r="H58" s="10"/>
      <c r="I58" s="10"/>
      <c r="J58" s="10"/>
      <c r="K58" s="5"/>
      <c r="L58" s="26"/>
      <c r="S58" s="15"/>
      <c r="T58" s="10"/>
    </row>
    <row r="59" spans="1:20" s="6" customFormat="1" x14ac:dyDescent="0.2">
      <c r="A59" s="10"/>
      <c r="B59" s="10"/>
      <c r="C59" s="10"/>
      <c r="D59" s="10"/>
      <c r="E59" s="10"/>
      <c r="F59" s="10"/>
      <c r="G59" s="10"/>
      <c r="H59" s="10"/>
      <c r="I59" s="10"/>
      <c r="J59" s="10"/>
      <c r="K59" s="5"/>
      <c r="L59" s="26"/>
      <c r="S59" s="15"/>
      <c r="T59" s="10"/>
    </row>
    <row r="60" spans="1:20" s="6" customFormat="1" x14ac:dyDescent="0.2">
      <c r="A60" s="10"/>
      <c r="B60" s="10"/>
      <c r="C60" s="10"/>
      <c r="D60" s="10"/>
      <c r="E60" s="10"/>
      <c r="F60" s="10"/>
      <c r="G60" s="10"/>
      <c r="H60" s="10"/>
      <c r="I60" s="10"/>
      <c r="J60" s="10"/>
      <c r="K60" s="5"/>
      <c r="L60" s="26"/>
      <c r="S60" s="15"/>
      <c r="T60" s="10"/>
    </row>
    <row r="61" spans="1:20" s="6" customFormat="1" x14ac:dyDescent="0.2">
      <c r="A61" s="10"/>
      <c r="B61" s="10"/>
      <c r="C61" s="10"/>
      <c r="D61" s="10"/>
      <c r="E61" s="10"/>
      <c r="F61" s="10"/>
      <c r="G61" s="10"/>
      <c r="H61" s="10"/>
      <c r="I61" s="10"/>
      <c r="J61" s="10"/>
      <c r="K61" s="5"/>
      <c r="L61" s="26"/>
      <c r="S61" s="15"/>
      <c r="T61" s="10"/>
    </row>
    <row r="62" spans="1:20" s="6" customFormat="1" x14ac:dyDescent="0.2">
      <c r="A62" s="10"/>
      <c r="B62" s="10"/>
      <c r="C62" s="10"/>
      <c r="D62" s="10"/>
      <c r="E62" s="10"/>
      <c r="F62" s="10"/>
      <c r="G62" s="10"/>
      <c r="H62" s="10"/>
      <c r="I62" s="10"/>
      <c r="J62" s="10"/>
      <c r="K62" s="5"/>
      <c r="L62" s="26"/>
      <c r="S62" s="15"/>
      <c r="T62" s="10"/>
    </row>
    <row r="63" spans="1:20" s="6" customFormat="1" x14ac:dyDescent="0.2">
      <c r="A63" s="10"/>
      <c r="B63" s="10"/>
      <c r="C63" s="10"/>
      <c r="D63" s="10"/>
      <c r="E63" s="10"/>
      <c r="F63" s="10"/>
      <c r="G63" s="10"/>
      <c r="H63" s="10"/>
      <c r="I63" s="10"/>
      <c r="J63" s="10"/>
      <c r="K63" s="5"/>
      <c r="L63" s="26"/>
      <c r="S63" s="15"/>
      <c r="T63" s="10"/>
    </row>
    <row r="64" spans="1:20" s="6" customFormat="1" x14ac:dyDescent="0.2">
      <c r="A64" s="10"/>
      <c r="B64" s="10"/>
      <c r="C64" s="10"/>
      <c r="D64" s="10"/>
      <c r="E64" s="10"/>
      <c r="F64" s="10"/>
      <c r="G64" s="10"/>
      <c r="H64" s="10"/>
      <c r="I64" s="10"/>
      <c r="J64" s="10"/>
      <c r="K64" s="5"/>
      <c r="L64" s="26"/>
      <c r="S64" s="15"/>
      <c r="T64" s="10"/>
    </row>
    <row r="65" spans="1:20" s="6" customFormat="1" x14ac:dyDescent="0.2">
      <c r="A65" s="10"/>
      <c r="B65" s="10"/>
      <c r="C65" s="10"/>
      <c r="D65" s="10"/>
      <c r="E65" s="10"/>
      <c r="F65" s="10"/>
      <c r="G65" s="10"/>
      <c r="H65" s="10"/>
      <c r="I65" s="10"/>
      <c r="J65" s="10"/>
      <c r="K65" s="5"/>
      <c r="L65" s="26"/>
      <c r="S65" s="15"/>
      <c r="T65" s="10"/>
    </row>
    <row r="66" spans="1:20" s="6" customFormat="1" x14ac:dyDescent="0.2">
      <c r="A66" s="10"/>
      <c r="B66" s="10"/>
      <c r="C66" s="10"/>
      <c r="D66" s="10"/>
      <c r="E66" s="10"/>
      <c r="F66" s="10"/>
      <c r="G66" s="10"/>
      <c r="H66" s="10"/>
      <c r="I66" s="10"/>
      <c r="J66" s="10"/>
      <c r="K66" s="5"/>
      <c r="L66" s="26"/>
      <c r="S66" s="15"/>
      <c r="T66" s="10"/>
    </row>
    <row r="67" spans="1:20" s="6" customFormat="1" x14ac:dyDescent="0.2">
      <c r="A67" s="10"/>
      <c r="B67" s="10"/>
      <c r="C67" s="10"/>
      <c r="D67" s="10"/>
      <c r="E67" s="10"/>
      <c r="F67" s="10"/>
      <c r="G67" s="10"/>
      <c r="H67" s="10"/>
      <c r="I67" s="10"/>
      <c r="J67" s="10"/>
      <c r="K67" s="5"/>
      <c r="L67" s="26"/>
      <c r="S67" s="15"/>
      <c r="T67" s="10"/>
    </row>
    <row r="68" spans="1:20" s="6" customFormat="1" x14ac:dyDescent="0.2">
      <c r="A68" s="10"/>
      <c r="B68" s="10"/>
      <c r="C68" s="10"/>
      <c r="D68" s="10"/>
      <c r="E68" s="10"/>
      <c r="F68" s="10"/>
      <c r="G68" s="10"/>
      <c r="H68" s="10"/>
      <c r="I68" s="10"/>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row r="98" spans="1:20" s="6" customFormat="1" x14ac:dyDescent="0.2">
      <c r="A98" s="10"/>
      <c r="B98" s="10"/>
      <c r="C98" s="10"/>
      <c r="D98" s="10"/>
      <c r="E98" s="10"/>
      <c r="F98" s="10"/>
      <c r="G98" s="10"/>
      <c r="H98" s="10"/>
      <c r="I98" s="10"/>
      <c r="J98" s="10"/>
      <c r="K98" s="5"/>
      <c r="L98" s="26"/>
      <c r="S98" s="15"/>
      <c r="T98" s="10"/>
    </row>
    <row r="99" spans="1:20" s="6" customFormat="1" x14ac:dyDescent="0.2">
      <c r="A99" s="10"/>
      <c r="B99" s="10"/>
      <c r="C99" s="10"/>
      <c r="D99" s="10"/>
      <c r="E99" s="10"/>
      <c r="F99" s="10"/>
      <c r="G99" s="10"/>
      <c r="H99" s="10"/>
      <c r="I99" s="10"/>
      <c r="J99" s="10"/>
      <c r="K99" s="5"/>
      <c r="L99" s="26"/>
      <c r="S99" s="15"/>
      <c r="T99" s="10"/>
    </row>
    <row r="100" spans="1:20" s="6" customFormat="1" x14ac:dyDescent="0.2">
      <c r="A100" s="10"/>
      <c r="B100" s="10"/>
      <c r="C100" s="10"/>
      <c r="D100" s="10"/>
      <c r="E100" s="10"/>
      <c r="F100" s="10"/>
      <c r="G100" s="10"/>
      <c r="H100" s="10"/>
      <c r="I100" s="10"/>
      <c r="J100" s="10"/>
      <c r="K100" s="5"/>
      <c r="L100" s="26"/>
      <c r="S100" s="15"/>
      <c r="T100" s="10"/>
    </row>
    <row r="101" spans="1:20" s="6" customFormat="1" x14ac:dyDescent="0.2">
      <c r="A101" s="10"/>
      <c r="B101" s="10"/>
      <c r="C101" s="10"/>
      <c r="D101" s="10"/>
      <c r="E101" s="10"/>
      <c r="F101" s="10"/>
      <c r="G101" s="10"/>
      <c r="H101" s="10"/>
      <c r="I101" s="10"/>
      <c r="J101" s="10"/>
      <c r="K101" s="5"/>
      <c r="L101" s="26"/>
      <c r="S101" s="15"/>
      <c r="T101" s="10"/>
    </row>
    <row r="102" spans="1:20" s="6" customFormat="1" x14ac:dyDescent="0.2">
      <c r="A102" s="10"/>
      <c r="B102" s="10"/>
      <c r="C102" s="10"/>
      <c r="D102" s="10"/>
      <c r="E102" s="10"/>
      <c r="F102" s="10"/>
      <c r="G102" s="10"/>
      <c r="H102" s="10"/>
      <c r="I102" s="10"/>
      <c r="J102" s="10"/>
      <c r="K102" s="5"/>
      <c r="L102" s="26"/>
      <c r="S102" s="15"/>
      <c r="T102" s="10"/>
    </row>
  </sheetData>
  <mergeCells count="18">
    <mergeCell ref="S6:S7"/>
    <mergeCell ref="K6:K7"/>
    <mergeCell ref="L6:L7"/>
    <mergeCell ref="M6:M7"/>
    <mergeCell ref="N6:N7"/>
    <mergeCell ref="O6:Q6"/>
    <mergeCell ref="R6:R7"/>
    <mergeCell ref="A5:R5"/>
    <mergeCell ref="A6:A7"/>
    <mergeCell ref="B6:B7"/>
    <mergeCell ref="C6:C7"/>
    <mergeCell ref="D6:D7"/>
    <mergeCell ref="E6:E7"/>
    <mergeCell ref="F6:F7"/>
    <mergeCell ref="H6:H7"/>
    <mergeCell ref="I6:I7"/>
    <mergeCell ref="J6:J7"/>
    <mergeCell ref="G6:G7"/>
  </mergeCells>
  <printOptions horizontalCentered="1"/>
  <pageMargins left="0.70866141732283472" right="0.78740157480314965" top="0.6692913385826772" bottom="0.86614173228346458" header="0.27559055118110237" footer="0.39370078740157483"/>
  <pageSetup paperSize="9" scale="54" firstPageNumber="109" fitToHeight="4"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02"/>
  <sheetViews>
    <sheetView view="pageBreakPreview" topLeftCell="A4" zoomScale="60" zoomScaleNormal="70" workbookViewId="0">
      <selection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6" width="5.5703125" style="10" hidden="1" customWidth="1" outlineLevel="1"/>
    <col min="7" max="7" width="8.85546875" style="10" customWidth="1" outlineLevel="1"/>
    <col min="8" max="8" width="41.42578125" style="10" customWidth="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7" width="14.85546875" style="6" customWidth="1"/>
    <col min="18" max="18" width="14.42578125" style="6" customWidth="1"/>
    <col min="19" max="19" width="20.85546875" style="15" hidden="1" customWidth="1"/>
    <col min="20" max="20" width="4.28515625" style="10" customWidth="1"/>
    <col min="21" max="16384" width="9.140625" style="10"/>
  </cols>
  <sheetData>
    <row r="1" spans="1:20" ht="18" x14ac:dyDescent="0.2">
      <c r="A1" s="124" t="s">
        <v>233</v>
      </c>
      <c r="B1" s="124"/>
      <c r="C1" s="124"/>
      <c r="D1" s="124"/>
      <c r="E1" s="124"/>
      <c r="F1" s="124"/>
      <c r="G1" s="124"/>
      <c r="H1" s="124"/>
      <c r="I1" s="124"/>
      <c r="J1" s="124"/>
      <c r="K1" s="124"/>
      <c r="L1" s="124"/>
      <c r="M1" s="124"/>
      <c r="N1" s="124"/>
      <c r="O1" s="124"/>
      <c r="P1" s="124"/>
      <c r="Q1" s="124"/>
      <c r="R1" s="124"/>
      <c r="S1" s="8"/>
      <c r="T1" s="9"/>
    </row>
    <row r="2" spans="1:20" ht="23.25" x14ac:dyDescent="0.2">
      <c r="A2" s="125" t="s">
        <v>231</v>
      </c>
      <c r="B2" s="125"/>
      <c r="C2" s="125" t="s">
        <v>1</v>
      </c>
      <c r="D2" s="125"/>
      <c r="E2" s="126"/>
      <c r="F2" s="126"/>
      <c r="G2" s="126"/>
      <c r="H2" s="125" t="s">
        <v>1</v>
      </c>
      <c r="I2" s="127" t="s">
        <v>232</v>
      </c>
      <c r="J2" s="127"/>
      <c r="K2" s="126"/>
      <c r="L2" s="126"/>
      <c r="M2" s="126"/>
      <c r="N2" s="126"/>
      <c r="O2" s="126"/>
      <c r="P2" s="126"/>
      <c r="Q2" s="126"/>
      <c r="R2" s="126"/>
      <c r="S2" s="14"/>
      <c r="T2" s="9"/>
    </row>
    <row r="3" spans="1:20" ht="15.75" x14ac:dyDescent="0.2">
      <c r="A3" s="128"/>
      <c r="B3" s="128"/>
      <c r="C3" s="125" t="s">
        <v>34</v>
      </c>
      <c r="D3" s="129"/>
      <c r="E3" s="129"/>
      <c r="F3" s="129"/>
      <c r="G3" s="129"/>
      <c r="H3" s="125" t="s">
        <v>34</v>
      </c>
      <c r="I3" s="129"/>
      <c r="J3" s="129"/>
      <c r="K3" s="129"/>
      <c r="L3" s="130"/>
      <c r="M3" s="129"/>
      <c r="N3" s="130"/>
      <c r="O3" s="129"/>
      <c r="P3" s="129"/>
      <c r="Q3" s="129"/>
      <c r="R3" s="129"/>
      <c r="S3" s="14"/>
      <c r="T3" s="9"/>
    </row>
    <row r="4" spans="1:20" ht="17.25" customHeight="1" x14ac:dyDescent="0.2">
      <c r="A4" s="129"/>
      <c r="B4" s="129"/>
      <c r="C4" s="129"/>
      <c r="D4" s="129"/>
      <c r="E4" s="129"/>
      <c r="F4" s="129"/>
      <c r="G4" s="129"/>
      <c r="H4" s="129"/>
      <c r="I4" s="129"/>
      <c r="J4" s="129"/>
      <c r="K4" s="129"/>
      <c r="L4" s="130"/>
      <c r="M4" s="129"/>
      <c r="N4" s="130"/>
      <c r="O4" s="129"/>
      <c r="P4" s="129"/>
      <c r="Q4" s="129"/>
      <c r="R4" s="132" t="s">
        <v>145</v>
      </c>
      <c r="S4" s="14"/>
      <c r="T4" s="9"/>
    </row>
    <row r="5" spans="1:20" ht="25.5" customHeight="1" x14ac:dyDescent="0.2">
      <c r="A5" s="207" t="s">
        <v>293</v>
      </c>
      <c r="B5" s="208"/>
      <c r="C5" s="208"/>
      <c r="D5" s="208"/>
      <c r="E5" s="208"/>
      <c r="F5" s="208"/>
      <c r="G5" s="208"/>
      <c r="H5" s="208"/>
      <c r="I5" s="208"/>
      <c r="J5" s="208"/>
      <c r="K5" s="208"/>
      <c r="L5" s="208"/>
      <c r="M5" s="208"/>
      <c r="N5" s="208"/>
      <c r="O5" s="208"/>
      <c r="P5" s="208"/>
      <c r="Q5" s="208"/>
      <c r="R5" s="209"/>
      <c r="S5" s="33"/>
    </row>
    <row r="6" spans="1:20" ht="25.5" customHeight="1" x14ac:dyDescent="0.2">
      <c r="A6" s="210" t="s">
        <v>294</v>
      </c>
      <c r="B6" s="210" t="s">
        <v>3</v>
      </c>
      <c r="C6" s="211" t="s">
        <v>4</v>
      </c>
      <c r="D6" s="211" t="s">
        <v>5</v>
      </c>
      <c r="E6" s="211" t="s">
        <v>6</v>
      </c>
      <c r="F6" s="211" t="s">
        <v>7</v>
      </c>
      <c r="G6" s="213"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4"/>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4">
        <f t="shared" ref="L8" si="0">SUM(L9:L11)</f>
        <v>211505</v>
      </c>
      <c r="M8" s="164"/>
      <c r="N8" s="164">
        <f>SUM(N9:N11)</f>
        <v>3165</v>
      </c>
      <c r="O8" s="165">
        <f t="shared" ref="O8:R8" si="1">SUM(O9:O11)</f>
        <v>33340</v>
      </c>
      <c r="P8" s="165">
        <f t="shared" si="1"/>
        <v>0</v>
      </c>
      <c r="Q8" s="165">
        <f t="shared" si="1"/>
        <v>33340</v>
      </c>
      <c r="R8" s="164">
        <f t="shared" si="1"/>
        <v>175000</v>
      </c>
      <c r="S8" s="50"/>
    </row>
    <row r="9" spans="1:20" ht="72" customHeight="1" x14ac:dyDescent="0.2">
      <c r="A9" s="16">
        <v>1</v>
      </c>
      <c r="B9" s="16" t="s">
        <v>17</v>
      </c>
      <c r="C9" s="17">
        <v>60003101077</v>
      </c>
      <c r="D9" s="16">
        <v>3315</v>
      </c>
      <c r="E9" s="16">
        <v>6121</v>
      </c>
      <c r="F9" s="16">
        <v>13</v>
      </c>
      <c r="G9" s="16">
        <v>61</v>
      </c>
      <c r="H9" s="18" t="s">
        <v>18</v>
      </c>
      <c r="I9" s="39" t="s">
        <v>144</v>
      </c>
      <c r="J9" s="16"/>
      <c r="K9" s="16" t="s">
        <v>23</v>
      </c>
      <c r="L9" s="37">
        <v>10000</v>
      </c>
      <c r="M9" s="53" t="s">
        <v>42</v>
      </c>
      <c r="N9" s="35">
        <v>3100</v>
      </c>
      <c r="O9" s="36">
        <f t="shared" ref="O9:O11" si="2">P9+Q9</f>
        <v>6900</v>
      </c>
      <c r="P9" s="35"/>
      <c r="Q9" s="37">
        <v>6900</v>
      </c>
      <c r="R9" s="37">
        <f>L9-N9-O9</f>
        <v>0</v>
      </c>
      <c r="S9" s="38"/>
    </row>
    <row r="10" spans="1:20" ht="55.5" customHeight="1" x14ac:dyDescent="0.2">
      <c r="A10" s="16">
        <v>2</v>
      </c>
      <c r="B10" s="16" t="s">
        <v>19</v>
      </c>
      <c r="C10" s="17">
        <v>60003101097</v>
      </c>
      <c r="D10" s="16">
        <v>3315</v>
      </c>
      <c r="E10" s="16">
        <v>6121</v>
      </c>
      <c r="F10" s="16">
        <v>13</v>
      </c>
      <c r="G10" s="16">
        <v>61</v>
      </c>
      <c r="H10" s="18" t="s">
        <v>191</v>
      </c>
      <c r="I10" s="39" t="s">
        <v>192</v>
      </c>
      <c r="J10" s="16" t="s">
        <v>22</v>
      </c>
      <c r="K10" s="16" t="s">
        <v>23</v>
      </c>
      <c r="L10" s="37">
        <v>1505</v>
      </c>
      <c r="M10" s="53">
        <v>2017</v>
      </c>
      <c r="N10" s="35">
        <v>65</v>
      </c>
      <c r="O10" s="36">
        <f t="shared" si="2"/>
        <v>1440</v>
      </c>
      <c r="P10" s="35"/>
      <c r="Q10" s="37">
        <v>1440</v>
      </c>
      <c r="R10" s="37">
        <f>L10-N10-O10</f>
        <v>0</v>
      </c>
      <c r="S10" s="58" t="s">
        <v>235</v>
      </c>
    </row>
    <row r="11" spans="1:20" ht="72" customHeight="1" x14ac:dyDescent="0.2">
      <c r="A11" s="16">
        <v>3</v>
      </c>
      <c r="B11" s="16" t="s">
        <v>17</v>
      </c>
      <c r="C11" s="17">
        <v>60003101075</v>
      </c>
      <c r="D11" s="16">
        <v>3315</v>
      </c>
      <c r="E11" s="16">
        <v>6121</v>
      </c>
      <c r="F11" s="16">
        <v>13</v>
      </c>
      <c r="G11" s="16">
        <v>61</v>
      </c>
      <c r="H11" s="18" t="s">
        <v>200</v>
      </c>
      <c r="I11" s="39" t="s">
        <v>201</v>
      </c>
      <c r="J11" s="16" t="s">
        <v>36</v>
      </c>
      <c r="K11" s="16" t="s">
        <v>23</v>
      </c>
      <c r="L11" s="37">
        <v>200000</v>
      </c>
      <c r="M11" s="53" t="s">
        <v>202</v>
      </c>
      <c r="N11" s="35">
        <v>0</v>
      </c>
      <c r="O11" s="36">
        <f t="shared" si="2"/>
        <v>25000</v>
      </c>
      <c r="P11" s="35"/>
      <c r="Q11" s="37">
        <v>25000</v>
      </c>
      <c r="R11" s="37">
        <f>L11-N11-O11</f>
        <v>175000</v>
      </c>
      <c r="S11" s="58" t="s">
        <v>235</v>
      </c>
    </row>
    <row r="12" spans="1:20" s="51" customFormat="1" ht="23.25" customHeight="1" x14ac:dyDescent="0.3">
      <c r="A12" s="162" t="s">
        <v>28</v>
      </c>
      <c r="B12" s="163"/>
      <c r="C12" s="163"/>
      <c r="D12" s="163"/>
      <c r="E12" s="163"/>
      <c r="F12" s="163"/>
      <c r="G12" s="163"/>
      <c r="H12" s="163"/>
      <c r="I12" s="163"/>
      <c r="J12" s="163"/>
      <c r="K12" s="163"/>
      <c r="L12" s="164">
        <f>SUM(L13:L15)</f>
        <v>17717</v>
      </c>
      <c r="M12" s="164"/>
      <c r="N12" s="164">
        <f t="shared" ref="N12:R12" si="3">SUM(N13:N15)</f>
        <v>1008</v>
      </c>
      <c r="O12" s="164">
        <f t="shared" si="3"/>
        <v>8709</v>
      </c>
      <c r="P12" s="164">
        <f t="shared" si="3"/>
        <v>0</v>
      </c>
      <c r="Q12" s="164">
        <f t="shared" si="3"/>
        <v>8709</v>
      </c>
      <c r="R12" s="164">
        <f t="shared" si="3"/>
        <v>8000</v>
      </c>
      <c r="S12" s="50"/>
    </row>
    <row r="13" spans="1:20" s="57" customFormat="1" ht="72" customHeight="1" x14ac:dyDescent="0.2">
      <c r="A13" s="16">
        <v>1</v>
      </c>
      <c r="B13" s="16" t="s">
        <v>19</v>
      </c>
      <c r="C13" s="55">
        <v>60003101079</v>
      </c>
      <c r="D13" s="16">
        <v>3315</v>
      </c>
      <c r="E13" s="16">
        <v>5171</v>
      </c>
      <c r="F13" s="16">
        <v>13</v>
      </c>
      <c r="G13" s="16">
        <v>51</v>
      </c>
      <c r="H13" s="18" t="s">
        <v>20</v>
      </c>
      <c r="I13" s="39" t="s">
        <v>21</v>
      </c>
      <c r="J13" s="16" t="s">
        <v>22</v>
      </c>
      <c r="K13" s="16" t="s">
        <v>23</v>
      </c>
      <c r="L13" s="37">
        <v>16798</v>
      </c>
      <c r="M13" s="53" t="s">
        <v>26</v>
      </c>
      <c r="N13" s="35">
        <v>798</v>
      </c>
      <c r="O13" s="36">
        <f t="shared" ref="O13" si="4">P13+Q13</f>
        <v>8000</v>
      </c>
      <c r="P13" s="35"/>
      <c r="Q13" s="37">
        <v>8000</v>
      </c>
      <c r="R13" s="37">
        <f t="shared" ref="R13" si="5">L13-N13-O13</f>
        <v>8000</v>
      </c>
      <c r="S13" s="58" t="s">
        <v>235</v>
      </c>
    </row>
    <row r="14" spans="1:20" ht="59.25" customHeight="1" x14ac:dyDescent="0.2">
      <c r="A14" s="16">
        <v>2</v>
      </c>
      <c r="B14" s="16" t="s">
        <v>19</v>
      </c>
      <c r="C14" s="17">
        <v>60003101109</v>
      </c>
      <c r="D14" s="16">
        <v>3314</v>
      </c>
      <c r="E14" s="16">
        <v>5171</v>
      </c>
      <c r="F14" s="16">
        <v>13</v>
      </c>
      <c r="G14" s="16">
        <v>51</v>
      </c>
      <c r="H14" s="18" t="s">
        <v>168</v>
      </c>
      <c r="I14" s="39" t="s">
        <v>167</v>
      </c>
      <c r="J14" s="16" t="s">
        <v>36</v>
      </c>
      <c r="K14" s="16" t="s">
        <v>23</v>
      </c>
      <c r="L14" s="37">
        <v>650</v>
      </c>
      <c r="M14" s="53">
        <v>2017</v>
      </c>
      <c r="N14" s="35">
        <v>50</v>
      </c>
      <c r="O14" s="36">
        <f t="shared" ref="O14:O15" si="6">P14+Q14</f>
        <v>600</v>
      </c>
      <c r="P14" s="35"/>
      <c r="Q14" s="37">
        <v>600</v>
      </c>
      <c r="R14" s="37">
        <f t="shared" ref="R14:R15" si="7">L14-N14-O14</f>
        <v>0</v>
      </c>
      <c r="S14" s="58" t="s">
        <v>235</v>
      </c>
    </row>
    <row r="15" spans="1:20" ht="59.25" customHeight="1" x14ac:dyDescent="0.2">
      <c r="A15" s="16">
        <v>3</v>
      </c>
      <c r="B15" s="16" t="s">
        <v>19</v>
      </c>
      <c r="C15" s="17">
        <v>60003100771</v>
      </c>
      <c r="D15" s="16">
        <v>3315</v>
      </c>
      <c r="E15" s="16">
        <v>5171</v>
      </c>
      <c r="F15" s="16">
        <v>13</v>
      </c>
      <c r="G15" s="16">
        <v>51</v>
      </c>
      <c r="H15" s="18" t="s">
        <v>315</v>
      </c>
      <c r="I15" s="39" t="s">
        <v>316</v>
      </c>
      <c r="J15" s="16" t="s">
        <v>36</v>
      </c>
      <c r="K15" s="16" t="s">
        <v>23</v>
      </c>
      <c r="L15" s="37">
        <v>269</v>
      </c>
      <c r="M15" s="53" t="s">
        <v>42</v>
      </c>
      <c r="N15" s="35">
        <v>160</v>
      </c>
      <c r="O15" s="36">
        <f t="shared" si="6"/>
        <v>109</v>
      </c>
      <c r="P15" s="35"/>
      <c r="Q15" s="37">
        <v>109</v>
      </c>
      <c r="R15" s="37">
        <f t="shared" si="7"/>
        <v>0</v>
      </c>
      <c r="S15" s="190"/>
    </row>
    <row r="16" spans="1:20" s="57" customFormat="1" ht="29.25" customHeight="1" x14ac:dyDescent="0.2">
      <c r="A16" s="162" t="s">
        <v>29</v>
      </c>
      <c r="B16" s="172"/>
      <c r="C16" s="173"/>
      <c r="D16" s="172"/>
      <c r="E16" s="172"/>
      <c r="F16" s="172"/>
      <c r="G16" s="174"/>
      <c r="H16" s="175"/>
      <c r="I16" s="172"/>
      <c r="J16" s="172"/>
      <c r="K16" s="176"/>
      <c r="L16" s="176">
        <f>SUM(L17)</f>
        <v>2117</v>
      </c>
      <c r="M16" s="176">
        <f t="shared" ref="M16:R16" si="8">SUM(M17)</f>
        <v>2017</v>
      </c>
      <c r="N16" s="176">
        <f t="shared" si="8"/>
        <v>353</v>
      </c>
      <c r="O16" s="176">
        <f t="shared" si="8"/>
        <v>1764</v>
      </c>
      <c r="P16" s="176">
        <f t="shared" si="8"/>
        <v>0</v>
      </c>
      <c r="Q16" s="176">
        <f t="shared" si="8"/>
        <v>1764</v>
      </c>
      <c r="R16" s="176">
        <f t="shared" si="8"/>
        <v>0</v>
      </c>
    </row>
    <row r="17" spans="1:20" s="156" customFormat="1" ht="59.25" customHeight="1" x14ac:dyDescent="0.2">
      <c r="A17" s="147">
        <v>1</v>
      </c>
      <c r="B17" s="147" t="s">
        <v>19</v>
      </c>
      <c r="C17" s="148">
        <v>60003101168</v>
      </c>
      <c r="D17" s="147">
        <v>3314</v>
      </c>
      <c r="E17" s="147">
        <v>6121</v>
      </c>
      <c r="F17" s="147">
        <v>13</v>
      </c>
      <c r="G17" s="147">
        <v>61</v>
      </c>
      <c r="H17" s="149" t="s">
        <v>265</v>
      </c>
      <c r="I17" s="150" t="s">
        <v>266</v>
      </c>
      <c r="J17" s="147" t="s">
        <v>267</v>
      </c>
      <c r="K17" s="147" t="s">
        <v>36</v>
      </c>
      <c r="L17" s="151">
        <v>2117</v>
      </c>
      <c r="M17" s="152">
        <v>2017</v>
      </c>
      <c r="N17" s="153">
        <v>353</v>
      </c>
      <c r="O17" s="154">
        <f t="shared" ref="O17" si="9">P17+Q17</f>
        <v>1764</v>
      </c>
      <c r="P17" s="153"/>
      <c r="Q17" s="151">
        <v>1764</v>
      </c>
      <c r="R17" s="151">
        <f>L17-N17-O17</f>
        <v>0</v>
      </c>
      <c r="S17" s="155"/>
    </row>
    <row r="18" spans="1:20" ht="35.25" customHeight="1" x14ac:dyDescent="0.2">
      <c r="A18" s="166" t="s">
        <v>295</v>
      </c>
      <c r="B18" s="167"/>
      <c r="C18" s="167"/>
      <c r="D18" s="167"/>
      <c r="E18" s="167"/>
      <c r="F18" s="167"/>
      <c r="G18" s="167"/>
      <c r="H18" s="167"/>
      <c r="I18" s="177"/>
      <c r="J18" s="167"/>
      <c r="K18" s="178"/>
      <c r="L18" s="168">
        <f>SUM(L8,L12,L16)</f>
        <v>231339</v>
      </c>
      <c r="M18" s="168">
        <f t="shared" ref="M18:R18" si="10">SUM(M8,M12,M16)</f>
        <v>2017</v>
      </c>
      <c r="N18" s="168">
        <f t="shared" si="10"/>
        <v>4526</v>
      </c>
      <c r="O18" s="168">
        <f>SUM(O8,O12,O16)</f>
        <v>43813</v>
      </c>
      <c r="P18" s="168">
        <f t="shared" si="10"/>
        <v>0</v>
      </c>
      <c r="Q18" s="168">
        <f t="shared" si="10"/>
        <v>43813</v>
      </c>
      <c r="R18" s="168">
        <f t="shared" si="10"/>
        <v>183000</v>
      </c>
      <c r="S18" s="34"/>
    </row>
    <row r="19" spans="1:20" s="6" customFormat="1" x14ac:dyDescent="0.2">
      <c r="A19" s="5"/>
      <c r="B19" s="5"/>
      <c r="C19" s="5"/>
      <c r="D19" s="5"/>
      <c r="E19" s="5"/>
      <c r="F19" s="5"/>
      <c r="G19" s="5"/>
      <c r="H19" s="22"/>
      <c r="I19" s="5"/>
      <c r="J19" s="23"/>
      <c r="K19" s="19"/>
      <c r="L19" s="20"/>
      <c r="M19" s="21"/>
      <c r="N19" s="21"/>
      <c r="S19" s="15"/>
      <c r="T19" s="10"/>
    </row>
    <row r="20" spans="1:20" s="6" customFormat="1" x14ac:dyDescent="0.2">
      <c r="A20" s="5"/>
      <c r="B20" s="5"/>
      <c r="C20" s="5"/>
      <c r="D20" s="5"/>
      <c r="E20" s="5"/>
      <c r="F20" s="5"/>
      <c r="G20" s="5"/>
      <c r="H20" s="5"/>
      <c r="I20" s="5"/>
      <c r="J20" s="24"/>
      <c r="K20" s="25"/>
      <c r="L20" s="26"/>
      <c r="S20" s="15"/>
      <c r="T20" s="10"/>
    </row>
    <row r="21" spans="1:20" s="6" customFormat="1" ht="15" x14ac:dyDescent="0.2">
      <c r="A21" s="5"/>
      <c r="B21" s="5"/>
      <c r="C21" s="5"/>
      <c r="D21" s="5"/>
      <c r="E21" s="5"/>
      <c r="F21" s="5"/>
      <c r="G21" s="5"/>
      <c r="H21" s="5"/>
      <c r="I21" s="32"/>
      <c r="J21" s="24"/>
      <c r="K21" s="25"/>
      <c r="L21" s="26"/>
      <c r="S21" s="15"/>
      <c r="T21" s="10"/>
    </row>
    <row r="22" spans="1:20" s="46" customFormat="1" ht="15" x14ac:dyDescent="0.2">
      <c r="A22" s="32"/>
      <c r="B22" s="32"/>
      <c r="C22" s="32"/>
      <c r="D22" s="42"/>
      <c r="E22" s="32"/>
      <c r="F22" s="32"/>
      <c r="G22" s="32"/>
      <c r="H22" s="32"/>
      <c r="I22" s="5"/>
      <c r="J22" s="43"/>
      <c r="K22" s="44"/>
      <c r="L22" s="45"/>
      <c r="S22" s="47"/>
      <c r="T22" s="31"/>
    </row>
    <row r="23" spans="1:20" s="6" customFormat="1" x14ac:dyDescent="0.2">
      <c r="A23" s="5"/>
      <c r="B23" s="5"/>
      <c r="C23" s="5"/>
      <c r="D23" s="5"/>
      <c r="E23" s="5"/>
      <c r="F23" s="5"/>
      <c r="G23" s="5"/>
      <c r="H23" s="5"/>
      <c r="I23" s="5"/>
      <c r="J23" s="10"/>
      <c r="K23" s="25"/>
      <c r="L23" s="26"/>
      <c r="S23" s="15"/>
      <c r="T23" s="10"/>
    </row>
    <row r="24" spans="1:20" s="6" customFormat="1" x14ac:dyDescent="0.2">
      <c r="A24" s="5"/>
      <c r="B24" s="5"/>
      <c r="C24" s="5"/>
      <c r="D24" s="5"/>
      <c r="E24" s="5"/>
      <c r="F24" s="5"/>
      <c r="G24" s="5"/>
      <c r="H24" s="5"/>
      <c r="I24" s="5"/>
      <c r="J24" s="10"/>
      <c r="K24" s="25"/>
      <c r="L24" s="26"/>
      <c r="S24" s="15"/>
      <c r="T24" s="10"/>
    </row>
    <row r="25" spans="1:20" s="6" customFormat="1" x14ac:dyDescent="0.2">
      <c r="A25" s="5"/>
      <c r="B25" s="5"/>
      <c r="C25" s="5"/>
      <c r="D25" s="5"/>
      <c r="E25" s="5"/>
      <c r="F25" s="5"/>
      <c r="G25" s="5"/>
      <c r="H25" s="5"/>
      <c r="I25" s="5"/>
      <c r="J25" s="10"/>
      <c r="K25" s="25"/>
      <c r="L25" s="26"/>
      <c r="S25" s="15"/>
      <c r="T25" s="10"/>
    </row>
    <row r="26" spans="1:20" s="6" customFormat="1" x14ac:dyDescent="0.2">
      <c r="A26" s="5"/>
      <c r="B26" s="5"/>
      <c r="C26" s="5"/>
      <c r="D26" s="5"/>
      <c r="E26" s="5"/>
      <c r="F26" s="5"/>
      <c r="G26" s="5"/>
      <c r="H26" s="5"/>
      <c r="I26" s="5"/>
      <c r="J26" s="10"/>
      <c r="K26" s="25"/>
      <c r="L26" s="26"/>
      <c r="S26" s="15"/>
      <c r="T26" s="10"/>
    </row>
    <row r="27" spans="1:20" s="6" customFormat="1" x14ac:dyDescent="0.2">
      <c r="A27" s="5"/>
      <c r="B27" s="5"/>
      <c r="C27" s="5"/>
      <c r="D27" s="5"/>
      <c r="E27" s="5"/>
      <c r="F27" s="5"/>
      <c r="G27" s="5"/>
      <c r="H27" s="5"/>
      <c r="I27" s="5"/>
      <c r="J27" s="10"/>
      <c r="K27" s="25"/>
      <c r="L27" s="26"/>
      <c r="S27" s="15"/>
      <c r="T27" s="10"/>
    </row>
    <row r="28" spans="1:20" s="6" customFormat="1" x14ac:dyDescent="0.2">
      <c r="A28" s="5"/>
      <c r="B28" s="5"/>
      <c r="C28" s="5"/>
      <c r="D28" s="5"/>
      <c r="E28" s="5"/>
      <c r="F28" s="5"/>
      <c r="G28" s="5"/>
      <c r="H28" s="5"/>
      <c r="I28" s="5"/>
      <c r="J28" s="10"/>
      <c r="K28" s="25"/>
      <c r="L28" s="26"/>
      <c r="S28" s="15"/>
      <c r="T28" s="10"/>
    </row>
    <row r="29" spans="1:20" s="6" customFormat="1" x14ac:dyDescent="0.2">
      <c r="A29" s="5"/>
      <c r="B29" s="5"/>
      <c r="C29" s="5"/>
      <c r="D29" s="5"/>
      <c r="E29" s="5"/>
      <c r="F29" s="5"/>
      <c r="G29" s="5"/>
      <c r="H29" s="5"/>
      <c r="I29" s="5"/>
      <c r="J29" s="10"/>
      <c r="K29" s="25"/>
      <c r="L29" s="26"/>
      <c r="S29" s="15"/>
      <c r="T29" s="10"/>
    </row>
    <row r="30" spans="1:20" s="6" customFormat="1" x14ac:dyDescent="0.2">
      <c r="A30" s="5"/>
      <c r="B30" s="5"/>
      <c r="C30" s="5"/>
      <c r="D30" s="5"/>
      <c r="E30" s="5"/>
      <c r="F30" s="5"/>
      <c r="G30" s="5"/>
      <c r="H30" s="5"/>
      <c r="I30" s="5"/>
      <c r="J30" s="10"/>
      <c r="K30" s="25"/>
      <c r="L30" s="26"/>
      <c r="S30" s="15"/>
      <c r="T30" s="10"/>
    </row>
    <row r="31" spans="1:20" s="6" customFormat="1" x14ac:dyDescent="0.2">
      <c r="A31" s="5"/>
      <c r="B31" s="5"/>
      <c r="C31" s="5"/>
      <c r="D31" s="5"/>
      <c r="E31" s="5"/>
      <c r="F31" s="5"/>
      <c r="G31" s="5"/>
      <c r="H31" s="5"/>
      <c r="I31" s="5"/>
      <c r="J31" s="10"/>
      <c r="K31" s="25"/>
      <c r="L31" s="26"/>
      <c r="S31" s="15"/>
      <c r="T31" s="10"/>
    </row>
    <row r="32" spans="1:20" s="6" customFormat="1" x14ac:dyDescent="0.2">
      <c r="A32" s="5"/>
      <c r="B32" s="5"/>
      <c r="C32" s="5"/>
      <c r="D32" s="5"/>
      <c r="E32" s="5"/>
      <c r="F32" s="5"/>
      <c r="G32" s="5"/>
      <c r="H32" s="5"/>
      <c r="I32" s="5"/>
      <c r="J32" s="10"/>
      <c r="K32" s="25"/>
      <c r="L32" s="26"/>
      <c r="S32" s="15"/>
      <c r="T32" s="10"/>
    </row>
    <row r="33" spans="1:20" s="6" customFormat="1" x14ac:dyDescent="0.2">
      <c r="A33" s="5"/>
      <c r="B33" s="5"/>
      <c r="C33" s="5"/>
      <c r="D33" s="5"/>
      <c r="E33" s="5"/>
      <c r="F33" s="5"/>
      <c r="G33" s="5"/>
      <c r="H33" s="5"/>
      <c r="I33" s="5"/>
      <c r="J33" s="10"/>
      <c r="K33" s="25"/>
      <c r="L33" s="26"/>
      <c r="S33" s="15"/>
      <c r="T33" s="10"/>
    </row>
    <row r="34" spans="1:20" s="6" customFormat="1" x14ac:dyDescent="0.2">
      <c r="A34" s="5"/>
      <c r="B34" s="5"/>
      <c r="C34" s="5"/>
      <c r="D34" s="5"/>
      <c r="E34" s="5"/>
      <c r="F34" s="5"/>
      <c r="G34" s="5"/>
      <c r="H34" s="5"/>
      <c r="I34" s="5"/>
      <c r="J34" s="10"/>
      <c r="K34" s="25"/>
      <c r="L34" s="26"/>
      <c r="S34" s="15"/>
      <c r="T34" s="10"/>
    </row>
    <row r="35" spans="1:20" s="6" customFormat="1" x14ac:dyDescent="0.2">
      <c r="A35" s="5"/>
      <c r="B35" s="5"/>
      <c r="C35" s="5"/>
      <c r="D35" s="5"/>
      <c r="E35" s="5"/>
      <c r="F35" s="5"/>
      <c r="G35" s="5"/>
      <c r="H35" s="5"/>
      <c r="I35" s="5"/>
      <c r="J35" s="10"/>
      <c r="K35" s="25"/>
      <c r="L35" s="26"/>
      <c r="S35" s="15"/>
      <c r="T35" s="10"/>
    </row>
    <row r="36" spans="1:20" s="6" customFormat="1" x14ac:dyDescent="0.2">
      <c r="A36" s="5"/>
      <c r="B36" s="5"/>
      <c r="C36" s="5"/>
      <c r="D36" s="5"/>
      <c r="E36" s="5"/>
      <c r="F36" s="5"/>
      <c r="G36" s="5"/>
      <c r="H36" s="5"/>
      <c r="I36" s="5"/>
      <c r="J36" s="10"/>
      <c r="K36" s="25"/>
      <c r="L36" s="26"/>
      <c r="S36" s="15"/>
      <c r="T36" s="10"/>
    </row>
    <row r="37" spans="1:20" s="6" customFormat="1" x14ac:dyDescent="0.2">
      <c r="A37" s="5"/>
      <c r="B37" s="5"/>
      <c r="C37" s="5"/>
      <c r="D37" s="5"/>
      <c r="E37" s="5"/>
      <c r="F37" s="5"/>
      <c r="G37" s="5"/>
      <c r="H37" s="5"/>
      <c r="I37" s="5"/>
      <c r="J37" s="10"/>
      <c r="K37" s="25"/>
      <c r="L37" s="26"/>
      <c r="S37" s="15"/>
      <c r="T37" s="10"/>
    </row>
    <row r="38" spans="1:20" s="6" customFormat="1" x14ac:dyDescent="0.2">
      <c r="A38" s="5"/>
      <c r="B38" s="5"/>
      <c r="C38" s="5"/>
      <c r="D38" s="5"/>
      <c r="E38" s="5"/>
      <c r="F38" s="5"/>
      <c r="G38" s="5"/>
      <c r="H38" s="5"/>
      <c r="I38" s="5"/>
      <c r="J38" s="10"/>
      <c r="K38" s="25"/>
      <c r="L38" s="26"/>
      <c r="S38" s="15"/>
      <c r="T38" s="10"/>
    </row>
    <row r="39" spans="1:20" s="6" customFormat="1" x14ac:dyDescent="0.2">
      <c r="A39" s="5"/>
      <c r="B39" s="5"/>
      <c r="C39" s="5"/>
      <c r="D39" s="5"/>
      <c r="E39" s="5"/>
      <c r="F39" s="5"/>
      <c r="G39" s="5"/>
      <c r="H39" s="5"/>
      <c r="I39" s="5"/>
      <c r="J39" s="10"/>
      <c r="K39" s="25"/>
      <c r="L39" s="26"/>
      <c r="S39" s="15"/>
      <c r="T39" s="10"/>
    </row>
    <row r="40" spans="1:20" s="6" customFormat="1" x14ac:dyDescent="0.2">
      <c r="A40" s="5"/>
      <c r="B40" s="5"/>
      <c r="C40" s="5"/>
      <c r="D40" s="5"/>
      <c r="E40" s="5"/>
      <c r="F40" s="5"/>
      <c r="G40" s="5"/>
      <c r="H40" s="5"/>
      <c r="I40" s="5"/>
      <c r="J40" s="10"/>
      <c r="K40" s="5"/>
      <c r="L40" s="26"/>
      <c r="S40" s="15"/>
      <c r="T40" s="10"/>
    </row>
    <row r="41" spans="1:20" s="6" customFormat="1" x14ac:dyDescent="0.2">
      <c r="A41" s="5"/>
      <c r="B41" s="5"/>
      <c r="C41" s="5"/>
      <c r="D41" s="5"/>
      <c r="E41" s="5"/>
      <c r="F41" s="5"/>
      <c r="G41" s="5"/>
      <c r="H41" s="5"/>
      <c r="I41" s="5"/>
      <c r="J41" s="10"/>
      <c r="K41" s="5"/>
      <c r="L41" s="26"/>
      <c r="S41" s="15"/>
      <c r="T41" s="10"/>
    </row>
    <row r="42" spans="1:20" s="6" customFormat="1" x14ac:dyDescent="0.2">
      <c r="A42" s="5"/>
      <c r="B42" s="5"/>
      <c r="C42" s="5"/>
      <c r="D42" s="5"/>
      <c r="E42" s="5"/>
      <c r="F42" s="5"/>
      <c r="G42" s="5"/>
      <c r="H42" s="5"/>
      <c r="I42" s="5"/>
      <c r="J42" s="10"/>
      <c r="K42" s="5"/>
      <c r="L42" s="26"/>
      <c r="S42" s="15"/>
      <c r="T42" s="10"/>
    </row>
    <row r="43" spans="1:20" s="6" customFormat="1" x14ac:dyDescent="0.2">
      <c r="A43" s="5"/>
      <c r="B43" s="5"/>
      <c r="C43" s="5"/>
      <c r="D43" s="5"/>
      <c r="E43" s="5"/>
      <c r="F43" s="5"/>
      <c r="G43" s="5"/>
      <c r="H43" s="5"/>
      <c r="I43" s="5"/>
      <c r="J43" s="10"/>
      <c r="K43" s="5"/>
      <c r="L43" s="26"/>
      <c r="S43" s="15"/>
      <c r="T43" s="10"/>
    </row>
    <row r="44" spans="1:20" s="6" customFormat="1" x14ac:dyDescent="0.2">
      <c r="A44" s="5"/>
      <c r="B44" s="5"/>
      <c r="C44" s="5"/>
      <c r="D44" s="5"/>
      <c r="E44" s="5"/>
      <c r="F44" s="5"/>
      <c r="G44" s="5"/>
      <c r="H44" s="5"/>
      <c r="I44" s="5"/>
      <c r="J44" s="10"/>
      <c r="K44" s="5"/>
      <c r="L44" s="26"/>
      <c r="S44" s="15"/>
      <c r="T44" s="10"/>
    </row>
    <row r="45" spans="1:20" s="6" customFormat="1" x14ac:dyDescent="0.2">
      <c r="A45" s="5"/>
      <c r="B45" s="5"/>
      <c r="C45" s="5"/>
      <c r="D45" s="5"/>
      <c r="E45" s="5"/>
      <c r="F45" s="5"/>
      <c r="G45" s="5"/>
      <c r="H45" s="5"/>
      <c r="I45" s="5"/>
      <c r="J45" s="10"/>
      <c r="K45" s="5"/>
      <c r="L45" s="26"/>
      <c r="S45" s="15"/>
      <c r="T45" s="10"/>
    </row>
    <row r="46" spans="1:20" s="6" customFormat="1" x14ac:dyDescent="0.2">
      <c r="A46" s="5"/>
      <c r="B46" s="5"/>
      <c r="C46" s="5"/>
      <c r="D46" s="5"/>
      <c r="E46" s="5"/>
      <c r="F46" s="5"/>
      <c r="G46" s="5"/>
      <c r="H46" s="5"/>
      <c r="I46" s="5"/>
      <c r="J46" s="10"/>
      <c r="K46" s="5"/>
      <c r="L46" s="26"/>
      <c r="S46" s="15"/>
      <c r="T46" s="10"/>
    </row>
    <row r="47" spans="1:20" s="6" customFormat="1" x14ac:dyDescent="0.2">
      <c r="A47" s="5"/>
      <c r="B47" s="5"/>
      <c r="C47" s="5"/>
      <c r="D47" s="5"/>
      <c r="E47" s="5"/>
      <c r="F47" s="5"/>
      <c r="G47" s="5"/>
      <c r="H47" s="5"/>
      <c r="I47" s="5"/>
      <c r="J47" s="10"/>
      <c r="K47" s="5"/>
      <c r="L47" s="26"/>
      <c r="S47" s="15"/>
      <c r="T47" s="10"/>
    </row>
    <row r="48" spans="1:20" s="6" customFormat="1" x14ac:dyDescent="0.2">
      <c r="A48" s="5"/>
      <c r="B48" s="5"/>
      <c r="C48" s="5"/>
      <c r="D48" s="5"/>
      <c r="E48" s="5"/>
      <c r="F48" s="5"/>
      <c r="G48" s="5"/>
      <c r="H48" s="5"/>
      <c r="I48" s="5"/>
      <c r="J48" s="10"/>
      <c r="K48" s="5"/>
      <c r="L48" s="26"/>
      <c r="S48" s="15"/>
      <c r="T48" s="10"/>
    </row>
    <row r="49" spans="1:20" s="6" customFormat="1" x14ac:dyDescent="0.2">
      <c r="A49" s="5"/>
      <c r="B49" s="5"/>
      <c r="C49" s="5"/>
      <c r="D49" s="5"/>
      <c r="E49" s="5"/>
      <c r="F49" s="5"/>
      <c r="G49" s="5"/>
      <c r="H49" s="5"/>
      <c r="I49" s="5"/>
      <c r="J49" s="10"/>
      <c r="K49" s="5"/>
      <c r="L49" s="26"/>
      <c r="S49" s="15"/>
      <c r="T49" s="10"/>
    </row>
    <row r="50" spans="1:20" s="6" customFormat="1" x14ac:dyDescent="0.2">
      <c r="A50" s="5"/>
      <c r="B50" s="5"/>
      <c r="C50" s="5"/>
      <c r="D50" s="5"/>
      <c r="E50" s="5"/>
      <c r="F50" s="5"/>
      <c r="G50" s="5"/>
      <c r="H50" s="5"/>
      <c r="I50" s="10"/>
      <c r="J50" s="10"/>
      <c r="K50" s="5"/>
      <c r="L50" s="26"/>
      <c r="S50" s="15"/>
      <c r="T50" s="10"/>
    </row>
    <row r="51" spans="1:20" s="6" customFormat="1" x14ac:dyDescent="0.2">
      <c r="A51" s="10"/>
      <c r="B51" s="10"/>
      <c r="C51" s="10"/>
      <c r="D51" s="10"/>
      <c r="E51" s="10"/>
      <c r="F51" s="10"/>
      <c r="G51" s="10"/>
      <c r="H51" s="10"/>
      <c r="I51" s="10"/>
      <c r="J51" s="10"/>
      <c r="K51" s="5"/>
      <c r="L51" s="26"/>
      <c r="S51" s="15"/>
      <c r="T51" s="10"/>
    </row>
    <row r="52" spans="1:20" s="6" customFormat="1" x14ac:dyDescent="0.2">
      <c r="A52" s="10"/>
      <c r="B52" s="10"/>
      <c r="C52" s="10"/>
      <c r="D52" s="10"/>
      <c r="E52" s="10"/>
      <c r="F52" s="10"/>
      <c r="G52" s="10"/>
      <c r="H52" s="10"/>
      <c r="I52" s="10"/>
      <c r="J52" s="10"/>
      <c r="K52" s="5"/>
      <c r="L52" s="26"/>
      <c r="S52" s="15"/>
      <c r="T52" s="10"/>
    </row>
    <row r="53" spans="1:20" s="6" customFormat="1" x14ac:dyDescent="0.2">
      <c r="A53" s="10"/>
      <c r="B53" s="10"/>
      <c r="C53" s="10"/>
      <c r="D53" s="10"/>
      <c r="E53" s="10"/>
      <c r="F53" s="10"/>
      <c r="G53" s="10"/>
      <c r="H53" s="10"/>
      <c r="I53" s="10"/>
      <c r="J53" s="10"/>
      <c r="K53" s="5"/>
      <c r="L53" s="26"/>
      <c r="S53" s="15"/>
      <c r="T53" s="10"/>
    </row>
    <row r="54" spans="1:20" s="6" customFormat="1" x14ac:dyDescent="0.2">
      <c r="A54" s="10"/>
      <c r="B54" s="10"/>
      <c r="C54" s="10"/>
      <c r="D54" s="10"/>
      <c r="E54" s="10"/>
      <c r="F54" s="10"/>
      <c r="G54" s="10"/>
      <c r="H54" s="10"/>
      <c r="I54" s="10"/>
      <c r="J54" s="10"/>
      <c r="K54" s="5"/>
      <c r="L54" s="26"/>
      <c r="S54" s="15"/>
      <c r="T54" s="10"/>
    </row>
    <row r="55" spans="1:20" s="6" customFormat="1" x14ac:dyDescent="0.2">
      <c r="A55" s="10"/>
      <c r="B55" s="10"/>
      <c r="C55" s="10"/>
      <c r="D55" s="10"/>
      <c r="E55" s="10"/>
      <c r="F55" s="10"/>
      <c r="G55" s="10"/>
      <c r="H55" s="10"/>
      <c r="I55" s="10"/>
      <c r="J55" s="10"/>
      <c r="K55" s="5"/>
      <c r="L55" s="26"/>
      <c r="S55" s="15"/>
      <c r="T55" s="10"/>
    </row>
    <row r="56" spans="1:20" s="6" customFormat="1" x14ac:dyDescent="0.2">
      <c r="A56" s="10"/>
      <c r="B56" s="10"/>
      <c r="C56" s="10"/>
      <c r="D56" s="10"/>
      <c r="E56" s="10"/>
      <c r="F56" s="10"/>
      <c r="G56" s="10"/>
      <c r="H56" s="10"/>
      <c r="I56" s="10"/>
      <c r="J56" s="10"/>
      <c r="K56" s="5"/>
      <c r="L56" s="26"/>
      <c r="S56" s="15"/>
      <c r="T56" s="10"/>
    </row>
    <row r="57" spans="1:20" s="6" customFormat="1" x14ac:dyDescent="0.2">
      <c r="A57" s="10"/>
      <c r="B57" s="10"/>
      <c r="C57" s="10"/>
      <c r="D57" s="10"/>
      <c r="E57" s="10"/>
      <c r="F57" s="10"/>
      <c r="G57" s="10"/>
      <c r="H57" s="10"/>
      <c r="I57" s="10"/>
      <c r="J57" s="10"/>
      <c r="K57" s="5"/>
      <c r="L57" s="26"/>
      <c r="S57" s="15"/>
      <c r="T57" s="10"/>
    </row>
    <row r="58" spans="1:20" s="6" customFormat="1" x14ac:dyDescent="0.2">
      <c r="A58" s="10"/>
      <c r="B58" s="10"/>
      <c r="C58" s="10"/>
      <c r="D58" s="10"/>
      <c r="E58" s="10"/>
      <c r="F58" s="10"/>
      <c r="G58" s="10"/>
      <c r="H58" s="10"/>
      <c r="I58" s="10"/>
      <c r="J58" s="10"/>
      <c r="K58" s="5"/>
      <c r="L58" s="26"/>
      <c r="S58" s="15"/>
      <c r="T58" s="10"/>
    </row>
    <row r="59" spans="1:20" s="6" customFormat="1" x14ac:dyDescent="0.2">
      <c r="A59" s="10"/>
      <c r="B59" s="10"/>
      <c r="C59" s="10"/>
      <c r="D59" s="10"/>
      <c r="E59" s="10"/>
      <c r="F59" s="10"/>
      <c r="G59" s="10"/>
      <c r="H59" s="10"/>
      <c r="I59" s="10"/>
      <c r="J59" s="10"/>
      <c r="K59" s="5"/>
      <c r="L59" s="26"/>
      <c r="S59" s="15"/>
      <c r="T59" s="10"/>
    </row>
    <row r="60" spans="1:20" s="6" customFormat="1" x14ac:dyDescent="0.2">
      <c r="A60" s="10"/>
      <c r="B60" s="10"/>
      <c r="C60" s="10"/>
      <c r="D60" s="10"/>
      <c r="E60" s="10"/>
      <c r="F60" s="10"/>
      <c r="G60" s="10"/>
      <c r="H60" s="10"/>
      <c r="I60" s="10"/>
      <c r="J60" s="10"/>
      <c r="K60" s="5"/>
      <c r="L60" s="26"/>
      <c r="S60" s="15"/>
      <c r="T60" s="10"/>
    </row>
    <row r="61" spans="1:20" s="6" customFormat="1" x14ac:dyDescent="0.2">
      <c r="A61" s="10"/>
      <c r="B61" s="10"/>
      <c r="C61" s="10"/>
      <c r="D61" s="10"/>
      <c r="E61" s="10"/>
      <c r="F61" s="10"/>
      <c r="G61" s="10"/>
      <c r="H61" s="10"/>
      <c r="I61" s="10"/>
      <c r="J61" s="10"/>
      <c r="K61" s="5"/>
      <c r="L61" s="26"/>
      <c r="S61" s="15"/>
      <c r="T61" s="10"/>
    </row>
    <row r="62" spans="1:20" s="6" customFormat="1" x14ac:dyDescent="0.2">
      <c r="A62" s="10"/>
      <c r="B62" s="10"/>
      <c r="C62" s="10"/>
      <c r="D62" s="10"/>
      <c r="E62" s="10"/>
      <c r="F62" s="10"/>
      <c r="G62" s="10"/>
      <c r="H62" s="10"/>
      <c r="I62" s="10"/>
      <c r="J62" s="10"/>
      <c r="K62" s="5"/>
      <c r="L62" s="26"/>
      <c r="S62" s="15"/>
      <c r="T62" s="10"/>
    </row>
    <row r="63" spans="1:20" s="6" customFormat="1" x14ac:dyDescent="0.2">
      <c r="A63" s="10"/>
      <c r="B63" s="10"/>
      <c r="C63" s="10"/>
      <c r="D63" s="10"/>
      <c r="E63" s="10"/>
      <c r="F63" s="10"/>
      <c r="G63" s="10"/>
      <c r="H63" s="10"/>
      <c r="I63" s="10"/>
      <c r="J63" s="10"/>
      <c r="K63" s="5"/>
      <c r="L63" s="26"/>
      <c r="S63" s="15"/>
      <c r="T63" s="10"/>
    </row>
    <row r="64" spans="1:20" s="6" customFormat="1" x14ac:dyDescent="0.2">
      <c r="A64" s="10"/>
      <c r="B64" s="10"/>
      <c r="C64" s="10"/>
      <c r="D64" s="10"/>
      <c r="E64" s="10"/>
      <c r="F64" s="10"/>
      <c r="G64" s="10"/>
      <c r="H64" s="10"/>
      <c r="I64" s="10"/>
      <c r="J64" s="10"/>
      <c r="K64" s="5"/>
      <c r="L64" s="26"/>
      <c r="S64" s="15"/>
      <c r="T64" s="10"/>
    </row>
    <row r="65" spans="1:20" s="6" customFormat="1" x14ac:dyDescent="0.2">
      <c r="A65" s="10"/>
      <c r="B65" s="10"/>
      <c r="C65" s="10"/>
      <c r="D65" s="10"/>
      <c r="E65" s="10"/>
      <c r="F65" s="10"/>
      <c r="G65" s="10"/>
      <c r="H65" s="10"/>
      <c r="I65" s="10"/>
      <c r="J65" s="10"/>
      <c r="K65" s="5"/>
      <c r="L65" s="26"/>
      <c r="S65" s="15"/>
      <c r="T65" s="10"/>
    </row>
    <row r="66" spans="1:20" s="6" customFormat="1" x14ac:dyDescent="0.2">
      <c r="A66" s="10"/>
      <c r="B66" s="10"/>
      <c r="C66" s="10"/>
      <c r="D66" s="10"/>
      <c r="E66" s="10"/>
      <c r="F66" s="10"/>
      <c r="G66" s="10"/>
      <c r="H66" s="10"/>
      <c r="I66" s="10"/>
      <c r="J66" s="10"/>
      <c r="K66" s="5"/>
      <c r="L66" s="26"/>
      <c r="S66" s="15"/>
      <c r="T66" s="10"/>
    </row>
    <row r="67" spans="1:20" s="6" customFormat="1" x14ac:dyDescent="0.2">
      <c r="A67" s="10"/>
      <c r="B67" s="10"/>
      <c r="C67" s="10"/>
      <c r="D67" s="10"/>
      <c r="E67" s="10"/>
      <c r="F67" s="10"/>
      <c r="G67" s="10"/>
      <c r="H67" s="10"/>
      <c r="I67" s="10"/>
      <c r="J67" s="10"/>
      <c r="K67" s="5"/>
      <c r="L67" s="26"/>
      <c r="S67" s="15"/>
      <c r="T67" s="10"/>
    </row>
    <row r="68" spans="1:20" s="6" customFormat="1" x14ac:dyDescent="0.2">
      <c r="A68" s="10"/>
      <c r="B68" s="10"/>
      <c r="C68" s="10"/>
      <c r="D68" s="10"/>
      <c r="E68" s="10"/>
      <c r="F68" s="10"/>
      <c r="G68" s="10"/>
      <c r="H68" s="10"/>
      <c r="I68" s="10"/>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row r="98" spans="1:20" s="6" customFormat="1" x14ac:dyDescent="0.2">
      <c r="A98" s="10"/>
      <c r="B98" s="10"/>
      <c r="C98" s="10"/>
      <c r="D98" s="10"/>
      <c r="E98" s="10"/>
      <c r="F98" s="10"/>
      <c r="G98" s="10"/>
      <c r="H98" s="10"/>
      <c r="I98" s="10"/>
      <c r="J98" s="10"/>
      <c r="K98" s="5"/>
      <c r="L98" s="26"/>
      <c r="S98" s="15"/>
      <c r="T98" s="10"/>
    </row>
    <row r="99" spans="1:20" s="6" customFormat="1" x14ac:dyDescent="0.2">
      <c r="A99" s="10"/>
      <c r="B99" s="10"/>
      <c r="C99" s="10"/>
      <c r="D99" s="10"/>
      <c r="E99" s="10"/>
      <c r="F99" s="10"/>
      <c r="G99" s="10"/>
      <c r="H99" s="10"/>
      <c r="I99" s="10"/>
      <c r="J99" s="10"/>
      <c r="K99" s="5"/>
      <c r="L99" s="26"/>
      <c r="S99" s="15"/>
      <c r="T99" s="10"/>
    </row>
    <row r="100" spans="1:20" s="6" customFormat="1" x14ac:dyDescent="0.2">
      <c r="A100" s="10"/>
      <c r="B100" s="10"/>
      <c r="C100" s="10"/>
      <c r="D100" s="10"/>
      <c r="E100" s="10"/>
      <c r="F100" s="10"/>
      <c r="G100" s="10"/>
      <c r="H100" s="10"/>
      <c r="I100" s="10"/>
      <c r="J100" s="10"/>
      <c r="K100" s="5"/>
      <c r="L100" s="26"/>
      <c r="S100" s="15"/>
      <c r="T100" s="10"/>
    </row>
    <row r="101" spans="1:20" s="6" customFormat="1" x14ac:dyDescent="0.2">
      <c r="A101" s="10"/>
      <c r="B101" s="10"/>
      <c r="C101" s="10"/>
      <c r="D101" s="10"/>
      <c r="E101" s="10"/>
      <c r="F101" s="10"/>
      <c r="G101" s="10"/>
      <c r="H101" s="10"/>
      <c r="I101" s="10"/>
      <c r="J101" s="10"/>
      <c r="K101" s="5"/>
      <c r="L101" s="26"/>
      <c r="S101" s="15"/>
      <c r="T101" s="10"/>
    </row>
    <row r="102" spans="1:20" s="6" customFormat="1" x14ac:dyDescent="0.2">
      <c r="A102" s="10"/>
      <c r="B102" s="10"/>
      <c r="C102" s="10"/>
      <c r="D102" s="10"/>
      <c r="E102" s="10"/>
      <c r="F102" s="10"/>
      <c r="G102" s="10"/>
      <c r="H102" s="10"/>
      <c r="I102" s="10"/>
      <c r="J102" s="10"/>
      <c r="K102" s="5"/>
      <c r="L102" s="26"/>
      <c r="S102" s="15"/>
      <c r="T102" s="10"/>
    </row>
  </sheetData>
  <mergeCells count="18">
    <mergeCell ref="F6:F7"/>
    <mergeCell ref="H6:H7"/>
    <mergeCell ref="I6:I7"/>
    <mergeCell ref="A5:R5"/>
    <mergeCell ref="R6:R7"/>
    <mergeCell ref="A6:A7"/>
    <mergeCell ref="B6:B7"/>
    <mergeCell ref="C6:C7"/>
    <mergeCell ref="D6:D7"/>
    <mergeCell ref="E6:E7"/>
    <mergeCell ref="G6:G7"/>
    <mergeCell ref="S6:S7"/>
    <mergeCell ref="J6:J7"/>
    <mergeCell ref="K6:K7"/>
    <mergeCell ref="L6:L7"/>
    <mergeCell ref="M6:M7"/>
    <mergeCell ref="N6:N7"/>
    <mergeCell ref="O6:Q6"/>
  </mergeCells>
  <pageMargins left="0.70866141732283472" right="0.78740157480314965" top="0.6692913385826772" bottom="0.86614173228346458" header="0.27559055118110237" footer="0.39370078740157483"/>
  <pageSetup paperSize="9" scale="55" firstPageNumber="110"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7"/>
  <sheetViews>
    <sheetView zoomScale="70" zoomScaleNormal="70" workbookViewId="0">
      <pane ySplit="7" topLeftCell="A8" activePane="bottomLeft" state="frozenSplit"/>
      <selection activeCell="B36" sqref="B36"/>
      <selection pane="bottomLeft"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6" width="5.5703125" style="10" hidden="1" customWidth="1" outlineLevel="1"/>
    <col min="7" max="7" width="8.85546875" style="10" customWidth="1" outlineLevel="1"/>
    <col min="8" max="8" width="41.42578125" style="10" customWidth="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7" width="14.85546875" style="6" customWidth="1"/>
    <col min="18" max="18" width="14.42578125" style="6" customWidth="1"/>
    <col min="19" max="19" width="26.28515625" style="15" hidden="1" customWidth="1"/>
    <col min="20" max="16384" width="9.140625" style="10"/>
  </cols>
  <sheetData>
    <row r="1" spans="1:20" ht="18" x14ac:dyDescent="0.2">
      <c r="A1" s="124" t="s">
        <v>233</v>
      </c>
      <c r="B1" s="124"/>
      <c r="C1" s="124"/>
      <c r="D1" s="124"/>
      <c r="E1" s="124"/>
      <c r="F1" s="124"/>
      <c r="G1" s="124"/>
      <c r="H1" s="124"/>
      <c r="I1" s="124"/>
      <c r="J1" s="124"/>
      <c r="K1" s="124"/>
      <c r="L1" s="124"/>
      <c r="M1" s="124"/>
      <c r="N1" s="124"/>
      <c r="O1" s="124"/>
      <c r="P1" s="124"/>
      <c r="Q1" s="124"/>
      <c r="R1" s="124"/>
      <c r="S1" s="8"/>
      <c r="T1" s="9"/>
    </row>
    <row r="2" spans="1:20" ht="23.25" x14ac:dyDescent="0.2">
      <c r="A2" s="125" t="s">
        <v>231</v>
      </c>
      <c r="B2" s="125"/>
      <c r="C2" s="125" t="s">
        <v>1</v>
      </c>
      <c r="D2" s="125"/>
      <c r="E2" s="126"/>
      <c r="F2" s="126"/>
      <c r="G2" s="126"/>
      <c r="H2" s="125" t="s">
        <v>1</v>
      </c>
      <c r="I2" s="127" t="s">
        <v>232</v>
      </c>
      <c r="J2" s="127"/>
      <c r="K2" s="126"/>
      <c r="L2" s="126"/>
      <c r="M2" s="126"/>
      <c r="N2" s="126"/>
      <c r="O2" s="126"/>
      <c r="P2" s="126"/>
      <c r="Q2" s="126"/>
      <c r="R2" s="126"/>
      <c r="S2" s="14"/>
      <c r="T2" s="9"/>
    </row>
    <row r="3" spans="1:20" ht="15.75" x14ac:dyDescent="0.2">
      <c r="A3" s="128"/>
      <c r="B3" s="128"/>
      <c r="C3" s="125" t="s">
        <v>34</v>
      </c>
      <c r="D3" s="129"/>
      <c r="E3" s="129"/>
      <c r="F3" s="129"/>
      <c r="G3" s="129"/>
      <c r="H3" s="125" t="s">
        <v>34</v>
      </c>
      <c r="I3" s="129"/>
      <c r="J3" s="129"/>
      <c r="K3" s="129"/>
      <c r="L3" s="130"/>
      <c r="M3" s="129"/>
      <c r="N3" s="130"/>
      <c r="O3" s="129"/>
      <c r="P3" s="129"/>
      <c r="Q3" s="129"/>
      <c r="R3" s="129"/>
      <c r="S3" s="14"/>
      <c r="T3" s="9"/>
    </row>
    <row r="4" spans="1:20" ht="17.25" customHeight="1" x14ac:dyDescent="0.2">
      <c r="A4" s="129"/>
      <c r="B4" s="129"/>
      <c r="C4" s="129"/>
      <c r="D4" s="129"/>
      <c r="E4" s="129"/>
      <c r="F4" s="129"/>
      <c r="G4" s="129"/>
      <c r="H4" s="129"/>
      <c r="I4" s="129"/>
      <c r="J4" s="129"/>
      <c r="K4" s="129"/>
      <c r="L4" s="130"/>
      <c r="M4" s="129"/>
      <c r="N4" s="130"/>
      <c r="O4" s="129"/>
      <c r="P4" s="129"/>
      <c r="Q4" s="129"/>
      <c r="R4" s="132" t="s">
        <v>145</v>
      </c>
      <c r="S4" s="14"/>
      <c r="T4" s="9"/>
    </row>
    <row r="5" spans="1:20" ht="25.5" customHeight="1" x14ac:dyDescent="0.2">
      <c r="A5" s="207" t="s">
        <v>296</v>
      </c>
      <c r="B5" s="208"/>
      <c r="C5" s="208"/>
      <c r="D5" s="208"/>
      <c r="E5" s="208"/>
      <c r="F5" s="208"/>
      <c r="G5" s="208"/>
      <c r="H5" s="208"/>
      <c r="I5" s="208"/>
      <c r="J5" s="208"/>
      <c r="K5" s="208"/>
      <c r="L5" s="208"/>
      <c r="M5" s="208"/>
      <c r="N5" s="208"/>
      <c r="O5" s="208"/>
      <c r="P5" s="208"/>
      <c r="Q5" s="208"/>
      <c r="R5" s="209"/>
      <c r="S5" s="33"/>
    </row>
    <row r="6" spans="1:20" ht="25.5" customHeight="1" x14ac:dyDescent="0.2">
      <c r="A6" s="210" t="s">
        <v>2</v>
      </c>
      <c r="B6" s="210" t="s">
        <v>3</v>
      </c>
      <c r="C6" s="211" t="s">
        <v>4</v>
      </c>
      <c r="D6" s="211" t="s">
        <v>5</v>
      </c>
      <c r="E6" s="211" t="s">
        <v>6</v>
      </c>
      <c r="F6" s="211" t="s">
        <v>7</v>
      </c>
      <c r="G6" s="213" t="s">
        <v>243</v>
      </c>
      <c r="H6" s="211" t="s">
        <v>8</v>
      </c>
      <c r="I6" s="204" t="s">
        <v>9</v>
      </c>
      <c r="J6" s="212" t="s">
        <v>10</v>
      </c>
      <c r="K6" s="204" t="s">
        <v>11</v>
      </c>
      <c r="L6" s="204" t="s">
        <v>30</v>
      </c>
      <c r="M6" s="204" t="s">
        <v>12</v>
      </c>
      <c r="N6" s="205" t="s">
        <v>31</v>
      </c>
      <c r="O6" s="206" t="s">
        <v>13</v>
      </c>
      <c r="P6" s="206"/>
      <c r="Q6" s="206"/>
      <c r="R6" s="205" t="s">
        <v>33</v>
      </c>
      <c r="S6" s="203" t="s">
        <v>14</v>
      </c>
    </row>
    <row r="7" spans="1:20" ht="58.7" customHeight="1" x14ac:dyDescent="0.2">
      <c r="A7" s="210"/>
      <c r="B7" s="210"/>
      <c r="C7" s="211"/>
      <c r="D7" s="211"/>
      <c r="E7" s="211"/>
      <c r="F7" s="211"/>
      <c r="G7" s="214"/>
      <c r="H7" s="211"/>
      <c r="I7" s="204"/>
      <c r="J7" s="212"/>
      <c r="K7" s="204"/>
      <c r="L7" s="204"/>
      <c r="M7" s="204"/>
      <c r="N7" s="205"/>
      <c r="O7" s="170" t="s">
        <v>32</v>
      </c>
      <c r="P7" s="170" t="s">
        <v>15</v>
      </c>
      <c r="Q7" s="170" t="s">
        <v>16</v>
      </c>
      <c r="R7" s="205"/>
      <c r="S7" s="203"/>
    </row>
    <row r="8" spans="1:20" s="51" customFormat="1" ht="25.5" customHeight="1" x14ac:dyDescent="0.3">
      <c r="A8" s="162" t="s">
        <v>27</v>
      </c>
      <c r="B8" s="163"/>
      <c r="C8" s="163"/>
      <c r="D8" s="163"/>
      <c r="E8" s="163"/>
      <c r="F8" s="163"/>
      <c r="G8" s="163"/>
      <c r="H8" s="163"/>
      <c r="I8" s="163"/>
      <c r="J8" s="163"/>
      <c r="K8" s="163"/>
      <c r="L8" s="164">
        <f t="shared" ref="L8" si="0">SUM(L9:L13)</f>
        <v>5250</v>
      </c>
      <c r="M8" s="164"/>
      <c r="N8" s="164">
        <f>SUM(N9:N13)</f>
        <v>471</v>
      </c>
      <c r="O8" s="165">
        <f t="shared" ref="O8:R8" si="1">SUM(O9:O13)</f>
        <v>4912</v>
      </c>
      <c r="P8" s="165">
        <f t="shared" si="1"/>
        <v>0</v>
      </c>
      <c r="Q8" s="165">
        <f t="shared" si="1"/>
        <v>4912</v>
      </c>
      <c r="R8" s="164">
        <f t="shared" si="1"/>
        <v>0</v>
      </c>
      <c r="S8" s="50"/>
    </row>
    <row r="9" spans="1:20" s="57" customFormat="1" ht="38.25" hidden="1" x14ac:dyDescent="0.2">
      <c r="A9" s="16">
        <v>1</v>
      </c>
      <c r="B9" s="16"/>
      <c r="C9" s="55">
        <v>73000000000</v>
      </c>
      <c r="D9" s="16">
        <v>6402</v>
      </c>
      <c r="E9" s="16">
        <v>5366</v>
      </c>
      <c r="F9" s="16">
        <v>21</v>
      </c>
      <c r="G9" s="16">
        <v>53</v>
      </c>
      <c r="H9" s="18" t="s">
        <v>171</v>
      </c>
      <c r="I9" s="39" t="s">
        <v>195</v>
      </c>
      <c r="J9" s="16"/>
      <c r="K9" s="16"/>
      <c r="L9" s="37">
        <v>0</v>
      </c>
      <c r="M9" s="56">
        <v>2017</v>
      </c>
      <c r="N9" s="35"/>
      <c r="O9" s="36">
        <f>P9+Q9</f>
        <v>0</v>
      </c>
      <c r="P9" s="35"/>
      <c r="Q9" s="37">
        <v>0</v>
      </c>
      <c r="R9" s="37">
        <v>0</v>
      </c>
      <c r="S9" s="54"/>
    </row>
    <row r="10" spans="1:20" ht="60.75" customHeight="1" x14ac:dyDescent="0.2">
      <c r="A10" s="16">
        <v>1</v>
      </c>
      <c r="B10" s="16" t="s">
        <v>19</v>
      </c>
      <c r="C10" s="17">
        <v>60005100299</v>
      </c>
      <c r="D10" s="16">
        <v>3533</v>
      </c>
      <c r="E10" s="16">
        <v>6121</v>
      </c>
      <c r="F10" s="16">
        <v>14</v>
      </c>
      <c r="G10" s="16">
        <v>61</v>
      </c>
      <c r="H10" s="18" t="s">
        <v>205</v>
      </c>
      <c r="I10" s="39" t="s">
        <v>214</v>
      </c>
      <c r="J10" s="16" t="s">
        <v>36</v>
      </c>
      <c r="K10" s="16" t="s">
        <v>23</v>
      </c>
      <c r="L10" s="37">
        <v>1250</v>
      </c>
      <c r="M10" s="40">
        <v>2017</v>
      </c>
      <c r="N10" s="35">
        <v>150</v>
      </c>
      <c r="O10" s="36">
        <f t="shared" ref="O10:O13" si="2">P10+Q10</f>
        <v>1100</v>
      </c>
      <c r="P10" s="35"/>
      <c r="Q10" s="37">
        <v>1100</v>
      </c>
      <c r="R10" s="37">
        <f t="shared" ref="R10:R11" si="3">L10-N10-O10</f>
        <v>0</v>
      </c>
      <c r="S10" s="58" t="s">
        <v>235</v>
      </c>
    </row>
    <row r="11" spans="1:20" ht="60.75" customHeight="1" x14ac:dyDescent="0.2">
      <c r="A11" s="16">
        <v>2</v>
      </c>
      <c r="B11" s="95" t="s">
        <v>56</v>
      </c>
      <c r="C11" s="27">
        <v>60005101125</v>
      </c>
      <c r="D11" s="27">
        <v>3533</v>
      </c>
      <c r="E11" s="27">
        <v>6121</v>
      </c>
      <c r="F11" s="27">
        <v>14</v>
      </c>
      <c r="G11" s="27">
        <v>61</v>
      </c>
      <c r="H11" s="30" t="s">
        <v>206</v>
      </c>
      <c r="I11" s="28" t="s">
        <v>203</v>
      </c>
      <c r="J11" s="29" t="s">
        <v>25</v>
      </c>
      <c r="K11" s="29" t="s">
        <v>23</v>
      </c>
      <c r="L11" s="37">
        <v>4000</v>
      </c>
      <c r="M11" s="56">
        <v>2017</v>
      </c>
      <c r="N11" s="35">
        <v>188</v>
      </c>
      <c r="O11" s="36">
        <f t="shared" si="2"/>
        <v>3812</v>
      </c>
      <c r="P11" s="35"/>
      <c r="Q11" s="37">
        <v>3812</v>
      </c>
      <c r="R11" s="37">
        <f t="shared" si="3"/>
        <v>0</v>
      </c>
      <c r="S11" s="58" t="s">
        <v>235</v>
      </c>
    </row>
    <row r="12" spans="1:20" ht="60.75" hidden="1" customHeight="1" x14ac:dyDescent="0.2">
      <c r="A12" s="16">
        <v>3</v>
      </c>
      <c r="B12" s="27" t="s">
        <v>24</v>
      </c>
      <c r="C12" s="27">
        <v>60005100901</v>
      </c>
      <c r="D12" s="27">
        <v>3533</v>
      </c>
      <c r="E12" s="27">
        <v>6121</v>
      </c>
      <c r="F12" s="27">
        <v>14</v>
      </c>
      <c r="G12" s="27">
        <v>61</v>
      </c>
      <c r="H12" s="30" t="s">
        <v>208</v>
      </c>
      <c r="I12" s="117" t="s">
        <v>227</v>
      </c>
      <c r="J12" s="29" t="s">
        <v>36</v>
      </c>
      <c r="K12" s="29" t="s">
        <v>23</v>
      </c>
      <c r="L12" s="37">
        <v>0</v>
      </c>
      <c r="M12" s="56">
        <v>2017</v>
      </c>
      <c r="N12" s="35">
        <v>91</v>
      </c>
      <c r="O12" s="36">
        <f t="shared" si="2"/>
        <v>0</v>
      </c>
      <c r="P12" s="35"/>
      <c r="Q12" s="134">
        <v>0</v>
      </c>
      <c r="R12" s="37">
        <v>0</v>
      </c>
      <c r="S12" s="58" t="s">
        <v>235</v>
      </c>
    </row>
    <row r="13" spans="1:20" ht="60.75" hidden="1" customHeight="1" x14ac:dyDescent="0.2">
      <c r="A13" s="16">
        <v>4</v>
      </c>
      <c r="B13" s="27" t="s">
        <v>17</v>
      </c>
      <c r="C13" s="27">
        <v>60005100902</v>
      </c>
      <c r="D13" s="27">
        <v>3533</v>
      </c>
      <c r="E13" s="27">
        <v>6121</v>
      </c>
      <c r="F13" s="27">
        <v>14</v>
      </c>
      <c r="G13" s="27">
        <v>61</v>
      </c>
      <c r="H13" s="30" t="s">
        <v>209</v>
      </c>
      <c r="I13" s="117" t="s">
        <v>229</v>
      </c>
      <c r="J13" s="29" t="s">
        <v>36</v>
      </c>
      <c r="K13" s="29" t="s">
        <v>23</v>
      </c>
      <c r="L13" s="37">
        <v>0</v>
      </c>
      <c r="M13" s="56">
        <v>2017</v>
      </c>
      <c r="N13" s="35">
        <v>42</v>
      </c>
      <c r="O13" s="36">
        <f t="shared" si="2"/>
        <v>0</v>
      </c>
      <c r="P13" s="35"/>
      <c r="Q13" s="134">
        <v>0</v>
      </c>
      <c r="R13" s="37">
        <v>0</v>
      </c>
      <c r="S13" s="58" t="s">
        <v>235</v>
      </c>
    </row>
    <row r="14" spans="1:20" ht="35.25" customHeight="1" x14ac:dyDescent="0.2">
      <c r="A14" s="166" t="s">
        <v>297</v>
      </c>
      <c r="B14" s="167"/>
      <c r="C14" s="167"/>
      <c r="D14" s="167"/>
      <c r="E14" s="167"/>
      <c r="F14" s="167"/>
      <c r="G14" s="167"/>
      <c r="H14" s="167"/>
      <c r="I14" s="167"/>
      <c r="J14" s="167"/>
      <c r="K14" s="167"/>
      <c r="L14" s="168">
        <f t="shared" ref="L14" si="4">+L8</f>
        <v>5250</v>
      </c>
      <c r="M14" s="168"/>
      <c r="N14" s="168">
        <f>+N8</f>
        <v>471</v>
      </c>
      <c r="O14" s="168">
        <f t="shared" ref="O14:R14" si="5">+O8</f>
        <v>4912</v>
      </c>
      <c r="P14" s="168">
        <f t="shared" si="5"/>
        <v>0</v>
      </c>
      <c r="Q14" s="168">
        <f>+Q8</f>
        <v>4912</v>
      </c>
      <c r="R14" s="169">
        <f t="shared" si="5"/>
        <v>0</v>
      </c>
      <c r="S14" s="34"/>
    </row>
    <row r="15" spans="1:20" s="6" customFormat="1" x14ac:dyDescent="0.2">
      <c r="A15" s="5"/>
      <c r="B15" s="5"/>
      <c r="C15" s="5"/>
      <c r="D15" s="5"/>
      <c r="E15" s="5"/>
      <c r="F15" s="5"/>
      <c r="G15" s="5"/>
      <c r="H15" s="22"/>
      <c r="I15" s="5"/>
      <c r="J15" s="23"/>
      <c r="K15" s="19"/>
      <c r="L15" s="20"/>
      <c r="M15" s="21"/>
      <c r="N15" s="21"/>
      <c r="S15" s="15"/>
      <c r="T15" s="10"/>
    </row>
    <row r="16" spans="1:20" s="6" customFormat="1" x14ac:dyDescent="0.2">
      <c r="A16" s="5"/>
      <c r="B16" s="5"/>
      <c r="C16" s="5"/>
      <c r="D16" s="5"/>
      <c r="E16" s="5"/>
      <c r="F16" s="5"/>
      <c r="G16" s="5"/>
      <c r="H16" s="5"/>
      <c r="I16" s="5"/>
      <c r="J16" s="24"/>
      <c r="K16" s="25"/>
      <c r="L16" s="26"/>
      <c r="S16" s="15"/>
      <c r="T16" s="10"/>
    </row>
    <row r="17" spans="1:20" s="6" customFormat="1" x14ac:dyDescent="0.2">
      <c r="A17" s="5"/>
      <c r="B17" s="5"/>
      <c r="C17" s="5"/>
      <c r="D17" s="5"/>
      <c r="E17" s="5"/>
      <c r="F17" s="5"/>
      <c r="G17" s="5"/>
      <c r="H17" s="5"/>
      <c r="I17" s="5"/>
      <c r="J17" s="24"/>
      <c r="K17" s="25"/>
      <c r="L17" s="26"/>
      <c r="S17" s="15"/>
      <c r="T17" s="10"/>
    </row>
    <row r="18" spans="1:20" s="6" customFormat="1" x14ac:dyDescent="0.2">
      <c r="A18" s="5"/>
      <c r="B18" s="5"/>
      <c r="C18" s="5"/>
      <c r="D18" s="5"/>
      <c r="E18" s="5"/>
      <c r="F18" s="5"/>
      <c r="G18" s="5"/>
      <c r="H18" s="5"/>
      <c r="I18" s="5"/>
      <c r="J18" s="10"/>
      <c r="K18" s="25"/>
      <c r="L18" s="26"/>
      <c r="S18" s="15"/>
      <c r="T18" s="10"/>
    </row>
    <row r="19" spans="1:20" s="6" customFormat="1" x14ac:dyDescent="0.2">
      <c r="A19" s="5"/>
      <c r="B19" s="5"/>
      <c r="C19" s="5"/>
      <c r="D19" s="5"/>
      <c r="E19" s="5"/>
      <c r="F19" s="5"/>
      <c r="G19" s="5"/>
      <c r="H19" s="5"/>
      <c r="I19" s="5"/>
      <c r="J19" s="10"/>
      <c r="K19" s="25"/>
      <c r="L19" s="26"/>
      <c r="S19" s="15"/>
      <c r="T19" s="10"/>
    </row>
    <row r="20" spans="1:20" s="6" customFormat="1" x14ac:dyDescent="0.2">
      <c r="A20" s="5"/>
      <c r="B20" s="5"/>
      <c r="C20" s="5"/>
      <c r="D20" s="5"/>
      <c r="E20" s="5"/>
      <c r="F20" s="5"/>
      <c r="G20" s="5"/>
      <c r="H20" s="5"/>
      <c r="I20" s="5"/>
      <c r="J20" s="10"/>
      <c r="K20" s="25"/>
      <c r="L20" s="26"/>
      <c r="S20" s="15"/>
      <c r="T20" s="10"/>
    </row>
    <row r="21" spans="1:20" s="6" customFormat="1" x14ac:dyDescent="0.2">
      <c r="A21" s="5"/>
      <c r="B21" s="5"/>
      <c r="C21" s="5"/>
      <c r="D21" s="5"/>
      <c r="E21" s="5"/>
      <c r="F21" s="5"/>
      <c r="G21" s="5"/>
      <c r="H21" s="5"/>
      <c r="I21" s="5"/>
      <c r="J21" s="10"/>
      <c r="K21" s="25"/>
      <c r="L21" s="26"/>
      <c r="S21" s="15"/>
      <c r="T21" s="10"/>
    </row>
    <row r="22" spans="1:20" s="6" customFormat="1" x14ac:dyDescent="0.2">
      <c r="A22" s="5"/>
      <c r="B22" s="5"/>
      <c r="C22" s="5"/>
      <c r="D22" s="5"/>
      <c r="E22" s="5"/>
      <c r="F22" s="5"/>
      <c r="G22" s="5"/>
      <c r="H22" s="5"/>
      <c r="I22" s="5"/>
      <c r="J22" s="10"/>
      <c r="K22" s="25"/>
      <c r="L22" s="26"/>
      <c r="S22" s="15"/>
      <c r="T22" s="10"/>
    </row>
    <row r="23" spans="1:20" s="6" customFormat="1" x14ac:dyDescent="0.2">
      <c r="A23" s="5"/>
      <c r="B23" s="5"/>
      <c r="C23" s="5"/>
      <c r="D23" s="5"/>
      <c r="E23" s="5"/>
      <c r="F23" s="5"/>
      <c r="G23" s="5"/>
      <c r="H23" s="5"/>
      <c r="I23" s="5"/>
      <c r="J23" s="10"/>
      <c r="K23" s="25"/>
      <c r="L23" s="26"/>
      <c r="S23" s="15"/>
      <c r="T23" s="10"/>
    </row>
    <row r="24" spans="1:20" s="6" customFormat="1" x14ac:dyDescent="0.2">
      <c r="A24" s="5"/>
      <c r="B24" s="5"/>
      <c r="C24" s="5"/>
      <c r="D24" s="5"/>
      <c r="E24" s="5"/>
      <c r="F24" s="5"/>
      <c r="G24" s="5"/>
      <c r="H24" s="5"/>
      <c r="I24" s="5"/>
      <c r="J24" s="10"/>
      <c r="K24" s="25"/>
      <c r="L24" s="26"/>
      <c r="S24" s="15"/>
      <c r="T24" s="10"/>
    </row>
    <row r="25" spans="1:20" s="6" customFormat="1" x14ac:dyDescent="0.2">
      <c r="A25" s="5"/>
      <c r="B25" s="5"/>
      <c r="C25" s="5"/>
      <c r="D25" s="5"/>
      <c r="E25" s="5"/>
      <c r="F25" s="5"/>
      <c r="G25" s="5"/>
      <c r="H25" s="5"/>
      <c r="I25" s="5"/>
      <c r="J25" s="10"/>
      <c r="K25" s="25"/>
      <c r="L25" s="26"/>
      <c r="S25" s="15"/>
      <c r="T25" s="10"/>
    </row>
    <row r="26" spans="1:20" s="6" customFormat="1" x14ac:dyDescent="0.2">
      <c r="A26" s="5"/>
      <c r="B26" s="5"/>
      <c r="C26" s="5"/>
      <c r="D26" s="5"/>
      <c r="E26" s="5"/>
      <c r="F26" s="5"/>
      <c r="G26" s="5"/>
      <c r="H26" s="5"/>
      <c r="I26" s="5"/>
      <c r="J26" s="10"/>
      <c r="K26" s="25"/>
      <c r="L26" s="26"/>
      <c r="S26" s="15"/>
      <c r="T26" s="10"/>
    </row>
    <row r="27" spans="1:20" s="6" customFormat="1" x14ac:dyDescent="0.2">
      <c r="A27" s="5"/>
      <c r="B27" s="5"/>
      <c r="C27" s="5"/>
      <c r="D27" s="5"/>
      <c r="E27" s="5"/>
      <c r="F27" s="5"/>
      <c r="G27" s="5"/>
      <c r="H27" s="5"/>
      <c r="I27" s="5"/>
      <c r="J27" s="10"/>
      <c r="K27" s="25"/>
      <c r="L27" s="26"/>
      <c r="S27" s="15"/>
      <c r="T27" s="10"/>
    </row>
    <row r="28" spans="1:20" s="6" customFormat="1" x14ac:dyDescent="0.2">
      <c r="A28" s="5"/>
      <c r="B28" s="5"/>
      <c r="C28" s="5"/>
      <c r="D28" s="5"/>
      <c r="E28" s="5"/>
      <c r="F28" s="5"/>
      <c r="G28" s="5"/>
      <c r="H28" s="5"/>
      <c r="I28" s="5"/>
      <c r="J28" s="10"/>
      <c r="K28" s="25"/>
      <c r="L28" s="26"/>
      <c r="S28" s="15"/>
      <c r="T28" s="10"/>
    </row>
    <row r="29" spans="1:20" s="6" customFormat="1" x14ac:dyDescent="0.2">
      <c r="A29" s="5"/>
      <c r="B29" s="5"/>
      <c r="C29" s="5"/>
      <c r="D29" s="5"/>
      <c r="E29" s="5"/>
      <c r="F29" s="5"/>
      <c r="G29" s="5"/>
      <c r="H29" s="5"/>
      <c r="I29" s="5"/>
      <c r="J29" s="10"/>
      <c r="K29" s="25"/>
      <c r="L29" s="26"/>
      <c r="S29" s="15"/>
      <c r="T29" s="10"/>
    </row>
    <row r="30" spans="1:20" s="6" customFormat="1" x14ac:dyDescent="0.2">
      <c r="A30" s="5"/>
      <c r="B30" s="5"/>
      <c r="C30" s="5"/>
      <c r="D30" s="5"/>
      <c r="E30" s="5"/>
      <c r="F30" s="5"/>
      <c r="G30" s="5"/>
      <c r="H30" s="5"/>
      <c r="I30" s="5"/>
      <c r="J30" s="10"/>
      <c r="K30" s="25"/>
      <c r="L30" s="26"/>
      <c r="S30" s="15"/>
      <c r="T30" s="10"/>
    </row>
    <row r="31" spans="1:20" s="6" customFormat="1" x14ac:dyDescent="0.2">
      <c r="A31" s="5"/>
      <c r="B31" s="5"/>
      <c r="C31" s="5"/>
      <c r="D31" s="5"/>
      <c r="E31" s="5"/>
      <c r="F31" s="5"/>
      <c r="G31" s="5"/>
      <c r="H31" s="5"/>
      <c r="I31" s="5"/>
      <c r="J31" s="10"/>
      <c r="K31" s="25"/>
      <c r="L31" s="26"/>
      <c r="S31" s="15"/>
      <c r="T31" s="10"/>
    </row>
    <row r="32" spans="1:20" s="6" customFormat="1" x14ac:dyDescent="0.2">
      <c r="A32" s="5"/>
      <c r="B32" s="5"/>
      <c r="C32" s="5"/>
      <c r="D32" s="5"/>
      <c r="E32" s="5"/>
      <c r="F32" s="5"/>
      <c r="G32" s="5"/>
      <c r="H32" s="5"/>
      <c r="I32" s="5"/>
      <c r="J32" s="10"/>
      <c r="K32" s="25"/>
      <c r="L32" s="26"/>
      <c r="S32" s="15"/>
      <c r="T32" s="10"/>
    </row>
    <row r="33" spans="1:20" s="6" customFormat="1" x14ac:dyDescent="0.2">
      <c r="A33" s="5"/>
      <c r="B33" s="5"/>
      <c r="C33" s="5"/>
      <c r="D33" s="5"/>
      <c r="E33" s="5"/>
      <c r="F33" s="5"/>
      <c r="G33" s="5"/>
      <c r="H33" s="5"/>
      <c r="I33" s="5"/>
      <c r="J33" s="10"/>
      <c r="K33" s="25"/>
      <c r="L33" s="26"/>
      <c r="S33" s="15"/>
      <c r="T33" s="10"/>
    </row>
    <row r="34" spans="1:20" s="6" customFormat="1" x14ac:dyDescent="0.2">
      <c r="A34" s="5"/>
      <c r="B34" s="5"/>
      <c r="C34" s="5"/>
      <c r="D34" s="5"/>
      <c r="E34" s="5"/>
      <c r="F34" s="5"/>
      <c r="G34" s="5"/>
      <c r="H34" s="5"/>
      <c r="I34" s="5"/>
      <c r="J34" s="10"/>
      <c r="K34" s="25"/>
      <c r="L34" s="26"/>
      <c r="S34" s="15"/>
      <c r="T34" s="10"/>
    </row>
    <row r="35" spans="1:20" s="6" customFormat="1" x14ac:dyDescent="0.2">
      <c r="A35" s="5"/>
      <c r="B35" s="5"/>
      <c r="C35" s="5"/>
      <c r="D35" s="5"/>
      <c r="E35" s="5"/>
      <c r="F35" s="5"/>
      <c r="G35" s="5"/>
      <c r="H35" s="5"/>
      <c r="I35" s="5"/>
      <c r="J35" s="10"/>
      <c r="K35" s="5"/>
      <c r="L35" s="26"/>
      <c r="S35" s="15"/>
      <c r="T35" s="10"/>
    </row>
    <row r="36" spans="1:20" s="6" customFormat="1" x14ac:dyDescent="0.2">
      <c r="A36" s="5"/>
      <c r="B36" s="5"/>
      <c r="C36" s="5"/>
      <c r="D36" s="5"/>
      <c r="E36" s="5"/>
      <c r="F36" s="5"/>
      <c r="G36" s="5"/>
      <c r="H36" s="5"/>
      <c r="I36" s="5"/>
      <c r="J36" s="10"/>
      <c r="K36" s="5"/>
      <c r="L36" s="26"/>
      <c r="S36" s="15"/>
      <c r="T36" s="10"/>
    </row>
    <row r="37" spans="1:20" s="6" customFormat="1" x14ac:dyDescent="0.2">
      <c r="A37" s="5"/>
      <c r="B37" s="5"/>
      <c r="C37" s="5"/>
      <c r="D37" s="5"/>
      <c r="E37" s="5"/>
      <c r="F37" s="5"/>
      <c r="G37" s="5"/>
      <c r="H37" s="5"/>
      <c r="I37" s="5"/>
      <c r="J37" s="10"/>
      <c r="K37" s="5"/>
      <c r="L37" s="26"/>
      <c r="S37" s="15"/>
      <c r="T37" s="10"/>
    </row>
    <row r="38" spans="1:20" s="6" customFormat="1" x14ac:dyDescent="0.2">
      <c r="A38" s="5"/>
      <c r="B38" s="5"/>
      <c r="C38" s="5"/>
      <c r="D38" s="5"/>
      <c r="E38" s="5"/>
      <c r="F38" s="5"/>
      <c r="G38" s="5"/>
      <c r="H38" s="5"/>
      <c r="I38" s="5"/>
      <c r="J38" s="10"/>
      <c r="K38" s="5"/>
      <c r="L38" s="26"/>
      <c r="S38" s="15"/>
      <c r="T38" s="10"/>
    </row>
    <row r="39" spans="1:20" s="6" customFormat="1" x14ac:dyDescent="0.2">
      <c r="A39" s="5"/>
      <c r="B39" s="5"/>
      <c r="C39" s="5"/>
      <c r="D39" s="5"/>
      <c r="E39" s="5"/>
      <c r="F39" s="5"/>
      <c r="G39" s="5"/>
      <c r="H39" s="5"/>
      <c r="I39" s="5"/>
      <c r="J39" s="10"/>
      <c r="K39" s="5"/>
      <c r="L39" s="26"/>
      <c r="S39" s="15"/>
      <c r="T39" s="10"/>
    </row>
    <row r="40" spans="1:20" s="6" customFormat="1" x14ac:dyDescent="0.2">
      <c r="A40" s="5"/>
      <c r="B40" s="5"/>
      <c r="C40" s="5"/>
      <c r="D40" s="5"/>
      <c r="E40" s="5"/>
      <c r="F40" s="5"/>
      <c r="G40" s="5"/>
      <c r="H40" s="5"/>
      <c r="I40" s="5"/>
      <c r="J40" s="10"/>
      <c r="K40" s="5"/>
      <c r="L40" s="26"/>
      <c r="S40" s="15"/>
      <c r="T40" s="10"/>
    </row>
    <row r="41" spans="1:20" s="6" customFormat="1" x14ac:dyDescent="0.2">
      <c r="A41" s="5"/>
      <c r="B41" s="5"/>
      <c r="C41" s="5"/>
      <c r="D41" s="5"/>
      <c r="E41" s="5"/>
      <c r="F41" s="5"/>
      <c r="G41" s="5"/>
      <c r="H41" s="5"/>
      <c r="I41" s="5"/>
      <c r="J41" s="10"/>
      <c r="K41" s="5"/>
      <c r="L41" s="26"/>
      <c r="S41" s="15"/>
      <c r="T41" s="10"/>
    </row>
    <row r="42" spans="1:20" s="6" customFormat="1" x14ac:dyDescent="0.2">
      <c r="A42" s="5"/>
      <c r="B42" s="5"/>
      <c r="C42" s="5"/>
      <c r="D42" s="5"/>
      <c r="E42" s="5"/>
      <c r="F42" s="5"/>
      <c r="G42" s="5"/>
      <c r="H42" s="5"/>
      <c r="I42" s="5"/>
      <c r="J42" s="10"/>
      <c r="K42" s="5"/>
      <c r="L42" s="26"/>
      <c r="S42" s="15"/>
      <c r="T42" s="10"/>
    </row>
    <row r="43" spans="1:20" s="6" customFormat="1" x14ac:dyDescent="0.2">
      <c r="A43" s="5"/>
      <c r="B43" s="5"/>
      <c r="C43" s="5"/>
      <c r="D43" s="5"/>
      <c r="E43" s="5"/>
      <c r="F43" s="5"/>
      <c r="G43" s="5"/>
      <c r="H43" s="5"/>
      <c r="I43" s="5"/>
      <c r="J43" s="10"/>
      <c r="K43" s="5"/>
      <c r="L43" s="26"/>
      <c r="S43" s="15"/>
      <c r="T43" s="10"/>
    </row>
    <row r="44" spans="1:20" s="6" customFormat="1" x14ac:dyDescent="0.2">
      <c r="A44" s="5"/>
      <c r="B44" s="5"/>
      <c r="C44" s="5"/>
      <c r="D44" s="5"/>
      <c r="E44" s="5"/>
      <c r="F44" s="5"/>
      <c r="G44" s="5"/>
      <c r="H44" s="5"/>
      <c r="I44" s="5"/>
      <c r="J44" s="10"/>
      <c r="K44" s="5"/>
      <c r="L44" s="26"/>
      <c r="S44" s="15"/>
      <c r="T44" s="10"/>
    </row>
    <row r="45" spans="1:20" s="6" customFormat="1" x14ac:dyDescent="0.2">
      <c r="A45" s="5"/>
      <c r="B45" s="5"/>
      <c r="C45" s="5"/>
      <c r="D45" s="5"/>
      <c r="E45" s="5"/>
      <c r="F45" s="5"/>
      <c r="G45" s="5"/>
      <c r="H45" s="5"/>
      <c r="I45" s="5"/>
      <c r="J45" s="10"/>
      <c r="K45" s="5"/>
      <c r="L45" s="26"/>
      <c r="S45" s="15"/>
      <c r="T45" s="10"/>
    </row>
    <row r="46" spans="1:20" s="6" customFormat="1" x14ac:dyDescent="0.2">
      <c r="A46" s="10"/>
      <c r="B46" s="10"/>
      <c r="C46" s="10"/>
      <c r="D46" s="10"/>
      <c r="E46" s="10"/>
      <c r="F46" s="10"/>
      <c r="G46" s="10"/>
      <c r="H46" s="10"/>
      <c r="I46" s="10"/>
      <c r="J46" s="10"/>
      <c r="K46" s="5"/>
      <c r="L46" s="26"/>
      <c r="S46" s="15"/>
      <c r="T46" s="10"/>
    </row>
    <row r="47" spans="1:20" s="6" customFormat="1" x14ac:dyDescent="0.2">
      <c r="A47" s="10"/>
      <c r="B47" s="10"/>
      <c r="C47" s="10"/>
      <c r="D47" s="10"/>
      <c r="E47" s="10"/>
      <c r="F47" s="10"/>
      <c r="G47" s="10"/>
      <c r="H47" s="10"/>
      <c r="I47" s="10"/>
      <c r="J47" s="10"/>
      <c r="K47" s="5"/>
      <c r="L47" s="26"/>
      <c r="S47" s="15"/>
      <c r="T47" s="10"/>
    </row>
    <row r="48" spans="1:20" s="6" customFormat="1" x14ac:dyDescent="0.2">
      <c r="A48" s="10"/>
      <c r="B48" s="10"/>
      <c r="C48" s="10"/>
      <c r="D48" s="10"/>
      <c r="E48" s="10"/>
      <c r="F48" s="10"/>
      <c r="G48" s="10"/>
      <c r="H48" s="10"/>
      <c r="I48" s="10"/>
      <c r="J48" s="10"/>
      <c r="K48" s="5"/>
      <c r="L48" s="26"/>
      <c r="S48" s="15"/>
      <c r="T48" s="10"/>
    </row>
    <row r="49" spans="1:20" s="6" customFormat="1" x14ac:dyDescent="0.2">
      <c r="A49" s="10"/>
      <c r="B49" s="10"/>
      <c r="C49" s="10"/>
      <c r="D49" s="10"/>
      <c r="E49" s="10"/>
      <c r="F49" s="10"/>
      <c r="G49" s="10"/>
      <c r="H49" s="10"/>
      <c r="I49" s="10"/>
      <c r="J49" s="10"/>
      <c r="K49" s="5"/>
      <c r="L49" s="26"/>
      <c r="S49" s="15"/>
      <c r="T49" s="10"/>
    </row>
    <row r="50" spans="1:20" s="6" customFormat="1" x14ac:dyDescent="0.2">
      <c r="A50" s="10"/>
      <c r="B50" s="10"/>
      <c r="C50" s="10"/>
      <c r="D50" s="10"/>
      <c r="E50" s="10"/>
      <c r="F50" s="10"/>
      <c r="G50" s="10"/>
      <c r="H50" s="10"/>
      <c r="I50" s="10"/>
      <c r="J50" s="10"/>
      <c r="K50" s="5"/>
      <c r="L50" s="26"/>
      <c r="S50" s="15"/>
      <c r="T50" s="10"/>
    </row>
    <row r="51" spans="1:20" s="6" customFormat="1" x14ac:dyDescent="0.2">
      <c r="A51" s="10"/>
      <c r="B51" s="10"/>
      <c r="C51" s="10"/>
      <c r="D51" s="10"/>
      <c r="E51" s="10"/>
      <c r="F51" s="10"/>
      <c r="G51" s="10"/>
      <c r="H51" s="10"/>
      <c r="I51" s="10"/>
      <c r="J51" s="10"/>
      <c r="K51" s="5"/>
      <c r="L51" s="26"/>
      <c r="S51" s="15"/>
      <c r="T51" s="10"/>
    </row>
    <row r="52" spans="1:20" s="6" customFormat="1" x14ac:dyDescent="0.2">
      <c r="A52" s="10"/>
      <c r="B52" s="10"/>
      <c r="C52" s="10"/>
      <c r="D52" s="10"/>
      <c r="E52" s="10"/>
      <c r="F52" s="10"/>
      <c r="G52" s="10"/>
      <c r="H52" s="10"/>
      <c r="I52" s="10"/>
      <c r="J52" s="10"/>
      <c r="K52" s="5"/>
      <c r="L52" s="26"/>
      <c r="S52" s="15"/>
      <c r="T52" s="10"/>
    </row>
    <row r="53" spans="1:20" s="6" customFormat="1" x14ac:dyDescent="0.2">
      <c r="A53" s="10"/>
      <c r="B53" s="10"/>
      <c r="C53" s="10"/>
      <c r="D53" s="10"/>
      <c r="E53" s="10"/>
      <c r="F53" s="10"/>
      <c r="G53" s="10"/>
      <c r="H53" s="10"/>
      <c r="I53" s="10"/>
      <c r="J53" s="10"/>
      <c r="K53" s="5"/>
      <c r="L53" s="26"/>
      <c r="S53" s="15"/>
      <c r="T53" s="10"/>
    </row>
    <row r="54" spans="1:20" s="6" customFormat="1" x14ac:dyDescent="0.2">
      <c r="A54" s="10"/>
      <c r="B54" s="10"/>
      <c r="C54" s="10"/>
      <c r="D54" s="10"/>
      <c r="E54" s="10"/>
      <c r="F54" s="10"/>
      <c r="G54" s="10"/>
      <c r="H54" s="10"/>
      <c r="I54" s="10"/>
      <c r="J54" s="10"/>
      <c r="K54" s="5"/>
      <c r="L54" s="26"/>
      <c r="S54" s="15"/>
      <c r="T54" s="10"/>
    </row>
    <row r="55" spans="1:20" s="6" customFormat="1" x14ac:dyDescent="0.2">
      <c r="A55" s="10"/>
      <c r="B55" s="10"/>
      <c r="C55" s="10"/>
      <c r="D55" s="10"/>
      <c r="E55" s="10"/>
      <c r="F55" s="10"/>
      <c r="G55" s="10"/>
      <c r="H55" s="10"/>
      <c r="I55" s="10"/>
      <c r="J55" s="10"/>
      <c r="K55" s="5"/>
      <c r="L55" s="26"/>
      <c r="S55" s="15"/>
      <c r="T55" s="10"/>
    </row>
    <row r="56" spans="1:20" s="6" customFormat="1" x14ac:dyDescent="0.2">
      <c r="A56" s="10"/>
      <c r="B56" s="10"/>
      <c r="C56" s="10"/>
      <c r="D56" s="10"/>
      <c r="E56" s="10"/>
      <c r="F56" s="10"/>
      <c r="G56" s="10"/>
      <c r="H56" s="10"/>
      <c r="I56" s="10"/>
      <c r="J56" s="10"/>
      <c r="K56" s="5"/>
      <c r="L56" s="26"/>
      <c r="S56" s="15"/>
      <c r="T56" s="10"/>
    </row>
    <row r="57" spans="1:20" s="6" customFormat="1" x14ac:dyDescent="0.2">
      <c r="A57" s="10"/>
      <c r="B57" s="10"/>
      <c r="C57" s="10"/>
      <c r="D57" s="10"/>
      <c r="E57" s="10"/>
      <c r="F57" s="10"/>
      <c r="G57" s="10"/>
      <c r="H57" s="10"/>
      <c r="I57" s="10"/>
      <c r="J57" s="10"/>
      <c r="K57" s="5"/>
      <c r="L57" s="26"/>
      <c r="S57" s="15"/>
      <c r="T57" s="10"/>
    </row>
    <row r="58" spans="1:20" s="6" customFormat="1" x14ac:dyDescent="0.2">
      <c r="A58" s="10"/>
      <c r="B58" s="10"/>
      <c r="C58" s="10"/>
      <c r="D58" s="10"/>
      <c r="E58" s="10"/>
      <c r="F58" s="10"/>
      <c r="G58" s="10"/>
      <c r="H58" s="10"/>
      <c r="I58" s="10"/>
      <c r="J58" s="10"/>
      <c r="K58" s="5"/>
      <c r="L58" s="26"/>
      <c r="S58" s="15"/>
      <c r="T58" s="10"/>
    </row>
    <row r="59" spans="1:20" s="6" customFormat="1" x14ac:dyDescent="0.2">
      <c r="A59" s="10"/>
      <c r="B59" s="10"/>
      <c r="C59" s="10"/>
      <c r="D59" s="10"/>
      <c r="E59" s="10"/>
      <c r="F59" s="10"/>
      <c r="G59" s="10"/>
      <c r="H59" s="10"/>
      <c r="I59" s="10"/>
      <c r="J59" s="10"/>
      <c r="K59" s="5"/>
      <c r="L59" s="26"/>
      <c r="S59" s="15"/>
      <c r="T59" s="10"/>
    </row>
    <row r="60" spans="1:20" s="6" customFormat="1" x14ac:dyDescent="0.2">
      <c r="A60" s="10"/>
      <c r="B60" s="10"/>
      <c r="C60" s="10"/>
      <c r="D60" s="10"/>
      <c r="E60" s="10"/>
      <c r="F60" s="10"/>
      <c r="G60" s="10"/>
      <c r="H60" s="10"/>
      <c r="I60" s="10"/>
      <c r="J60" s="10"/>
      <c r="K60" s="5"/>
      <c r="L60" s="26"/>
      <c r="S60" s="15"/>
      <c r="T60" s="10"/>
    </row>
    <row r="61" spans="1:20" s="6" customFormat="1" x14ac:dyDescent="0.2">
      <c r="A61" s="10"/>
      <c r="B61" s="10"/>
      <c r="C61" s="10"/>
      <c r="D61" s="10"/>
      <c r="E61" s="10"/>
      <c r="F61" s="10"/>
      <c r="G61" s="10"/>
      <c r="H61" s="10"/>
      <c r="I61" s="10"/>
      <c r="J61" s="10"/>
      <c r="K61" s="5"/>
      <c r="L61" s="26"/>
      <c r="S61" s="15"/>
      <c r="T61" s="10"/>
    </row>
    <row r="62" spans="1:20" s="6" customFormat="1" x14ac:dyDescent="0.2">
      <c r="A62" s="10"/>
      <c r="B62" s="10"/>
      <c r="C62" s="10"/>
      <c r="D62" s="10"/>
      <c r="E62" s="10"/>
      <c r="F62" s="10"/>
      <c r="G62" s="10"/>
      <c r="H62" s="10"/>
      <c r="I62" s="10"/>
      <c r="J62" s="10"/>
      <c r="K62" s="5"/>
      <c r="L62" s="26"/>
      <c r="S62" s="15"/>
      <c r="T62" s="10"/>
    </row>
    <row r="63" spans="1:20" s="6" customFormat="1" x14ac:dyDescent="0.2">
      <c r="A63" s="10"/>
      <c r="B63" s="10"/>
      <c r="C63" s="10"/>
      <c r="D63" s="10"/>
      <c r="E63" s="10"/>
      <c r="F63" s="10"/>
      <c r="G63" s="10"/>
      <c r="H63" s="10"/>
      <c r="I63" s="10"/>
      <c r="J63" s="10"/>
      <c r="K63" s="5"/>
      <c r="L63" s="26"/>
      <c r="S63" s="15"/>
      <c r="T63" s="10"/>
    </row>
    <row r="64" spans="1:20" s="6" customFormat="1" x14ac:dyDescent="0.2">
      <c r="A64" s="10"/>
      <c r="B64" s="10"/>
      <c r="C64" s="10"/>
      <c r="D64" s="10"/>
      <c r="E64" s="10"/>
      <c r="F64" s="10"/>
      <c r="G64" s="10"/>
      <c r="H64" s="10"/>
      <c r="I64" s="10"/>
      <c r="J64" s="10"/>
      <c r="K64" s="5"/>
      <c r="L64" s="26"/>
      <c r="S64" s="15"/>
      <c r="T64" s="10"/>
    </row>
    <row r="65" spans="1:20" s="6" customFormat="1" x14ac:dyDescent="0.2">
      <c r="A65" s="10"/>
      <c r="B65" s="10"/>
      <c r="C65" s="10"/>
      <c r="D65" s="10"/>
      <c r="E65" s="10"/>
      <c r="F65" s="10"/>
      <c r="G65" s="10"/>
      <c r="H65" s="10"/>
      <c r="I65" s="10"/>
      <c r="J65" s="10"/>
      <c r="K65" s="5"/>
      <c r="L65" s="26"/>
      <c r="S65" s="15"/>
      <c r="T65" s="10"/>
    </row>
    <row r="66" spans="1:20" s="6" customFormat="1" x14ac:dyDescent="0.2">
      <c r="A66" s="10"/>
      <c r="B66" s="10"/>
      <c r="C66" s="10"/>
      <c r="D66" s="10"/>
      <c r="E66" s="10"/>
      <c r="F66" s="10"/>
      <c r="G66" s="10"/>
      <c r="H66" s="10"/>
      <c r="I66" s="10"/>
      <c r="J66" s="10"/>
      <c r="K66" s="5"/>
      <c r="L66" s="26"/>
      <c r="S66" s="15"/>
      <c r="T66" s="10"/>
    </row>
    <row r="67" spans="1:20" s="6" customFormat="1" x14ac:dyDescent="0.2">
      <c r="A67" s="10"/>
      <c r="B67" s="10"/>
      <c r="C67" s="10"/>
      <c r="D67" s="10"/>
      <c r="E67" s="10"/>
      <c r="F67" s="10"/>
      <c r="G67" s="10"/>
      <c r="H67" s="10"/>
      <c r="I67" s="10"/>
      <c r="J67" s="10"/>
      <c r="K67" s="5"/>
      <c r="L67" s="26"/>
      <c r="S67" s="15"/>
      <c r="T67" s="10"/>
    </row>
    <row r="68" spans="1:20" s="6" customFormat="1" x14ac:dyDescent="0.2">
      <c r="A68" s="10"/>
      <c r="B68" s="10"/>
      <c r="C68" s="10"/>
      <c r="D68" s="10"/>
      <c r="E68" s="10"/>
      <c r="F68" s="10"/>
      <c r="G68" s="10"/>
      <c r="H68" s="10"/>
      <c r="I68" s="10"/>
      <c r="J68" s="10"/>
      <c r="K68" s="5"/>
      <c r="L68" s="26"/>
      <c r="S68" s="15"/>
      <c r="T68" s="10"/>
    </row>
    <row r="69" spans="1:20" s="6" customFormat="1" x14ac:dyDescent="0.2">
      <c r="A69" s="10"/>
      <c r="B69" s="10"/>
      <c r="C69" s="10"/>
      <c r="D69" s="10"/>
      <c r="E69" s="10"/>
      <c r="F69" s="10"/>
      <c r="G69" s="10"/>
      <c r="H69" s="10"/>
      <c r="I69" s="10"/>
      <c r="J69" s="10"/>
      <c r="K69" s="5"/>
      <c r="L69" s="26"/>
      <c r="S69" s="15"/>
      <c r="T69" s="10"/>
    </row>
    <row r="70" spans="1:20" s="6" customFormat="1" x14ac:dyDescent="0.2">
      <c r="A70" s="10"/>
      <c r="B70" s="10"/>
      <c r="C70" s="10"/>
      <c r="D70" s="10"/>
      <c r="E70" s="10"/>
      <c r="F70" s="10"/>
      <c r="G70" s="10"/>
      <c r="H70" s="10"/>
      <c r="I70" s="10"/>
      <c r="J70" s="10"/>
      <c r="K70" s="5"/>
      <c r="L70" s="26"/>
      <c r="S70" s="15"/>
      <c r="T70" s="10"/>
    </row>
    <row r="71" spans="1:20" s="6" customFormat="1" x14ac:dyDescent="0.2">
      <c r="A71" s="10"/>
      <c r="B71" s="10"/>
      <c r="C71" s="10"/>
      <c r="D71" s="10"/>
      <c r="E71" s="10"/>
      <c r="F71" s="10"/>
      <c r="G71" s="10"/>
      <c r="H71" s="10"/>
      <c r="I71" s="10"/>
      <c r="J71" s="10"/>
      <c r="K71" s="5"/>
      <c r="L71" s="26"/>
      <c r="S71" s="15"/>
      <c r="T71" s="10"/>
    </row>
    <row r="72" spans="1:20" s="6" customFormat="1" x14ac:dyDescent="0.2">
      <c r="A72" s="10"/>
      <c r="B72" s="10"/>
      <c r="C72" s="10"/>
      <c r="D72" s="10"/>
      <c r="E72" s="10"/>
      <c r="F72" s="10"/>
      <c r="G72" s="10"/>
      <c r="H72" s="10"/>
      <c r="I72" s="10"/>
      <c r="J72" s="10"/>
      <c r="K72" s="5"/>
      <c r="L72" s="26"/>
      <c r="S72" s="15"/>
      <c r="T72" s="10"/>
    </row>
    <row r="73" spans="1:20" s="6" customFormat="1" x14ac:dyDescent="0.2">
      <c r="A73" s="10"/>
      <c r="B73" s="10"/>
      <c r="C73" s="10"/>
      <c r="D73" s="10"/>
      <c r="E73" s="10"/>
      <c r="F73" s="10"/>
      <c r="G73" s="10"/>
      <c r="H73" s="10"/>
      <c r="I73" s="10"/>
      <c r="J73" s="10"/>
      <c r="K73" s="5"/>
      <c r="L73" s="26"/>
      <c r="S73" s="15"/>
      <c r="T73" s="10"/>
    </row>
    <row r="74" spans="1:20" s="6" customFormat="1" x14ac:dyDescent="0.2">
      <c r="A74" s="10"/>
      <c r="B74" s="10"/>
      <c r="C74" s="10"/>
      <c r="D74" s="10"/>
      <c r="E74" s="10"/>
      <c r="F74" s="10"/>
      <c r="G74" s="10"/>
      <c r="H74" s="10"/>
      <c r="I74" s="10"/>
      <c r="J74" s="10"/>
      <c r="K74" s="5"/>
      <c r="L74" s="26"/>
      <c r="S74" s="15"/>
      <c r="T74" s="10"/>
    </row>
    <row r="75" spans="1:20" s="6" customFormat="1" x14ac:dyDescent="0.2">
      <c r="A75" s="10"/>
      <c r="B75" s="10"/>
      <c r="C75" s="10"/>
      <c r="D75" s="10"/>
      <c r="E75" s="10"/>
      <c r="F75" s="10"/>
      <c r="G75" s="10"/>
      <c r="H75" s="10"/>
      <c r="I75" s="10"/>
      <c r="J75" s="10"/>
      <c r="K75" s="5"/>
      <c r="L75" s="26"/>
      <c r="S75" s="15"/>
      <c r="T75" s="10"/>
    </row>
    <row r="76" spans="1:20" s="6" customFormat="1" x14ac:dyDescent="0.2">
      <c r="A76" s="10"/>
      <c r="B76" s="10"/>
      <c r="C76" s="10"/>
      <c r="D76" s="10"/>
      <c r="E76" s="10"/>
      <c r="F76" s="10"/>
      <c r="G76" s="10"/>
      <c r="H76" s="10"/>
      <c r="I76" s="10"/>
      <c r="J76" s="10"/>
      <c r="K76" s="5"/>
      <c r="L76" s="26"/>
      <c r="S76" s="15"/>
      <c r="T76" s="10"/>
    </row>
    <row r="77" spans="1:20" s="6" customFormat="1" x14ac:dyDescent="0.2">
      <c r="A77" s="10"/>
      <c r="B77" s="10"/>
      <c r="C77" s="10"/>
      <c r="D77" s="10"/>
      <c r="E77" s="10"/>
      <c r="F77" s="10"/>
      <c r="G77" s="10"/>
      <c r="H77" s="10"/>
      <c r="I77" s="10"/>
      <c r="J77" s="10"/>
      <c r="K77" s="5"/>
      <c r="L77" s="26"/>
      <c r="S77" s="15"/>
      <c r="T77" s="10"/>
    </row>
    <row r="78" spans="1:20" s="6" customFormat="1" x14ac:dyDescent="0.2">
      <c r="A78" s="10"/>
      <c r="B78" s="10"/>
      <c r="C78" s="10"/>
      <c r="D78" s="10"/>
      <c r="E78" s="10"/>
      <c r="F78" s="10"/>
      <c r="G78" s="10"/>
      <c r="H78" s="10"/>
      <c r="I78" s="10"/>
      <c r="J78" s="10"/>
      <c r="K78" s="5"/>
      <c r="L78" s="26"/>
      <c r="S78" s="15"/>
      <c r="T78" s="10"/>
    </row>
    <row r="79" spans="1:20" s="6" customFormat="1" x14ac:dyDescent="0.2">
      <c r="A79" s="10"/>
      <c r="B79" s="10"/>
      <c r="C79" s="10"/>
      <c r="D79" s="10"/>
      <c r="E79" s="10"/>
      <c r="F79" s="10"/>
      <c r="G79" s="10"/>
      <c r="H79" s="10"/>
      <c r="I79" s="10"/>
      <c r="J79" s="10"/>
      <c r="K79" s="5"/>
      <c r="L79" s="26"/>
      <c r="S79" s="15"/>
      <c r="T79" s="10"/>
    </row>
    <row r="80" spans="1:20" s="6" customFormat="1" x14ac:dyDescent="0.2">
      <c r="A80" s="10"/>
      <c r="B80" s="10"/>
      <c r="C80" s="10"/>
      <c r="D80" s="10"/>
      <c r="E80" s="10"/>
      <c r="F80" s="10"/>
      <c r="G80" s="10"/>
      <c r="H80" s="10"/>
      <c r="I80" s="10"/>
      <c r="J80" s="10"/>
      <c r="K80" s="5"/>
      <c r="L80" s="26"/>
      <c r="S80" s="15"/>
      <c r="T80" s="10"/>
    </row>
    <row r="81" spans="1:20" s="6" customFormat="1" x14ac:dyDescent="0.2">
      <c r="A81" s="10"/>
      <c r="B81" s="10"/>
      <c r="C81" s="10"/>
      <c r="D81" s="10"/>
      <c r="E81" s="10"/>
      <c r="F81" s="10"/>
      <c r="G81" s="10"/>
      <c r="H81" s="10"/>
      <c r="I81" s="10"/>
      <c r="J81" s="10"/>
      <c r="K81" s="5"/>
      <c r="L81" s="26"/>
      <c r="S81" s="15"/>
      <c r="T81" s="10"/>
    </row>
    <row r="82" spans="1:20" s="6" customFormat="1" x14ac:dyDescent="0.2">
      <c r="A82" s="10"/>
      <c r="B82" s="10"/>
      <c r="C82" s="10"/>
      <c r="D82" s="10"/>
      <c r="E82" s="10"/>
      <c r="F82" s="10"/>
      <c r="G82" s="10"/>
      <c r="H82" s="10"/>
      <c r="I82" s="10"/>
      <c r="J82" s="10"/>
      <c r="K82" s="5"/>
      <c r="L82" s="26"/>
      <c r="S82" s="15"/>
      <c r="T82" s="10"/>
    </row>
    <row r="83" spans="1:20" s="6" customFormat="1" x14ac:dyDescent="0.2">
      <c r="A83" s="10"/>
      <c r="B83" s="10"/>
      <c r="C83" s="10"/>
      <c r="D83" s="10"/>
      <c r="E83" s="10"/>
      <c r="F83" s="10"/>
      <c r="G83" s="10"/>
      <c r="H83" s="10"/>
      <c r="I83" s="10"/>
      <c r="J83" s="10"/>
      <c r="K83" s="5"/>
      <c r="L83" s="26"/>
      <c r="S83" s="15"/>
      <c r="T83" s="10"/>
    </row>
    <row r="84" spans="1:20" s="6" customFormat="1" x14ac:dyDescent="0.2">
      <c r="A84" s="10"/>
      <c r="B84" s="10"/>
      <c r="C84" s="10"/>
      <c r="D84" s="10"/>
      <c r="E84" s="10"/>
      <c r="F84" s="10"/>
      <c r="G84" s="10"/>
      <c r="H84" s="10"/>
      <c r="I84" s="10"/>
      <c r="J84" s="10"/>
      <c r="K84" s="5"/>
      <c r="L84" s="26"/>
      <c r="S84" s="15"/>
      <c r="T84" s="10"/>
    </row>
    <row r="85" spans="1:20" s="6" customFormat="1" x14ac:dyDescent="0.2">
      <c r="A85" s="10"/>
      <c r="B85" s="10"/>
      <c r="C85" s="10"/>
      <c r="D85" s="10"/>
      <c r="E85" s="10"/>
      <c r="F85" s="10"/>
      <c r="G85" s="10"/>
      <c r="H85" s="10"/>
      <c r="I85" s="10"/>
      <c r="J85" s="10"/>
      <c r="K85" s="5"/>
      <c r="L85" s="26"/>
      <c r="S85" s="15"/>
      <c r="T85" s="10"/>
    </row>
    <row r="86" spans="1:20" s="6" customFormat="1" x14ac:dyDescent="0.2">
      <c r="A86" s="10"/>
      <c r="B86" s="10"/>
      <c r="C86" s="10"/>
      <c r="D86" s="10"/>
      <c r="E86" s="10"/>
      <c r="F86" s="10"/>
      <c r="G86" s="10"/>
      <c r="H86" s="10"/>
      <c r="I86" s="10"/>
      <c r="J86" s="10"/>
      <c r="K86" s="5"/>
      <c r="L86" s="26"/>
      <c r="S86" s="15"/>
      <c r="T86" s="10"/>
    </row>
    <row r="87" spans="1:20" s="6" customFormat="1" x14ac:dyDescent="0.2">
      <c r="A87" s="10"/>
      <c r="B87" s="10"/>
      <c r="C87" s="10"/>
      <c r="D87" s="10"/>
      <c r="E87" s="10"/>
      <c r="F87" s="10"/>
      <c r="G87" s="10"/>
      <c r="H87" s="10"/>
      <c r="I87" s="10"/>
      <c r="J87" s="10"/>
      <c r="K87" s="5"/>
      <c r="L87" s="26"/>
      <c r="S87" s="15"/>
      <c r="T87" s="10"/>
    </row>
    <row r="88" spans="1:20" s="6" customFormat="1" x14ac:dyDescent="0.2">
      <c r="A88" s="10"/>
      <c r="B88" s="10"/>
      <c r="C88" s="10"/>
      <c r="D88" s="10"/>
      <c r="E88" s="10"/>
      <c r="F88" s="10"/>
      <c r="G88" s="10"/>
      <c r="H88" s="10"/>
      <c r="I88" s="10"/>
      <c r="J88" s="10"/>
      <c r="K88" s="5"/>
      <c r="L88" s="26"/>
      <c r="S88" s="15"/>
      <c r="T88" s="10"/>
    </row>
    <row r="89" spans="1:20" s="6" customFormat="1" x14ac:dyDescent="0.2">
      <c r="A89" s="10"/>
      <c r="B89" s="10"/>
      <c r="C89" s="10"/>
      <c r="D89" s="10"/>
      <c r="E89" s="10"/>
      <c r="F89" s="10"/>
      <c r="G89" s="10"/>
      <c r="H89" s="10"/>
      <c r="I89" s="10"/>
      <c r="J89" s="10"/>
      <c r="K89" s="5"/>
      <c r="L89" s="26"/>
      <c r="S89" s="15"/>
      <c r="T89" s="10"/>
    </row>
    <row r="90" spans="1:20" s="6" customFormat="1" x14ac:dyDescent="0.2">
      <c r="A90" s="10"/>
      <c r="B90" s="10"/>
      <c r="C90" s="10"/>
      <c r="D90" s="10"/>
      <c r="E90" s="10"/>
      <c r="F90" s="10"/>
      <c r="G90" s="10"/>
      <c r="H90" s="10"/>
      <c r="I90" s="10"/>
      <c r="J90" s="10"/>
      <c r="K90" s="5"/>
      <c r="L90" s="26"/>
      <c r="S90" s="15"/>
      <c r="T90" s="10"/>
    </row>
    <row r="91" spans="1:20" s="6" customFormat="1" x14ac:dyDescent="0.2">
      <c r="A91" s="10"/>
      <c r="B91" s="10"/>
      <c r="C91" s="10"/>
      <c r="D91" s="10"/>
      <c r="E91" s="10"/>
      <c r="F91" s="10"/>
      <c r="G91" s="10"/>
      <c r="H91" s="10"/>
      <c r="I91" s="10"/>
      <c r="J91" s="10"/>
      <c r="K91" s="5"/>
      <c r="L91" s="26"/>
      <c r="S91" s="15"/>
      <c r="T91" s="10"/>
    </row>
    <row r="92" spans="1:20" s="6" customFormat="1" x14ac:dyDescent="0.2">
      <c r="A92" s="10"/>
      <c r="B92" s="10"/>
      <c r="C92" s="10"/>
      <c r="D92" s="10"/>
      <c r="E92" s="10"/>
      <c r="F92" s="10"/>
      <c r="G92" s="10"/>
      <c r="H92" s="10"/>
      <c r="I92" s="10"/>
      <c r="J92" s="10"/>
      <c r="K92" s="5"/>
      <c r="L92" s="26"/>
      <c r="S92" s="15"/>
      <c r="T92" s="10"/>
    </row>
    <row r="93" spans="1:20" s="6" customFormat="1" x14ac:dyDescent="0.2">
      <c r="A93" s="10"/>
      <c r="B93" s="10"/>
      <c r="C93" s="10"/>
      <c r="D93" s="10"/>
      <c r="E93" s="10"/>
      <c r="F93" s="10"/>
      <c r="G93" s="10"/>
      <c r="H93" s="10"/>
      <c r="I93" s="10"/>
      <c r="J93" s="10"/>
      <c r="K93" s="5"/>
      <c r="L93" s="26"/>
      <c r="S93" s="15"/>
      <c r="T93" s="10"/>
    </row>
    <row r="94" spans="1:20" s="6" customFormat="1" x14ac:dyDescent="0.2">
      <c r="A94" s="10"/>
      <c r="B94" s="10"/>
      <c r="C94" s="10"/>
      <c r="D94" s="10"/>
      <c r="E94" s="10"/>
      <c r="F94" s="10"/>
      <c r="G94" s="10"/>
      <c r="H94" s="10"/>
      <c r="I94" s="10"/>
      <c r="J94" s="10"/>
      <c r="K94" s="5"/>
      <c r="L94" s="26"/>
      <c r="S94" s="15"/>
      <c r="T94" s="10"/>
    </row>
    <row r="95" spans="1:20" s="6" customFormat="1" x14ac:dyDescent="0.2">
      <c r="A95" s="10"/>
      <c r="B95" s="10"/>
      <c r="C95" s="10"/>
      <c r="D95" s="10"/>
      <c r="E95" s="10"/>
      <c r="F95" s="10"/>
      <c r="G95" s="10"/>
      <c r="H95" s="10"/>
      <c r="I95" s="10"/>
      <c r="J95" s="10"/>
      <c r="K95" s="5"/>
      <c r="L95" s="26"/>
      <c r="S95" s="15"/>
      <c r="T95" s="10"/>
    </row>
    <row r="96" spans="1:20" s="6" customFormat="1" x14ac:dyDescent="0.2">
      <c r="A96" s="10"/>
      <c r="B96" s="10"/>
      <c r="C96" s="10"/>
      <c r="D96" s="10"/>
      <c r="E96" s="10"/>
      <c r="F96" s="10"/>
      <c r="G96" s="10"/>
      <c r="H96" s="10"/>
      <c r="I96" s="10"/>
      <c r="J96" s="10"/>
      <c r="K96" s="5"/>
      <c r="L96" s="26"/>
      <c r="S96" s="15"/>
      <c r="T96" s="10"/>
    </row>
    <row r="97" spans="1:20" s="6" customFormat="1" x14ac:dyDescent="0.2">
      <c r="A97" s="10"/>
      <c r="B97" s="10"/>
      <c r="C97" s="10"/>
      <c r="D97" s="10"/>
      <c r="E97" s="10"/>
      <c r="F97" s="10"/>
      <c r="G97" s="10"/>
      <c r="H97" s="10"/>
      <c r="I97" s="10"/>
      <c r="J97" s="10"/>
      <c r="K97" s="5"/>
      <c r="L97" s="26"/>
      <c r="S97" s="15"/>
      <c r="T97" s="10"/>
    </row>
  </sheetData>
  <mergeCells count="18">
    <mergeCell ref="A5:R5"/>
    <mergeCell ref="A6:A7"/>
    <mergeCell ref="B6:B7"/>
    <mergeCell ref="C6:C7"/>
    <mergeCell ref="D6:D7"/>
    <mergeCell ref="E6:E7"/>
    <mergeCell ref="F6:F7"/>
    <mergeCell ref="H6:H7"/>
    <mergeCell ref="I6:I7"/>
    <mergeCell ref="J6:J7"/>
    <mergeCell ref="G6:G7"/>
    <mergeCell ref="S6:S7"/>
    <mergeCell ref="K6:K7"/>
    <mergeCell ref="L6:L7"/>
    <mergeCell ref="M6:M7"/>
    <mergeCell ref="N6:N7"/>
    <mergeCell ref="O6:Q6"/>
    <mergeCell ref="R6:R7"/>
  </mergeCells>
  <pageMargins left="0.70866141732283472" right="0.78740157480314965" top="0.6692913385826772" bottom="0.86614173228346458" header="0.27559055118110237" footer="0.39370078740157483"/>
  <pageSetup paperSize="9" scale="55" firstPageNumber="111"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colBreaks count="1" manualBreakCount="1">
    <brk id="19"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03"/>
  <sheetViews>
    <sheetView view="pageBreakPreview" zoomScale="60" zoomScaleNormal="70" workbookViewId="0">
      <pane ySplit="7" topLeftCell="A14" activePane="bottomLeft" state="frozenSplit"/>
      <selection activeCell="B36" sqref="B36"/>
      <selection pane="bottomLeft" activeCell="B36" sqref="B36"/>
    </sheetView>
  </sheetViews>
  <sheetFormatPr defaultColWidth="9.140625" defaultRowHeight="12.75" outlineLevelCol="1" x14ac:dyDescent="0.2"/>
  <cols>
    <col min="1" max="1" width="5.42578125" style="10" customWidth="1"/>
    <col min="2" max="2" width="5.7109375" style="10" bestFit="1" customWidth="1"/>
    <col min="3" max="3" width="16" style="10" hidden="1" customWidth="1" outlineLevel="1"/>
    <col min="4" max="4" width="7.7109375" style="10" hidden="1" customWidth="1" outlineLevel="1"/>
    <col min="5" max="5" width="7.85546875" style="10" hidden="1" customWidth="1" outlineLevel="1"/>
    <col min="6" max="6" width="5.5703125" style="10" hidden="1" customWidth="1" outlineLevel="1"/>
    <col min="7" max="7" width="5.5703125" style="10" customWidth="1" outlineLevel="1"/>
    <col min="8" max="8" width="41.42578125" style="10" customWidth="1"/>
    <col min="9" max="9" width="60.42578125" style="10" customWidth="1"/>
    <col min="10" max="10" width="9.42578125" style="10" customWidth="1"/>
    <col min="11" max="13" width="14.7109375" style="5" customWidth="1"/>
    <col min="14" max="14" width="13.5703125" style="6" customWidth="1"/>
    <col min="15" max="15" width="13.7109375" style="6" customWidth="1"/>
    <col min="16" max="16" width="12.42578125" style="6" customWidth="1"/>
    <col min="17" max="18" width="14.85546875" style="6" customWidth="1"/>
    <col min="19" max="19" width="13.140625" style="6" customWidth="1"/>
    <col min="20" max="20" width="14.85546875" style="6" customWidth="1"/>
    <col min="21" max="21" width="14.42578125" style="6" customWidth="1"/>
    <col min="22" max="22" width="38.5703125" style="15" hidden="1" customWidth="1"/>
    <col min="23" max="23" width="9.140625" style="10" customWidth="1"/>
    <col min="24" max="16384" width="9.140625" style="10"/>
  </cols>
  <sheetData>
    <row r="1" spans="1:23" ht="18" x14ac:dyDescent="0.25">
      <c r="A1" s="1" t="s">
        <v>0</v>
      </c>
      <c r="B1" s="2"/>
      <c r="C1" s="2"/>
      <c r="D1" s="2"/>
      <c r="E1" s="2"/>
      <c r="F1" s="2"/>
      <c r="G1" s="2"/>
      <c r="H1" s="3"/>
      <c r="I1" s="4"/>
      <c r="J1" s="2"/>
      <c r="O1" s="7"/>
      <c r="P1" s="7"/>
      <c r="S1" s="7"/>
      <c r="T1" s="7"/>
      <c r="U1" s="7"/>
      <c r="V1" s="8"/>
      <c r="W1" s="9"/>
    </row>
    <row r="2" spans="1:23" ht="15.75" x14ac:dyDescent="0.25">
      <c r="A2" s="11" t="s">
        <v>231</v>
      </c>
      <c r="B2" s="11"/>
      <c r="C2" s="11" t="s">
        <v>1</v>
      </c>
      <c r="D2" s="11"/>
      <c r="E2" s="11"/>
      <c r="F2" s="11"/>
      <c r="G2" s="11" t="s">
        <v>1</v>
      </c>
      <c r="H2" s="135"/>
      <c r="I2" s="136" t="s">
        <v>244</v>
      </c>
      <c r="J2" s="48"/>
      <c r="O2" s="13"/>
      <c r="P2" s="13"/>
      <c r="S2" s="13"/>
      <c r="T2" s="13"/>
      <c r="U2" s="13"/>
      <c r="V2" s="14"/>
      <c r="W2" s="9"/>
    </row>
    <row r="3" spans="1:23" ht="15.75" x14ac:dyDescent="0.25">
      <c r="A3" s="11"/>
      <c r="B3" s="11"/>
      <c r="C3" s="11" t="s">
        <v>34</v>
      </c>
      <c r="D3" s="11"/>
      <c r="E3" s="11"/>
      <c r="F3" s="11"/>
      <c r="G3" s="11" t="s">
        <v>34</v>
      </c>
      <c r="H3" s="135"/>
      <c r="I3" s="49"/>
      <c r="J3" s="48"/>
      <c r="O3" s="13"/>
      <c r="P3" s="13"/>
      <c r="S3" s="13"/>
      <c r="T3" s="13"/>
      <c r="U3" s="13"/>
      <c r="V3" s="14"/>
      <c r="W3" s="9"/>
    </row>
    <row r="4" spans="1:23" ht="17.25" customHeight="1" x14ac:dyDescent="0.2">
      <c r="A4" s="11"/>
      <c r="B4" s="11"/>
      <c r="C4" s="11"/>
      <c r="D4" s="11"/>
      <c r="E4" s="11"/>
      <c r="F4" s="11"/>
      <c r="G4" s="11"/>
      <c r="H4" s="11"/>
      <c r="I4" s="12"/>
      <c r="J4" s="11"/>
      <c r="O4" s="13"/>
      <c r="P4" s="13"/>
      <c r="S4" s="13"/>
      <c r="T4" s="13"/>
      <c r="U4" s="13" t="s">
        <v>145</v>
      </c>
      <c r="V4" s="14"/>
      <c r="W4" s="9"/>
    </row>
    <row r="5" spans="1:23" ht="25.5" customHeight="1" x14ac:dyDescent="0.2">
      <c r="A5" s="207" t="s">
        <v>245</v>
      </c>
      <c r="B5" s="208"/>
      <c r="C5" s="208"/>
      <c r="D5" s="208"/>
      <c r="E5" s="208"/>
      <c r="F5" s="208"/>
      <c r="G5" s="208"/>
      <c r="H5" s="208"/>
      <c r="I5" s="208"/>
      <c r="J5" s="208"/>
      <c r="K5" s="208"/>
      <c r="L5" s="208"/>
      <c r="M5" s="208"/>
      <c r="N5" s="208"/>
      <c r="O5" s="208"/>
      <c r="P5" s="208"/>
      <c r="Q5" s="208"/>
      <c r="R5" s="208"/>
      <c r="S5" s="208"/>
      <c r="T5" s="208"/>
      <c r="U5" s="209"/>
      <c r="V5" s="179"/>
    </row>
    <row r="6" spans="1:23" ht="25.5" customHeight="1" x14ac:dyDescent="0.2">
      <c r="A6" s="210" t="s">
        <v>2</v>
      </c>
      <c r="B6" s="210" t="s">
        <v>3</v>
      </c>
      <c r="C6" s="211" t="s">
        <v>4</v>
      </c>
      <c r="D6" s="211" t="s">
        <v>5</v>
      </c>
      <c r="E6" s="211" t="s">
        <v>6</v>
      </c>
      <c r="F6" s="211" t="s">
        <v>7</v>
      </c>
      <c r="G6" s="211" t="s">
        <v>246</v>
      </c>
      <c r="H6" s="211" t="s">
        <v>8</v>
      </c>
      <c r="I6" s="204" t="s">
        <v>9</v>
      </c>
      <c r="J6" s="212" t="s">
        <v>10</v>
      </c>
      <c r="K6" s="204" t="s">
        <v>11</v>
      </c>
      <c r="L6" s="218" t="s">
        <v>247</v>
      </c>
      <c r="M6" s="218" t="s">
        <v>248</v>
      </c>
      <c r="N6" s="218" t="s">
        <v>249</v>
      </c>
      <c r="O6" s="204" t="s">
        <v>12</v>
      </c>
      <c r="P6" s="205" t="s">
        <v>31</v>
      </c>
      <c r="Q6" s="206" t="s">
        <v>13</v>
      </c>
      <c r="R6" s="206"/>
      <c r="S6" s="206"/>
      <c r="T6" s="206"/>
      <c r="U6" s="205" t="s">
        <v>33</v>
      </c>
      <c r="V6" s="215" t="s">
        <v>14</v>
      </c>
    </row>
    <row r="7" spans="1:23" ht="58.7" customHeight="1" x14ac:dyDescent="0.2">
      <c r="A7" s="210"/>
      <c r="B7" s="210"/>
      <c r="C7" s="211"/>
      <c r="D7" s="211"/>
      <c r="E7" s="211"/>
      <c r="F7" s="211"/>
      <c r="G7" s="211"/>
      <c r="H7" s="211"/>
      <c r="I7" s="204"/>
      <c r="J7" s="212"/>
      <c r="K7" s="204"/>
      <c r="L7" s="219"/>
      <c r="M7" s="219"/>
      <c r="N7" s="219"/>
      <c r="O7" s="204"/>
      <c r="P7" s="205"/>
      <c r="Q7" s="170" t="s">
        <v>32</v>
      </c>
      <c r="R7" s="170" t="s">
        <v>250</v>
      </c>
      <c r="S7" s="170" t="s">
        <v>142</v>
      </c>
      <c r="T7" s="170" t="s">
        <v>143</v>
      </c>
      <c r="U7" s="205"/>
      <c r="V7" s="215"/>
    </row>
    <row r="8" spans="1:23" s="51" customFormat="1" ht="25.5" customHeight="1" x14ac:dyDescent="0.3">
      <c r="A8" s="180" t="s">
        <v>260</v>
      </c>
      <c r="B8" s="171"/>
      <c r="C8" s="171"/>
      <c r="D8" s="171"/>
      <c r="E8" s="171"/>
      <c r="F8" s="171"/>
      <c r="G8" s="171"/>
      <c r="H8" s="171"/>
      <c r="I8" s="171"/>
      <c r="J8" s="171"/>
      <c r="K8" s="171"/>
      <c r="L8" s="181">
        <f t="shared" ref="L8:N8" si="0">SUM(L9:L9)</f>
        <v>8363</v>
      </c>
      <c r="M8" s="181">
        <f t="shared" si="0"/>
        <v>1995</v>
      </c>
      <c r="N8" s="181">
        <f t="shared" si="0"/>
        <v>6368</v>
      </c>
      <c r="O8" s="181"/>
      <c r="P8" s="181">
        <f>SUM(P9:P9)</f>
        <v>241</v>
      </c>
      <c r="Q8" s="182">
        <f>SUM(Q9:Q9)</f>
        <v>200</v>
      </c>
      <c r="R8" s="182">
        <f>SUM(R9:R9)</f>
        <v>0</v>
      </c>
      <c r="S8" s="182">
        <f t="shared" ref="S8:T8" si="1">SUM(S9:S9)</f>
        <v>165</v>
      </c>
      <c r="T8" s="182">
        <f t="shared" si="1"/>
        <v>35</v>
      </c>
      <c r="U8" s="181">
        <f>SUM(U9:U9)</f>
        <v>7922</v>
      </c>
      <c r="V8" s="183"/>
    </row>
    <row r="9" spans="1:23" ht="57" customHeight="1" x14ac:dyDescent="0.2">
      <c r="A9" s="137">
        <v>1</v>
      </c>
      <c r="B9" s="137" t="s">
        <v>24</v>
      </c>
      <c r="C9" s="138">
        <v>60005101140</v>
      </c>
      <c r="D9" s="137">
        <v>3522</v>
      </c>
      <c r="E9" s="137">
        <v>6121</v>
      </c>
      <c r="F9" s="139"/>
      <c r="G9" s="137">
        <v>61</v>
      </c>
      <c r="H9" s="140" t="s">
        <v>251</v>
      </c>
      <c r="I9" s="141" t="s">
        <v>252</v>
      </c>
      <c r="J9" s="16" t="s">
        <v>25</v>
      </c>
      <c r="K9" s="16" t="s">
        <v>23</v>
      </c>
      <c r="L9" s="142">
        <f>SUM(M9:N9)</f>
        <v>8363</v>
      </c>
      <c r="M9" s="142">
        <v>1995</v>
      </c>
      <c r="N9" s="142">
        <f>4339+1680+108+241</f>
        <v>6368</v>
      </c>
      <c r="O9" s="59" t="s">
        <v>26</v>
      </c>
      <c r="P9" s="35">
        <v>241</v>
      </c>
      <c r="Q9" s="36">
        <f>R9+T9+S9</f>
        <v>200</v>
      </c>
      <c r="R9" s="35">
        <v>0</v>
      </c>
      <c r="S9" s="35">
        <v>165</v>
      </c>
      <c r="T9" s="37">
        <v>35</v>
      </c>
      <c r="U9" s="37">
        <f>L9-P9-Q9</f>
        <v>7922</v>
      </c>
      <c r="V9" s="54" t="s">
        <v>253</v>
      </c>
    </row>
    <row r="10" spans="1:23" s="51" customFormat="1" ht="25.5" customHeight="1" x14ac:dyDescent="0.3">
      <c r="A10" s="162" t="s">
        <v>261</v>
      </c>
      <c r="B10" s="163"/>
      <c r="C10" s="163"/>
      <c r="D10" s="163"/>
      <c r="E10" s="163"/>
      <c r="F10" s="163"/>
      <c r="G10" s="163"/>
      <c r="H10" s="163"/>
      <c r="I10" s="163"/>
      <c r="J10" s="163"/>
      <c r="K10" s="163"/>
      <c r="L10" s="181">
        <f t="shared" ref="L10:O10" si="2">SUM(L11:L12)</f>
        <v>28435</v>
      </c>
      <c r="M10" s="181">
        <f t="shared" si="2"/>
        <v>0</v>
      </c>
      <c r="N10" s="181"/>
      <c r="O10" s="181">
        <f t="shared" si="2"/>
        <v>4034</v>
      </c>
      <c r="P10" s="181">
        <f>SUM(P11:P12)</f>
        <v>116</v>
      </c>
      <c r="Q10" s="182">
        <f t="shared" ref="Q10:U10" si="3">SUM(Q11:Q12)</f>
        <v>2456</v>
      </c>
      <c r="R10" s="182"/>
      <c r="S10" s="182">
        <f t="shared" si="3"/>
        <v>2030</v>
      </c>
      <c r="T10" s="182">
        <f t="shared" si="3"/>
        <v>426</v>
      </c>
      <c r="U10" s="181">
        <f t="shared" si="3"/>
        <v>25863</v>
      </c>
      <c r="V10" s="183"/>
    </row>
    <row r="11" spans="1:23" s="31" customFormat="1" ht="72" customHeight="1" x14ac:dyDescent="0.2">
      <c r="A11" s="137">
        <v>1</v>
      </c>
      <c r="B11" s="137" t="s">
        <v>17</v>
      </c>
      <c r="C11" s="138">
        <v>60005100816</v>
      </c>
      <c r="D11" s="137">
        <v>3522</v>
      </c>
      <c r="E11" s="137">
        <v>6121</v>
      </c>
      <c r="F11" s="137"/>
      <c r="G11" s="137">
        <v>61</v>
      </c>
      <c r="H11" s="18" t="s">
        <v>135</v>
      </c>
      <c r="I11" s="141" t="s">
        <v>136</v>
      </c>
      <c r="J11" s="16" t="s">
        <v>137</v>
      </c>
      <c r="K11" s="137" t="s">
        <v>36</v>
      </c>
      <c r="L11" s="37">
        <v>4061</v>
      </c>
      <c r="M11" s="137"/>
      <c r="N11" s="37"/>
      <c r="O11" s="59">
        <v>2017</v>
      </c>
      <c r="P11" s="35">
        <v>61</v>
      </c>
      <c r="Q11" s="36">
        <f t="shared" ref="Q11:Q15" si="4">S11+T11</f>
        <v>1210</v>
      </c>
      <c r="R11" s="36"/>
      <c r="S11" s="35">
        <v>1000</v>
      </c>
      <c r="T11" s="37">
        <v>210</v>
      </c>
      <c r="U11" s="37">
        <f>L11-P11-Q11</f>
        <v>2790</v>
      </c>
      <c r="V11" s="38"/>
    </row>
    <row r="12" spans="1:23" s="31" customFormat="1" ht="72" customHeight="1" x14ac:dyDescent="0.2">
      <c r="A12" s="137">
        <v>2</v>
      </c>
      <c r="B12" s="137" t="s">
        <v>17</v>
      </c>
      <c r="C12" s="138">
        <v>60005100867</v>
      </c>
      <c r="D12" s="137">
        <v>3522</v>
      </c>
      <c r="E12" s="137">
        <v>6121</v>
      </c>
      <c r="F12" s="137"/>
      <c r="G12" s="137">
        <v>61</v>
      </c>
      <c r="H12" s="18" t="s">
        <v>138</v>
      </c>
      <c r="I12" s="141" t="s">
        <v>139</v>
      </c>
      <c r="J12" s="16" t="s">
        <v>137</v>
      </c>
      <c r="K12" s="137" t="s">
        <v>101</v>
      </c>
      <c r="L12" s="37">
        <v>24374</v>
      </c>
      <c r="M12" s="137"/>
      <c r="N12" s="37"/>
      <c r="O12" s="56">
        <v>2017</v>
      </c>
      <c r="P12" s="35">
        <v>55</v>
      </c>
      <c r="Q12" s="36">
        <f t="shared" si="4"/>
        <v>1246</v>
      </c>
      <c r="R12" s="36"/>
      <c r="S12" s="35">
        <v>1030</v>
      </c>
      <c r="T12" s="37">
        <v>216</v>
      </c>
      <c r="U12" s="37">
        <f>L12-P12-Q12</f>
        <v>23073</v>
      </c>
      <c r="V12" s="58"/>
    </row>
    <row r="13" spans="1:23" s="51" customFormat="1" ht="27.75" customHeight="1" x14ac:dyDescent="0.3">
      <c r="A13" s="162" t="s">
        <v>262</v>
      </c>
      <c r="B13" s="163"/>
      <c r="C13" s="163"/>
      <c r="D13" s="163"/>
      <c r="E13" s="163"/>
      <c r="F13" s="163"/>
      <c r="G13" s="163"/>
      <c r="H13" s="163"/>
      <c r="I13" s="163"/>
      <c r="J13" s="163"/>
      <c r="K13" s="163"/>
      <c r="L13" s="181">
        <f t="shared" ref="L13:N13" si="5">SUM(L14:L15)</f>
        <v>5458</v>
      </c>
      <c r="M13" s="181">
        <f t="shared" si="5"/>
        <v>0</v>
      </c>
      <c r="N13" s="181">
        <f t="shared" si="5"/>
        <v>0</v>
      </c>
      <c r="O13" s="181"/>
      <c r="P13" s="181">
        <f>SUM(P14:P15)</f>
        <v>1500</v>
      </c>
      <c r="Q13" s="182">
        <f t="shared" ref="Q13:U13" si="6">SUM(Q14:Q15)</f>
        <v>3958</v>
      </c>
      <c r="R13" s="182"/>
      <c r="S13" s="182">
        <f t="shared" si="6"/>
        <v>3575</v>
      </c>
      <c r="T13" s="182">
        <f t="shared" si="6"/>
        <v>383</v>
      </c>
      <c r="U13" s="181">
        <f t="shared" si="6"/>
        <v>0</v>
      </c>
      <c r="V13" s="183"/>
    </row>
    <row r="14" spans="1:23" ht="40.5" customHeight="1" x14ac:dyDescent="0.2">
      <c r="A14" s="16">
        <v>1</v>
      </c>
      <c r="B14" s="137" t="s">
        <v>19</v>
      </c>
      <c r="C14" s="138">
        <v>60005101092</v>
      </c>
      <c r="D14" s="137">
        <v>3522</v>
      </c>
      <c r="E14" s="137">
        <v>6121</v>
      </c>
      <c r="F14" s="137"/>
      <c r="G14" s="137">
        <v>61</v>
      </c>
      <c r="H14" s="18" t="s">
        <v>223</v>
      </c>
      <c r="I14" s="39" t="s">
        <v>224</v>
      </c>
      <c r="J14" s="16" t="s">
        <v>137</v>
      </c>
      <c r="K14" s="16" t="s">
        <v>36</v>
      </c>
      <c r="L14" s="37">
        <v>1750</v>
      </c>
      <c r="M14" s="16"/>
      <c r="N14" s="37"/>
      <c r="O14" s="56">
        <v>2017</v>
      </c>
      <c r="P14" s="35">
        <v>0</v>
      </c>
      <c r="Q14" s="36">
        <f t="shared" ref="Q14" si="7">S14+T14</f>
        <v>1750</v>
      </c>
      <c r="R14" s="36"/>
      <c r="S14" s="35">
        <v>1750</v>
      </c>
      <c r="T14" s="37">
        <v>0</v>
      </c>
      <c r="U14" s="37">
        <f t="shared" ref="U14:U15" si="8">L14-P14-Q14</f>
        <v>0</v>
      </c>
      <c r="V14" s="58"/>
    </row>
    <row r="15" spans="1:23" ht="44.25" customHeight="1" x14ac:dyDescent="0.2">
      <c r="A15" s="16">
        <v>2</v>
      </c>
      <c r="B15" s="137" t="s">
        <v>19</v>
      </c>
      <c r="C15" s="138">
        <v>60005101093</v>
      </c>
      <c r="D15" s="137">
        <v>3522</v>
      </c>
      <c r="E15" s="137">
        <v>6121</v>
      </c>
      <c r="F15" s="137"/>
      <c r="G15" s="137">
        <v>61</v>
      </c>
      <c r="H15" s="18" t="s">
        <v>140</v>
      </c>
      <c r="I15" s="39" t="s">
        <v>141</v>
      </c>
      <c r="J15" s="16" t="s">
        <v>137</v>
      </c>
      <c r="K15" s="16" t="s">
        <v>226</v>
      </c>
      <c r="L15" s="37">
        <v>3708</v>
      </c>
      <c r="M15" s="16"/>
      <c r="N15" s="37"/>
      <c r="O15" s="56">
        <v>2017</v>
      </c>
      <c r="P15" s="35">
        <v>1500</v>
      </c>
      <c r="Q15" s="36">
        <f t="shared" si="4"/>
        <v>2208</v>
      </c>
      <c r="R15" s="36"/>
      <c r="S15" s="35">
        <v>1825</v>
      </c>
      <c r="T15" s="37">
        <v>383</v>
      </c>
      <c r="U15" s="37">
        <f t="shared" si="8"/>
        <v>0</v>
      </c>
      <c r="V15" s="58"/>
    </row>
    <row r="16" spans="1:23" s="143" customFormat="1" ht="20.25" x14ac:dyDescent="0.2">
      <c r="A16" s="162" t="s">
        <v>263</v>
      </c>
      <c r="B16" s="163"/>
      <c r="C16" s="163"/>
      <c r="D16" s="163"/>
      <c r="E16" s="163"/>
      <c r="F16" s="163"/>
      <c r="G16" s="163"/>
      <c r="H16" s="163"/>
      <c r="I16" s="163"/>
      <c r="J16" s="163"/>
      <c r="K16" s="163"/>
      <c r="L16" s="181">
        <f t="shared" ref="L16:N16" si="9">SUM(L17:L17)</f>
        <v>8940</v>
      </c>
      <c r="M16" s="181">
        <f t="shared" si="9"/>
        <v>0</v>
      </c>
      <c r="N16" s="181">
        <f t="shared" si="9"/>
        <v>0</v>
      </c>
      <c r="O16" s="181"/>
      <c r="P16" s="181">
        <f>SUM(P17:P17)</f>
        <v>0</v>
      </c>
      <c r="Q16" s="182">
        <f>SUM(Q17:Q17)</f>
        <v>8940</v>
      </c>
      <c r="R16" s="182"/>
      <c r="S16" s="182">
        <f>SUM(S17:S17)</f>
        <v>8730</v>
      </c>
      <c r="T16" s="182">
        <f>SUM(T17:T17)</f>
        <v>210</v>
      </c>
      <c r="U16" s="181">
        <f>SUM(U17:U17)</f>
        <v>0</v>
      </c>
      <c r="V16" s="183"/>
    </row>
    <row r="17" spans="1:23" s="144" customFormat="1" ht="48" customHeight="1" x14ac:dyDescent="0.2">
      <c r="A17" s="137">
        <v>1</v>
      </c>
      <c r="B17" s="137" t="s">
        <v>24</v>
      </c>
      <c r="C17" s="138"/>
      <c r="D17" s="137">
        <v>3522</v>
      </c>
      <c r="E17" s="137">
        <v>6121</v>
      </c>
      <c r="F17" s="137">
        <v>15</v>
      </c>
      <c r="G17" s="137">
        <v>61</v>
      </c>
      <c r="H17" s="18" t="s">
        <v>254</v>
      </c>
      <c r="I17" s="141"/>
      <c r="J17" s="137"/>
      <c r="K17" s="137"/>
      <c r="L17" s="37">
        <v>8940</v>
      </c>
      <c r="M17" s="137"/>
      <c r="N17" s="37"/>
      <c r="O17" s="56">
        <v>2017</v>
      </c>
      <c r="P17" s="35"/>
      <c r="Q17" s="36">
        <f>S17+T17</f>
        <v>8940</v>
      </c>
      <c r="R17" s="36"/>
      <c r="S17" s="35">
        <f>7730+1000</f>
        <v>8730</v>
      </c>
      <c r="T17" s="37">
        <v>210</v>
      </c>
      <c r="U17" s="37">
        <f>L17-P17-Q17</f>
        <v>0</v>
      </c>
      <c r="V17" s="38" t="s">
        <v>255</v>
      </c>
    </row>
    <row r="18" spans="1:23" s="143" customFormat="1" ht="20.25" x14ac:dyDescent="0.2">
      <c r="A18" s="162" t="s">
        <v>264</v>
      </c>
      <c r="B18" s="163"/>
      <c r="C18" s="163"/>
      <c r="D18" s="163"/>
      <c r="E18" s="163"/>
      <c r="F18" s="163"/>
      <c r="G18" s="163"/>
      <c r="H18" s="163"/>
      <c r="I18" s="163"/>
      <c r="J18" s="163"/>
      <c r="K18" s="163"/>
      <c r="L18" s="181">
        <f t="shared" ref="L18:N18" si="10">SUM(L19:L19)</f>
        <v>9210</v>
      </c>
      <c r="M18" s="181">
        <f t="shared" si="10"/>
        <v>0</v>
      </c>
      <c r="N18" s="181">
        <f t="shared" si="10"/>
        <v>0</v>
      </c>
      <c r="O18" s="181"/>
      <c r="P18" s="181">
        <f>SUM(P19:P19)</f>
        <v>0</v>
      </c>
      <c r="Q18" s="182">
        <f>SUM(Q19:Q19)</f>
        <v>9210</v>
      </c>
      <c r="R18" s="182"/>
      <c r="S18" s="182">
        <f>SUM(S19:S19)</f>
        <v>9105</v>
      </c>
      <c r="T18" s="182">
        <f>SUM(T19:T19)</f>
        <v>105</v>
      </c>
      <c r="U18" s="181">
        <f>SUM(U19:U19)</f>
        <v>0</v>
      </c>
      <c r="V18" s="183"/>
    </row>
    <row r="19" spans="1:23" s="144" customFormat="1" ht="49.5" customHeight="1" x14ac:dyDescent="0.2">
      <c r="A19" s="137">
        <v>1</v>
      </c>
      <c r="B19" s="137" t="s">
        <v>19</v>
      </c>
      <c r="C19" s="138"/>
      <c r="D19" s="137">
        <v>3522</v>
      </c>
      <c r="E19" s="137">
        <v>6121</v>
      </c>
      <c r="F19" s="137">
        <v>15</v>
      </c>
      <c r="G19" s="137">
        <v>61</v>
      </c>
      <c r="H19" s="18" t="s">
        <v>256</v>
      </c>
      <c r="I19" s="141"/>
      <c r="J19" s="137"/>
      <c r="K19" s="137"/>
      <c r="L19" s="37">
        <v>9210</v>
      </c>
      <c r="M19" s="137"/>
      <c r="N19" s="37"/>
      <c r="O19" s="56" t="s">
        <v>26</v>
      </c>
      <c r="P19" s="35"/>
      <c r="Q19" s="36">
        <f>S19+T19</f>
        <v>9210</v>
      </c>
      <c r="R19" s="36"/>
      <c r="S19" s="35">
        <v>9105</v>
      </c>
      <c r="T19" s="37">
        <v>105</v>
      </c>
      <c r="U19" s="37">
        <f>L19-P19-Q19</f>
        <v>0</v>
      </c>
      <c r="V19" s="38" t="s">
        <v>257</v>
      </c>
    </row>
    <row r="20" spans="1:23" ht="35.25" customHeight="1" x14ac:dyDescent="0.2">
      <c r="A20" s="166" t="s">
        <v>258</v>
      </c>
      <c r="B20" s="167"/>
      <c r="C20" s="167"/>
      <c r="D20" s="167"/>
      <c r="E20" s="167"/>
      <c r="F20" s="167"/>
      <c r="G20" s="167"/>
      <c r="H20" s="167"/>
      <c r="I20" s="167"/>
      <c r="J20" s="167"/>
      <c r="K20" s="167"/>
      <c r="L20" s="184">
        <f>L13+L10+L8+L16+L18</f>
        <v>60406</v>
      </c>
      <c r="M20" s="184">
        <f>M13+M10+M8+M16+M18</f>
        <v>1995</v>
      </c>
      <c r="N20" s="184">
        <f>N13+N10+N8+N16+N18</f>
        <v>6368</v>
      </c>
      <c r="O20" s="184"/>
      <c r="P20" s="184">
        <f>P13+P10+P8+P16+P18</f>
        <v>1857</v>
      </c>
      <c r="Q20" s="184">
        <f t="shared" ref="Q20:U20" si="11">Q13+Q10+Q8+Q16+Q18</f>
        <v>24764</v>
      </c>
      <c r="R20" s="184">
        <f t="shared" si="11"/>
        <v>0</v>
      </c>
      <c r="S20" s="184">
        <f t="shared" si="11"/>
        <v>23605</v>
      </c>
      <c r="T20" s="184">
        <f t="shared" si="11"/>
        <v>1159</v>
      </c>
      <c r="U20" s="184">
        <f t="shared" si="11"/>
        <v>33785</v>
      </c>
      <c r="V20" s="185"/>
    </row>
    <row r="21" spans="1:23" s="6" customFormat="1" x14ac:dyDescent="0.2">
      <c r="A21" s="5"/>
      <c r="B21" s="5"/>
      <c r="C21" s="5"/>
      <c r="D21" s="5"/>
      <c r="E21" s="5"/>
      <c r="F21" s="5"/>
      <c r="G21" s="5"/>
      <c r="H21" s="22"/>
      <c r="I21" s="5"/>
      <c r="J21" s="23"/>
      <c r="K21" s="19"/>
      <c r="L21" s="19"/>
      <c r="M21" s="19"/>
      <c r="N21" s="20"/>
      <c r="O21" s="21"/>
      <c r="P21" s="21"/>
      <c r="V21" s="15"/>
      <c r="W21" s="10"/>
    </row>
    <row r="22" spans="1:23" s="6" customFormat="1" x14ac:dyDescent="0.2">
      <c r="A22" s="5"/>
      <c r="B22" s="5"/>
      <c r="C22" s="5"/>
      <c r="D22" s="5"/>
      <c r="E22" s="5"/>
      <c r="F22" s="5"/>
      <c r="G22" s="5"/>
      <c r="H22" s="5"/>
      <c r="I22" s="5"/>
      <c r="J22" s="24"/>
      <c r="K22" s="25"/>
      <c r="L22" s="25"/>
      <c r="M22" s="25"/>
      <c r="N22" s="26"/>
      <c r="V22" s="15"/>
      <c r="W22" s="10"/>
    </row>
    <row r="23" spans="1:23" s="6" customFormat="1" ht="18" customHeight="1" x14ac:dyDescent="0.2">
      <c r="A23" s="5"/>
      <c r="B23" s="5"/>
      <c r="C23" s="5"/>
      <c r="D23" s="5"/>
      <c r="E23" s="5"/>
      <c r="F23" s="5"/>
      <c r="G23" s="5"/>
      <c r="H23" s="5"/>
      <c r="I23" s="5"/>
      <c r="J23" s="24"/>
      <c r="K23" s="25"/>
      <c r="L23" s="25"/>
      <c r="M23" s="25"/>
      <c r="N23" s="26"/>
      <c r="R23" s="145"/>
      <c r="S23" s="145"/>
      <c r="V23" s="15"/>
      <c r="W23" s="10"/>
    </row>
    <row r="24" spans="1:23" s="6" customFormat="1" x14ac:dyDescent="0.2">
      <c r="A24" s="5"/>
      <c r="B24" s="5"/>
      <c r="C24" s="5"/>
      <c r="D24" s="5"/>
      <c r="E24" s="5"/>
      <c r="F24" s="5"/>
      <c r="G24" s="5"/>
      <c r="H24" s="5"/>
      <c r="I24" s="5"/>
      <c r="J24" s="10"/>
      <c r="K24" s="25"/>
      <c r="L24" s="25"/>
      <c r="M24" s="25"/>
      <c r="N24" s="26"/>
      <c r="V24" s="15"/>
      <c r="W24" s="10"/>
    </row>
    <row r="25" spans="1:23" s="6" customFormat="1" ht="18" x14ac:dyDescent="0.2">
      <c r="A25" s="5"/>
      <c r="B25" s="5"/>
      <c r="C25" s="5"/>
      <c r="D25" s="5"/>
      <c r="E25" s="5"/>
      <c r="F25" s="5"/>
      <c r="G25" s="5"/>
      <c r="H25" s="5"/>
      <c r="I25" s="5"/>
      <c r="J25" s="10"/>
      <c r="K25" s="25"/>
      <c r="L25" s="25"/>
      <c r="M25" s="25"/>
      <c r="N25" s="26"/>
      <c r="S25" s="146"/>
      <c r="V25" s="15"/>
      <c r="W25" s="10"/>
    </row>
    <row r="26" spans="1:23" s="6" customFormat="1" x14ac:dyDescent="0.2">
      <c r="A26" s="5"/>
      <c r="B26" s="5"/>
      <c r="C26" s="5"/>
      <c r="D26" s="5"/>
      <c r="E26" s="5"/>
      <c r="F26" s="5"/>
      <c r="G26" s="5"/>
      <c r="H26" s="5"/>
      <c r="I26" s="193"/>
      <c r="J26" s="216"/>
      <c r="K26" s="25"/>
      <c r="L26" s="25"/>
      <c r="M26" s="25"/>
      <c r="N26" s="26"/>
      <c r="V26" s="15"/>
      <c r="W26" s="10"/>
    </row>
    <row r="27" spans="1:23" s="6" customFormat="1" x14ac:dyDescent="0.2">
      <c r="A27" s="5"/>
      <c r="B27" s="5"/>
      <c r="C27" s="5"/>
      <c r="D27" s="5"/>
      <c r="E27" s="5"/>
      <c r="F27" s="5"/>
      <c r="G27" s="5"/>
      <c r="H27" s="5"/>
      <c r="I27" s="193"/>
      <c r="J27" s="217"/>
      <c r="K27" s="192"/>
      <c r="L27" s="25"/>
      <c r="M27" s="25"/>
      <c r="N27" s="26"/>
      <c r="V27" s="15"/>
      <c r="W27" s="10"/>
    </row>
    <row r="28" spans="1:23" s="6" customFormat="1" x14ac:dyDescent="0.2">
      <c r="A28" s="5"/>
      <c r="B28" s="5"/>
      <c r="C28" s="5"/>
      <c r="D28" s="5"/>
      <c r="E28" s="5"/>
      <c r="F28" s="5"/>
      <c r="G28" s="5"/>
      <c r="H28" s="5"/>
      <c r="I28" s="193"/>
      <c r="J28" s="191"/>
      <c r="K28" s="25"/>
      <c r="L28" s="25"/>
      <c r="M28" s="25"/>
      <c r="N28" s="26"/>
      <c r="V28" s="15"/>
      <c r="W28" s="10"/>
    </row>
    <row r="29" spans="1:23" s="6" customFormat="1" x14ac:dyDescent="0.2">
      <c r="A29" s="5"/>
      <c r="B29" s="5"/>
      <c r="C29" s="5"/>
      <c r="D29" s="5"/>
      <c r="E29" s="5"/>
      <c r="F29" s="5"/>
      <c r="G29" s="5"/>
      <c r="H29" s="5"/>
      <c r="I29" s="5"/>
      <c r="J29" s="10"/>
      <c r="K29" s="25"/>
      <c r="L29" s="25"/>
      <c r="M29" s="25"/>
      <c r="N29" s="26"/>
      <c r="V29" s="15"/>
      <c r="W29" s="10"/>
    </row>
    <row r="30" spans="1:23" s="6" customFormat="1" x14ac:dyDescent="0.2">
      <c r="A30" s="5"/>
      <c r="B30" s="5"/>
      <c r="C30" s="5"/>
      <c r="D30" s="5"/>
      <c r="E30" s="5"/>
      <c r="F30" s="5"/>
      <c r="G30" s="5"/>
      <c r="H30" s="5"/>
      <c r="I30" s="5"/>
      <c r="J30" s="10"/>
      <c r="K30" s="25"/>
      <c r="L30" s="25"/>
      <c r="M30" s="25"/>
      <c r="N30" s="26"/>
      <c r="V30" s="15"/>
      <c r="W30" s="10"/>
    </row>
    <row r="31" spans="1:23" s="6" customFormat="1" x14ac:dyDescent="0.2">
      <c r="A31" s="5"/>
      <c r="B31" s="5"/>
      <c r="C31" s="5"/>
      <c r="D31" s="5"/>
      <c r="E31" s="5"/>
      <c r="F31" s="5"/>
      <c r="G31" s="5"/>
      <c r="H31" s="5"/>
      <c r="I31" s="5"/>
      <c r="J31" s="10"/>
      <c r="K31" s="25"/>
      <c r="L31" s="25"/>
      <c r="M31" s="25"/>
      <c r="N31" s="26"/>
      <c r="V31" s="15"/>
      <c r="W31" s="10"/>
    </row>
    <row r="32" spans="1:23" s="6" customFormat="1" x14ac:dyDescent="0.2">
      <c r="A32" s="5"/>
      <c r="B32" s="5"/>
      <c r="C32" s="5"/>
      <c r="D32" s="5"/>
      <c r="E32" s="5"/>
      <c r="F32" s="5"/>
      <c r="G32" s="5"/>
      <c r="H32" s="5"/>
      <c r="I32" s="5"/>
      <c r="J32" s="10"/>
      <c r="K32" s="25"/>
      <c r="L32" s="25"/>
      <c r="M32" s="25"/>
      <c r="N32" s="26"/>
      <c r="V32" s="15"/>
      <c r="W32" s="10"/>
    </row>
    <row r="33" spans="1:23" s="6" customFormat="1" x14ac:dyDescent="0.2">
      <c r="A33" s="5"/>
      <c r="B33" s="5"/>
      <c r="C33" s="5"/>
      <c r="D33" s="5"/>
      <c r="E33" s="5"/>
      <c r="F33" s="5"/>
      <c r="G33" s="5"/>
      <c r="H33" s="5"/>
      <c r="I33" s="5"/>
      <c r="J33" s="10"/>
      <c r="K33" s="25"/>
      <c r="L33" s="25"/>
      <c r="M33" s="25"/>
      <c r="N33" s="26"/>
      <c r="V33" s="15"/>
      <c r="W33" s="10"/>
    </row>
    <row r="34" spans="1:23" s="6" customFormat="1" x14ac:dyDescent="0.2">
      <c r="A34" s="5"/>
      <c r="B34" s="5"/>
      <c r="C34" s="5"/>
      <c r="D34" s="5"/>
      <c r="E34" s="5"/>
      <c r="F34" s="5"/>
      <c r="G34" s="5"/>
      <c r="H34" s="5"/>
      <c r="I34" s="5"/>
      <c r="J34" s="10"/>
      <c r="K34" s="25"/>
      <c r="L34" s="25"/>
      <c r="M34" s="25"/>
      <c r="N34" s="26"/>
      <c r="V34" s="15"/>
      <c r="W34" s="10"/>
    </row>
    <row r="35" spans="1:23" s="6" customFormat="1" x14ac:dyDescent="0.2">
      <c r="A35" s="5"/>
      <c r="B35" s="5"/>
      <c r="C35" s="5"/>
      <c r="D35" s="5"/>
      <c r="E35" s="5"/>
      <c r="F35" s="5"/>
      <c r="G35" s="5"/>
      <c r="H35" s="5"/>
      <c r="I35" s="5"/>
      <c r="J35" s="10"/>
      <c r="K35" s="25"/>
      <c r="L35" s="25"/>
      <c r="M35" s="25"/>
      <c r="N35" s="26"/>
      <c r="V35" s="15"/>
      <c r="W35" s="10"/>
    </row>
    <row r="36" spans="1:23" s="6" customFormat="1" x14ac:dyDescent="0.2">
      <c r="A36" s="5"/>
      <c r="B36" s="5"/>
      <c r="C36" s="5"/>
      <c r="D36" s="5"/>
      <c r="E36" s="5"/>
      <c r="F36" s="5"/>
      <c r="G36" s="5"/>
      <c r="H36" s="5"/>
      <c r="I36" s="5"/>
      <c r="J36" s="10"/>
      <c r="K36" s="25"/>
      <c r="L36" s="25"/>
      <c r="M36" s="25"/>
      <c r="N36" s="26"/>
      <c r="V36" s="15"/>
      <c r="W36" s="10"/>
    </row>
    <row r="37" spans="1:23" s="6" customFormat="1" x14ac:dyDescent="0.2">
      <c r="A37" s="5"/>
      <c r="B37" s="5"/>
      <c r="C37" s="5"/>
      <c r="D37" s="5"/>
      <c r="E37" s="5"/>
      <c r="F37" s="5"/>
      <c r="G37" s="5"/>
      <c r="H37" s="5"/>
      <c r="I37" s="5"/>
      <c r="J37" s="10"/>
      <c r="K37" s="25"/>
      <c r="L37" s="25"/>
      <c r="M37" s="25"/>
      <c r="N37" s="26"/>
      <c r="V37" s="15"/>
      <c r="W37" s="10"/>
    </row>
    <row r="38" spans="1:23" s="6" customFormat="1" x14ac:dyDescent="0.2">
      <c r="A38" s="5"/>
      <c r="B38" s="5"/>
      <c r="C38" s="5"/>
      <c r="D38" s="5"/>
      <c r="E38" s="5"/>
      <c r="F38" s="5"/>
      <c r="G38" s="5"/>
      <c r="H38" s="5"/>
      <c r="I38" s="5"/>
      <c r="J38" s="10"/>
      <c r="K38" s="25"/>
      <c r="L38" s="25"/>
      <c r="M38" s="25"/>
      <c r="N38" s="26"/>
      <c r="V38" s="15"/>
      <c r="W38" s="10"/>
    </row>
    <row r="39" spans="1:23" s="6" customFormat="1" x14ac:dyDescent="0.2">
      <c r="A39" s="5"/>
      <c r="B39" s="5"/>
      <c r="C39" s="5"/>
      <c r="D39" s="5"/>
      <c r="E39" s="5"/>
      <c r="F39" s="5"/>
      <c r="G39" s="5"/>
      <c r="H39" s="5"/>
      <c r="I39" s="5"/>
      <c r="J39" s="10"/>
      <c r="K39" s="25"/>
      <c r="L39" s="25"/>
      <c r="M39" s="25"/>
      <c r="N39" s="26"/>
      <c r="V39" s="15"/>
      <c r="W39" s="10"/>
    </row>
    <row r="40" spans="1:23" s="6" customFormat="1" x14ac:dyDescent="0.2">
      <c r="A40" s="5"/>
      <c r="B40" s="5"/>
      <c r="C40" s="5"/>
      <c r="D40" s="5"/>
      <c r="E40" s="5"/>
      <c r="F40" s="5"/>
      <c r="G40" s="5"/>
      <c r="H40" s="5"/>
      <c r="I40" s="5"/>
      <c r="J40" s="10"/>
      <c r="K40" s="25"/>
      <c r="L40" s="25"/>
      <c r="M40" s="25"/>
      <c r="N40" s="26"/>
      <c r="V40" s="15"/>
      <c r="W40" s="10"/>
    </row>
    <row r="41" spans="1:23" s="6" customFormat="1" x14ac:dyDescent="0.2">
      <c r="A41" s="5"/>
      <c r="B41" s="5"/>
      <c r="C41" s="5"/>
      <c r="D41" s="5"/>
      <c r="E41" s="5"/>
      <c r="F41" s="5"/>
      <c r="G41" s="5"/>
      <c r="H41" s="5"/>
      <c r="I41" s="5"/>
      <c r="J41" s="10"/>
      <c r="K41" s="5"/>
      <c r="L41" s="5"/>
      <c r="M41" s="5"/>
      <c r="N41" s="26"/>
      <c r="V41" s="15"/>
      <c r="W41" s="10"/>
    </row>
    <row r="42" spans="1:23" s="6" customFormat="1" x14ac:dyDescent="0.2">
      <c r="A42" s="5"/>
      <c r="B42" s="5"/>
      <c r="C42" s="5"/>
      <c r="D42" s="5"/>
      <c r="E42" s="5"/>
      <c r="F42" s="5"/>
      <c r="G42" s="5"/>
      <c r="H42" s="5"/>
      <c r="I42" s="5"/>
      <c r="J42" s="10"/>
      <c r="K42" s="5"/>
      <c r="L42" s="5"/>
      <c r="M42" s="5"/>
      <c r="N42" s="26"/>
      <c r="V42" s="15"/>
      <c r="W42" s="10"/>
    </row>
    <row r="43" spans="1:23" s="6" customFormat="1" x14ac:dyDescent="0.2">
      <c r="A43" s="5"/>
      <c r="B43" s="5"/>
      <c r="C43" s="5"/>
      <c r="D43" s="5"/>
      <c r="E43" s="5"/>
      <c r="F43" s="5"/>
      <c r="G43" s="5"/>
      <c r="H43" s="5"/>
      <c r="I43" s="5"/>
      <c r="J43" s="10"/>
      <c r="K43" s="5"/>
      <c r="L43" s="5"/>
      <c r="M43" s="5"/>
      <c r="N43" s="26"/>
      <c r="V43" s="15"/>
      <c r="W43" s="10"/>
    </row>
    <row r="44" spans="1:23" s="6" customFormat="1" x14ac:dyDescent="0.2">
      <c r="A44" s="5"/>
      <c r="B44" s="5"/>
      <c r="C44" s="5"/>
      <c r="D44" s="5"/>
      <c r="E44" s="5"/>
      <c r="F44" s="5"/>
      <c r="G44" s="5"/>
      <c r="H44" s="5"/>
      <c r="I44" s="5"/>
      <c r="J44" s="10"/>
      <c r="K44" s="5"/>
      <c r="L44" s="5"/>
      <c r="M44" s="5"/>
      <c r="N44" s="26"/>
      <c r="V44" s="15"/>
      <c r="W44" s="10"/>
    </row>
    <row r="45" spans="1:23" s="6" customFormat="1" x14ac:dyDescent="0.2">
      <c r="A45" s="5"/>
      <c r="B45" s="5"/>
      <c r="C45" s="5"/>
      <c r="D45" s="5"/>
      <c r="E45" s="5"/>
      <c r="F45" s="5"/>
      <c r="G45" s="5"/>
      <c r="H45" s="5"/>
      <c r="I45" s="5"/>
      <c r="J45" s="10"/>
      <c r="K45" s="5"/>
      <c r="L45" s="5"/>
      <c r="M45" s="5"/>
      <c r="N45" s="26"/>
      <c r="V45" s="15"/>
      <c r="W45" s="10"/>
    </row>
    <row r="46" spans="1:23" s="6" customFormat="1" x14ac:dyDescent="0.2">
      <c r="A46" s="5"/>
      <c r="B46" s="5"/>
      <c r="C46" s="5"/>
      <c r="D46" s="5"/>
      <c r="E46" s="5"/>
      <c r="F46" s="5"/>
      <c r="G46" s="5"/>
      <c r="H46" s="5"/>
      <c r="I46" s="5"/>
      <c r="J46" s="10"/>
      <c r="K46" s="5"/>
      <c r="L46" s="5"/>
      <c r="M46" s="5"/>
      <c r="N46" s="26"/>
      <c r="V46" s="15"/>
      <c r="W46" s="10"/>
    </row>
    <row r="47" spans="1:23" s="6" customFormat="1" x14ac:dyDescent="0.2">
      <c r="A47" s="5"/>
      <c r="B47" s="5"/>
      <c r="C47" s="5"/>
      <c r="D47" s="5"/>
      <c r="E47" s="5"/>
      <c r="F47" s="5"/>
      <c r="G47" s="5"/>
      <c r="H47" s="5"/>
      <c r="I47" s="5"/>
      <c r="J47" s="10"/>
      <c r="K47" s="5"/>
      <c r="L47" s="5"/>
      <c r="M47" s="5"/>
      <c r="N47" s="26"/>
      <c r="V47" s="15"/>
      <c r="W47" s="10"/>
    </row>
    <row r="48" spans="1:23" s="6" customFormat="1" x14ac:dyDescent="0.2">
      <c r="A48" s="5"/>
      <c r="B48" s="5"/>
      <c r="C48" s="5"/>
      <c r="D48" s="5"/>
      <c r="E48" s="5"/>
      <c r="F48" s="5"/>
      <c r="G48" s="5"/>
      <c r="H48" s="5"/>
      <c r="I48" s="5"/>
      <c r="J48" s="10"/>
      <c r="K48" s="5"/>
      <c r="L48" s="5"/>
      <c r="M48" s="5"/>
      <c r="N48" s="26"/>
      <c r="V48" s="15"/>
      <c r="W48" s="10"/>
    </row>
    <row r="49" spans="1:23" s="6" customFormat="1" x14ac:dyDescent="0.2">
      <c r="A49" s="5"/>
      <c r="B49" s="5"/>
      <c r="C49" s="5"/>
      <c r="D49" s="5"/>
      <c r="E49" s="5"/>
      <c r="F49" s="5"/>
      <c r="G49" s="5"/>
      <c r="H49" s="5"/>
      <c r="I49" s="5"/>
      <c r="J49" s="10"/>
      <c r="K49" s="5"/>
      <c r="L49" s="5"/>
      <c r="M49" s="5"/>
      <c r="N49" s="26"/>
      <c r="V49" s="15"/>
      <c r="W49" s="10"/>
    </row>
    <row r="50" spans="1:23" s="6" customFormat="1" x14ac:dyDescent="0.2">
      <c r="A50" s="5"/>
      <c r="B50" s="5"/>
      <c r="C50" s="5"/>
      <c r="D50" s="5"/>
      <c r="E50" s="5"/>
      <c r="F50" s="5"/>
      <c r="G50" s="5"/>
      <c r="H50" s="5"/>
      <c r="I50" s="5"/>
      <c r="J50" s="10"/>
      <c r="K50" s="5"/>
      <c r="L50" s="5"/>
      <c r="M50" s="5"/>
      <c r="N50" s="26"/>
      <c r="V50" s="15"/>
      <c r="W50" s="10"/>
    </row>
    <row r="51" spans="1:23" s="6" customFormat="1" x14ac:dyDescent="0.2">
      <c r="A51" s="5"/>
      <c r="B51" s="5"/>
      <c r="C51" s="5"/>
      <c r="D51" s="5"/>
      <c r="E51" s="5"/>
      <c r="F51" s="5"/>
      <c r="G51" s="5"/>
      <c r="H51" s="5"/>
      <c r="I51" s="5"/>
      <c r="J51" s="10"/>
      <c r="K51" s="5"/>
      <c r="L51" s="5"/>
      <c r="M51" s="5"/>
      <c r="N51" s="26"/>
      <c r="V51" s="15"/>
      <c r="W51" s="10"/>
    </row>
    <row r="52" spans="1:23" s="6" customFormat="1" x14ac:dyDescent="0.2">
      <c r="A52" s="10"/>
      <c r="B52" s="10"/>
      <c r="C52" s="10"/>
      <c r="D52" s="10"/>
      <c r="E52" s="10"/>
      <c r="F52" s="10"/>
      <c r="G52" s="10"/>
      <c r="H52" s="10"/>
      <c r="I52" s="10"/>
      <c r="J52" s="10"/>
      <c r="K52" s="5"/>
      <c r="L52" s="5"/>
      <c r="M52" s="5"/>
      <c r="N52" s="26"/>
      <c r="V52" s="15"/>
      <c r="W52" s="10"/>
    </row>
    <row r="53" spans="1:23" s="6" customFormat="1" x14ac:dyDescent="0.2">
      <c r="A53" s="10"/>
      <c r="B53" s="10"/>
      <c r="C53" s="10"/>
      <c r="D53" s="10"/>
      <c r="E53" s="10"/>
      <c r="F53" s="10"/>
      <c r="G53" s="10"/>
      <c r="H53" s="10"/>
      <c r="I53" s="10"/>
      <c r="J53" s="10"/>
      <c r="K53" s="5"/>
      <c r="L53" s="5"/>
      <c r="M53" s="5"/>
      <c r="N53" s="26"/>
      <c r="V53" s="15"/>
      <c r="W53" s="10"/>
    </row>
    <row r="54" spans="1:23" s="6" customFormat="1" x14ac:dyDescent="0.2">
      <c r="A54" s="10"/>
      <c r="B54" s="10"/>
      <c r="C54" s="10"/>
      <c r="D54" s="10"/>
      <c r="E54" s="10"/>
      <c r="F54" s="10"/>
      <c r="G54" s="10"/>
      <c r="H54" s="10"/>
      <c r="I54" s="10"/>
      <c r="J54" s="10"/>
      <c r="K54" s="5"/>
      <c r="L54" s="5"/>
      <c r="M54" s="5"/>
      <c r="N54" s="26"/>
      <c r="V54" s="15"/>
      <c r="W54" s="10"/>
    </row>
    <row r="55" spans="1:23" s="6" customFormat="1" x14ac:dyDescent="0.2">
      <c r="A55" s="10"/>
      <c r="B55" s="10"/>
      <c r="C55" s="10"/>
      <c r="D55" s="10"/>
      <c r="E55" s="10"/>
      <c r="F55" s="10"/>
      <c r="G55" s="10"/>
      <c r="H55" s="10"/>
      <c r="I55" s="10"/>
      <c r="J55" s="10"/>
      <c r="K55" s="5"/>
      <c r="L55" s="5"/>
      <c r="M55" s="5"/>
      <c r="N55" s="26"/>
      <c r="V55" s="15"/>
      <c r="W55" s="10"/>
    </row>
    <row r="56" spans="1:23" s="6" customFormat="1" x14ac:dyDescent="0.2">
      <c r="A56" s="10"/>
      <c r="B56" s="10"/>
      <c r="C56" s="10"/>
      <c r="D56" s="10"/>
      <c r="E56" s="10"/>
      <c r="F56" s="10"/>
      <c r="G56" s="10"/>
      <c r="H56" s="10"/>
      <c r="I56" s="10"/>
      <c r="J56" s="10"/>
      <c r="K56" s="5"/>
      <c r="L56" s="5"/>
      <c r="M56" s="5"/>
      <c r="N56" s="26"/>
      <c r="V56" s="15"/>
      <c r="W56" s="10"/>
    </row>
    <row r="57" spans="1:23" s="6" customFormat="1" x14ac:dyDescent="0.2">
      <c r="A57" s="10"/>
      <c r="B57" s="10"/>
      <c r="C57" s="10"/>
      <c r="D57" s="10"/>
      <c r="E57" s="10"/>
      <c r="F57" s="10"/>
      <c r="G57" s="10"/>
      <c r="H57" s="10"/>
      <c r="I57" s="10"/>
      <c r="J57" s="10"/>
      <c r="K57" s="5"/>
      <c r="L57" s="5"/>
      <c r="M57" s="5"/>
      <c r="N57" s="26"/>
      <c r="V57" s="15"/>
      <c r="W57" s="10"/>
    </row>
    <row r="58" spans="1:23" s="6" customFormat="1" x14ac:dyDescent="0.2">
      <c r="A58" s="10"/>
      <c r="B58" s="10"/>
      <c r="C58" s="10"/>
      <c r="D58" s="10"/>
      <c r="E58" s="10"/>
      <c r="F58" s="10"/>
      <c r="G58" s="10"/>
      <c r="H58" s="10"/>
      <c r="I58" s="10"/>
      <c r="J58" s="10"/>
      <c r="K58" s="5"/>
      <c r="L58" s="5"/>
      <c r="M58" s="5"/>
      <c r="N58" s="26"/>
      <c r="V58" s="15"/>
      <c r="W58" s="10"/>
    </row>
    <row r="59" spans="1:23" s="6" customFormat="1" x14ac:dyDescent="0.2">
      <c r="A59" s="10"/>
      <c r="B59" s="10"/>
      <c r="C59" s="10"/>
      <c r="D59" s="10"/>
      <c r="E59" s="10"/>
      <c r="F59" s="10"/>
      <c r="G59" s="10"/>
      <c r="H59" s="10"/>
      <c r="I59" s="10"/>
      <c r="J59" s="10"/>
      <c r="K59" s="5"/>
      <c r="L59" s="5"/>
      <c r="M59" s="5"/>
      <c r="N59" s="26"/>
      <c r="V59" s="15"/>
      <c r="W59" s="10"/>
    </row>
    <row r="60" spans="1:23" s="6" customFormat="1" x14ac:dyDescent="0.2">
      <c r="A60" s="10"/>
      <c r="B60" s="10"/>
      <c r="C60" s="10"/>
      <c r="D60" s="10"/>
      <c r="E60" s="10"/>
      <c r="F60" s="10"/>
      <c r="G60" s="10"/>
      <c r="H60" s="10"/>
      <c r="I60" s="10"/>
      <c r="J60" s="10"/>
      <c r="K60" s="5"/>
      <c r="L60" s="5"/>
      <c r="M60" s="5"/>
      <c r="N60" s="26"/>
      <c r="V60" s="15"/>
      <c r="W60" s="10"/>
    </row>
    <row r="61" spans="1:23" s="6" customFormat="1" x14ac:dyDescent="0.2">
      <c r="A61" s="10"/>
      <c r="B61" s="10"/>
      <c r="C61" s="10"/>
      <c r="D61" s="10"/>
      <c r="E61" s="10"/>
      <c r="F61" s="10"/>
      <c r="G61" s="10"/>
      <c r="H61" s="10"/>
      <c r="I61" s="10"/>
      <c r="J61" s="10"/>
      <c r="K61" s="5"/>
      <c r="L61" s="5"/>
      <c r="M61" s="5"/>
      <c r="N61" s="26"/>
      <c r="V61" s="15"/>
      <c r="W61" s="10"/>
    </row>
    <row r="62" spans="1:23" s="6" customFormat="1" x14ac:dyDescent="0.2">
      <c r="A62" s="10"/>
      <c r="B62" s="10"/>
      <c r="C62" s="10"/>
      <c r="D62" s="10"/>
      <c r="E62" s="10"/>
      <c r="F62" s="10"/>
      <c r="G62" s="10"/>
      <c r="H62" s="10"/>
      <c r="I62" s="10"/>
      <c r="J62" s="10"/>
      <c r="K62" s="5"/>
      <c r="L62" s="5"/>
      <c r="M62" s="5"/>
      <c r="N62" s="26"/>
      <c r="V62" s="15"/>
      <c r="W62" s="10"/>
    </row>
    <row r="63" spans="1:23" s="6" customFormat="1" x14ac:dyDescent="0.2">
      <c r="A63" s="10"/>
      <c r="B63" s="10"/>
      <c r="C63" s="10"/>
      <c r="D63" s="10"/>
      <c r="E63" s="10"/>
      <c r="F63" s="10"/>
      <c r="G63" s="10"/>
      <c r="H63" s="10"/>
      <c r="I63" s="10"/>
      <c r="J63" s="10"/>
      <c r="K63" s="5"/>
      <c r="L63" s="5"/>
      <c r="M63" s="5"/>
      <c r="N63" s="26"/>
      <c r="V63" s="15"/>
      <c r="W63" s="10"/>
    </row>
    <row r="64" spans="1:23" s="6" customFormat="1" x14ac:dyDescent="0.2">
      <c r="A64" s="10"/>
      <c r="B64" s="10"/>
      <c r="C64" s="10"/>
      <c r="D64" s="10"/>
      <c r="E64" s="10"/>
      <c r="F64" s="10"/>
      <c r="G64" s="10"/>
      <c r="H64" s="10"/>
      <c r="I64" s="10"/>
      <c r="J64" s="10"/>
      <c r="K64" s="5"/>
      <c r="L64" s="5"/>
      <c r="M64" s="5"/>
      <c r="N64" s="26"/>
      <c r="V64" s="15"/>
      <c r="W64" s="10"/>
    </row>
    <row r="65" spans="1:23" s="6" customFormat="1" x14ac:dyDescent="0.2">
      <c r="A65" s="10"/>
      <c r="B65" s="10"/>
      <c r="C65" s="10"/>
      <c r="D65" s="10"/>
      <c r="E65" s="10"/>
      <c r="F65" s="10"/>
      <c r="G65" s="10"/>
      <c r="H65" s="10"/>
      <c r="I65" s="10"/>
      <c r="J65" s="10"/>
      <c r="K65" s="5"/>
      <c r="L65" s="5"/>
      <c r="M65" s="5"/>
      <c r="N65" s="26"/>
      <c r="V65" s="15"/>
      <c r="W65" s="10"/>
    </row>
    <row r="66" spans="1:23" s="6" customFormat="1" x14ac:dyDescent="0.2">
      <c r="A66" s="10"/>
      <c r="B66" s="10"/>
      <c r="C66" s="10"/>
      <c r="D66" s="10"/>
      <c r="E66" s="10"/>
      <c r="F66" s="10"/>
      <c r="G66" s="10"/>
      <c r="H66" s="10"/>
      <c r="I66" s="10"/>
      <c r="J66" s="10"/>
      <c r="K66" s="5"/>
      <c r="L66" s="5"/>
      <c r="M66" s="5"/>
      <c r="N66" s="26"/>
      <c r="V66" s="15"/>
      <c r="W66" s="10"/>
    </row>
    <row r="67" spans="1:23" s="6" customFormat="1" x14ac:dyDescent="0.2">
      <c r="A67" s="10"/>
      <c r="B67" s="10"/>
      <c r="C67" s="10"/>
      <c r="D67" s="10"/>
      <c r="E67" s="10"/>
      <c r="F67" s="10"/>
      <c r="G67" s="10"/>
      <c r="H67" s="10"/>
      <c r="I67" s="10"/>
      <c r="J67" s="10"/>
      <c r="K67" s="5"/>
      <c r="L67" s="5"/>
      <c r="M67" s="5"/>
      <c r="N67" s="26"/>
      <c r="V67" s="15"/>
      <c r="W67" s="10"/>
    </row>
    <row r="68" spans="1:23" s="6" customFormat="1" x14ac:dyDescent="0.2">
      <c r="A68" s="10"/>
      <c r="B68" s="10"/>
      <c r="C68" s="10"/>
      <c r="D68" s="10"/>
      <c r="E68" s="10"/>
      <c r="F68" s="10"/>
      <c r="G68" s="10"/>
      <c r="H68" s="10"/>
      <c r="I68" s="10"/>
      <c r="J68" s="10"/>
      <c r="K68" s="5"/>
      <c r="L68" s="5"/>
      <c r="M68" s="5"/>
      <c r="N68" s="26"/>
      <c r="V68" s="15"/>
      <c r="W68" s="10"/>
    </row>
    <row r="69" spans="1:23" s="6" customFormat="1" x14ac:dyDescent="0.2">
      <c r="A69" s="10"/>
      <c r="B69" s="10"/>
      <c r="C69" s="10"/>
      <c r="D69" s="10"/>
      <c r="E69" s="10"/>
      <c r="F69" s="10"/>
      <c r="G69" s="10"/>
      <c r="H69" s="10"/>
      <c r="I69" s="10"/>
      <c r="J69" s="10"/>
      <c r="K69" s="5"/>
      <c r="L69" s="5"/>
      <c r="M69" s="5"/>
      <c r="N69" s="26"/>
      <c r="V69" s="15"/>
      <c r="W69" s="10"/>
    </row>
    <row r="70" spans="1:23" s="6" customFormat="1" x14ac:dyDescent="0.2">
      <c r="A70" s="10"/>
      <c r="B70" s="10"/>
      <c r="C70" s="10"/>
      <c r="D70" s="10"/>
      <c r="E70" s="10"/>
      <c r="F70" s="10"/>
      <c r="G70" s="10"/>
      <c r="H70" s="10"/>
      <c r="I70" s="10"/>
      <c r="J70" s="10"/>
      <c r="K70" s="5"/>
      <c r="L70" s="5"/>
      <c r="M70" s="5"/>
      <c r="N70" s="26"/>
      <c r="V70" s="15"/>
      <c r="W70" s="10"/>
    </row>
    <row r="71" spans="1:23" s="6" customFormat="1" x14ac:dyDescent="0.2">
      <c r="A71" s="10"/>
      <c r="B71" s="10"/>
      <c r="C71" s="10"/>
      <c r="D71" s="10"/>
      <c r="E71" s="10"/>
      <c r="F71" s="10"/>
      <c r="G71" s="10"/>
      <c r="H71" s="10"/>
      <c r="I71" s="10"/>
      <c r="J71" s="10"/>
      <c r="K71" s="5"/>
      <c r="L71" s="5"/>
      <c r="M71" s="5"/>
      <c r="N71" s="26"/>
      <c r="V71" s="15"/>
      <c r="W71" s="10"/>
    </row>
    <row r="72" spans="1:23" s="6" customFormat="1" x14ac:dyDescent="0.2">
      <c r="A72" s="10"/>
      <c r="B72" s="10"/>
      <c r="C72" s="10"/>
      <c r="D72" s="10"/>
      <c r="E72" s="10"/>
      <c r="F72" s="10"/>
      <c r="G72" s="10"/>
      <c r="H72" s="10"/>
      <c r="I72" s="10"/>
      <c r="J72" s="10"/>
      <c r="K72" s="5"/>
      <c r="L72" s="5"/>
      <c r="M72" s="5"/>
      <c r="N72" s="26"/>
      <c r="V72" s="15"/>
      <c r="W72" s="10"/>
    </row>
    <row r="73" spans="1:23" s="6" customFormat="1" x14ac:dyDescent="0.2">
      <c r="A73" s="10"/>
      <c r="B73" s="10"/>
      <c r="C73" s="10"/>
      <c r="D73" s="10"/>
      <c r="E73" s="10"/>
      <c r="F73" s="10"/>
      <c r="G73" s="10"/>
      <c r="H73" s="10"/>
      <c r="I73" s="10"/>
      <c r="J73" s="10"/>
      <c r="K73" s="5"/>
      <c r="L73" s="5"/>
      <c r="M73" s="5"/>
      <c r="N73" s="26"/>
      <c r="V73" s="15"/>
      <c r="W73" s="10"/>
    </row>
    <row r="74" spans="1:23" s="6" customFormat="1" x14ac:dyDescent="0.2">
      <c r="A74" s="10"/>
      <c r="B74" s="10"/>
      <c r="C74" s="10"/>
      <c r="D74" s="10"/>
      <c r="E74" s="10"/>
      <c r="F74" s="10"/>
      <c r="G74" s="10"/>
      <c r="H74" s="10"/>
      <c r="I74" s="10"/>
      <c r="J74" s="10"/>
      <c r="K74" s="5"/>
      <c r="L74" s="5"/>
      <c r="M74" s="5"/>
      <c r="N74" s="26"/>
      <c r="V74" s="15"/>
      <c r="W74" s="10"/>
    </row>
    <row r="75" spans="1:23" s="6" customFormat="1" x14ac:dyDescent="0.2">
      <c r="A75" s="10"/>
      <c r="B75" s="10"/>
      <c r="C75" s="10"/>
      <c r="D75" s="10"/>
      <c r="E75" s="10"/>
      <c r="F75" s="10"/>
      <c r="G75" s="10"/>
      <c r="H75" s="10"/>
      <c r="I75" s="10"/>
      <c r="J75" s="10"/>
      <c r="K75" s="5"/>
      <c r="L75" s="5"/>
      <c r="M75" s="5"/>
      <c r="N75" s="26"/>
      <c r="V75" s="15"/>
      <c r="W75" s="10"/>
    </row>
    <row r="76" spans="1:23" s="6" customFormat="1" x14ac:dyDescent="0.2">
      <c r="A76" s="10"/>
      <c r="B76" s="10"/>
      <c r="C76" s="10"/>
      <c r="D76" s="10"/>
      <c r="E76" s="10"/>
      <c r="F76" s="10"/>
      <c r="G76" s="10"/>
      <c r="H76" s="10"/>
      <c r="I76" s="10"/>
      <c r="J76" s="10"/>
      <c r="K76" s="5"/>
      <c r="L76" s="5"/>
      <c r="M76" s="5"/>
      <c r="N76" s="26"/>
      <c r="V76" s="15"/>
      <c r="W76" s="10"/>
    </row>
    <row r="77" spans="1:23" s="6" customFormat="1" x14ac:dyDescent="0.2">
      <c r="A77" s="10"/>
      <c r="B77" s="10"/>
      <c r="C77" s="10"/>
      <c r="D77" s="10"/>
      <c r="E77" s="10"/>
      <c r="F77" s="10"/>
      <c r="G77" s="10"/>
      <c r="H77" s="10"/>
      <c r="I77" s="10"/>
      <c r="J77" s="10"/>
      <c r="K77" s="5"/>
      <c r="L77" s="5"/>
      <c r="M77" s="5"/>
      <c r="N77" s="26"/>
      <c r="V77" s="15"/>
      <c r="W77" s="10"/>
    </row>
    <row r="78" spans="1:23" s="6" customFormat="1" x14ac:dyDescent="0.2">
      <c r="A78" s="10"/>
      <c r="B78" s="10"/>
      <c r="C78" s="10"/>
      <c r="D78" s="10"/>
      <c r="E78" s="10"/>
      <c r="F78" s="10"/>
      <c r="G78" s="10"/>
      <c r="H78" s="10"/>
      <c r="I78" s="10"/>
      <c r="J78" s="10"/>
      <c r="K78" s="5"/>
      <c r="L78" s="5"/>
      <c r="M78" s="5"/>
      <c r="N78" s="26"/>
      <c r="V78" s="15"/>
      <c r="W78" s="10"/>
    </row>
    <row r="79" spans="1:23" s="6" customFormat="1" x14ac:dyDescent="0.2">
      <c r="A79" s="10"/>
      <c r="B79" s="10"/>
      <c r="C79" s="10"/>
      <c r="D79" s="10"/>
      <c r="E79" s="10"/>
      <c r="F79" s="10"/>
      <c r="G79" s="10"/>
      <c r="H79" s="10"/>
      <c r="I79" s="10"/>
      <c r="J79" s="10"/>
      <c r="K79" s="5"/>
      <c r="L79" s="5"/>
      <c r="M79" s="5"/>
      <c r="N79" s="26"/>
      <c r="V79" s="15"/>
      <c r="W79" s="10"/>
    </row>
    <row r="80" spans="1:23" s="6" customFormat="1" x14ac:dyDescent="0.2">
      <c r="A80" s="10"/>
      <c r="B80" s="10"/>
      <c r="C80" s="10"/>
      <c r="D80" s="10"/>
      <c r="E80" s="10"/>
      <c r="F80" s="10"/>
      <c r="G80" s="10"/>
      <c r="H80" s="10"/>
      <c r="I80" s="10"/>
      <c r="J80" s="10"/>
      <c r="K80" s="5"/>
      <c r="L80" s="5"/>
      <c r="M80" s="5"/>
      <c r="N80" s="26"/>
      <c r="V80" s="15"/>
      <c r="W80" s="10"/>
    </row>
    <row r="81" spans="1:23" s="6" customFormat="1" x14ac:dyDescent="0.2">
      <c r="A81" s="10"/>
      <c r="B81" s="10"/>
      <c r="C81" s="10"/>
      <c r="D81" s="10"/>
      <c r="E81" s="10"/>
      <c r="F81" s="10"/>
      <c r="G81" s="10"/>
      <c r="H81" s="10"/>
      <c r="I81" s="10"/>
      <c r="J81" s="10"/>
      <c r="K81" s="5"/>
      <c r="L81" s="5"/>
      <c r="M81" s="5"/>
      <c r="N81" s="26"/>
      <c r="V81" s="15"/>
      <c r="W81" s="10"/>
    </row>
    <row r="82" spans="1:23" s="6" customFormat="1" x14ac:dyDescent="0.2">
      <c r="A82" s="10"/>
      <c r="B82" s="10"/>
      <c r="C82" s="10"/>
      <c r="D82" s="10"/>
      <c r="E82" s="10"/>
      <c r="F82" s="10"/>
      <c r="G82" s="10"/>
      <c r="H82" s="10"/>
      <c r="I82" s="10"/>
      <c r="J82" s="10"/>
      <c r="K82" s="5"/>
      <c r="L82" s="5"/>
      <c r="M82" s="5"/>
      <c r="N82" s="26"/>
      <c r="V82" s="15"/>
      <c r="W82" s="10"/>
    </row>
    <row r="83" spans="1:23" s="6" customFormat="1" x14ac:dyDescent="0.2">
      <c r="A83" s="10"/>
      <c r="B83" s="10"/>
      <c r="C83" s="10"/>
      <c r="D83" s="10"/>
      <c r="E83" s="10"/>
      <c r="F83" s="10"/>
      <c r="G83" s="10"/>
      <c r="H83" s="10"/>
      <c r="I83" s="10"/>
      <c r="J83" s="10"/>
      <c r="K83" s="5"/>
      <c r="L83" s="5"/>
      <c r="M83" s="5"/>
      <c r="N83" s="26"/>
      <c r="V83" s="15"/>
      <c r="W83" s="10"/>
    </row>
    <row r="84" spans="1:23" s="6" customFormat="1" x14ac:dyDescent="0.2">
      <c r="A84" s="10"/>
      <c r="B84" s="10"/>
      <c r="C84" s="10"/>
      <c r="D84" s="10"/>
      <c r="E84" s="10"/>
      <c r="F84" s="10"/>
      <c r="G84" s="10"/>
      <c r="H84" s="10"/>
      <c r="I84" s="10"/>
      <c r="J84" s="10"/>
      <c r="K84" s="5"/>
      <c r="L84" s="5"/>
      <c r="M84" s="5"/>
      <c r="N84" s="26"/>
      <c r="V84" s="15"/>
      <c r="W84" s="10"/>
    </row>
    <row r="85" spans="1:23" s="6" customFormat="1" x14ac:dyDescent="0.2">
      <c r="A85" s="10"/>
      <c r="B85" s="10"/>
      <c r="C85" s="10"/>
      <c r="D85" s="10"/>
      <c r="E85" s="10"/>
      <c r="F85" s="10"/>
      <c r="G85" s="10"/>
      <c r="H85" s="10"/>
      <c r="I85" s="10"/>
      <c r="J85" s="10"/>
      <c r="K85" s="5"/>
      <c r="L85" s="5"/>
      <c r="M85" s="5"/>
      <c r="N85" s="26"/>
      <c r="V85" s="15"/>
      <c r="W85" s="10"/>
    </row>
    <row r="86" spans="1:23" s="6" customFormat="1" x14ac:dyDescent="0.2">
      <c r="A86" s="10"/>
      <c r="B86" s="10"/>
      <c r="C86" s="10"/>
      <c r="D86" s="10"/>
      <c r="E86" s="10"/>
      <c r="F86" s="10"/>
      <c r="G86" s="10"/>
      <c r="H86" s="10"/>
      <c r="I86" s="10"/>
      <c r="J86" s="10"/>
      <c r="K86" s="5"/>
      <c r="L86" s="5"/>
      <c r="M86" s="5"/>
      <c r="N86" s="26"/>
      <c r="V86" s="15"/>
      <c r="W86" s="10"/>
    </row>
    <row r="87" spans="1:23" s="6" customFormat="1" x14ac:dyDescent="0.2">
      <c r="A87" s="10"/>
      <c r="B87" s="10"/>
      <c r="C87" s="10"/>
      <c r="D87" s="10"/>
      <c r="E87" s="10"/>
      <c r="F87" s="10"/>
      <c r="G87" s="10"/>
      <c r="H87" s="10"/>
      <c r="I87" s="10"/>
      <c r="J87" s="10"/>
      <c r="K87" s="5"/>
      <c r="L87" s="5"/>
      <c r="M87" s="5"/>
      <c r="N87" s="26"/>
      <c r="V87" s="15"/>
      <c r="W87" s="10"/>
    </row>
    <row r="88" spans="1:23" s="6" customFormat="1" x14ac:dyDescent="0.2">
      <c r="A88" s="10"/>
      <c r="B88" s="10"/>
      <c r="C88" s="10"/>
      <c r="D88" s="10"/>
      <c r="E88" s="10"/>
      <c r="F88" s="10"/>
      <c r="G88" s="10"/>
      <c r="H88" s="10"/>
      <c r="I88" s="10"/>
      <c r="J88" s="10"/>
      <c r="K88" s="5"/>
      <c r="L88" s="5"/>
      <c r="M88" s="5"/>
      <c r="N88" s="26"/>
      <c r="V88" s="15"/>
      <c r="W88" s="10"/>
    </row>
    <row r="89" spans="1:23" s="6" customFormat="1" x14ac:dyDescent="0.2">
      <c r="A89" s="10"/>
      <c r="B89" s="10"/>
      <c r="C89" s="10"/>
      <c r="D89" s="10"/>
      <c r="E89" s="10"/>
      <c r="F89" s="10"/>
      <c r="G89" s="10"/>
      <c r="H89" s="10"/>
      <c r="I89" s="10"/>
      <c r="J89" s="10"/>
      <c r="K89" s="5"/>
      <c r="L89" s="5"/>
      <c r="M89" s="5"/>
      <c r="N89" s="26"/>
      <c r="V89" s="15"/>
      <c r="W89" s="10"/>
    </row>
    <row r="90" spans="1:23" s="6" customFormat="1" x14ac:dyDescent="0.2">
      <c r="A90" s="10"/>
      <c r="B90" s="10"/>
      <c r="C90" s="10"/>
      <c r="D90" s="10"/>
      <c r="E90" s="10"/>
      <c r="F90" s="10"/>
      <c r="G90" s="10"/>
      <c r="H90" s="10"/>
      <c r="I90" s="10"/>
      <c r="J90" s="10"/>
      <c r="K90" s="5"/>
      <c r="L90" s="5"/>
      <c r="M90" s="5"/>
      <c r="N90" s="26"/>
      <c r="V90" s="15"/>
      <c r="W90" s="10"/>
    </row>
    <row r="91" spans="1:23" s="6" customFormat="1" x14ac:dyDescent="0.2">
      <c r="A91" s="10"/>
      <c r="B91" s="10"/>
      <c r="C91" s="10"/>
      <c r="D91" s="10"/>
      <c r="E91" s="10"/>
      <c r="F91" s="10"/>
      <c r="G91" s="10"/>
      <c r="H91" s="10"/>
      <c r="I91" s="10"/>
      <c r="J91" s="10"/>
      <c r="K91" s="5"/>
      <c r="L91" s="5"/>
      <c r="M91" s="5"/>
      <c r="N91" s="26"/>
      <c r="V91" s="15"/>
      <c r="W91" s="10"/>
    </row>
    <row r="92" spans="1:23" s="6" customFormat="1" x14ac:dyDescent="0.2">
      <c r="A92" s="10"/>
      <c r="B92" s="10"/>
      <c r="C92" s="10"/>
      <c r="D92" s="10"/>
      <c r="E92" s="10"/>
      <c r="F92" s="10"/>
      <c r="G92" s="10"/>
      <c r="H92" s="10"/>
      <c r="I92" s="10"/>
      <c r="J92" s="10"/>
      <c r="K92" s="5"/>
      <c r="L92" s="5"/>
      <c r="M92" s="5"/>
      <c r="N92" s="26"/>
      <c r="V92" s="15"/>
      <c r="W92" s="10"/>
    </row>
    <row r="93" spans="1:23" s="6" customFormat="1" x14ac:dyDescent="0.2">
      <c r="A93" s="10"/>
      <c r="B93" s="10"/>
      <c r="C93" s="10"/>
      <c r="D93" s="10"/>
      <c r="E93" s="10"/>
      <c r="F93" s="10"/>
      <c r="G93" s="10"/>
      <c r="H93" s="10"/>
      <c r="I93" s="10"/>
      <c r="J93" s="10"/>
      <c r="K93" s="5"/>
      <c r="L93" s="5"/>
      <c r="M93" s="5"/>
      <c r="N93" s="26"/>
      <c r="V93" s="15"/>
      <c r="W93" s="10"/>
    </row>
    <row r="94" spans="1:23" s="6" customFormat="1" x14ac:dyDescent="0.2">
      <c r="A94" s="10"/>
      <c r="B94" s="10"/>
      <c r="C94" s="10"/>
      <c r="D94" s="10"/>
      <c r="E94" s="10"/>
      <c r="F94" s="10"/>
      <c r="G94" s="10"/>
      <c r="H94" s="10"/>
      <c r="I94" s="10"/>
      <c r="J94" s="10"/>
      <c r="K94" s="5"/>
      <c r="L94" s="5"/>
      <c r="M94" s="5"/>
      <c r="N94" s="26"/>
      <c r="V94" s="15"/>
      <c r="W94" s="10"/>
    </row>
    <row r="95" spans="1:23" s="6" customFormat="1" x14ac:dyDescent="0.2">
      <c r="A95" s="10"/>
      <c r="B95" s="10"/>
      <c r="C95" s="10"/>
      <c r="D95" s="10"/>
      <c r="E95" s="10"/>
      <c r="F95" s="10"/>
      <c r="G95" s="10"/>
      <c r="H95" s="10"/>
      <c r="I95" s="10"/>
      <c r="J95" s="10"/>
      <c r="K95" s="5"/>
      <c r="L95" s="5"/>
      <c r="M95" s="5"/>
      <c r="N95" s="26"/>
      <c r="V95" s="15"/>
      <c r="W95" s="10"/>
    </row>
    <row r="96" spans="1:23" s="6" customFormat="1" x14ac:dyDescent="0.2">
      <c r="A96" s="10"/>
      <c r="B96" s="10"/>
      <c r="C96" s="10"/>
      <c r="D96" s="10"/>
      <c r="E96" s="10"/>
      <c r="F96" s="10"/>
      <c r="G96" s="10"/>
      <c r="H96" s="10"/>
      <c r="I96" s="10"/>
      <c r="J96" s="10"/>
      <c r="K96" s="5"/>
      <c r="L96" s="5"/>
      <c r="M96" s="5"/>
      <c r="N96" s="26"/>
      <c r="V96" s="15"/>
      <c r="W96" s="10"/>
    </row>
    <row r="97" spans="1:23" s="6" customFormat="1" x14ac:dyDescent="0.2">
      <c r="A97" s="10"/>
      <c r="B97" s="10"/>
      <c r="C97" s="10"/>
      <c r="D97" s="10"/>
      <c r="E97" s="10"/>
      <c r="F97" s="10"/>
      <c r="G97" s="10"/>
      <c r="H97" s="10"/>
      <c r="I97" s="10"/>
      <c r="J97" s="10"/>
      <c r="K97" s="5"/>
      <c r="L97" s="5"/>
      <c r="M97" s="5"/>
      <c r="N97" s="26"/>
      <c r="V97" s="15"/>
      <c r="W97" s="10"/>
    </row>
    <row r="98" spans="1:23" s="6" customFormat="1" x14ac:dyDescent="0.2">
      <c r="A98" s="10"/>
      <c r="B98" s="10"/>
      <c r="C98" s="10"/>
      <c r="D98" s="10"/>
      <c r="E98" s="10"/>
      <c r="F98" s="10"/>
      <c r="G98" s="10"/>
      <c r="H98" s="10"/>
      <c r="I98" s="10"/>
      <c r="J98" s="10"/>
      <c r="K98" s="5"/>
      <c r="L98" s="5"/>
      <c r="M98" s="5"/>
      <c r="N98" s="26"/>
      <c r="V98" s="15"/>
      <c r="W98" s="10"/>
    </row>
    <row r="99" spans="1:23" s="6" customFormat="1" x14ac:dyDescent="0.2">
      <c r="A99" s="10"/>
      <c r="B99" s="10"/>
      <c r="C99" s="10"/>
      <c r="D99" s="10"/>
      <c r="E99" s="10"/>
      <c r="F99" s="10"/>
      <c r="G99" s="10"/>
      <c r="H99" s="10"/>
      <c r="I99" s="10"/>
      <c r="J99" s="10"/>
      <c r="K99" s="5"/>
      <c r="L99" s="5"/>
      <c r="M99" s="5"/>
      <c r="N99" s="26"/>
      <c r="V99" s="15"/>
      <c r="W99" s="10"/>
    </row>
    <row r="100" spans="1:23" s="6" customFormat="1" x14ac:dyDescent="0.2">
      <c r="A100" s="10"/>
      <c r="B100" s="10"/>
      <c r="C100" s="10"/>
      <c r="D100" s="10"/>
      <c r="E100" s="10"/>
      <c r="F100" s="10"/>
      <c r="G100" s="10"/>
      <c r="H100" s="10"/>
      <c r="I100" s="10"/>
      <c r="J100" s="10"/>
      <c r="K100" s="5"/>
      <c r="L100" s="5"/>
      <c r="M100" s="5"/>
      <c r="N100" s="26"/>
      <c r="V100" s="15"/>
      <c r="W100" s="10"/>
    </row>
    <row r="101" spans="1:23" s="6" customFormat="1" x14ac:dyDescent="0.2">
      <c r="A101" s="10"/>
      <c r="B101" s="10"/>
      <c r="C101" s="10"/>
      <c r="D101" s="10"/>
      <c r="E101" s="10"/>
      <c r="F101" s="10"/>
      <c r="G101" s="10"/>
      <c r="H101" s="10"/>
      <c r="I101" s="10"/>
      <c r="J101" s="10"/>
      <c r="K101" s="5"/>
      <c r="L101" s="5"/>
      <c r="M101" s="5"/>
      <c r="N101" s="26"/>
      <c r="V101" s="15"/>
      <c r="W101" s="10"/>
    </row>
    <row r="102" spans="1:23" s="6" customFormat="1" x14ac:dyDescent="0.2">
      <c r="A102" s="10"/>
      <c r="B102" s="10"/>
      <c r="C102" s="10"/>
      <c r="D102" s="10"/>
      <c r="E102" s="10"/>
      <c r="F102" s="10"/>
      <c r="G102" s="10"/>
      <c r="H102" s="10"/>
      <c r="I102" s="10"/>
      <c r="J102" s="10"/>
      <c r="K102" s="5"/>
      <c r="L102" s="5"/>
      <c r="M102" s="5"/>
      <c r="N102" s="26"/>
      <c r="V102" s="15"/>
      <c r="W102" s="10"/>
    </row>
    <row r="103" spans="1:23" s="6" customFormat="1" x14ac:dyDescent="0.2">
      <c r="A103" s="10"/>
      <c r="B103" s="10"/>
      <c r="C103" s="10"/>
      <c r="D103" s="10"/>
      <c r="E103" s="10"/>
      <c r="F103" s="10"/>
      <c r="G103" s="10"/>
      <c r="H103" s="10"/>
      <c r="I103" s="10"/>
      <c r="J103" s="10"/>
      <c r="K103" s="5"/>
      <c r="L103" s="5"/>
      <c r="M103" s="5"/>
      <c r="N103" s="26"/>
      <c r="V103" s="15"/>
      <c r="W103" s="10"/>
    </row>
  </sheetData>
  <mergeCells count="21">
    <mergeCell ref="A5:U5"/>
    <mergeCell ref="A6:A7"/>
    <mergeCell ref="B6:B7"/>
    <mergeCell ref="C6:C7"/>
    <mergeCell ref="D6:D7"/>
    <mergeCell ref="E6:E7"/>
    <mergeCell ref="F6:F7"/>
    <mergeCell ref="G6:G7"/>
    <mergeCell ref="H6:H7"/>
    <mergeCell ref="I6:I7"/>
    <mergeCell ref="P6:P7"/>
    <mergeCell ref="Q6:T6"/>
    <mergeCell ref="U6:U7"/>
    <mergeCell ref="V6:V7"/>
    <mergeCell ref="J26:J27"/>
    <mergeCell ref="J6:J7"/>
    <mergeCell ref="K6:K7"/>
    <mergeCell ref="L6:L7"/>
    <mergeCell ref="M6:M7"/>
    <mergeCell ref="N6:N7"/>
    <mergeCell ref="O6:O7"/>
  </mergeCells>
  <pageMargins left="0.78740157480314965" right="0.78740157480314965" top="0.6692913385826772" bottom="0.86614173228346458" header="0.27559055118110237" footer="0.39370078740157483"/>
  <pageSetup paperSize="9" scale="45" firstPageNumber="112" orientation="landscape" useFirstPageNumber="1" r:id="rId1"/>
  <headerFooter alignWithMargins="0">
    <oddFooter>&amp;L&amp;"Arial,Kurzíva"Zastupitelstvo Olomouckého kraje 19-12-2016
6. - Rozpočet Olomouckého kraje 2017 - návrh rozpočtu
Příloha č. 5a) Rozpracované opravy a investiční akce hrazené z rozpočtu Olomouckého kraje&amp;R&amp;"Arial,Kurzíva"&amp;11Strana &amp;P (celkem 137)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97"/>
  <sheetViews>
    <sheetView tabSelected="1" view="pageBreakPreview" zoomScale="60" zoomScaleNormal="100" workbookViewId="0">
      <selection activeCell="M35" sqref="M35"/>
    </sheetView>
  </sheetViews>
  <sheetFormatPr defaultColWidth="9.140625" defaultRowHeight="12.75" outlineLevelCol="1" x14ac:dyDescent="0.2"/>
  <cols>
    <col min="1" max="1" width="5.42578125" style="10" customWidth="1"/>
    <col min="2" max="2" width="16" style="10" hidden="1" customWidth="1" outlineLevel="1"/>
    <col min="3" max="3" width="7.7109375" style="10" hidden="1" customWidth="1" outlineLevel="1"/>
    <col min="4" max="5" width="5.5703125" style="10" hidden="1" customWidth="1" outlineLevel="1"/>
    <col min="6" max="6" width="8.85546875" style="10" customWidth="1" outlineLevel="1"/>
    <col min="7" max="7" width="41.42578125" style="10" customWidth="1"/>
    <col min="8" max="8" width="60.42578125" style="10" customWidth="1"/>
    <col min="9" max="9" width="14.7109375" style="5" customWidth="1"/>
    <col min="10" max="10" width="13.5703125" style="6" customWidth="1"/>
    <col min="11" max="11" width="13.7109375" style="6" customWidth="1"/>
    <col min="12" max="12" width="12.42578125" style="6" customWidth="1"/>
    <col min="13" max="13" width="14.85546875" style="6" customWidth="1"/>
    <col min="14" max="14" width="13.140625" style="6" customWidth="1"/>
    <col min="15" max="15" width="14.85546875" style="6" customWidth="1"/>
    <col min="16" max="16" width="14.42578125" style="6" customWidth="1"/>
    <col min="17" max="17" width="26.28515625" style="15" hidden="1" customWidth="1"/>
    <col min="18" max="16384" width="9.140625" style="10"/>
  </cols>
  <sheetData>
    <row r="1" spans="1:18" ht="18" x14ac:dyDescent="0.2">
      <c r="A1" s="124" t="s">
        <v>271</v>
      </c>
      <c r="B1" s="124"/>
      <c r="C1" s="124"/>
      <c r="D1" s="124"/>
      <c r="E1" s="124"/>
      <c r="F1" s="124"/>
      <c r="G1" s="124"/>
      <c r="H1" s="124"/>
      <c r="I1" s="124"/>
      <c r="J1" s="124"/>
      <c r="K1" s="124"/>
      <c r="L1" s="124"/>
      <c r="M1" s="124"/>
      <c r="N1" s="124"/>
      <c r="O1" s="124"/>
      <c r="P1" s="124"/>
      <c r="Q1" s="8"/>
      <c r="R1" s="9"/>
    </row>
    <row r="2" spans="1:18" ht="23.25" x14ac:dyDescent="0.2">
      <c r="A2" s="125" t="s">
        <v>231</v>
      </c>
      <c r="B2" s="125" t="s">
        <v>1</v>
      </c>
      <c r="C2" s="125"/>
      <c r="D2" s="126"/>
      <c r="E2" s="126"/>
      <c r="F2" s="126"/>
      <c r="G2" s="125" t="s">
        <v>272</v>
      </c>
      <c r="H2" s="127" t="s">
        <v>270</v>
      </c>
      <c r="I2" s="126"/>
      <c r="J2" s="126"/>
      <c r="K2" s="126"/>
      <c r="L2" s="126"/>
      <c r="M2" s="126"/>
      <c r="N2" s="126"/>
      <c r="O2" s="126"/>
      <c r="P2" s="126"/>
      <c r="Q2" s="14"/>
      <c r="R2" s="9"/>
    </row>
    <row r="3" spans="1:18" ht="15.75" x14ac:dyDescent="0.2">
      <c r="A3" s="128"/>
      <c r="B3" s="125" t="s">
        <v>34</v>
      </c>
      <c r="C3" s="129"/>
      <c r="D3" s="129"/>
      <c r="E3" s="129"/>
      <c r="F3" s="129"/>
      <c r="G3" s="125" t="s">
        <v>34</v>
      </c>
      <c r="H3" s="129"/>
      <c r="I3" s="129"/>
      <c r="J3" s="130"/>
      <c r="K3" s="129"/>
      <c r="L3" s="130"/>
      <c r="M3" s="129"/>
      <c r="N3" s="129"/>
      <c r="O3" s="129"/>
      <c r="P3" s="129"/>
      <c r="Q3" s="14"/>
      <c r="R3" s="9"/>
    </row>
    <row r="4" spans="1:18" ht="17.25" customHeight="1" x14ac:dyDescent="0.2">
      <c r="A4" s="129"/>
      <c r="B4" s="129"/>
      <c r="C4" s="129"/>
      <c r="D4" s="129"/>
      <c r="E4" s="129"/>
      <c r="F4" s="129"/>
      <c r="G4" s="129"/>
      <c r="H4" s="129"/>
      <c r="I4" s="129"/>
      <c r="J4" s="130"/>
      <c r="K4" s="129"/>
      <c r="L4" s="130"/>
      <c r="M4" s="129"/>
      <c r="N4" s="129"/>
      <c r="O4" s="129"/>
      <c r="P4" s="132" t="s">
        <v>145</v>
      </c>
      <c r="Q4" s="14"/>
      <c r="R4" s="9"/>
    </row>
    <row r="5" spans="1:18" ht="25.5" customHeight="1" x14ac:dyDescent="0.2">
      <c r="A5" s="207" t="s">
        <v>299</v>
      </c>
      <c r="B5" s="208"/>
      <c r="C5" s="208"/>
      <c r="D5" s="208"/>
      <c r="E5" s="208"/>
      <c r="F5" s="208"/>
      <c r="G5" s="208"/>
      <c r="H5" s="208"/>
      <c r="I5" s="208"/>
      <c r="J5" s="208"/>
      <c r="K5" s="208"/>
      <c r="L5" s="208"/>
      <c r="M5" s="208"/>
      <c r="N5" s="208"/>
      <c r="O5" s="208"/>
      <c r="P5" s="209"/>
      <c r="Q5" s="33"/>
    </row>
    <row r="6" spans="1:18" ht="25.5" customHeight="1" x14ac:dyDescent="0.2">
      <c r="A6" s="210" t="s">
        <v>2</v>
      </c>
      <c r="B6" s="211" t="s">
        <v>4</v>
      </c>
      <c r="C6" s="211" t="s">
        <v>5</v>
      </c>
      <c r="D6" s="211" t="s">
        <v>6</v>
      </c>
      <c r="E6" s="211" t="s">
        <v>7</v>
      </c>
      <c r="F6" s="213" t="s">
        <v>243</v>
      </c>
      <c r="G6" s="211" t="s">
        <v>8</v>
      </c>
      <c r="H6" s="204" t="s">
        <v>9</v>
      </c>
      <c r="I6" s="204" t="s">
        <v>11</v>
      </c>
      <c r="J6" s="204" t="s">
        <v>30</v>
      </c>
      <c r="K6" s="204" t="s">
        <v>12</v>
      </c>
      <c r="L6" s="205" t="s">
        <v>31</v>
      </c>
      <c r="M6" s="206" t="s">
        <v>13</v>
      </c>
      <c r="N6" s="206"/>
      <c r="O6" s="206"/>
      <c r="P6" s="205" t="s">
        <v>33</v>
      </c>
      <c r="Q6" s="203" t="s">
        <v>14</v>
      </c>
    </row>
    <row r="7" spans="1:18" ht="58.7" customHeight="1" x14ac:dyDescent="0.2">
      <c r="A7" s="210"/>
      <c r="B7" s="211"/>
      <c r="C7" s="211"/>
      <c r="D7" s="211"/>
      <c r="E7" s="211"/>
      <c r="F7" s="214"/>
      <c r="G7" s="211"/>
      <c r="H7" s="204"/>
      <c r="I7" s="204"/>
      <c r="J7" s="204"/>
      <c r="K7" s="204"/>
      <c r="L7" s="205"/>
      <c r="M7" s="170" t="s">
        <v>32</v>
      </c>
      <c r="N7" s="170" t="s">
        <v>15</v>
      </c>
      <c r="O7" s="170" t="s">
        <v>16</v>
      </c>
      <c r="P7" s="205"/>
      <c r="Q7" s="203"/>
    </row>
    <row r="8" spans="1:18" s="51" customFormat="1" ht="25.5" customHeight="1" x14ac:dyDescent="0.3">
      <c r="A8" s="162" t="s">
        <v>27</v>
      </c>
      <c r="B8" s="163"/>
      <c r="C8" s="163"/>
      <c r="D8" s="163"/>
      <c r="E8" s="163"/>
      <c r="F8" s="163"/>
      <c r="G8" s="163"/>
      <c r="H8" s="163"/>
      <c r="I8" s="163"/>
      <c r="J8" s="164">
        <f t="shared" ref="J8" si="0">SUM(J9:J13)</f>
        <v>560</v>
      </c>
      <c r="K8" s="164"/>
      <c r="L8" s="164">
        <f>SUM(L9:L13)</f>
        <v>133</v>
      </c>
      <c r="M8" s="165">
        <f t="shared" ref="M8:P8" si="1">SUM(M9:M13)</f>
        <v>560</v>
      </c>
      <c r="N8" s="165">
        <f t="shared" si="1"/>
        <v>0</v>
      </c>
      <c r="O8" s="165">
        <f t="shared" si="1"/>
        <v>560</v>
      </c>
      <c r="P8" s="164">
        <f t="shared" si="1"/>
        <v>0</v>
      </c>
      <c r="Q8" s="50"/>
    </row>
    <row r="9" spans="1:18" s="57" customFormat="1" ht="38.25" hidden="1" x14ac:dyDescent="0.2">
      <c r="A9" s="16">
        <v>1</v>
      </c>
      <c r="B9" s="55">
        <v>73000000000</v>
      </c>
      <c r="C9" s="16">
        <v>6402</v>
      </c>
      <c r="D9" s="16">
        <v>5366</v>
      </c>
      <c r="E9" s="16">
        <v>21</v>
      </c>
      <c r="F9" s="16">
        <v>53</v>
      </c>
      <c r="G9" s="18" t="s">
        <v>171</v>
      </c>
      <c r="H9" s="39" t="s">
        <v>195</v>
      </c>
      <c r="I9" s="16"/>
      <c r="J9" s="37">
        <v>0</v>
      </c>
      <c r="K9" s="56">
        <v>2017</v>
      </c>
      <c r="L9" s="35"/>
      <c r="M9" s="36">
        <f>N9+O9</f>
        <v>0</v>
      </c>
      <c r="N9" s="35"/>
      <c r="O9" s="37">
        <v>0</v>
      </c>
      <c r="P9" s="37">
        <v>0</v>
      </c>
      <c r="Q9" s="54"/>
    </row>
    <row r="10" spans="1:18" ht="60.75" customHeight="1" x14ac:dyDescent="0.2">
      <c r="A10" s="16">
        <v>1</v>
      </c>
      <c r="B10" s="17">
        <v>60005100299</v>
      </c>
      <c r="C10" s="16">
        <v>3533</v>
      </c>
      <c r="D10" s="16">
        <v>6121</v>
      </c>
      <c r="E10" s="16">
        <v>14</v>
      </c>
      <c r="F10" s="16">
        <v>61</v>
      </c>
      <c r="G10" s="18" t="s">
        <v>273</v>
      </c>
      <c r="H10" s="39" t="s">
        <v>274</v>
      </c>
      <c r="I10" s="16" t="s">
        <v>23</v>
      </c>
      <c r="J10" s="37">
        <v>400</v>
      </c>
      <c r="K10" s="40">
        <v>2017</v>
      </c>
      <c r="L10" s="35">
        <v>0</v>
      </c>
      <c r="M10" s="36">
        <f t="shared" ref="M10:M13" si="2">N10+O10</f>
        <v>400</v>
      </c>
      <c r="N10" s="35"/>
      <c r="O10" s="37">
        <v>400</v>
      </c>
      <c r="P10" s="37">
        <f t="shared" ref="P10:P11" si="3">J10-L10-M10</f>
        <v>0</v>
      </c>
      <c r="Q10" s="58" t="s">
        <v>235</v>
      </c>
    </row>
    <row r="11" spans="1:18" ht="60.75" customHeight="1" x14ac:dyDescent="0.2">
      <c r="A11" s="16">
        <v>2</v>
      </c>
      <c r="B11" s="27">
        <v>60005101125</v>
      </c>
      <c r="C11" s="27">
        <v>3533</v>
      </c>
      <c r="D11" s="27">
        <v>6121</v>
      </c>
      <c r="E11" s="27">
        <v>14</v>
      </c>
      <c r="F11" s="27">
        <v>61</v>
      </c>
      <c r="G11" s="30" t="s">
        <v>275</v>
      </c>
      <c r="H11" s="28"/>
      <c r="I11" s="29" t="s">
        <v>23</v>
      </c>
      <c r="J11" s="37">
        <v>160</v>
      </c>
      <c r="K11" s="56">
        <v>2017</v>
      </c>
      <c r="L11" s="35">
        <v>0</v>
      </c>
      <c r="M11" s="36">
        <f t="shared" si="2"/>
        <v>160</v>
      </c>
      <c r="N11" s="35"/>
      <c r="O11" s="37">
        <v>160</v>
      </c>
      <c r="P11" s="37">
        <f t="shared" si="3"/>
        <v>0</v>
      </c>
      <c r="Q11" s="58" t="s">
        <v>235</v>
      </c>
    </row>
    <row r="12" spans="1:18" ht="60.75" hidden="1" customHeight="1" x14ac:dyDescent="0.2">
      <c r="A12" s="16">
        <v>3</v>
      </c>
      <c r="B12" s="27">
        <v>60005100901</v>
      </c>
      <c r="C12" s="27">
        <v>3533</v>
      </c>
      <c r="D12" s="27">
        <v>6121</v>
      </c>
      <c r="E12" s="27">
        <v>14</v>
      </c>
      <c r="F12" s="27">
        <v>61</v>
      </c>
      <c r="G12" s="30" t="s">
        <v>208</v>
      </c>
      <c r="H12" s="117" t="s">
        <v>227</v>
      </c>
      <c r="I12" s="29" t="s">
        <v>23</v>
      </c>
      <c r="J12" s="37">
        <v>0</v>
      </c>
      <c r="K12" s="56">
        <v>2017</v>
      </c>
      <c r="L12" s="35">
        <v>91</v>
      </c>
      <c r="M12" s="36">
        <f t="shared" si="2"/>
        <v>0</v>
      </c>
      <c r="N12" s="35"/>
      <c r="O12" s="134">
        <v>0</v>
      </c>
      <c r="P12" s="37">
        <v>0</v>
      </c>
      <c r="Q12" s="58" t="s">
        <v>235</v>
      </c>
    </row>
    <row r="13" spans="1:18" ht="60.75" hidden="1" customHeight="1" x14ac:dyDescent="0.2">
      <c r="A13" s="16">
        <v>4</v>
      </c>
      <c r="B13" s="27">
        <v>60005100902</v>
      </c>
      <c r="C13" s="27">
        <v>3533</v>
      </c>
      <c r="D13" s="27">
        <v>6121</v>
      </c>
      <c r="E13" s="27">
        <v>14</v>
      </c>
      <c r="F13" s="27">
        <v>61</v>
      </c>
      <c r="G13" s="30" t="s">
        <v>209</v>
      </c>
      <c r="H13" s="117" t="s">
        <v>229</v>
      </c>
      <c r="I13" s="29" t="s">
        <v>23</v>
      </c>
      <c r="J13" s="37">
        <v>0</v>
      </c>
      <c r="K13" s="56">
        <v>2017</v>
      </c>
      <c r="L13" s="35">
        <v>42</v>
      </c>
      <c r="M13" s="36">
        <f t="shared" si="2"/>
        <v>0</v>
      </c>
      <c r="N13" s="35"/>
      <c r="O13" s="134">
        <v>0</v>
      </c>
      <c r="P13" s="37">
        <v>0</v>
      </c>
      <c r="Q13" s="58" t="s">
        <v>235</v>
      </c>
    </row>
    <row r="14" spans="1:18" ht="35.25" customHeight="1" x14ac:dyDescent="0.2">
      <c r="A14" s="166" t="s">
        <v>298</v>
      </c>
      <c r="B14" s="167"/>
      <c r="C14" s="167"/>
      <c r="D14" s="167"/>
      <c r="E14" s="167"/>
      <c r="F14" s="167"/>
      <c r="G14" s="167"/>
      <c r="H14" s="167"/>
      <c r="I14" s="167"/>
      <c r="J14" s="168">
        <f t="shared" ref="J14" si="4">+J8</f>
        <v>560</v>
      </c>
      <c r="K14" s="168"/>
      <c r="L14" s="168">
        <f>+L8</f>
        <v>133</v>
      </c>
      <c r="M14" s="168">
        <f t="shared" ref="M14:P14" si="5">+M8</f>
        <v>560</v>
      </c>
      <c r="N14" s="168">
        <f t="shared" si="5"/>
        <v>0</v>
      </c>
      <c r="O14" s="168">
        <f>+O8</f>
        <v>560</v>
      </c>
      <c r="P14" s="169">
        <f t="shared" si="5"/>
        <v>0</v>
      </c>
      <c r="Q14" s="34"/>
    </row>
    <row r="15" spans="1:18" s="6" customFormat="1" x14ac:dyDescent="0.2">
      <c r="A15" s="5"/>
      <c r="B15" s="5"/>
      <c r="C15" s="5"/>
      <c r="D15" s="5"/>
      <c r="E15" s="5"/>
      <c r="F15" s="5"/>
      <c r="G15" s="22"/>
      <c r="H15" s="5"/>
      <c r="I15" s="19"/>
      <c r="J15" s="20"/>
      <c r="K15" s="21"/>
      <c r="L15" s="21"/>
      <c r="Q15" s="15"/>
      <c r="R15" s="10"/>
    </row>
    <row r="16" spans="1:18" s="6" customFormat="1" x14ac:dyDescent="0.2">
      <c r="A16" s="5"/>
      <c r="B16" s="5"/>
      <c r="C16" s="5"/>
      <c r="D16" s="5"/>
      <c r="E16" s="5"/>
      <c r="F16" s="5"/>
      <c r="G16" s="5"/>
      <c r="H16" s="5"/>
      <c r="I16" s="25"/>
      <c r="J16" s="26"/>
      <c r="Q16" s="15"/>
      <c r="R16" s="10"/>
    </row>
    <row r="17" spans="1:18" s="6" customFormat="1" x14ac:dyDescent="0.2">
      <c r="A17" s="5"/>
      <c r="B17" s="5"/>
      <c r="C17" s="5"/>
      <c r="D17" s="5"/>
      <c r="E17" s="5"/>
      <c r="F17" s="5"/>
      <c r="G17" s="5"/>
      <c r="H17" s="5"/>
      <c r="I17" s="25"/>
      <c r="J17" s="26"/>
      <c r="Q17" s="15"/>
      <c r="R17" s="10"/>
    </row>
    <row r="18" spans="1:18" s="6" customFormat="1" x14ac:dyDescent="0.2">
      <c r="A18" s="5"/>
      <c r="B18" s="5"/>
      <c r="C18" s="5"/>
      <c r="D18" s="5"/>
      <c r="E18" s="5"/>
      <c r="F18" s="5"/>
      <c r="G18" s="5"/>
      <c r="H18" s="5"/>
      <c r="I18" s="25"/>
      <c r="J18" s="26"/>
      <c r="Q18" s="15"/>
      <c r="R18" s="10"/>
    </row>
    <row r="19" spans="1:18" s="6" customFormat="1" x14ac:dyDescent="0.2">
      <c r="A19" s="5"/>
      <c r="B19" s="5"/>
      <c r="C19" s="5"/>
      <c r="D19" s="5"/>
      <c r="E19" s="5"/>
      <c r="F19" s="5"/>
      <c r="G19" s="5"/>
      <c r="H19" s="5"/>
      <c r="I19" s="25"/>
      <c r="J19" s="26"/>
      <c r="Q19" s="15"/>
      <c r="R19" s="10"/>
    </row>
    <row r="20" spans="1:18" s="6" customFormat="1" x14ac:dyDescent="0.2">
      <c r="A20" s="5"/>
      <c r="B20" s="5"/>
      <c r="C20" s="5"/>
      <c r="D20" s="5"/>
      <c r="E20" s="5"/>
      <c r="F20" s="5"/>
      <c r="G20" s="5"/>
      <c r="H20" s="5"/>
      <c r="I20" s="25"/>
      <c r="J20" s="26"/>
      <c r="Q20" s="15"/>
      <c r="R20" s="10"/>
    </row>
    <row r="21" spans="1:18" s="6" customFormat="1" x14ac:dyDescent="0.2">
      <c r="A21" s="5"/>
      <c r="B21" s="5"/>
      <c r="C21" s="5"/>
      <c r="D21" s="5"/>
      <c r="E21" s="5"/>
      <c r="F21" s="5"/>
      <c r="G21" s="5"/>
      <c r="H21" s="5"/>
      <c r="I21" s="25"/>
      <c r="J21" s="26"/>
      <c r="Q21" s="15"/>
      <c r="R21" s="10"/>
    </row>
    <row r="22" spans="1:18" s="6" customFormat="1" x14ac:dyDescent="0.2">
      <c r="A22" s="5"/>
      <c r="B22" s="5"/>
      <c r="C22" s="5"/>
      <c r="D22" s="5"/>
      <c r="E22" s="5"/>
      <c r="F22" s="5"/>
      <c r="G22" s="5"/>
      <c r="H22" s="5"/>
      <c r="I22" s="25"/>
      <c r="J22" s="26"/>
      <c r="Q22" s="15"/>
      <c r="R22" s="10"/>
    </row>
    <row r="23" spans="1:18" s="6" customFormat="1" x14ac:dyDescent="0.2">
      <c r="A23" s="5"/>
      <c r="B23" s="5"/>
      <c r="C23" s="5"/>
      <c r="D23" s="5"/>
      <c r="E23" s="5"/>
      <c r="F23" s="5"/>
      <c r="G23" s="5"/>
      <c r="H23" s="5"/>
      <c r="I23" s="25"/>
      <c r="J23" s="26"/>
      <c r="Q23" s="15"/>
      <c r="R23" s="10"/>
    </row>
    <row r="24" spans="1:18" s="6" customFormat="1" x14ac:dyDescent="0.2">
      <c r="A24" s="5"/>
      <c r="B24" s="5"/>
      <c r="C24" s="5"/>
      <c r="D24" s="5"/>
      <c r="E24" s="5"/>
      <c r="F24" s="5"/>
      <c r="G24" s="5"/>
      <c r="H24" s="5"/>
      <c r="I24" s="25"/>
      <c r="J24" s="26"/>
      <c r="Q24" s="15"/>
      <c r="R24" s="10"/>
    </row>
    <row r="25" spans="1:18" s="6" customFormat="1" x14ac:dyDescent="0.2">
      <c r="A25" s="5"/>
      <c r="B25" s="5"/>
      <c r="C25" s="5"/>
      <c r="D25" s="5"/>
      <c r="E25" s="5"/>
      <c r="F25" s="5"/>
      <c r="G25" s="5"/>
      <c r="H25" s="5"/>
      <c r="I25" s="25"/>
      <c r="J25" s="26"/>
      <c r="Q25" s="15"/>
      <c r="R25" s="10"/>
    </row>
    <row r="26" spans="1:18" s="6" customFormat="1" x14ac:dyDescent="0.2">
      <c r="A26" s="5"/>
      <c r="B26" s="5"/>
      <c r="C26" s="5"/>
      <c r="D26" s="5"/>
      <c r="E26" s="5"/>
      <c r="F26" s="5"/>
      <c r="G26" s="5"/>
      <c r="H26" s="5"/>
      <c r="I26" s="25"/>
      <c r="J26" s="26"/>
      <c r="Q26" s="15"/>
      <c r="R26" s="10"/>
    </row>
    <row r="27" spans="1:18" s="6" customFormat="1" x14ac:dyDescent="0.2">
      <c r="A27" s="5"/>
      <c r="B27" s="5"/>
      <c r="C27" s="5"/>
      <c r="D27" s="5"/>
      <c r="E27" s="5"/>
      <c r="F27" s="5"/>
      <c r="G27" s="5"/>
      <c r="H27" s="5"/>
      <c r="I27" s="25"/>
      <c r="J27" s="26"/>
      <c r="Q27" s="15"/>
      <c r="R27" s="10"/>
    </row>
    <row r="28" spans="1:18" s="6" customFormat="1" x14ac:dyDescent="0.2">
      <c r="A28" s="5"/>
      <c r="B28" s="5"/>
      <c r="C28" s="5"/>
      <c r="D28" s="5"/>
      <c r="E28" s="5"/>
      <c r="F28" s="5"/>
      <c r="G28" s="5"/>
      <c r="H28" s="5"/>
      <c r="I28" s="25"/>
      <c r="J28" s="26"/>
      <c r="Q28" s="15"/>
      <c r="R28" s="10"/>
    </row>
    <row r="29" spans="1:18" s="6" customFormat="1" x14ac:dyDescent="0.2">
      <c r="A29" s="5"/>
      <c r="B29" s="5"/>
      <c r="C29" s="5"/>
      <c r="D29" s="5"/>
      <c r="E29" s="5"/>
      <c r="F29" s="5"/>
      <c r="G29" s="5"/>
      <c r="H29" s="5"/>
      <c r="I29" s="25"/>
      <c r="J29" s="26"/>
      <c r="Q29" s="15"/>
      <c r="R29" s="10"/>
    </row>
    <row r="30" spans="1:18" s="6" customFormat="1" x14ac:dyDescent="0.2">
      <c r="A30" s="5"/>
      <c r="B30" s="5"/>
      <c r="C30" s="5"/>
      <c r="D30" s="5"/>
      <c r="E30" s="5"/>
      <c r="F30" s="5"/>
      <c r="G30" s="5"/>
      <c r="H30" s="5"/>
      <c r="I30" s="25"/>
      <c r="J30" s="26"/>
      <c r="Q30" s="15"/>
      <c r="R30" s="10"/>
    </row>
    <row r="31" spans="1:18" s="6" customFormat="1" x14ac:dyDescent="0.2">
      <c r="A31" s="5"/>
      <c r="B31" s="5"/>
      <c r="C31" s="5"/>
      <c r="D31" s="5"/>
      <c r="E31" s="5"/>
      <c r="F31" s="5"/>
      <c r="G31" s="5"/>
      <c r="H31" s="5"/>
      <c r="I31" s="25"/>
      <c r="J31" s="26"/>
      <c r="Q31" s="15"/>
      <c r="R31" s="10"/>
    </row>
    <row r="32" spans="1:18" s="6" customFormat="1" x14ac:dyDescent="0.2">
      <c r="A32" s="5"/>
      <c r="B32" s="5"/>
      <c r="C32" s="5"/>
      <c r="D32" s="5"/>
      <c r="E32" s="5"/>
      <c r="F32" s="5"/>
      <c r="G32" s="5"/>
      <c r="H32" s="5"/>
      <c r="I32" s="25"/>
      <c r="J32" s="26"/>
      <c r="Q32" s="15"/>
      <c r="R32" s="10"/>
    </row>
    <row r="33" spans="1:18" s="6" customFormat="1" x14ac:dyDescent="0.2">
      <c r="A33" s="5"/>
      <c r="B33" s="5"/>
      <c r="C33" s="5"/>
      <c r="D33" s="5"/>
      <c r="E33" s="5"/>
      <c r="F33" s="5"/>
      <c r="G33" s="5"/>
      <c r="H33" s="5"/>
      <c r="I33" s="25"/>
      <c r="J33" s="26"/>
      <c r="Q33" s="15"/>
      <c r="R33" s="10"/>
    </row>
    <row r="34" spans="1:18" s="6" customFormat="1" x14ac:dyDescent="0.2">
      <c r="A34" s="5"/>
      <c r="B34" s="5"/>
      <c r="C34" s="5"/>
      <c r="D34" s="5"/>
      <c r="E34" s="5"/>
      <c r="F34" s="5"/>
      <c r="G34" s="5"/>
      <c r="H34" s="5"/>
      <c r="I34" s="25"/>
      <c r="J34" s="26"/>
      <c r="Q34" s="15"/>
      <c r="R34" s="10"/>
    </row>
    <row r="35" spans="1:18" s="6" customFormat="1" x14ac:dyDescent="0.2">
      <c r="A35" s="5"/>
      <c r="B35" s="5"/>
      <c r="C35" s="5"/>
      <c r="D35" s="5"/>
      <c r="E35" s="5"/>
      <c r="F35" s="5"/>
      <c r="G35" s="5"/>
      <c r="H35" s="5"/>
      <c r="I35" s="5"/>
      <c r="J35" s="26"/>
      <c r="Q35" s="15"/>
      <c r="R35" s="10"/>
    </row>
    <row r="36" spans="1:18" s="6" customFormat="1" x14ac:dyDescent="0.2">
      <c r="A36" s="5"/>
      <c r="B36" s="5"/>
      <c r="C36" s="5"/>
      <c r="D36" s="5"/>
      <c r="E36" s="5"/>
      <c r="F36" s="5"/>
      <c r="G36" s="5"/>
      <c r="H36" s="5"/>
      <c r="I36" s="5"/>
      <c r="J36" s="26"/>
      <c r="Q36" s="15"/>
      <c r="R36" s="10"/>
    </row>
    <row r="37" spans="1:18" s="6" customFormat="1" x14ac:dyDescent="0.2">
      <c r="A37" s="5"/>
      <c r="B37" s="5"/>
      <c r="C37" s="5"/>
      <c r="D37" s="5"/>
      <c r="E37" s="5"/>
      <c r="F37" s="5"/>
      <c r="G37" s="5"/>
      <c r="H37" s="5"/>
      <c r="I37" s="5"/>
      <c r="J37" s="26"/>
      <c r="Q37" s="15"/>
      <c r="R37" s="10"/>
    </row>
    <row r="38" spans="1:18" s="6" customFormat="1" x14ac:dyDescent="0.2">
      <c r="A38" s="5"/>
      <c r="B38" s="5"/>
      <c r="C38" s="5"/>
      <c r="D38" s="5"/>
      <c r="E38" s="5"/>
      <c r="F38" s="5"/>
      <c r="G38" s="5"/>
      <c r="H38" s="5"/>
      <c r="I38" s="5"/>
      <c r="J38" s="26"/>
      <c r="Q38" s="15"/>
      <c r="R38" s="10"/>
    </row>
    <row r="39" spans="1:18" s="6" customFormat="1" x14ac:dyDescent="0.2">
      <c r="A39" s="5"/>
      <c r="B39" s="5"/>
      <c r="C39" s="5"/>
      <c r="D39" s="5"/>
      <c r="E39" s="5"/>
      <c r="F39" s="5"/>
      <c r="G39" s="5"/>
      <c r="H39" s="5"/>
      <c r="I39" s="5"/>
      <c r="J39" s="26"/>
      <c r="Q39" s="15"/>
      <c r="R39" s="10"/>
    </row>
    <row r="40" spans="1:18" s="6" customFormat="1" x14ac:dyDescent="0.2">
      <c r="A40" s="5"/>
      <c r="B40" s="5"/>
      <c r="C40" s="5"/>
      <c r="D40" s="5"/>
      <c r="E40" s="5"/>
      <c r="F40" s="5"/>
      <c r="G40" s="5"/>
      <c r="H40" s="5"/>
      <c r="I40" s="5"/>
      <c r="J40" s="26"/>
      <c r="Q40" s="15"/>
      <c r="R40" s="10"/>
    </row>
    <row r="41" spans="1:18" s="6" customFormat="1" x14ac:dyDescent="0.2">
      <c r="A41" s="5"/>
      <c r="B41" s="5"/>
      <c r="C41" s="5"/>
      <c r="D41" s="5"/>
      <c r="E41" s="5"/>
      <c r="F41" s="5"/>
      <c r="G41" s="5"/>
      <c r="H41" s="5"/>
      <c r="I41" s="5"/>
      <c r="J41" s="26"/>
      <c r="Q41" s="15"/>
      <c r="R41" s="10"/>
    </row>
    <row r="42" spans="1:18" s="6" customFormat="1" x14ac:dyDescent="0.2">
      <c r="A42" s="5"/>
      <c r="B42" s="5"/>
      <c r="C42" s="5"/>
      <c r="D42" s="5"/>
      <c r="E42" s="5"/>
      <c r="F42" s="5"/>
      <c r="G42" s="5"/>
      <c r="H42" s="5"/>
      <c r="I42" s="5"/>
      <c r="J42" s="26"/>
      <c r="Q42" s="15"/>
      <c r="R42" s="10"/>
    </row>
    <row r="43" spans="1:18" s="6" customFormat="1" x14ac:dyDescent="0.2">
      <c r="A43" s="5"/>
      <c r="B43" s="5"/>
      <c r="C43" s="5"/>
      <c r="D43" s="5"/>
      <c r="E43" s="5"/>
      <c r="F43" s="5"/>
      <c r="G43" s="5"/>
      <c r="H43" s="5"/>
      <c r="I43" s="5"/>
      <c r="J43" s="26"/>
      <c r="Q43" s="15"/>
      <c r="R43" s="10"/>
    </row>
    <row r="44" spans="1:18" s="6" customFormat="1" x14ac:dyDescent="0.2">
      <c r="A44" s="5"/>
      <c r="B44" s="5"/>
      <c r="C44" s="5"/>
      <c r="D44" s="5"/>
      <c r="E44" s="5"/>
      <c r="F44" s="5"/>
      <c r="G44" s="5"/>
      <c r="H44" s="5"/>
      <c r="I44" s="5"/>
      <c r="J44" s="26"/>
      <c r="Q44" s="15"/>
      <c r="R44" s="10"/>
    </row>
    <row r="45" spans="1:18" s="6" customFormat="1" x14ac:dyDescent="0.2">
      <c r="A45" s="5"/>
      <c r="B45" s="5"/>
      <c r="C45" s="5"/>
      <c r="D45" s="5"/>
      <c r="E45" s="5"/>
      <c r="F45" s="5"/>
      <c r="G45" s="5"/>
      <c r="H45" s="5"/>
      <c r="I45" s="5"/>
      <c r="J45" s="26"/>
      <c r="Q45" s="15"/>
      <c r="R45" s="10"/>
    </row>
    <row r="46" spans="1:18" s="6" customFormat="1" x14ac:dyDescent="0.2">
      <c r="A46" s="10"/>
      <c r="B46" s="10"/>
      <c r="C46" s="10"/>
      <c r="D46" s="10"/>
      <c r="E46" s="10"/>
      <c r="F46" s="10"/>
      <c r="G46" s="10"/>
      <c r="H46" s="10"/>
      <c r="I46" s="5"/>
      <c r="J46" s="26"/>
      <c r="Q46" s="15"/>
      <c r="R46" s="10"/>
    </row>
    <row r="47" spans="1:18" s="6" customFormat="1" x14ac:dyDescent="0.2">
      <c r="A47" s="10"/>
      <c r="B47" s="10"/>
      <c r="C47" s="10"/>
      <c r="D47" s="10"/>
      <c r="E47" s="10"/>
      <c r="F47" s="10"/>
      <c r="G47" s="10"/>
      <c r="H47" s="10"/>
      <c r="I47" s="5"/>
      <c r="J47" s="26"/>
      <c r="Q47" s="15"/>
      <c r="R47" s="10"/>
    </row>
    <row r="48" spans="1:18" s="6" customFormat="1" x14ac:dyDescent="0.2">
      <c r="A48" s="10"/>
      <c r="B48" s="10"/>
      <c r="C48" s="10"/>
      <c r="D48" s="10"/>
      <c r="E48" s="10"/>
      <c r="F48" s="10"/>
      <c r="G48" s="10"/>
      <c r="H48" s="10"/>
      <c r="I48" s="5"/>
      <c r="J48" s="26"/>
      <c r="Q48" s="15"/>
      <c r="R48" s="10"/>
    </row>
    <row r="49" spans="1:18" s="6" customFormat="1" x14ac:dyDescent="0.2">
      <c r="A49" s="10"/>
      <c r="B49" s="10"/>
      <c r="C49" s="10"/>
      <c r="D49" s="10"/>
      <c r="E49" s="10"/>
      <c r="F49" s="10"/>
      <c r="G49" s="10"/>
      <c r="H49" s="10"/>
      <c r="I49" s="5"/>
      <c r="J49" s="26"/>
      <c r="Q49" s="15"/>
      <c r="R49" s="10"/>
    </row>
    <row r="50" spans="1:18" s="6" customFormat="1" x14ac:dyDescent="0.2">
      <c r="A50" s="10"/>
      <c r="B50" s="10"/>
      <c r="C50" s="10"/>
      <c r="D50" s="10"/>
      <c r="E50" s="10"/>
      <c r="F50" s="10"/>
      <c r="G50" s="10"/>
      <c r="H50" s="10"/>
      <c r="I50" s="5"/>
      <c r="J50" s="26"/>
      <c r="Q50" s="15"/>
      <c r="R50" s="10"/>
    </row>
    <row r="51" spans="1:18" s="6" customFormat="1" x14ac:dyDescent="0.2">
      <c r="A51" s="10"/>
      <c r="B51" s="10"/>
      <c r="C51" s="10"/>
      <c r="D51" s="10"/>
      <c r="E51" s="10"/>
      <c r="F51" s="10"/>
      <c r="G51" s="10"/>
      <c r="H51" s="10"/>
      <c r="I51" s="5"/>
      <c r="J51" s="26"/>
      <c r="Q51" s="15"/>
      <c r="R51" s="10"/>
    </row>
    <row r="52" spans="1:18" s="6" customFormat="1" x14ac:dyDescent="0.2">
      <c r="A52" s="10"/>
      <c r="B52" s="10"/>
      <c r="C52" s="10"/>
      <c r="D52" s="10"/>
      <c r="E52" s="10"/>
      <c r="F52" s="10"/>
      <c r="G52" s="10"/>
      <c r="H52" s="10"/>
      <c r="I52" s="5"/>
      <c r="J52" s="26"/>
      <c r="Q52" s="15"/>
      <c r="R52" s="10"/>
    </row>
    <row r="53" spans="1:18" s="6" customFormat="1" x14ac:dyDescent="0.2">
      <c r="A53" s="10"/>
      <c r="B53" s="10"/>
      <c r="C53" s="10"/>
      <c r="D53" s="10"/>
      <c r="E53" s="10"/>
      <c r="F53" s="10"/>
      <c r="G53" s="10"/>
      <c r="H53" s="10"/>
      <c r="I53" s="5"/>
      <c r="J53" s="26"/>
      <c r="Q53" s="15"/>
      <c r="R53" s="10"/>
    </row>
    <row r="54" spans="1:18" s="6" customFormat="1" x14ac:dyDescent="0.2">
      <c r="A54" s="10"/>
      <c r="B54" s="10"/>
      <c r="C54" s="10"/>
      <c r="D54" s="10"/>
      <c r="E54" s="10"/>
      <c r="F54" s="10"/>
      <c r="G54" s="10"/>
      <c r="H54" s="10"/>
      <c r="I54" s="5"/>
      <c r="J54" s="26"/>
      <c r="Q54" s="15"/>
      <c r="R54" s="10"/>
    </row>
    <row r="55" spans="1:18" s="6" customFormat="1" x14ac:dyDescent="0.2">
      <c r="A55" s="10"/>
      <c r="B55" s="10"/>
      <c r="C55" s="10"/>
      <c r="D55" s="10"/>
      <c r="E55" s="10"/>
      <c r="F55" s="10"/>
      <c r="G55" s="10"/>
      <c r="H55" s="10"/>
      <c r="I55" s="5"/>
      <c r="J55" s="26"/>
      <c r="Q55" s="15"/>
      <c r="R55" s="10"/>
    </row>
    <row r="56" spans="1:18" s="6" customFormat="1" x14ac:dyDescent="0.2">
      <c r="A56" s="10"/>
      <c r="B56" s="10"/>
      <c r="C56" s="10"/>
      <c r="D56" s="10"/>
      <c r="E56" s="10"/>
      <c r="F56" s="10"/>
      <c r="G56" s="10"/>
      <c r="H56" s="10"/>
      <c r="I56" s="5"/>
      <c r="J56" s="26"/>
      <c r="Q56" s="15"/>
      <c r="R56" s="10"/>
    </row>
    <row r="57" spans="1:18" s="6" customFormat="1" x14ac:dyDescent="0.2">
      <c r="A57" s="10"/>
      <c r="B57" s="10"/>
      <c r="C57" s="10"/>
      <c r="D57" s="10"/>
      <c r="E57" s="10"/>
      <c r="F57" s="10"/>
      <c r="G57" s="10"/>
      <c r="H57" s="10"/>
      <c r="I57" s="5"/>
      <c r="J57" s="26"/>
      <c r="Q57" s="15"/>
      <c r="R57" s="10"/>
    </row>
    <row r="58" spans="1:18" s="6" customFormat="1" x14ac:dyDescent="0.2">
      <c r="A58" s="10"/>
      <c r="B58" s="10"/>
      <c r="C58" s="10"/>
      <c r="D58" s="10"/>
      <c r="E58" s="10"/>
      <c r="F58" s="10"/>
      <c r="G58" s="10"/>
      <c r="H58" s="10"/>
      <c r="I58" s="5"/>
      <c r="J58" s="26"/>
      <c r="Q58" s="15"/>
      <c r="R58" s="10"/>
    </row>
    <row r="59" spans="1:18" s="6" customFormat="1" x14ac:dyDescent="0.2">
      <c r="A59" s="10"/>
      <c r="B59" s="10"/>
      <c r="C59" s="10"/>
      <c r="D59" s="10"/>
      <c r="E59" s="10"/>
      <c r="F59" s="10"/>
      <c r="G59" s="10"/>
      <c r="H59" s="10"/>
      <c r="I59" s="5"/>
      <c r="J59" s="26"/>
      <c r="Q59" s="15"/>
      <c r="R59" s="10"/>
    </row>
    <row r="60" spans="1:18" s="6" customFormat="1" x14ac:dyDescent="0.2">
      <c r="A60" s="10"/>
      <c r="B60" s="10"/>
      <c r="C60" s="10"/>
      <c r="D60" s="10"/>
      <c r="E60" s="10"/>
      <c r="F60" s="10"/>
      <c r="G60" s="10"/>
      <c r="H60" s="10"/>
      <c r="I60" s="5"/>
      <c r="J60" s="26"/>
      <c r="Q60" s="15"/>
      <c r="R60" s="10"/>
    </row>
    <row r="61" spans="1:18" s="6" customFormat="1" x14ac:dyDescent="0.2">
      <c r="A61" s="10"/>
      <c r="B61" s="10"/>
      <c r="C61" s="10"/>
      <c r="D61" s="10"/>
      <c r="E61" s="10"/>
      <c r="F61" s="10"/>
      <c r="G61" s="10"/>
      <c r="H61" s="10"/>
      <c r="I61" s="5"/>
      <c r="J61" s="26"/>
      <c r="Q61" s="15"/>
      <c r="R61" s="10"/>
    </row>
    <row r="62" spans="1:18" s="6" customFormat="1" x14ac:dyDescent="0.2">
      <c r="A62" s="10"/>
      <c r="B62" s="10"/>
      <c r="C62" s="10"/>
      <c r="D62" s="10"/>
      <c r="E62" s="10"/>
      <c r="F62" s="10"/>
      <c r="G62" s="10"/>
      <c r="H62" s="10"/>
      <c r="I62" s="5"/>
      <c r="J62" s="26"/>
      <c r="Q62" s="15"/>
      <c r="R62" s="10"/>
    </row>
    <row r="63" spans="1:18" s="6" customFormat="1" x14ac:dyDescent="0.2">
      <c r="A63" s="10"/>
      <c r="B63" s="10"/>
      <c r="C63" s="10"/>
      <c r="D63" s="10"/>
      <c r="E63" s="10"/>
      <c r="F63" s="10"/>
      <c r="G63" s="10"/>
      <c r="H63" s="10"/>
      <c r="I63" s="5"/>
      <c r="J63" s="26"/>
      <c r="Q63" s="15"/>
      <c r="R63" s="10"/>
    </row>
    <row r="64" spans="1:18" s="6" customFormat="1" x14ac:dyDescent="0.2">
      <c r="A64" s="10"/>
      <c r="B64" s="10"/>
      <c r="C64" s="10"/>
      <c r="D64" s="10"/>
      <c r="E64" s="10"/>
      <c r="F64" s="10"/>
      <c r="G64" s="10"/>
      <c r="H64" s="10"/>
      <c r="I64" s="5"/>
      <c r="J64" s="26"/>
      <c r="Q64" s="15"/>
      <c r="R64" s="10"/>
    </row>
    <row r="65" spans="1:18" s="6" customFormat="1" x14ac:dyDescent="0.2">
      <c r="A65" s="10"/>
      <c r="B65" s="10"/>
      <c r="C65" s="10"/>
      <c r="D65" s="10"/>
      <c r="E65" s="10"/>
      <c r="F65" s="10"/>
      <c r="G65" s="10"/>
      <c r="H65" s="10"/>
      <c r="I65" s="5"/>
      <c r="J65" s="26"/>
      <c r="Q65" s="15"/>
      <c r="R65" s="10"/>
    </row>
    <row r="66" spans="1:18" s="6" customFormat="1" x14ac:dyDescent="0.2">
      <c r="A66" s="10"/>
      <c r="B66" s="10"/>
      <c r="C66" s="10"/>
      <c r="D66" s="10"/>
      <c r="E66" s="10"/>
      <c r="F66" s="10"/>
      <c r="G66" s="10"/>
      <c r="H66" s="10"/>
      <c r="I66" s="5"/>
      <c r="J66" s="26"/>
      <c r="Q66" s="15"/>
      <c r="R66" s="10"/>
    </row>
    <row r="67" spans="1:18" s="6" customFormat="1" x14ac:dyDescent="0.2">
      <c r="A67" s="10"/>
      <c r="B67" s="10"/>
      <c r="C67" s="10"/>
      <c r="D67" s="10"/>
      <c r="E67" s="10"/>
      <c r="F67" s="10"/>
      <c r="G67" s="10"/>
      <c r="H67" s="10"/>
      <c r="I67" s="5"/>
      <c r="J67" s="26"/>
      <c r="Q67" s="15"/>
      <c r="R67" s="10"/>
    </row>
    <row r="68" spans="1:18" s="6" customFormat="1" x14ac:dyDescent="0.2">
      <c r="A68" s="10"/>
      <c r="B68" s="10"/>
      <c r="C68" s="10"/>
      <c r="D68" s="10"/>
      <c r="E68" s="10"/>
      <c r="F68" s="10"/>
      <c r="G68" s="10"/>
      <c r="H68" s="10"/>
      <c r="I68" s="5"/>
      <c r="J68" s="26"/>
      <c r="Q68" s="15"/>
      <c r="R68" s="10"/>
    </row>
    <row r="69" spans="1:18" s="6" customFormat="1" x14ac:dyDescent="0.2">
      <c r="A69" s="10"/>
      <c r="B69" s="10"/>
      <c r="C69" s="10"/>
      <c r="D69" s="10"/>
      <c r="E69" s="10"/>
      <c r="F69" s="10"/>
      <c r="G69" s="10"/>
      <c r="H69" s="10"/>
      <c r="I69" s="5"/>
      <c r="J69" s="26"/>
      <c r="Q69" s="15"/>
      <c r="R69" s="10"/>
    </row>
    <row r="70" spans="1:18" s="6" customFormat="1" x14ac:dyDescent="0.2">
      <c r="A70" s="10"/>
      <c r="B70" s="10"/>
      <c r="C70" s="10"/>
      <c r="D70" s="10"/>
      <c r="E70" s="10"/>
      <c r="F70" s="10"/>
      <c r="G70" s="10"/>
      <c r="H70" s="10"/>
      <c r="I70" s="5"/>
      <c r="J70" s="26"/>
      <c r="Q70" s="15"/>
      <c r="R70" s="10"/>
    </row>
    <row r="71" spans="1:18" s="6" customFormat="1" x14ac:dyDescent="0.2">
      <c r="A71" s="10"/>
      <c r="B71" s="10"/>
      <c r="C71" s="10"/>
      <c r="D71" s="10"/>
      <c r="E71" s="10"/>
      <c r="F71" s="10"/>
      <c r="G71" s="10"/>
      <c r="H71" s="10"/>
      <c r="I71" s="5"/>
      <c r="J71" s="26"/>
      <c r="Q71" s="15"/>
      <c r="R71" s="10"/>
    </row>
    <row r="72" spans="1:18" s="6" customFormat="1" x14ac:dyDescent="0.2">
      <c r="A72" s="10"/>
      <c r="B72" s="10"/>
      <c r="C72" s="10"/>
      <c r="D72" s="10"/>
      <c r="E72" s="10"/>
      <c r="F72" s="10"/>
      <c r="G72" s="10"/>
      <c r="H72" s="10"/>
      <c r="I72" s="5"/>
      <c r="J72" s="26"/>
      <c r="Q72" s="15"/>
      <c r="R72" s="10"/>
    </row>
    <row r="73" spans="1:18" s="6" customFormat="1" x14ac:dyDescent="0.2">
      <c r="A73" s="10"/>
      <c r="B73" s="10"/>
      <c r="C73" s="10"/>
      <c r="D73" s="10"/>
      <c r="E73" s="10"/>
      <c r="F73" s="10"/>
      <c r="G73" s="10"/>
      <c r="H73" s="10"/>
      <c r="I73" s="5"/>
      <c r="J73" s="26"/>
      <c r="Q73" s="15"/>
      <c r="R73" s="10"/>
    </row>
    <row r="74" spans="1:18" s="6" customFormat="1" x14ac:dyDescent="0.2">
      <c r="A74" s="10"/>
      <c r="B74" s="10"/>
      <c r="C74" s="10"/>
      <c r="D74" s="10"/>
      <c r="E74" s="10"/>
      <c r="F74" s="10"/>
      <c r="G74" s="10"/>
      <c r="H74" s="10"/>
      <c r="I74" s="5"/>
      <c r="J74" s="26"/>
      <c r="Q74" s="15"/>
      <c r="R74" s="10"/>
    </row>
    <row r="75" spans="1:18" s="6" customFormat="1" x14ac:dyDescent="0.2">
      <c r="A75" s="10"/>
      <c r="B75" s="10"/>
      <c r="C75" s="10"/>
      <c r="D75" s="10"/>
      <c r="E75" s="10"/>
      <c r="F75" s="10"/>
      <c r="G75" s="10"/>
      <c r="H75" s="10"/>
      <c r="I75" s="5"/>
      <c r="J75" s="26"/>
      <c r="Q75" s="15"/>
      <c r="R75" s="10"/>
    </row>
    <row r="76" spans="1:18" s="6" customFormat="1" x14ac:dyDescent="0.2">
      <c r="A76" s="10"/>
      <c r="B76" s="10"/>
      <c r="C76" s="10"/>
      <c r="D76" s="10"/>
      <c r="E76" s="10"/>
      <c r="F76" s="10"/>
      <c r="G76" s="10"/>
      <c r="H76" s="10"/>
      <c r="I76" s="5"/>
      <c r="J76" s="26"/>
      <c r="Q76" s="15"/>
      <c r="R76" s="10"/>
    </row>
    <row r="77" spans="1:18" s="6" customFormat="1" x14ac:dyDescent="0.2">
      <c r="A77" s="10"/>
      <c r="B77" s="10"/>
      <c r="C77" s="10"/>
      <c r="D77" s="10"/>
      <c r="E77" s="10"/>
      <c r="F77" s="10"/>
      <c r="G77" s="10"/>
      <c r="H77" s="10"/>
      <c r="I77" s="5"/>
      <c r="J77" s="26"/>
      <c r="Q77" s="15"/>
      <c r="R77" s="10"/>
    </row>
    <row r="78" spans="1:18" s="6" customFormat="1" x14ac:dyDescent="0.2">
      <c r="A78" s="10"/>
      <c r="B78" s="10"/>
      <c r="C78" s="10"/>
      <c r="D78" s="10"/>
      <c r="E78" s="10"/>
      <c r="F78" s="10"/>
      <c r="G78" s="10"/>
      <c r="H78" s="10"/>
      <c r="I78" s="5"/>
      <c r="J78" s="26"/>
      <c r="Q78" s="15"/>
      <c r="R78" s="10"/>
    </row>
    <row r="79" spans="1:18" s="6" customFormat="1" x14ac:dyDescent="0.2">
      <c r="A79" s="10"/>
      <c r="B79" s="10"/>
      <c r="C79" s="10"/>
      <c r="D79" s="10"/>
      <c r="E79" s="10"/>
      <c r="F79" s="10"/>
      <c r="G79" s="10"/>
      <c r="H79" s="10"/>
      <c r="I79" s="5"/>
      <c r="J79" s="26"/>
      <c r="Q79" s="15"/>
      <c r="R79" s="10"/>
    </row>
    <row r="80" spans="1:18" s="6" customFormat="1" x14ac:dyDescent="0.2">
      <c r="A80" s="10"/>
      <c r="B80" s="10"/>
      <c r="C80" s="10"/>
      <c r="D80" s="10"/>
      <c r="E80" s="10"/>
      <c r="F80" s="10"/>
      <c r="G80" s="10"/>
      <c r="H80" s="10"/>
      <c r="I80" s="5"/>
      <c r="J80" s="26"/>
      <c r="Q80" s="15"/>
      <c r="R80" s="10"/>
    </row>
    <row r="81" spans="1:18" s="6" customFormat="1" x14ac:dyDescent="0.2">
      <c r="A81" s="10"/>
      <c r="B81" s="10"/>
      <c r="C81" s="10"/>
      <c r="D81" s="10"/>
      <c r="E81" s="10"/>
      <c r="F81" s="10"/>
      <c r="G81" s="10"/>
      <c r="H81" s="10"/>
      <c r="I81" s="5"/>
      <c r="J81" s="26"/>
      <c r="Q81" s="15"/>
      <c r="R81" s="10"/>
    </row>
    <row r="82" spans="1:18" s="6" customFormat="1" x14ac:dyDescent="0.2">
      <c r="A82" s="10"/>
      <c r="B82" s="10"/>
      <c r="C82" s="10"/>
      <c r="D82" s="10"/>
      <c r="E82" s="10"/>
      <c r="F82" s="10"/>
      <c r="G82" s="10"/>
      <c r="H82" s="10"/>
      <c r="I82" s="5"/>
      <c r="J82" s="26"/>
      <c r="Q82" s="15"/>
      <c r="R82" s="10"/>
    </row>
    <row r="83" spans="1:18" s="6" customFormat="1" x14ac:dyDescent="0.2">
      <c r="A83" s="10"/>
      <c r="B83" s="10"/>
      <c r="C83" s="10"/>
      <c r="D83" s="10"/>
      <c r="E83" s="10"/>
      <c r="F83" s="10"/>
      <c r="G83" s="10"/>
      <c r="H83" s="10"/>
      <c r="I83" s="5"/>
      <c r="J83" s="26"/>
      <c r="Q83" s="15"/>
      <c r="R83" s="10"/>
    </row>
    <row r="84" spans="1:18" s="6" customFormat="1" x14ac:dyDescent="0.2">
      <c r="A84" s="10"/>
      <c r="B84" s="10"/>
      <c r="C84" s="10"/>
      <c r="D84" s="10"/>
      <c r="E84" s="10"/>
      <c r="F84" s="10"/>
      <c r="G84" s="10"/>
      <c r="H84" s="10"/>
      <c r="I84" s="5"/>
      <c r="J84" s="26"/>
      <c r="Q84" s="15"/>
      <c r="R84" s="10"/>
    </row>
    <row r="85" spans="1:18" s="6" customFormat="1" x14ac:dyDescent="0.2">
      <c r="A85" s="10"/>
      <c r="B85" s="10"/>
      <c r="C85" s="10"/>
      <c r="D85" s="10"/>
      <c r="E85" s="10"/>
      <c r="F85" s="10"/>
      <c r="G85" s="10"/>
      <c r="H85" s="10"/>
      <c r="I85" s="5"/>
      <c r="J85" s="26"/>
      <c r="Q85" s="15"/>
      <c r="R85" s="10"/>
    </row>
    <row r="86" spans="1:18" s="6" customFormat="1" x14ac:dyDescent="0.2">
      <c r="A86" s="10"/>
      <c r="B86" s="10"/>
      <c r="C86" s="10"/>
      <c r="D86" s="10"/>
      <c r="E86" s="10"/>
      <c r="F86" s="10"/>
      <c r="G86" s="10"/>
      <c r="H86" s="10"/>
      <c r="I86" s="5"/>
      <c r="J86" s="26"/>
      <c r="Q86" s="15"/>
      <c r="R86" s="10"/>
    </row>
    <row r="87" spans="1:18" s="6" customFormat="1" x14ac:dyDescent="0.2">
      <c r="A87" s="10"/>
      <c r="B87" s="10"/>
      <c r="C87" s="10"/>
      <c r="D87" s="10"/>
      <c r="E87" s="10"/>
      <c r="F87" s="10"/>
      <c r="G87" s="10"/>
      <c r="H87" s="10"/>
      <c r="I87" s="5"/>
      <c r="J87" s="26"/>
      <c r="Q87" s="15"/>
      <c r="R87" s="10"/>
    </row>
    <row r="88" spans="1:18" s="6" customFormat="1" x14ac:dyDescent="0.2">
      <c r="A88" s="10"/>
      <c r="B88" s="10"/>
      <c r="C88" s="10"/>
      <c r="D88" s="10"/>
      <c r="E88" s="10"/>
      <c r="F88" s="10"/>
      <c r="G88" s="10"/>
      <c r="H88" s="10"/>
      <c r="I88" s="5"/>
      <c r="J88" s="26"/>
      <c r="Q88" s="15"/>
      <c r="R88" s="10"/>
    </row>
    <row r="89" spans="1:18" s="6" customFormat="1" x14ac:dyDescent="0.2">
      <c r="A89" s="10"/>
      <c r="B89" s="10"/>
      <c r="C89" s="10"/>
      <c r="D89" s="10"/>
      <c r="E89" s="10"/>
      <c r="F89" s="10"/>
      <c r="G89" s="10"/>
      <c r="H89" s="10"/>
      <c r="I89" s="5"/>
      <c r="J89" s="26"/>
      <c r="Q89" s="15"/>
      <c r="R89" s="10"/>
    </row>
    <row r="90" spans="1:18" s="6" customFormat="1" x14ac:dyDescent="0.2">
      <c r="A90" s="10"/>
      <c r="B90" s="10"/>
      <c r="C90" s="10"/>
      <c r="D90" s="10"/>
      <c r="E90" s="10"/>
      <c r="F90" s="10"/>
      <c r="G90" s="10"/>
      <c r="H90" s="10"/>
      <c r="I90" s="5"/>
      <c r="J90" s="26"/>
      <c r="Q90" s="15"/>
      <c r="R90" s="10"/>
    </row>
    <row r="91" spans="1:18" s="6" customFormat="1" x14ac:dyDescent="0.2">
      <c r="A91" s="10"/>
      <c r="B91" s="10"/>
      <c r="C91" s="10"/>
      <c r="D91" s="10"/>
      <c r="E91" s="10"/>
      <c r="F91" s="10"/>
      <c r="G91" s="10"/>
      <c r="H91" s="10"/>
      <c r="I91" s="5"/>
      <c r="J91" s="26"/>
      <c r="Q91" s="15"/>
      <c r="R91" s="10"/>
    </row>
    <row r="92" spans="1:18" s="6" customFormat="1" x14ac:dyDescent="0.2">
      <c r="A92" s="10"/>
      <c r="B92" s="10"/>
      <c r="C92" s="10"/>
      <c r="D92" s="10"/>
      <c r="E92" s="10"/>
      <c r="F92" s="10"/>
      <c r="G92" s="10"/>
      <c r="H92" s="10"/>
      <c r="I92" s="5"/>
      <c r="J92" s="26"/>
      <c r="Q92" s="15"/>
      <c r="R92" s="10"/>
    </row>
    <row r="93" spans="1:18" s="6" customFormat="1" x14ac:dyDescent="0.2">
      <c r="A93" s="10"/>
      <c r="B93" s="10"/>
      <c r="C93" s="10"/>
      <c r="D93" s="10"/>
      <c r="E93" s="10"/>
      <c r="F93" s="10"/>
      <c r="G93" s="10"/>
      <c r="H93" s="10"/>
      <c r="I93" s="5"/>
      <c r="J93" s="26"/>
      <c r="Q93" s="15"/>
      <c r="R93" s="10"/>
    </row>
    <row r="94" spans="1:18" s="6" customFormat="1" x14ac:dyDescent="0.2">
      <c r="A94" s="10"/>
      <c r="B94" s="10"/>
      <c r="C94" s="10"/>
      <c r="D94" s="10"/>
      <c r="E94" s="10"/>
      <c r="F94" s="10"/>
      <c r="G94" s="10"/>
      <c r="H94" s="10"/>
      <c r="I94" s="5"/>
      <c r="J94" s="26"/>
      <c r="Q94" s="15"/>
      <c r="R94" s="10"/>
    </row>
    <row r="95" spans="1:18" s="6" customFormat="1" x14ac:dyDescent="0.2">
      <c r="A95" s="10"/>
      <c r="B95" s="10"/>
      <c r="C95" s="10"/>
      <c r="D95" s="10"/>
      <c r="E95" s="10"/>
      <c r="F95" s="10"/>
      <c r="G95" s="10"/>
      <c r="H95" s="10"/>
      <c r="I95" s="5"/>
      <c r="J95" s="26"/>
      <c r="Q95" s="15"/>
      <c r="R95" s="10"/>
    </row>
    <row r="96" spans="1:18" s="6" customFormat="1" x14ac:dyDescent="0.2">
      <c r="A96" s="10"/>
      <c r="B96" s="10"/>
      <c r="C96" s="10"/>
      <c r="D96" s="10"/>
      <c r="E96" s="10"/>
      <c r="F96" s="10"/>
      <c r="G96" s="10"/>
      <c r="H96" s="10"/>
      <c r="I96" s="5"/>
      <c r="J96" s="26"/>
      <c r="Q96" s="15"/>
      <c r="R96" s="10"/>
    </row>
    <row r="97" spans="1:18" s="6" customFormat="1" x14ac:dyDescent="0.2">
      <c r="A97" s="10"/>
      <c r="B97" s="10"/>
      <c r="C97" s="10"/>
      <c r="D97" s="10"/>
      <c r="E97" s="10"/>
      <c r="F97" s="10"/>
      <c r="G97" s="10"/>
      <c r="H97" s="10"/>
      <c r="I97" s="5"/>
      <c r="J97" s="26"/>
      <c r="Q97" s="15"/>
      <c r="R97" s="10"/>
    </row>
  </sheetData>
  <mergeCells count="16">
    <mergeCell ref="A5:P5"/>
    <mergeCell ref="A6:A7"/>
    <mergeCell ref="B6:B7"/>
    <mergeCell ref="C6:C7"/>
    <mergeCell ref="D6:D7"/>
    <mergeCell ref="E6:E7"/>
    <mergeCell ref="F6:F7"/>
    <mergeCell ref="G6:G7"/>
    <mergeCell ref="H6:H7"/>
    <mergeCell ref="P6:P7"/>
    <mergeCell ref="Q6:Q7"/>
    <mergeCell ref="I6:I7"/>
    <mergeCell ref="J6:J7"/>
    <mergeCell ref="K6:K7"/>
    <mergeCell ref="L6:L7"/>
    <mergeCell ref="M6:O6"/>
  </mergeCells>
  <pageMargins left="0.70866141732283472" right="0.70866141732283472" top="0.78740157480314965" bottom="0.78740157480314965" header="0.31496062992125984" footer="0.31496062992125984"/>
  <pageSetup paperSize="9" scale="58" firstPageNumber="113" orientation="landscape" useFirstPageNumber="1" r:id="rId1"/>
  <headerFooter>
    <oddFooter>&amp;L&amp;"Arial,Kurzíva"Zastupitelstvo Olomouckého kraje 19-12-2016
6. - Rozpočet Olomouckého kraje 2017 - návrh rozpočtu
Příloha č. 5a) Rozpracované opravy a investiční akce hrazené z rozpočtu Olomouckého kraje&amp;R&amp;"Arial,Kurzíva"Strana &amp;P (celkem 137)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16</vt:i4>
      </vt:variant>
    </vt:vector>
  </HeadingPairs>
  <TitlesOfParts>
    <vt:vector size="25" baseType="lpstr">
      <vt:lpstr>Souhrn</vt:lpstr>
      <vt:lpstr>Školství - ORJ 17 </vt:lpstr>
      <vt:lpstr>Sociální - ORJ 17 </vt:lpstr>
      <vt:lpstr>Doprava - ORJ 17 </vt:lpstr>
      <vt:lpstr>Doprava - SSOK</vt:lpstr>
      <vt:lpstr>Kultura - ORJ 17</vt:lpstr>
      <vt:lpstr>Zdravotnictví - ORJ 17 </vt:lpstr>
      <vt:lpstr>Zdravotnictví - SMN   </vt:lpstr>
      <vt:lpstr>Odbor kancelář ředitele-ORJ 03</vt:lpstr>
      <vt:lpstr>'Doprava - ORJ 17 '!Názvy_tisku</vt:lpstr>
      <vt:lpstr>'Doprava - SSOK'!Názvy_tisku</vt:lpstr>
      <vt:lpstr>'Kultura - ORJ 17'!Názvy_tisku</vt:lpstr>
      <vt:lpstr>'Sociální - ORJ 17 '!Názvy_tisku</vt:lpstr>
      <vt:lpstr>'Školství - ORJ 17 '!Názvy_tisku</vt:lpstr>
      <vt:lpstr>'Zdravotnictví - ORJ 17 '!Názvy_tisku</vt:lpstr>
      <vt:lpstr>'Zdravotnictví - SMN   '!Názvy_tisku</vt:lpstr>
      <vt:lpstr>'Doprava - ORJ 17 '!Oblast_tisku</vt:lpstr>
      <vt:lpstr>'Doprava - SSOK'!Oblast_tisku</vt:lpstr>
      <vt:lpstr>'Kultura - ORJ 17'!Oblast_tisku</vt:lpstr>
      <vt:lpstr>'Odbor kancelář ředitele-ORJ 03'!Oblast_tisku</vt:lpstr>
      <vt:lpstr>'Sociální - ORJ 17 '!Oblast_tisku</vt:lpstr>
      <vt:lpstr>Souhrn!Oblast_tisku</vt:lpstr>
      <vt:lpstr>'Školství - ORJ 17 '!Oblast_tisku</vt:lpstr>
      <vt:lpstr>'Zdravotnictví - ORJ 17 '!Oblast_tisku</vt:lpstr>
      <vt:lpstr>'Zdravotnictví - SMN   '!Oblast_tisku</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Balabuch Petr</cp:lastModifiedBy>
  <cp:lastPrinted>2016-11-24T09:42:20Z</cp:lastPrinted>
  <dcterms:created xsi:type="dcterms:W3CDTF">2016-08-02T13:34:52Z</dcterms:created>
  <dcterms:modified xsi:type="dcterms:W3CDTF">2016-11-29T08:16:38Z</dcterms:modified>
</cp:coreProperties>
</file>