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úvěrů'!$A$1:$D$107</definedName>
  </definedNames>
  <calcPr fullCalcOnLoad="1"/>
</workbook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<sst xmlns="http://schemas.openxmlformats.org/spreadsheetml/2006/main" count="84" uniqueCount="36">
  <si>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</si>
  <si>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</si>
  <si>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</si>
  <si>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</si>
  <si>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</si>
  <si>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</si>
  <si>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</si>
  <si>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</si>
  <si>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</si>
  <si>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</si>
  <si>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</si>
  <si>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</si>
  <si>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</si>
  <si>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</si>
  <si>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</si>
  <si>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</si>
  <si>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</si>
  <si>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</si>
  <si>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</si>
  <si>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</si>
  <si>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</si>
  <si>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</si>
  <si>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</si>
  <si>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</si>
  <si>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</si>
  <si>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</si>
  <si>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</si>
  <si>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</si>
  <si>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</si>
  <si>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</si>
  <si>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</si>
  <si>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Stav k 31.10.2013</t>
  </si>
  <si>
    <t>Celkem k 31.10.2013</t>
  </si>
  <si>
    <t>Schváleno usnesením Zastupitelstva Olomouckého kraje UZ/3/4/2013 ze dne 22.2.2013</t>
  </si>
  <si>
    <t>4/ Smlouva o revolvingovém úvěru</t>
  </si>
  <si>
    <t>7. Přehled úvěrů a půjček Olomouckého kraje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</si>
</sst>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view="pageBreakPreview" zoomScaleSheetLayoutView="100" zoomScalePageLayoutView="0" workbookViewId="0" topLeftCell="A1">
      <selection activeCell="F79" sqref="F79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3.25">
      <c r="A1" s="5" t="s">
        <v>35</v>
      </c>
      <c r="B1" s="6"/>
      <c r="C1" s="6"/>
      <c r="D1" s="6"/>
      <c r="E1" s="6"/>
    </row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25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58"/>
      <c r="B15" s="58"/>
      <c r="C15" s="58"/>
      <c r="D15" s="58"/>
    </row>
    <row r="16" ht="12.75" hidden="1"/>
    <row r="17" spans="1:4" ht="15.75">
      <c r="A17" s="2" t="s">
        <v>26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4.25">
      <c r="A27" s="19">
        <v>2012</v>
      </c>
      <c r="B27" s="21">
        <v>0</v>
      </c>
      <c r="C27" s="21">
        <v>43633565.62</v>
      </c>
      <c r="D27" s="22">
        <f t="shared" si="1"/>
        <v>781463995.3399999</v>
      </c>
      <c r="E27" s="33"/>
    </row>
    <row r="28" spans="1:5" ht="15" thickBot="1">
      <c r="A28" s="23">
        <v>2013</v>
      </c>
      <c r="B28" s="25">
        <v>0</v>
      </c>
      <c r="C28" s="25">
        <v>21816782.81</v>
      </c>
      <c r="D28" s="26">
        <f>D27+B28-C28</f>
        <v>759647212.53</v>
      </c>
      <c r="E28" s="33"/>
    </row>
    <row r="29" spans="1:4" ht="16.5" thickBot="1" thickTop="1">
      <c r="A29" s="27" t="s">
        <v>31</v>
      </c>
      <c r="B29" s="28">
        <f>SUM(B21:B28)</f>
        <v>900000000</v>
      </c>
      <c r="C29" s="29">
        <f>SUM(C21:C28)</f>
        <v>140352787.47</v>
      </c>
      <c r="D29" s="30">
        <f>B29-C29</f>
        <v>759647212.53</v>
      </c>
    </row>
    <row r="30" spans="1:4" ht="13.5" thickTop="1">
      <c r="A30" s="58"/>
      <c r="B30" s="58"/>
      <c r="C30" s="58"/>
      <c r="D30" s="58"/>
    </row>
    <row r="31" spans="1:4" ht="12.75">
      <c r="A31" s="3"/>
      <c r="B31" s="3"/>
      <c r="C31" s="3"/>
      <c r="D31" s="3"/>
    </row>
    <row r="32" spans="1:4" ht="15.75">
      <c r="A32" s="2" t="s">
        <v>8</v>
      </c>
      <c r="C32" s="11" t="s">
        <v>5</v>
      </c>
      <c r="D32" s="51">
        <v>3000000000</v>
      </c>
    </row>
    <row r="33" spans="1:2" ht="15">
      <c r="A33" s="12" t="s">
        <v>10</v>
      </c>
      <c r="B33" s="13"/>
    </row>
    <row r="34" spans="1:4" ht="13.5" thickBot="1">
      <c r="A34" s="1" t="s">
        <v>16</v>
      </c>
      <c r="D34" s="14" t="s">
        <v>13</v>
      </c>
    </row>
    <row r="35" spans="1:4" ht="16.5" thickBot="1" thickTop="1">
      <c r="A35" s="15" t="s">
        <v>0</v>
      </c>
      <c r="B35" s="16" t="s">
        <v>1</v>
      </c>
      <c r="C35" s="17" t="s">
        <v>2</v>
      </c>
      <c r="D35" s="18" t="s">
        <v>3</v>
      </c>
    </row>
    <row r="36" spans="1:4" ht="15" thickTop="1">
      <c r="A36" s="19">
        <v>2008</v>
      </c>
      <c r="B36" s="35">
        <v>450000000</v>
      </c>
      <c r="C36" s="35">
        <v>0</v>
      </c>
      <c r="D36" s="22">
        <f>+B36-C36</f>
        <v>450000000</v>
      </c>
    </row>
    <row r="37" spans="1:4" ht="14.25">
      <c r="A37" s="19">
        <v>2009</v>
      </c>
      <c r="B37" s="34">
        <v>750000000</v>
      </c>
      <c r="C37" s="21">
        <v>0</v>
      </c>
      <c r="D37" s="22">
        <f>D36+B37-C37</f>
        <v>1200000000</v>
      </c>
    </row>
    <row r="38" spans="1:4" ht="14.25">
      <c r="A38" s="19">
        <v>2010</v>
      </c>
      <c r="B38" s="21">
        <v>200000000</v>
      </c>
      <c r="C38" s="21">
        <v>0</v>
      </c>
      <c r="D38" s="22">
        <f>D37+B38-C38</f>
        <v>1400000000</v>
      </c>
    </row>
    <row r="39" spans="1:4" ht="14.25">
      <c r="A39" s="19">
        <v>2011</v>
      </c>
      <c r="B39" s="21">
        <v>500000000</v>
      </c>
      <c r="C39" s="21">
        <v>0</v>
      </c>
      <c r="D39" s="22">
        <f>D38+B39-C39</f>
        <v>1900000000</v>
      </c>
    </row>
    <row r="40" spans="1:5" ht="14.25">
      <c r="A40" s="19">
        <v>2012</v>
      </c>
      <c r="B40" s="21">
        <v>500000000</v>
      </c>
      <c r="C40" s="21">
        <v>21428571.42</v>
      </c>
      <c r="D40" s="22">
        <f>D39+B40-C40</f>
        <v>2378571428.58</v>
      </c>
      <c r="E40" s="47"/>
    </row>
    <row r="41" spans="1:5" ht="15" thickBot="1">
      <c r="A41" s="23">
        <v>2013</v>
      </c>
      <c r="B41" s="25">
        <v>600000000</v>
      </c>
      <c r="C41" s="25">
        <v>28571428.56</v>
      </c>
      <c r="D41" s="26">
        <f>D40+B41-C41</f>
        <v>2950000000.02</v>
      </c>
      <c r="E41" s="47"/>
    </row>
    <row r="42" spans="1:5" ht="16.5" thickBot="1" thickTop="1">
      <c r="A42" s="27" t="s">
        <v>31</v>
      </c>
      <c r="B42" s="28">
        <f>SUM(B36:B41)</f>
        <v>3000000000</v>
      </c>
      <c r="C42" s="46">
        <f>SUM(C36:C41)</f>
        <v>49999999.980000004</v>
      </c>
      <c r="D42" s="28">
        <f>B42-C42</f>
        <v>2950000000.02</v>
      </c>
      <c r="E42" s="47"/>
    </row>
    <row r="43" spans="1:4" ht="13.5" thickTop="1">
      <c r="A43" s="58"/>
      <c r="B43" s="58"/>
      <c r="C43" s="58"/>
      <c r="D43" s="58"/>
    </row>
    <row r="44" ht="12.75" hidden="1"/>
    <row r="45" spans="1:4" ht="15.75" hidden="1">
      <c r="A45" s="2" t="s">
        <v>27</v>
      </c>
      <c r="C45" s="11" t="s">
        <v>5</v>
      </c>
      <c r="D45" s="51">
        <v>300000000</v>
      </c>
    </row>
    <row r="46" spans="1:2" ht="15" hidden="1">
      <c r="A46" s="12" t="s">
        <v>11</v>
      </c>
      <c r="B46" s="13"/>
    </row>
    <row r="47" spans="1:4" ht="12.75" hidden="1">
      <c r="A47" s="1" t="s">
        <v>20</v>
      </c>
      <c r="D47" s="36"/>
    </row>
    <row r="48" spans="1:4" ht="12.75" hidden="1">
      <c r="A48" s="1" t="s">
        <v>21</v>
      </c>
      <c r="D48" s="8"/>
    </row>
    <row r="49" spans="1:4" ht="13.5" hidden="1" thickBot="1">
      <c r="A49" s="1" t="s">
        <v>23</v>
      </c>
      <c r="D49" s="36" t="s">
        <v>13</v>
      </c>
    </row>
    <row r="50" spans="1:4" ht="16.5" hidden="1" thickBot="1" thickTop="1">
      <c r="A50" s="15" t="s">
        <v>0</v>
      </c>
      <c r="B50" s="16" t="s">
        <v>1</v>
      </c>
      <c r="C50" s="17" t="s">
        <v>2</v>
      </c>
      <c r="D50" s="18" t="s">
        <v>3</v>
      </c>
    </row>
    <row r="51" spans="1:4" ht="15" hidden="1" thickTop="1">
      <c r="A51" s="19">
        <v>2010</v>
      </c>
      <c r="B51" s="34">
        <v>0</v>
      </c>
      <c r="C51" s="21">
        <v>0</v>
      </c>
      <c r="D51" s="22">
        <f>+B51-C51</f>
        <v>0</v>
      </c>
    </row>
    <row r="52" spans="1:4" ht="14.25" hidden="1">
      <c r="A52" s="19">
        <v>2011</v>
      </c>
      <c r="B52" s="21">
        <v>0</v>
      </c>
      <c r="C52" s="21">
        <v>0</v>
      </c>
      <c r="D52" s="22">
        <v>0</v>
      </c>
    </row>
    <row r="53" spans="1:4" ht="14.25" hidden="1">
      <c r="A53" s="19">
        <v>2012</v>
      </c>
      <c r="B53" s="21">
        <v>0</v>
      </c>
      <c r="C53" s="21">
        <v>0</v>
      </c>
      <c r="D53" s="22">
        <v>0</v>
      </c>
    </row>
    <row r="54" spans="1:4" ht="15" hidden="1" thickBot="1">
      <c r="A54" s="23">
        <v>2013</v>
      </c>
      <c r="B54" s="25">
        <v>0</v>
      </c>
      <c r="C54" s="25">
        <v>0</v>
      </c>
      <c r="D54" s="26">
        <v>0</v>
      </c>
    </row>
    <row r="55" spans="1:4" ht="16.5" hidden="1" thickBot="1" thickTop="1">
      <c r="A55" s="27" t="s">
        <v>28</v>
      </c>
      <c r="B55" s="28">
        <f>SUM(B51:B51)</f>
        <v>0</v>
      </c>
      <c r="C55" s="29">
        <f>SUM(C51:C51)</f>
        <v>0</v>
      </c>
      <c r="D55" s="30">
        <f>B55-C55</f>
        <v>0</v>
      </c>
    </row>
    <row r="56" spans="1:4" ht="13.5" hidden="1" thickTop="1">
      <c r="A56" s="58"/>
      <c r="B56" s="58"/>
      <c r="C56" s="58"/>
      <c r="D56" s="58"/>
    </row>
    <row r="57" spans="1:4" ht="12.75" hidden="1">
      <c r="A57" s="3"/>
      <c r="B57" s="3"/>
      <c r="C57" s="3"/>
      <c r="D57" s="3"/>
    </row>
    <row r="58" spans="1:4" ht="15.75" hidden="1">
      <c r="A58" s="2" t="s">
        <v>29</v>
      </c>
      <c r="C58" s="11" t="s">
        <v>5</v>
      </c>
      <c r="D58" s="4">
        <v>22823000</v>
      </c>
    </row>
    <row r="59" spans="1:2" ht="15" hidden="1">
      <c r="A59" s="12" t="s">
        <v>12</v>
      </c>
      <c r="B59" s="13"/>
    </row>
    <row r="60" spans="1:4" ht="12.75" hidden="1">
      <c r="A60" s="1" t="s">
        <v>17</v>
      </c>
      <c r="D60" s="36"/>
    </row>
    <row r="61" spans="1:4" ht="12.75" hidden="1">
      <c r="A61" s="1" t="s">
        <v>18</v>
      </c>
      <c r="D61" s="36"/>
    </row>
    <row r="62" spans="1:4" ht="12.75" hidden="1">
      <c r="A62" s="1" t="s">
        <v>22</v>
      </c>
      <c r="D62" s="36"/>
    </row>
    <row r="63" spans="1:4" ht="12.75" hidden="1">
      <c r="A63" s="1" t="s">
        <v>24</v>
      </c>
      <c r="D63" s="8"/>
    </row>
    <row r="64" spans="1:4" ht="13.5" hidden="1" thickBot="1">
      <c r="A64" s="1"/>
      <c r="D64" s="14" t="s">
        <v>13</v>
      </c>
    </row>
    <row r="65" spans="1:4" ht="16.5" hidden="1" thickBot="1" thickTop="1">
      <c r="A65" s="15" t="s">
        <v>0</v>
      </c>
      <c r="B65" s="16" t="s">
        <v>1</v>
      </c>
      <c r="C65" s="17" t="s">
        <v>2</v>
      </c>
      <c r="D65" s="18" t="s">
        <v>3</v>
      </c>
    </row>
    <row r="66" spans="1:4" ht="15" hidden="1" thickTop="1">
      <c r="A66" s="19">
        <v>2008</v>
      </c>
      <c r="B66" s="35">
        <v>134747677.5</v>
      </c>
      <c r="C66" s="35">
        <v>0</v>
      </c>
      <c r="D66" s="22">
        <f>+B66-C66</f>
        <v>134747677.5</v>
      </c>
    </row>
    <row r="67" spans="1:4" ht="14.25" hidden="1">
      <c r="A67" s="19">
        <v>2009</v>
      </c>
      <c r="B67" s="34">
        <v>114361067.34</v>
      </c>
      <c r="C67" s="21">
        <v>181203666.23</v>
      </c>
      <c r="D67" s="22">
        <f>D66+B67-C67</f>
        <v>67905078.61000001</v>
      </c>
    </row>
    <row r="68" spans="1:4" ht="14.25" hidden="1">
      <c r="A68" s="19">
        <v>2010</v>
      </c>
      <c r="B68" s="21">
        <v>22246652.62</v>
      </c>
      <c r="C68" s="21">
        <v>90151731.23</v>
      </c>
      <c r="D68" s="22">
        <f>D67+B68-C68</f>
        <v>0</v>
      </c>
    </row>
    <row r="69" spans="1:4" ht="14.25" hidden="1">
      <c r="A69" s="19">
        <v>2011</v>
      </c>
      <c r="B69" s="21">
        <v>22809821.06</v>
      </c>
      <c r="C69" s="21">
        <v>0</v>
      </c>
      <c r="D69" s="22">
        <f>D68+B69-C69</f>
        <v>22809821.06</v>
      </c>
    </row>
    <row r="70" spans="1:4" ht="14.25" hidden="1">
      <c r="A70" s="19">
        <v>2012</v>
      </c>
      <c r="B70" s="21"/>
      <c r="C70" s="21">
        <v>22809821.06</v>
      </c>
      <c r="D70" s="22">
        <f>D69+B70-C70</f>
        <v>0</v>
      </c>
    </row>
    <row r="71" spans="1:4" ht="15" hidden="1" thickBot="1">
      <c r="A71" s="23">
        <v>2013</v>
      </c>
      <c r="B71" s="25">
        <v>0</v>
      </c>
      <c r="C71" s="25">
        <v>0</v>
      </c>
      <c r="D71" s="26">
        <v>0</v>
      </c>
    </row>
    <row r="72" spans="1:4" ht="16.5" hidden="1" thickBot="1" thickTop="1">
      <c r="A72" s="27" t="s">
        <v>28</v>
      </c>
      <c r="B72" s="28">
        <f>SUM(B66:B71)</f>
        <v>294165218.52</v>
      </c>
      <c r="C72" s="29">
        <f>SUM(C66:C71)</f>
        <v>294165218.52</v>
      </c>
      <c r="D72" s="30">
        <f>B72-C72</f>
        <v>0</v>
      </c>
    </row>
    <row r="73" spans="1:4" ht="13.5" hidden="1" thickTop="1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5.75">
      <c r="A76" s="2" t="s">
        <v>30</v>
      </c>
      <c r="C76" s="11" t="s">
        <v>5</v>
      </c>
      <c r="D76" s="4">
        <v>700000000</v>
      </c>
    </row>
    <row r="77" spans="1:2" ht="15">
      <c r="A77" s="12" t="s">
        <v>11</v>
      </c>
      <c r="B77" s="13"/>
    </row>
    <row r="78" spans="1:4" ht="13.5" thickBot="1">
      <c r="A78" s="1" t="s">
        <v>19</v>
      </c>
      <c r="D78" s="14" t="s">
        <v>13</v>
      </c>
    </row>
    <row r="79" spans="1:4" ht="16.5" thickBot="1" thickTop="1">
      <c r="A79" s="15" t="s">
        <v>0</v>
      </c>
      <c r="B79" s="16" t="s">
        <v>1</v>
      </c>
      <c r="C79" s="17" t="s">
        <v>2</v>
      </c>
      <c r="D79" s="18" t="s">
        <v>3</v>
      </c>
    </row>
    <row r="80" spans="1:4" ht="15" thickTop="1">
      <c r="A80" s="19">
        <v>2010</v>
      </c>
      <c r="B80" s="34">
        <v>186840000</v>
      </c>
      <c r="C80" s="21">
        <v>0</v>
      </c>
      <c r="D80" s="22">
        <f>+B80-C80</f>
        <v>186840000</v>
      </c>
    </row>
    <row r="81" spans="1:4" ht="14.25">
      <c r="A81" s="19">
        <v>2011</v>
      </c>
      <c r="B81" s="21">
        <f>181854000+87556935.78</f>
        <v>269410935.78</v>
      </c>
      <c r="C81" s="21">
        <v>0</v>
      </c>
      <c r="D81" s="22">
        <f>D80+B81-C81</f>
        <v>456250935.78</v>
      </c>
    </row>
    <row r="82" spans="1:4" ht="14.25">
      <c r="A82" s="19">
        <v>2012</v>
      </c>
      <c r="B82" s="21">
        <v>238381000</v>
      </c>
      <c r="C82" s="21">
        <v>0</v>
      </c>
      <c r="D82" s="22">
        <f>D81+B82-C82</f>
        <v>694631935.78</v>
      </c>
    </row>
    <row r="83" spans="1:4" ht="15" thickBot="1">
      <c r="A83" s="23">
        <v>2013</v>
      </c>
      <c r="B83" s="25">
        <v>5368064.22</v>
      </c>
      <c r="C83" s="25">
        <f>11111112+11111112</f>
        <v>22222224</v>
      </c>
      <c r="D83" s="26">
        <f>D82+B83-C83</f>
        <v>677777776</v>
      </c>
    </row>
    <row r="84" spans="1:6" ht="16.5" thickBot="1" thickTop="1">
      <c r="A84" s="27" t="s">
        <v>31</v>
      </c>
      <c r="B84" s="28">
        <f>SUM(B80:B83)</f>
        <v>700000000</v>
      </c>
      <c r="C84" s="29">
        <f>SUM(C80:C83)</f>
        <v>22222224</v>
      </c>
      <c r="D84" s="30">
        <f>B84-C84</f>
        <v>677777776</v>
      </c>
      <c r="E84" s="50">
        <f>D84+D42+D29</f>
        <v>4387424988.55</v>
      </c>
      <c r="F84" s="9"/>
    </row>
    <row r="85" spans="1:6" ht="15.75" thickTop="1">
      <c r="A85" s="53"/>
      <c r="B85" s="54"/>
      <c r="C85" s="54"/>
      <c r="D85" s="54"/>
      <c r="E85" s="50"/>
      <c r="F85" s="9"/>
    </row>
    <row r="86" spans="1:6" ht="15">
      <c r="A86" s="53"/>
      <c r="B86" s="54"/>
      <c r="C86" s="54"/>
      <c r="D86" s="54"/>
      <c r="E86" s="50"/>
      <c r="F86" s="9"/>
    </row>
    <row r="87" spans="1:6" ht="15.75">
      <c r="A87" s="2" t="s">
        <v>34</v>
      </c>
      <c r="C87" s="11" t="s">
        <v>5</v>
      </c>
      <c r="D87" s="4">
        <v>300000000</v>
      </c>
      <c r="E87" s="50"/>
      <c r="F87" s="9"/>
    </row>
    <row r="88" spans="1:6" ht="15">
      <c r="A88" s="12" t="s">
        <v>7</v>
      </c>
      <c r="B88" s="13"/>
      <c r="E88" s="50"/>
      <c r="F88" s="9"/>
    </row>
    <row r="89" spans="1:6" ht="13.5" thickBot="1">
      <c r="A89" s="1" t="s">
        <v>33</v>
      </c>
      <c r="D89" s="14" t="s">
        <v>13</v>
      </c>
      <c r="E89" s="50"/>
      <c r="F89" s="9"/>
    </row>
    <row r="90" spans="1:6" ht="16.5" thickBot="1" thickTop="1">
      <c r="A90" s="15" t="s">
        <v>0</v>
      </c>
      <c r="B90" s="16" t="s">
        <v>1</v>
      </c>
      <c r="C90" s="17" t="s">
        <v>2</v>
      </c>
      <c r="D90" s="18" t="s">
        <v>3</v>
      </c>
      <c r="E90" s="50"/>
      <c r="F90" s="9"/>
    </row>
    <row r="91" spans="1:6" ht="15.75" thickBot="1" thickTop="1">
      <c r="A91" s="19">
        <v>2013</v>
      </c>
      <c r="B91" s="34">
        <v>0</v>
      </c>
      <c r="C91" s="21">
        <v>0</v>
      </c>
      <c r="D91" s="22">
        <f>+B91-C91</f>
        <v>0</v>
      </c>
      <c r="E91" s="50"/>
      <c r="F91" s="9"/>
    </row>
    <row r="92" spans="1:6" ht="16.5" thickBot="1" thickTop="1">
      <c r="A92" s="55" t="s">
        <v>31</v>
      </c>
      <c r="B92" s="56">
        <f>SUM(B88:B91)</f>
        <v>0</v>
      </c>
      <c r="C92" s="46">
        <f>SUM(C88:C91)</f>
        <v>0</v>
      </c>
      <c r="D92" s="57">
        <f>B92-C92</f>
        <v>0</v>
      </c>
      <c r="E92" s="50"/>
      <c r="F92" s="9"/>
    </row>
    <row r="93" spans="1:6" ht="15.75" thickTop="1">
      <c r="A93" s="53"/>
      <c r="B93" s="54"/>
      <c r="C93" s="54"/>
      <c r="D93" s="54"/>
      <c r="E93" s="50"/>
      <c r="F93" s="9"/>
    </row>
    <row r="94" spans="2:6" ht="12.75">
      <c r="B94" s="52"/>
      <c r="E94" s="49"/>
      <c r="F94" s="9"/>
    </row>
    <row r="95" spans="1:6" ht="18.75" thickBot="1">
      <c r="A95" s="37" t="s">
        <v>4</v>
      </c>
      <c r="B95" s="38"/>
      <c r="C95" s="38"/>
      <c r="D95" s="36" t="s">
        <v>13</v>
      </c>
      <c r="F95" s="48"/>
    </row>
    <row r="96" spans="1:4" ht="16.5" thickBot="1" thickTop="1">
      <c r="A96" s="15" t="s">
        <v>0</v>
      </c>
      <c r="B96" s="16" t="s">
        <v>1</v>
      </c>
      <c r="C96" s="17" t="s">
        <v>2</v>
      </c>
      <c r="D96" s="18" t="s">
        <v>3</v>
      </c>
    </row>
    <row r="97" spans="1:8" s="44" customFormat="1" ht="17.25" thickTop="1">
      <c r="A97" s="40">
        <v>2005</v>
      </c>
      <c r="B97" s="41">
        <f>SUM(B7)</f>
        <v>33779920.65</v>
      </c>
      <c r="C97" s="41">
        <f>SUM(C7)</f>
        <v>0</v>
      </c>
      <c r="D97" s="41">
        <f>SUM(D7)</f>
        <v>33779920.65</v>
      </c>
      <c r="E97" s="42"/>
      <c r="F97" s="43"/>
      <c r="H97" s="45"/>
    </row>
    <row r="98" spans="1:8" s="44" customFormat="1" ht="16.5">
      <c r="A98" s="40">
        <v>2006</v>
      </c>
      <c r="B98" s="41">
        <f>SUM(B8,B21)</f>
        <v>410038838.24</v>
      </c>
      <c r="C98" s="41">
        <f>SUM(C8,C21)</f>
        <v>27471722.96</v>
      </c>
      <c r="D98" s="41">
        <f aca="true" t="shared" si="2" ref="D98:D104">D97+B98-C98</f>
        <v>416347035.93</v>
      </c>
      <c r="E98" s="42"/>
      <c r="F98" s="43"/>
      <c r="H98" s="45"/>
    </row>
    <row r="99" spans="1:8" s="44" customFormat="1" ht="16.5">
      <c r="A99" s="40">
        <v>2007</v>
      </c>
      <c r="B99" s="41">
        <f>SUM(B9,B22)</f>
        <v>464002009.17</v>
      </c>
      <c r="C99" s="41">
        <f>SUM(C9,C22)</f>
        <v>82736242.35</v>
      </c>
      <c r="D99" s="41">
        <f t="shared" si="2"/>
        <v>797612802.75</v>
      </c>
      <c r="E99" s="42"/>
      <c r="F99" s="43"/>
      <c r="H99" s="45"/>
    </row>
    <row r="100" spans="1:8" s="44" customFormat="1" ht="16.5">
      <c r="A100" s="40">
        <v>2008</v>
      </c>
      <c r="B100" s="41">
        <f>SUM(B10,B23,B36,B66)</f>
        <v>851349769.54</v>
      </c>
      <c r="C100" s="41">
        <f>SUM(C10,C23,C36,C66)</f>
        <v>98148742.67</v>
      </c>
      <c r="D100" s="41">
        <f t="shared" si="2"/>
        <v>1550813829.62</v>
      </c>
      <c r="E100" s="42"/>
      <c r="F100" s="43"/>
      <c r="H100" s="45"/>
    </row>
    <row r="101" spans="1:8" s="44" customFormat="1" ht="16.5">
      <c r="A101" s="40">
        <v>2009</v>
      </c>
      <c r="B101" s="41">
        <f>SUM(B67,B51,B37,B24,B11)</f>
        <v>864361067.34</v>
      </c>
      <c r="C101" s="41">
        <f>SUM(C67,C51,C37,C24,C11)</f>
        <v>245923224.96999997</v>
      </c>
      <c r="D101" s="41">
        <f t="shared" si="2"/>
        <v>2169251671.9900002</v>
      </c>
      <c r="E101" s="42"/>
      <c r="F101" s="43"/>
      <c r="H101" s="45"/>
    </row>
    <row r="102" spans="1:8" s="44" customFormat="1" ht="16.5">
      <c r="A102" s="40">
        <v>2010</v>
      </c>
      <c r="B102" s="41">
        <f>SUM(B68,B51,B38,B25,B12,B80)</f>
        <v>409086652.62</v>
      </c>
      <c r="C102" s="41">
        <f>SUM(C68,C51,C38,C25,C12,C80)</f>
        <v>130430824.80000001</v>
      </c>
      <c r="D102" s="41">
        <f t="shared" si="2"/>
        <v>2447907499.81</v>
      </c>
      <c r="E102" s="42"/>
      <c r="F102" s="43"/>
      <c r="H102" s="45"/>
    </row>
    <row r="103" spans="1:8" s="44" customFormat="1" ht="16.5">
      <c r="A103" s="40">
        <v>2011</v>
      </c>
      <c r="B103" s="41">
        <f>SUM(B69,B52,B39,B26,B13,B81)</f>
        <v>792220756.8399999</v>
      </c>
      <c r="C103" s="41">
        <f>SUM(C69,C52,C39,C26,C13,C81)</f>
        <v>35969938.85</v>
      </c>
      <c r="D103" s="41">
        <f t="shared" si="2"/>
        <v>3204158317.7999997</v>
      </c>
      <c r="E103" s="42"/>
      <c r="F103" s="43"/>
      <c r="H103" s="45"/>
    </row>
    <row r="104" spans="1:8" s="44" customFormat="1" ht="16.5">
      <c r="A104" s="40">
        <v>2012</v>
      </c>
      <c r="B104" s="41">
        <f>SUM(B27,B40,B70,B82)</f>
        <v>738381000</v>
      </c>
      <c r="C104" s="41">
        <f>SUM(C27,C40,C70,C82)</f>
        <v>87871958.1</v>
      </c>
      <c r="D104" s="41">
        <f t="shared" si="2"/>
        <v>3854667359.7</v>
      </c>
      <c r="E104" s="42"/>
      <c r="F104" s="43"/>
      <c r="H104" s="45"/>
    </row>
    <row r="105" spans="1:8" s="44" customFormat="1" ht="17.25" thickBot="1">
      <c r="A105" s="40">
        <v>2013</v>
      </c>
      <c r="B105" s="41">
        <f>SUM(B28,B41,B71,B83)</f>
        <v>605368064.22</v>
      </c>
      <c r="C105" s="41">
        <f>SUM(C28,C41,C71,C83)</f>
        <v>72610435.37</v>
      </c>
      <c r="D105" s="41">
        <f>D104+B105-C105</f>
        <v>4387424988.55</v>
      </c>
      <c r="E105" s="42"/>
      <c r="F105" s="43"/>
      <c r="H105" s="45"/>
    </row>
    <row r="106" spans="1:4" ht="13.5" thickTop="1">
      <c r="A106" s="39"/>
      <c r="B106" s="39"/>
      <c r="C106" s="39"/>
      <c r="D106" s="39"/>
    </row>
    <row r="107" spans="1:4" ht="18.75" thickBot="1">
      <c r="A107" s="31" t="s">
        <v>32</v>
      </c>
      <c r="B107" s="32">
        <f>B14+B29+B42+B55+B72+B84</f>
        <v>5168588078.62</v>
      </c>
      <c r="C107" s="32">
        <f>C14+C29+C42+C55+C72+C84</f>
        <v>781163090.0699999</v>
      </c>
      <c r="D107" s="32">
        <f>B107-C107</f>
        <v>4387424988.55</v>
      </c>
    </row>
    <row r="108" ht="13.5" thickTop="1"/>
    <row r="109" spans="2:3" ht="12.75">
      <c r="B109" s="33"/>
      <c r="C109" s="33"/>
    </row>
    <row r="110" ht="12.75">
      <c r="C110" s="33"/>
    </row>
    <row r="111" ht="12.75">
      <c r="B111" s="52"/>
    </row>
  </sheetData>
  <sheetProtection/>
  <mergeCells count="4">
    <mergeCell ref="A15:D15"/>
    <mergeCell ref="A30:D30"/>
    <mergeCell ref="A43:D43"/>
    <mergeCell ref="A56:D56"/>
  </mergeCells>
  <printOptions/>
  <pageMargins left="0.984251968503937" right="0.984251968503937" top="0.7874015748031497" bottom="0.984251968503937" header="0.5118110236220472" footer="0.5118110236220472"/>
  <pageSetup firstPageNumber="116" useFirstPageNumber="1" horizontalDpi="600" verticalDpi="600" orientation="portrait" paperSize="9" scale="75" r:id="rId1"/>
  <headerFooter scaleWithDoc="0" alignWithMargins="0">
    <oddFooter>&amp;L&amp;"Arial,Kurzíva"Zastupitelstvo Olomouckého kraje 19-12-2013
6. - Rozpočet Olomouckého kraje 2014 - návrh rozpočtu
Příloha č. 7: Přehled úvěrů a půjček Olomouckého kraje&amp;RStrana &amp;P (celkem 124)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Vítková Petra</cp:lastModifiedBy>
  <cp:lastPrinted>2013-12-02T09:34:58Z</cp:lastPrinted>
  <dcterms:created xsi:type="dcterms:W3CDTF">2007-04-30T12:48:03Z</dcterms:created>
  <dcterms:modified xsi:type="dcterms:W3CDTF">2013-12-02T09:35:03Z</dcterms:modified>
  <cp:category/>
  <cp:version/>
  <cp:contentType/>
  <cp:contentStatus/>
</cp:coreProperties>
</file>